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3" activeTab="9"/>
  </bookViews>
  <sheets>
    <sheet name="Table 1.1" sheetId="1" r:id="rId1"/>
    <sheet name="Table 1.2" sheetId="2" r:id="rId2"/>
    <sheet name="Table 1.3" sheetId="3" r:id="rId3"/>
    <sheet name="Table 1.4" sheetId="4" r:id="rId4"/>
    <sheet name="Table 1.5" sheetId="5" r:id="rId5"/>
    <sheet name="Table 1.6" sheetId="6" r:id="rId6"/>
    <sheet name="Table 1.7" sheetId="7" r:id="rId7"/>
    <sheet name="Table 2.1" sheetId="8" r:id="rId8"/>
    <sheet name="Table 2.2" sheetId="9" r:id="rId9"/>
    <sheet name="Table 2.3" sheetId="10" r:id="rId10"/>
  </sheets>
  <definedNames/>
  <calcPr fullCalcOnLoad="1"/>
</workbook>
</file>

<file path=xl/sharedStrings.xml><?xml version="1.0" encoding="utf-8"?>
<sst xmlns="http://schemas.openxmlformats.org/spreadsheetml/2006/main" count="256" uniqueCount="135">
  <si>
    <t>2008/9</t>
  </si>
  <si>
    <t>2009/10</t>
  </si>
  <si>
    <t>Apr - Jun</t>
  </si>
  <si>
    <t>Jul - Sep</t>
  </si>
  <si>
    <t>Oct - Dec</t>
  </si>
  <si>
    <t>Jan - Mar</t>
  </si>
  <si>
    <t>Essex</t>
  </si>
  <si>
    <t>Greater Manchester</t>
  </si>
  <si>
    <t>Hampshire</t>
  </si>
  <si>
    <t>London, City Of</t>
  </si>
  <si>
    <t>Metropolitan</t>
  </si>
  <si>
    <t>South Wales</t>
  </si>
  <si>
    <t>Surrey</t>
  </si>
  <si>
    <t>Sussex</t>
  </si>
  <si>
    <t>England &amp; Wales</t>
  </si>
  <si>
    <t>BTP</t>
  </si>
  <si>
    <t>Scotland</t>
  </si>
  <si>
    <t>Great Britain</t>
  </si>
  <si>
    <t>Cumbria</t>
  </si>
  <si>
    <t>North Yorkshire</t>
  </si>
  <si>
    <t>Other forces:</t>
  </si>
  <si>
    <t>Year of stop and search</t>
  </si>
  <si>
    <t>Total</t>
  </si>
  <si>
    <t>Year Ending</t>
  </si>
  <si>
    <t>% change</t>
  </si>
  <si>
    <t>Year of arrest</t>
  </si>
  <si>
    <t>Year  ending</t>
  </si>
  <si>
    <t>..</t>
  </si>
  <si>
    <t>…</t>
  </si>
  <si>
    <t>Percentage change</t>
  </si>
  <si>
    <t>Apr-Jun</t>
  </si>
  <si>
    <t>Jul-Sep</t>
  </si>
  <si>
    <t>Oct-Dec</t>
  </si>
  <si>
    <t>Jan-Mar</t>
  </si>
  <si>
    <t>s41 TACT</t>
  </si>
  <si>
    <t>%</t>
  </si>
  <si>
    <t>Other</t>
  </si>
  <si>
    <t>Percentage 
change</t>
  </si>
  <si>
    <t>Arrests</t>
  </si>
  <si>
    <t>Charged:</t>
  </si>
  <si>
    <t>Released without charge</t>
  </si>
  <si>
    <t>TACT</t>
  </si>
  <si>
    <t>Non-TACT terrorism related</t>
  </si>
  <si>
    <t>Non-terrorism related</t>
  </si>
  <si>
    <t>Alternative action</t>
  </si>
  <si>
    <t>Charged</t>
  </si>
  <si>
    <t>Prosecuted</t>
  </si>
  <si>
    <t>Convicted</t>
  </si>
  <si>
    <t xml:space="preserve">TACT </t>
  </si>
  <si>
    <t>Non-TACT</t>
  </si>
  <si>
    <t>Found not guilty</t>
  </si>
  <si>
    <t>Not proceeded against</t>
  </si>
  <si>
    <t>Awaiting prosecution</t>
  </si>
  <si>
    <t>Trials</t>
  </si>
  <si>
    <t>Acquittals</t>
  </si>
  <si>
    <t>Convictions</t>
  </si>
  <si>
    <t>% of those tried convicted</t>
  </si>
  <si>
    <t>Determinate sentences:</t>
  </si>
  <si>
    <t xml:space="preserve">Indeterminate sentence: </t>
  </si>
  <si>
    <t>Life</t>
  </si>
  <si>
    <t>IPP</t>
  </si>
  <si>
    <t>Non-custodial</t>
  </si>
  <si>
    <t>Plea:</t>
  </si>
  <si>
    <t>Guilty</t>
  </si>
  <si>
    <t>Not guilty</t>
  </si>
  <si>
    <t>&lt; 1</t>
  </si>
  <si>
    <t>1&lt; x &lt; 4</t>
  </si>
  <si>
    <t>4&lt; x &lt; 10</t>
  </si>
  <si>
    <t>10&lt; x &lt; 20</t>
  </si>
  <si>
    <t>20&lt; x &lt; 30</t>
  </si>
  <si>
    <t>30 +</t>
  </si>
  <si>
    <t>Table 1.4 check</t>
  </si>
  <si>
    <t>Grand total</t>
  </si>
  <si>
    <t>Terrorism legislation or terrorism related</t>
  </si>
  <si>
    <t>Domestic Extremist/Separatist</t>
  </si>
  <si>
    <t>Historic cases</t>
  </si>
  <si>
    <t>s44 (1) and (2) by self-defined ethnicity</t>
  </si>
  <si>
    <t>White</t>
  </si>
  <si>
    <t>Mixed</t>
  </si>
  <si>
    <t>Black or Black British</t>
  </si>
  <si>
    <t>Asian or Asian British</t>
  </si>
  <si>
    <t>Chinese or other</t>
  </si>
  <si>
    <t>Not stated</t>
  </si>
  <si>
    <t>Jul - Sep 2008</t>
  </si>
  <si>
    <t>Oct - Dec 2008</t>
  </si>
  <si>
    <t>Jan - Mar 2009</t>
  </si>
  <si>
    <t>Apr - Jun 2009</t>
  </si>
  <si>
    <t>Jul - Sep 2009</t>
  </si>
  <si>
    <t>Year ending</t>
  </si>
  <si>
    <t xml:space="preserve">White </t>
  </si>
  <si>
    <t>Total check</t>
  </si>
  <si>
    <t>Apr – Jun 2009</t>
  </si>
  <si>
    <t>Jul – Sep 2009</t>
  </si>
  <si>
    <t>Year ending 30 September 2008</t>
  </si>
  <si>
    <t>Year ending 30 September 2009</t>
  </si>
  <si>
    <t>Released</t>
  </si>
  <si>
    <t>Under 1 day</t>
  </si>
  <si>
    <t>1 – 2 days</t>
  </si>
  <si>
    <t>2 – 3 days</t>
  </si>
  <si>
    <t>3 – 4 days</t>
  </si>
  <si>
    <t>4 – 5 days</t>
  </si>
  <si>
    <t>5 – 6 days</t>
  </si>
  <si>
    <t>6 – 7 days</t>
  </si>
  <si>
    <t>9 – 10 days</t>
  </si>
  <si>
    <t>10 – 11 days</t>
  </si>
  <si>
    <t>11 – 12 days</t>
  </si>
  <si>
    <t>12 – 13 days</t>
  </si>
  <si>
    <t>13 – 14 days</t>
  </si>
  <si>
    <t>14 – 15 days</t>
  </si>
  <si>
    <t>15 – 16 days</t>
  </si>
  <si>
    <t>16 – 17 days</t>
  </si>
  <si>
    <t>17 – 18 days</t>
  </si>
  <si>
    <t>18 – 19 days</t>
  </si>
  <si>
    <t>19 – 20 days</t>
  </si>
  <si>
    <t>20 – 21 days</t>
  </si>
  <si>
    <t>21 – 22 days</t>
  </si>
  <si>
    <t>22 – 23 days</t>
  </si>
  <si>
    <t>23 – 24 days</t>
  </si>
  <si>
    <t>24 – 25 days</t>
  </si>
  <si>
    <t>25 – 26 days</t>
  </si>
  <si>
    <t>26 – 27 days</t>
  </si>
  <si>
    <t>27 – 28 days</t>
  </si>
  <si>
    <t>Under 2 days</t>
  </si>
  <si>
    <t>30/09/2008:</t>
  </si>
  <si>
    <t>30/09/2009:</t>
  </si>
  <si>
    <t>C</t>
  </si>
  <si>
    <t>R</t>
  </si>
  <si>
    <t>O</t>
  </si>
  <si>
    <t>T</t>
  </si>
  <si>
    <t>8 – 9 days</t>
  </si>
  <si>
    <t>7 – 8 days</t>
  </si>
  <si>
    <t>Under 7 days</t>
  </si>
  <si>
    <t>Under 14 days</t>
  </si>
  <si>
    <t>Table 1.1 check</t>
  </si>
  <si>
    <t>Under 1 days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</si>
</sst>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15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0" fillId="0" borderId="0" xfId="0" applyNumberFormat="1" applyAlignment="1">
      <alignment/>
    </xf>
    <xf numFmtId="1" fontId="3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9" fontId="3" fillId="2" borderId="4" xfId="0" applyNumberFormat="1" applyFont="1" applyFill="1" applyBorder="1" applyAlignment="1">
      <alignment/>
    </xf>
    <xf numFmtId="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9" fontId="0" fillId="0" borderId="0" xfId="0" applyNumberFormat="1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9" fontId="0" fillId="0" borderId="0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9" fontId="2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5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15" fontId="0" fillId="0" borderId="0" xfId="0" applyNumberFormat="1" applyFont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right" wrapText="1"/>
    </xf>
    <xf numFmtId="3" fontId="0" fillId="2" borderId="3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vertical="top" wrapText="1"/>
    </xf>
    <xf numFmtId="9" fontId="0" fillId="2" borderId="3" xfId="0" applyNumberFormat="1" applyFont="1" applyFill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 vertical="top" textRotation="180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9" fontId="3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15" fontId="3" fillId="0" borderId="0" xfId="0" applyNumberFormat="1" applyFont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" xfId="0" applyFont="1" applyBorder="1" applyAlignment="1">
      <alignment horizontal="right" vertical="top" textRotation="180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wrapText="1"/>
    </xf>
    <xf numFmtId="15" fontId="0" fillId="0" borderId="0" xfId="0" applyNumberFormat="1" applyFont="1" applyBorder="1" applyAlignment="1">
      <alignment horizontal="right" wrapText="1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"/>
  <sheetViews>
    <sheetView zoomScale="85" zoomScaleNormal="85" workbookViewId="0" topLeftCell="A1">
      <selection activeCell="P11" sqref="P11"/>
    </sheetView>
  </sheetViews>
  <sheetFormatPr defaultColWidth="9.140625" defaultRowHeight="12.75"/>
  <cols>
    <col min="2" max="2" width="9.28125" style="0" bestFit="1" customWidth="1"/>
    <col min="3" max="3" width="11.7109375" style="0" bestFit="1" customWidth="1"/>
    <col min="9" max="10" width="9.7109375" style="0" bestFit="1" customWidth="1"/>
    <col min="11" max="11" width="10.421875" style="0" bestFit="1" customWidth="1"/>
  </cols>
  <sheetData>
    <row r="2" spans="2:11" ht="12.75">
      <c r="B2" s="9"/>
      <c r="C2" s="93" t="s">
        <v>25</v>
      </c>
      <c r="D2" s="93"/>
      <c r="E2" s="93"/>
      <c r="F2" s="93"/>
      <c r="G2" s="93"/>
      <c r="H2" s="93"/>
      <c r="I2" s="93" t="s">
        <v>22</v>
      </c>
      <c r="J2" s="93"/>
      <c r="K2" s="92" t="s">
        <v>37</v>
      </c>
    </row>
    <row r="3" spans="2:11" ht="12.75">
      <c r="B3" s="9"/>
      <c r="C3" s="93">
        <v>2008</v>
      </c>
      <c r="D3" s="93"/>
      <c r="E3" s="93"/>
      <c r="F3" s="93">
        <v>2009</v>
      </c>
      <c r="G3" s="93"/>
      <c r="H3" s="93"/>
      <c r="I3" s="93" t="s">
        <v>26</v>
      </c>
      <c r="J3" s="93"/>
      <c r="K3" s="92"/>
    </row>
    <row r="4" spans="2:11" ht="12.75">
      <c r="B4" s="9"/>
      <c r="C4" s="90" t="s">
        <v>30</v>
      </c>
      <c r="D4" s="90" t="s">
        <v>31</v>
      </c>
      <c r="E4" s="90" t="s">
        <v>32</v>
      </c>
      <c r="F4" s="90" t="s">
        <v>33</v>
      </c>
      <c r="G4" s="90" t="s">
        <v>30</v>
      </c>
      <c r="H4" s="90" t="s">
        <v>3</v>
      </c>
      <c r="I4" s="91">
        <v>39721</v>
      </c>
      <c r="J4" s="91">
        <v>40086</v>
      </c>
      <c r="K4" s="92"/>
    </row>
    <row r="5" spans="2:11" ht="12.75">
      <c r="B5" s="9"/>
      <c r="C5" s="90"/>
      <c r="D5" s="90"/>
      <c r="E5" s="90"/>
      <c r="F5" s="90"/>
      <c r="G5" s="90"/>
      <c r="H5" s="90"/>
      <c r="I5" s="91"/>
      <c r="J5" s="91"/>
      <c r="K5" s="92"/>
    </row>
    <row r="6" spans="2:11" ht="12.75">
      <c r="B6" s="36" t="s">
        <v>34</v>
      </c>
      <c r="C6" s="35">
        <v>34</v>
      </c>
      <c r="D6" s="35">
        <v>24</v>
      </c>
      <c r="E6" s="35">
        <v>27</v>
      </c>
      <c r="F6" s="35">
        <v>38</v>
      </c>
      <c r="G6" s="35">
        <v>29</v>
      </c>
      <c r="H6" s="35">
        <v>11</v>
      </c>
      <c r="I6" s="35">
        <v>111</v>
      </c>
      <c r="J6" s="35">
        <f>SUM(E6:H6)</f>
        <v>105</v>
      </c>
      <c r="K6" s="37">
        <f>(J6-I6)/I6</f>
        <v>-0.05405405405405406</v>
      </c>
    </row>
    <row r="7" spans="2:11" ht="12.75">
      <c r="B7" s="36" t="s">
        <v>35</v>
      </c>
      <c r="C7" s="37">
        <f>C6/C12</f>
        <v>0.7083333333333334</v>
      </c>
      <c r="D7" s="37">
        <f aca="true" t="shared" si="0" ref="D7:J7">D6/D12</f>
        <v>0.6</v>
      </c>
      <c r="E7" s="37">
        <f t="shared" si="0"/>
        <v>0.54</v>
      </c>
      <c r="F7" s="37">
        <f t="shared" si="0"/>
        <v>0.7169811320754716</v>
      </c>
      <c r="G7" s="37">
        <f t="shared" si="0"/>
        <v>0.42028985507246375</v>
      </c>
      <c r="H7" s="37">
        <f t="shared" si="0"/>
        <v>0.3793103448275862</v>
      </c>
      <c r="I7" s="37">
        <f t="shared" si="0"/>
        <v>0.6235955056179775</v>
      </c>
      <c r="J7" s="37">
        <f t="shared" si="0"/>
        <v>0.5223880597014925</v>
      </c>
      <c r="K7" s="35" t="s">
        <v>27</v>
      </c>
    </row>
    <row r="8" spans="2:11" ht="12.75">
      <c r="B8" s="36"/>
      <c r="C8" s="35"/>
      <c r="D8" s="35"/>
      <c r="E8" s="35"/>
      <c r="F8" s="35"/>
      <c r="G8" s="35"/>
      <c r="H8" s="35"/>
      <c r="I8" s="35"/>
      <c r="J8" s="35"/>
      <c r="K8" s="35"/>
    </row>
    <row r="9" spans="2:11" ht="12.75">
      <c r="B9" s="36" t="s">
        <v>36</v>
      </c>
      <c r="C9" s="35">
        <v>14</v>
      </c>
      <c r="D9" s="35">
        <v>16</v>
      </c>
      <c r="E9" s="35">
        <v>23</v>
      </c>
      <c r="F9" s="35">
        <v>15</v>
      </c>
      <c r="G9" s="35">
        <v>40</v>
      </c>
      <c r="H9" s="35">
        <v>18</v>
      </c>
      <c r="I9" s="35">
        <v>67</v>
      </c>
      <c r="J9" s="35">
        <v>96</v>
      </c>
      <c r="K9" s="37">
        <f>(J9-I9)/I9</f>
        <v>0.43283582089552236</v>
      </c>
    </row>
    <row r="10" spans="2:11" ht="12.75">
      <c r="B10" s="36" t="s">
        <v>35</v>
      </c>
      <c r="C10" s="37">
        <f>C9/C12</f>
        <v>0.2916666666666667</v>
      </c>
      <c r="D10" s="37">
        <f aca="true" t="shared" si="1" ref="D10:J10">D9/D12</f>
        <v>0.4</v>
      </c>
      <c r="E10" s="37">
        <f t="shared" si="1"/>
        <v>0.46</v>
      </c>
      <c r="F10" s="37">
        <f t="shared" si="1"/>
        <v>0.2830188679245283</v>
      </c>
      <c r="G10" s="37">
        <f t="shared" si="1"/>
        <v>0.5797101449275363</v>
      </c>
      <c r="H10" s="37">
        <f t="shared" si="1"/>
        <v>0.6206896551724138</v>
      </c>
      <c r="I10" s="37">
        <f t="shared" si="1"/>
        <v>0.37640449438202245</v>
      </c>
      <c r="J10" s="37">
        <f t="shared" si="1"/>
        <v>0.47761194029850745</v>
      </c>
      <c r="K10" s="35" t="s">
        <v>28</v>
      </c>
    </row>
    <row r="11" spans="2:11" ht="12.75">
      <c r="B11" s="36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2.75">
      <c r="B12" s="59" t="s">
        <v>22</v>
      </c>
      <c r="C12" s="57">
        <v>48</v>
      </c>
      <c r="D12" s="57">
        <v>40</v>
      </c>
      <c r="E12" s="57">
        <v>50</v>
      </c>
      <c r="F12" s="57">
        <v>53</v>
      </c>
      <c r="G12" s="57">
        <v>69</v>
      </c>
      <c r="H12" s="57">
        <v>29</v>
      </c>
      <c r="I12" s="57">
        <v>178</v>
      </c>
      <c r="J12" s="57">
        <v>201</v>
      </c>
      <c r="K12" s="60">
        <f>(J12-I12)/I12</f>
        <v>0.12921348314606743</v>
      </c>
    </row>
    <row r="13" spans="2:11" ht="12.75">
      <c r="B13" s="40" t="s">
        <v>35</v>
      </c>
      <c r="C13" s="39">
        <f>SUM(C10,C7)</f>
        <v>1</v>
      </c>
      <c r="D13" s="39">
        <f aca="true" t="shared" si="2" ref="D13:J13">SUM(D10,D7)</f>
        <v>1</v>
      </c>
      <c r="E13" s="39">
        <f t="shared" si="2"/>
        <v>1</v>
      </c>
      <c r="F13" s="39">
        <f t="shared" si="2"/>
        <v>1</v>
      </c>
      <c r="G13" s="39">
        <f t="shared" si="2"/>
        <v>1</v>
      </c>
      <c r="H13" s="39">
        <f t="shared" si="2"/>
        <v>1</v>
      </c>
      <c r="I13" s="39">
        <f t="shared" si="2"/>
        <v>1</v>
      </c>
      <c r="J13" s="39">
        <f t="shared" si="2"/>
        <v>1</v>
      </c>
      <c r="K13" s="9"/>
    </row>
  </sheetData>
  <mergeCells count="14">
    <mergeCell ref="K2:K5"/>
    <mergeCell ref="H4:H5"/>
    <mergeCell ref="G4:G5"/>
    <mergeCell ref="F4:F5"/>
    <mergeCell ref="J4:J5"/>
    <mergeCell ref="C2:H2"/>
    <mergeCell ref="I2:J2"/>
    <mergeCell ref="C3:E3"/>
    <mergeCell ref="F3:H3"/>
    <mergeCell ref="I3:J3"/>
    <mergeCell ref="E4:E5"/>
    <mergeCell ref="D4:D5"/>
    <mergeCell ref="C4:C5"/>
    <mergeCell ref="I4:I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18"/>
  <sheetViews>
    <sheetView tabSelected="1" zoomScale="85" zoomScaleNormal="85" workbookViewId="0" topLeftCell="A1">
      <selection activeCell="L25" sqref="L25"/>
    </sheetView>
  </sheetViews>
  <sheetFormatPr defaultColWidth="9.140625" defaultRowHeight="12.75"/>
  <cols>
    <col min="2" max="2" width="18.421875" style="0" customWidth="1"/>
    <col min="3" max="3" width="7.140625" style="0" bestFit="1" customWidth="1"/>
    <col min="8" max="9" width="9.7109375" style="0" bestFit="1" customWidth="1"/>
  </cols>
  <sheetData>
    <row r="2" spans="2:9" ht="16.5" customHeight="1">
      <c r="B2" s="54"/>
      <c r="C2" s="93" t="s">
        <v>21</v>
      </c>
      <c r="D2" s="93"/>
      <c r="E2" s="93"/>
      <c r="F2" s="93"/>
      <c r="G2" s="93"/>
      <c r="H2" s="93" t="s">
        <v>22</v>
      </c>
      <c r="I2" s="93"/>
    </row>
    <row r="3" spans="2:9" ht="12.75">
      <c r="B3" s="54"/>
      <c r="C3" s="93">
        <v>2008</v>
      </c>
      <c r="D3" s="93"/>
      <c r="E3" s="93">
        <v>2009</v>
      </c>
      <c r="F3" s="93"/>
      <c r="G3" s="93"/>
      <c r="H3" s="93" t="s">
        <v>88</v>
      </c>
      <c r="I3" s="93"/>
    </row>
    <row r="4" spans="2:9" ht="12.75">
      <c r="B4" s="54"/>
      <c r="C4" s="54" t="s">
        <v>31</v>
      </c>
      <c r="D4" s="54" t="s">
        <v>32</v>
      </c>
      <c r="E4" s="54" t="s">
        <v>33</v>
      </c>
      <c r="F4" s="54" t="s">
        <v>30</v>
      </c>
      <c r="G4" s="54" t="s">
        <v>31</v>
      </c>
      <c r="H4" s="55">
        <v>39721</v>
      </c>
      <c r="I4" s="55">
        <v>40086</v>
      </c>
    </row>
    <row r="5" spans="2:9" ht="12.75">
      <c r="B5" s="54"/>
      <c r="C5" s="54"/>
      <c r="D5" s="54"/>
      <c r="E5" s="54"/>
      <c r="F5" s="54"/>
      <c r="G5" s="54"/>
      <c r="H5" s="54"/>
      <c r="I5" s="54"/>
    </row>
    <row r="6" spans="2:9" ht="12.75">
      <c r="B6" s="54" t="s">
        <v>89</v>
      </c>
      <c r="C6" s="35">
        <v>141</v>
      </c>
      <c r="D6" s="35">
        <v>380</v>
      </c>
      <c r="E6" s="35">
        <v>241</v>
      </c>
      <c r="F6" s="35">
        <v>195</v>
      </c>
      <c r="G6" s="35">
        <v>201</v>
      </c>
      <c r="H6" s="35">
        <v>306</v>
      </c>
      <c r="I6" s="18">
        <v>1017</v>
      </c>
    </row>
    <row r="7" spans="2:9" ht="12.75">
      <c r="B7" s="54"/>
      <c r="C7" s="35"/>
      <c r="D7" s="35"/>
      <c r="E7" s="35"/>
      <c r="F7" s="35"/>
      <c r="G7" s="35"/>
      <c r="H7" s="35"/>
      <c r="I7" s="35"/>
    </row>
    <row r="8" spans="2:9" ht="12.75">
      <c r="B8" s="54" t="s">
        <v>78</v>
      </c>
      <c r="C8" s="35">
        <v>3</v>
      </c>
      <c r="D8" s="35">
        <v>11</v>
      </c>
      <c r="E8" s="35">
        <v>7</v>
      </c>
      <c r="F8" s="35">
        <v>11</v>
      </c>
      <c r="G8" s="35">
        <v>9</v>
      </c>
      <c r="H8" s="35">
        <v>12</v>
      </c>
      <c r="I8" s="35">
        <v>38</v>
      </c>
    </row>
    <row r="9" spans="2:9" ht="12.75">
      <c r="B9" s="54"/>
      <c r="C9" s="35"/>
      <c r="D9" s="35"/>
      <c r="E9" s="35"/>
      <c r="F9" s="35"/>
      <c r="G9" s="35"/>
      <c r="H9" s="35"/>
      <c r="I9" s="35"/>
    </row>
    <row r="10" spans="2:9" ht="14.25" customHeight="1">
      <c r="B10" s="54" t="s">
        <v>79</v>
      </c>
      <c r="C10" s="35">
        <v>47</v>
      </c>
      <c r="D10" s="35">
        <v>109</v>
      </c>
      <c r="E10" s="35">
        <v>53</v>
      </c>
      <c r="F10" s="35">
        <v>45</v>
      </c>
      <c r="G10" s="35">
        <v>32</v>
      </c>
      <c r="H10" s="35">
        <v>81</v>
      </c>
      <c r="I10" s="35">
        <v>239</v>
      </c>
    </row>
    <row r="11" spans="2:9" ht="12.75">
      <c r="B11" s="54"/>
      <c r="C11" s="35"/>
      <c r="D11" s="35"/>
      <c r="E11" s="35"/>
      <c r="F11" s="35"/>
      <c r="G11" s="35"/>
      <c r="H11" s="35"/>
      <c r="I11" s="35"/>
    </row>
    <row r="12" spans="2:9" ht="14.25" customHeight="1">
      <c r="B12" s="54" t="s">
        <v>80</v>
      </c>
      <c r="C12" s="35">
        <v>62</v>
      </c>
      <c r="D12" s="35">
        <v>126</v>
      </c>
      <c r="E12" s="35">
        <v>110</v>
      </c>
      <c r="F12" s="35">
        <v>64</v>
      </c>
      <c r="G12" s="35">
        <v>80</v>
      </c>
      <c r="H12" s="35">
        <v>121</v>
      </c>
      <c r="I12" s="35">
        <v>380</v>
      </c>
    </row>
    <row r="13" spans="2:9" ht="12.75">
      <c r="B13" s="54"/>
      <c r="C13" s="35"/>
      <c r="D13" s="35"/>
      <c r="E13" s="35"/>
      <c r="F13" s="35"/>
      <c r="G13" s="35"/>
      <c r="H13" s="35"/>
      <c r="I13" s="35"/>
    </row>
    <row r="14" spans="2:9" ht="12.75">
      <c r="B14" s="54" t="s">
        <v>81</v>
      </c>
      <c r="C14" s="35">
        <v>14</v>
      </c>
      <c r="D14" s="35">
        <v>23</v>
      </c>
      <c r="E14" s="35">
        <v>28</v>
      </c>
      <c r="F14" s="35">
        <v>4</v>
      </c>
      <c r="G14" s="35">
        <v>14</v>
      </c>
      <c r="H14" s="35">
        <v>24</v>
      </c>
      <c r="I14" s="35">
        <v>69</v>
      </c>
    </row>
    <row r="15" spans="2:9" ht="12.75">
      <c r="B15" s="54"/>
      <c r="C15" s="35"/>
      <c r="D15" s="35"/>
      <c r="E15" s="35"/>
      <c r="F15" s="35"/>
      <c r="G15" s="35"/>
      <c r="H15" s="35"/>
      <c r="I15" s="35"/>
    </row>
    <row r="16" spans="2:9" ht="12.75">
      <c r="B16" s="54" t="s">
        <v>82</v>
      </c>
      <c r="C16" s="35">
        <v>17</v>
      </c>
      <c r="D16" s="35">
        <v>69</v>
      </c>
      <c r="E16" s="35">
        <v>34</v>
      </c>
      <c r="F16" s="35">
        <v>22</v>
      </c>
      <c r="G16" s="35">
        <v>28</v>
      </c>
      <c r="H16" s="35">
        <v>64</v>
      </c>
      <c r="I16" s="35">
        <v>153</v>
      </c>
    </row>
    <row r="17" spans="2:9" ht="12.75">
      <c r="B17" s="54"/>
      <c r="C17" s="35"/>
      <c r="D17" s="35"/>
      <c r="E17" s="35"/>
      <c r="F17" s="35"/>
      <c r="G17" s="35"/>
      <c r="H17" s="35"/>
      <c r="I17" s="35"/>
    </row>
    <row r="18" spans="2:9" ht="12.75">
      <c r="B18" s="56" t="s">
        <v>22</v>
      </c>
      <c r="C18" s="57">
        <f aca="true" t="shared" si="0" ref="C18:I18">SUM(C6:C16)</f>
        <v>284</v>
      </c>
      <c r="D18" s="57">
        <f t="shared" si="0"/>
        <v>718</v>
      </c>
      <c r="E18" s="57">
        <f t="shared" si="0"/>
        <v>473</v>
      </c>
      <c r="F18" s="57">
        <f t="shared" si="0"/>
        <v>341</v>
      </c>
      <c r="G18" s="57">
        <f t="shared" si="0"/>
        <v>364</v>
      </c>
      <c r="H18" s="57">
        <f t="shared" si="0"/>
        <v>608</v>
      </c>
      <c r="I18" s="58">
        <f t="shared" si="0"/>
        <v>1896</v>
      </c>
    </row>
  </sheetData>
  <mergeCells count="5">
    <mergeCell ref="C2:G2"/>
    <mergeCell ref="H2:I2"/>
    <mergeCell ref="C3:D3"/>
    <mergeCell ref="E3:G3"/>
    <mergeCell ref="H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6"/>
  <sheetViews>
    <sheetView zoomScale="85" zoomScaleNormal="85" workbookViewId="0" topLeftCell="A1">
      <selection activeCell="I28" sqref="I28"/>
    </sheetView>
  </sheetViews>
  <sheetFormatPr defaultColWidth="9.140625" defaultRowHeight="12.75"/>
  <cols>
    <col min="2" max="2" width="24.28125" style="0" customWidth="1"/>
    <col min="3" max="3" width="7.7109375" style="0" bestFit="1" customWidth="1"/>
    <col min="4" max="4" width="7.140625" style="0" bestFit="1" customWidth="1"/>
    <col min="5" max="5" width="7.8515625" style="0" bestFit="1" customWidth="1"/>
    <col min="6" max="7" width="7.7109375" style="0" bestFit="1" customWidth="1"/>
    <col min="8" max="8" width="8.28125" style="0" bestFit="1" customWidth="1"/>
    <col min="9" max="10" width="9.7109375" style="0" bestFit="1" customWidth="1"/>
    <col min="11" max="11" width="11.28125" style="0" customWidth="1"/>
  </cols>
  <sheetData>
    <row r="2" spans="2:11" ht="12.75">
      <c r="B2" s="35"/>
      <c r="C2" s="93" t="s">
        <v>25</v>
      </c>
      <c r="D2" s="93"/>
      <c r="E2" s="93"/>
      <c r="F2" s="93"/>
      <c r="G2" s="93"/>
      <c r="H2" s="93"/>
      <c r="I2" s="93" t="s">
        <v>22</v>
      </c>
      <c r="J2" s="93"/>
      <c r="K2" s="93" t="s">
        <v>29</v>
      </c>
    </row>
    <row r="3" spans="2:11" ht="12.75">
      <c r="B3" s="35"/>
      <c r="C3" s="93">
        <v>2008</v>
      </c>
      <c r="D3" s="93"/>
      <c r="E3" s="93"/>
      <c r="F3" s="93">
        <v>2009</v>
      </c>
      <c r="G3" s="93"/>
      <c r="H3" s="93"/>
      <c r="I3" s="93" t="s">
        <v>26</v>
      </c>
      <c r="J3" s="93"/>
      <c r="K3" s="93"/>
    </row>
    <row r="4" spans="2:11" ht="12.75">
      <c r="B4" s="90"/>
      <c r="C4" s="90" t="s">
        <v>30</v>
      </c>
      <c r="D4" s="90" t="s">
        <v>31</v>
      </c>
      <c r="E4" s="90" t="s">
        <v>32</v>
      </c>
      <c r="F4" s="90" t="s">
        <v>33</v>
      </c>
      <c r="G4" s="90" t="s">
        <v>30</v>
      </c>
      <c r="H4" s="90" t="s">
        <v>3</v>
      </c>
      <c r="I4" s="91">
        <v>39721</v>
      </c>
      <c r="J4" s="91">
        <v>40086</v>
      </c>
      <c r="K4" s="93"/>
    </row>
    <row r="5" spans="2:11" ht="12.75">
      <c r="B5" s="90"/>
      <c r="C5" s="90"/>
      <c r="D5" s="90"/>
      <c r="E5" s="90"/>
      <c r="F5" s="90"/>
      <c r="G5" s="90"/>
      <c r="H5" s="90"/>
      <c r="I5" s="91"/>
      <c r="J5" s="91"/>
      <c r="K5" s="93"/>
    </row>
    <row r="6" spans="2:11" ht="12.75">
      <c r="B6" s="35"/>
      <c r="C6" s="35"/>
      <c r="D6" s="35"/>
      <c r="E6" s="35"/>
      <c r="F6" s="35"/>
      <c r="G6" s="35"/>
      <c r="H6" s="41"/>
      <c r="I6" s="35"/>
      <c r="J6" s="35"/>
      <c r="K6" s="35"/>
    </row>
    <row r="7" spans="2:11" ht="12.75">
      <c r="B7" s="42" t="s">
        <v>38</v>
      </c>
      <c r="C7" s="35">
        <f>'Table 1.1'!C12</f>
        <v>48</v>
      </c>
      <c r="D7" s="35">
        <f>'Table 1.1'!D12</f>
        <v>40</v>
      </c>
      <c r="E7" s="35">
        <f>'Table 1.1'!E12</f>
        <v>50</v>
      </c>
      <c r="F7" s="35">
        <f>'Table 1.1'!F12</f>
        <v>53</v>
      </c>
      <c r="G7" s="35">
        <f>'Table 1.1'!G12</f>
        <v>69</v>
      </c>
      <c r="H7" s="35">
        <f>'Table 1.1'!H12</f>
        <v>29</v>
      </c>
      <c r="I7" s="35">
        <f>'Table 1.1'!I12</f>
        <v>178</v>
      </c>
      <c r="J7" s="35">
        <f>'Table 1.1'!J12</f>
        <v>201</v>
      </c>
      <c r="K7" s="37">
        <f>'Table 1.1'!K12</f>
        <v>0.12921348314606743</v>
      </c>
    </row>
    <row r="8" spans="2:11" ht="12.75">
      <c r="B8" s="42"/>
      <c r="C8" s="35"/>
      <c r="D8" s="35"/>
      <c r="E8" s="35"/>
      <c r="F8" s="35"/>
      <c r="G8" s="35"/>
      <c r="H8" s="35"/>
      <c r="I8" s="35"/>
      <c r="J8" s="35"/>
      <c r="K8" s="35"/>
    </row>
    <row r="9" spans="2:11" ht="12.75">
      <c r="B9" s="42" t="s">
        <v>39</v>
      </c>
      <c r="C9" s="35">
        <f>SUM(C10:C12)</f>
        <v>19</v>
      </c>
      <c r="D9" s="35">
        <f aca="true" t="shared" si="0" ref="D9:J9">SUM(D10:D12)</f>
        <v>14</v>
      </c>
      <c r="E9" s="35">
        <f t="shared" si="0"/>
        <v>25</v>
      </c>
      <c r="F9" s="35">
        <f t="shared" si="0"/>
        <v>15</v>
      </c>
      <c r="G9" s="35">
        <f t="shared" si="0"/>
        <v>15</v>
      </c>
      <c r="H9" s="35">
        <f t="shared" si="0"/>
        <v>11</v>
      </c>
      <c r="I9" s="35">
        <f>SUM(I10:I12)</f>
        <v>64</v>
      </c>
      <c r="J9" s="35">
        <f t="shared" si="0"/>
        <v>66</v>
      </c>
      <c r="K9" s="37">
        <f>(J9-I9)/I9</f>
        <v>0.03125</v>
      </c>
    </row>
    <row r="10" spans="2:11" ht="12.75">
      <c r="B10" s="43" t="s">
        <v>41</v>
      </c>
      <c r="C10" s="43">
        <v>11</v>
      </c>
      <c r="D10" s="43">
        <v>4</v>
      </c>
      <c r="E10" s="43">
        <v>8</v>
      </c>
      <c r="F10" s="43">
        <v>5</v>
      </c>
      <c r="G10" s="43">
        <v>2</v>
      </c>
      <c r="H10" s="43">
        <v>2</v>
      </c>
      <c r="I10" s="43">
        <v>30</v>
      </c>
      <c r="J10" s="43">
        <v>17</v>
      </c>
      <c r="K10" s="44">
        <f aca="true" t="shared" si="1" ref="K10:K16">(J10-I10)/I10</f>
        <v>-0.43333333333333335</v>
      </c>
    </row>
    <row r="11" spans="2:11" ht="12.75">
      <c r="B11" s="43" t="s">
        <v>42</v>
      </c>
      <c r="C11" s="43">
        <v>4</v>
      </c>
      <c r="D11" s="43">
        <v>4</v>
      </c>
      <c r="E11" s="43">
        <v>3</v>
      </c>
      <c r="F11" s="43">
        <v>1</v>
      </c>
      <c r="G11" s="43">
        <v>3</v>
      </c>
      <c r="H11" s="43">
        <v>0</v>
      </c>
      <c r="I11" s="43">
        <v>12</v>
      </c>
      <c r="J11" s="43">
        <v>7</v>
      </c>
      <c r="K11" s="44">
        <f t="shared" si="1"/>
        <v>-0.4166666666666667</v>
      </c>
    </row>
    <row r="12" spans="2:11" ht="12.75">
      <c r="B12" s="43" t="s">
        <v>43</v>
      </c>
      <c r="C12" s="43">
        <v>4</v>
      </c>
      <c r="D12" s="43">
        <v>6</v>
      </c>
      <c r="E12" s="43">
        <v>14</v>
      </c>
      <c r="F12" s="43">
        <v>9</v>
      </c>
      <c r="G12" s="43">
        <v>10</v>
      </c>
      <c r="H12" s="43">
        <v>9</v>
      </c>
      <c r="I12" s="43">
        <v>22</v>
      </c>
      <c r="J12" s="43">
        <v>42</v>
      </c>
      <c r="K12" s="44">
        <f t="shared" si="1"/>
        <v>0.9090909090909091</v>
      </c>
    </row>
    <row r="13" spans="2:11" ht="12.75">
      <c r="B13" s="42"/>
      <c r="C13" s="35"/>
      <c r="D13" s="35"/>
      <c r="E13" s="35"/>
      <c r="F13" s="35"/>
      <c r="G13" s="35"/>
      <c r="H13" s="35"/>
      <c r="I13" s="35"/>
      <c r="J13" s="35"/>
      <c r="K13" s="37"/>
    </row>
    <row r="14" spans="2:11" ht="12.75">
      <c r="B14" s="42" t="s">
        <v>40</v>
      </c>
      <c r="C14" s="35">
        <v>28</v>
      </c>
      <c r="D14" s="35">
        <v>19</v>
      </c>
      <c r="E14" s="35">
        <v>23</v>
      </c>
      <c r="F14" s="35">
        <v>32</v>
      </c>
      <c r="G14" s="35">
        <v>30</v>
      </c>
      <c r="H14" s="35">
        <v>11</v>
      </c>
      <c r="I14" s="35">
        <v>97</v>
      </c>
      <c r="J14" s="35">
        <f>SUM(E14:H14)</f>
        <v>96</v>
      </c>
      <c r="K14" s="37">
        <f t="shared" si="1"/>
        <v>-0.010309278350515464</v>
      </c>
    </row>
    <row r="15" spans="2:11" ht="12.75">
      <c r="B15" s="42"/>
      <c r="C15" s="35"/>
      <c r="D15" s="35"/>
      <c r="E15" s="35"/>
      <c r="F15" s="35"/>
      <c r="G15" s="35"/>
      <c r="H15" s="35"/>
      <c r="I15" s="35"/>
      <c r="J15" s="35"/>
      <c r="K15" s="37"/>
    </row>
    <row r="16" spans="2:11" ht="12.75">
      <c r="B16" s="42" t="s">
        <v>44</v>
      </c>
      <c r="C16" s="35">
        <v>1</v>
      </c>
      <c r="D16" s="35">
        <v>7</v>
      </c>
      <c r="E16" s="35">
        <v>2</v>
      </c>
      <c r="F16" s="35">
        <v>6</v>
      </c>
      <c r="G16" s="35">
        <v>24</v>
      </c>
      <c r="H16" s="35">
        <v>7</v>
      </c>
      <c r="I16" s="35">
        <v>17</v>
      </c>
      <c r="J16" s="35">
        <f>SUM(E16:H16)</f>
        <v>39</v>
      </c>
      <c r="K16" s="37">
        <f t="shared" si="1"/>
        <v>1.2941176470588236</v>
      </c>
    </row>
  </sheetData>
  <mergeCells count="15">
    <mergeCell ref="G4:G5"/>
    <mergeCell ref="B4:B5"/>
    <mergeCell ref="H4:H5"/>
    <mergeCell ref="F4:F5"/>
    <mergeCell ref="E4:E5"/>
    <mergeCell ref="C2:H2"/>
    <mergeCell ref="I2:J2"/>
    <mergeCell ref="K2:K5"/>
    <mergeCell ref="C3:E3"/>
    <mergeCell ref="F3:H3"/>
    <mergeCell ref="I3:J3"/>
    <mergeCell ref="D4:D5"/>
    <mergeCell ref="C4:C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33"/>
  <sheetViews>
    <sheetView zoomScale="85" zoomScaleNormal="85" workbookViewId="0" topLeftCell="A1">
      <selection activeCell="W36" sqref="W36"/>
    </sheetView>
  </sheetViews>
  <sheetFormatPr defaultColWidth="9.140625" defaultRowHeight="12.75"/>
  <cols>
    <col min="2" max="2" width="13.421875" style="0" customWidth="1"/>
    <col min="3" max="3" width="4.7109375" style="0" bestFit="1" customWidth="1"/>
    <col min="4" max="6" width="3.28125" style="0" bestFit="1" customWidth="1"/>
    <col min="7" max="7" width="1.7109375" style="0" customWidth="1"/>
    <col min="8" max="11" width="3.28125" style="0" bestFit="1" customWidth="1"/>
    <col min="12" max="12" width="1.421875" style="0" customWidth="1"/>
    <col min="13" max="15" width="3.28125" style="0" bestFit="1" customWidth="1"/>
    <col min="16" max="16" width="4.140625" style="0" bestFit="1" customWidth="1"/>
    <col min="17" max="17" width="1.57421875" style="0" customWidth="1"/>
    <col min="18" max="20" width="3.28125" style="0" bestFit="1" customWidth="1"/>
    <col min="21" max="21" width="4.140625" style="0" bestFit="1" customWidth="1"/>
    <col min="23" max="23" width="14.28125" style="0" bestFit="1" customWidth="1"/>
    <col min="25" max="25" width="2.140625" style="0" customWidth="1"/>
    <col min="26" max="26" width="10.7109375" style="0" bestFit="1" customWidth="1"/>
  </cols>
  <sheetData>
    <row r="2" spans="2:21" ht="12.75">
      <c r="B2" s="53"/>
      <c r="C2" s="94" t="s">
        <v>91</v>
      </c>
      <c r="D2" s="95"/>
      <c r="E2" s="95"/>
      <c r="F2" s="96"/>
      <c r="G2" s="34"/>
      <c r="H2" s="94" t="s">
        <v>92</v>
      </c>
      <c r="I2" s="95"/>
      <c r="J2" s="95"/>
      <c r="K2" s="96"/>
      <c r="L2" s="34"/>
      <c r="M2" s="94" t="s">
        <v>93</v>
      </c>
      <c r="N2" s="95"/>
      <c r="O2" s="95"/>
      <c r="P2" s="96"/>
      <c r="Q2" s="34"/>
      <c r="R2" s="94" t="s">
        <v>94</v>
      </c>
      <c r="S2" s="95"/>
      <c r="T2" s="95"/>
      <c r="U2" s="96"/>
    </row>
    <row r="3" spans="2:21" ht="12.75">
      <c r="B3" s="69"/>
      <c r="C3" s="87" t="s">
        <v>125</v>
      </c>
      <c r="D3" s="87" t="s">
        <v>126</v>
      </c>
      <c r="E3" s="87" t="s">
        <v>127</v>
      </c>
      <c r="F3" s="87" t="s">
        <v>128</v>
      </c>
      <c r="G3" s="69"/>
      <c r="H3" s="87" t="s">
        <v>125</v>
      </c>
      <c r="I3" s="87" t="s">
        <v>126</v>
      </c>
      <c r="J3" s="87" t="s">
        <v>127</v>
      </c>
      <c r="K3" s="87" t="s">
        <v>128</v>
      </c>
      <c r="L3" s="69"/>
      <c r="M3" s="87" t="s">
        <v>125</v>
      </c>
      <c r="N3" s="87" t="s">
        <v>126</v>
      </c>
      <c r="O3" s="87" t="s">
        <v>127</v>
      </c>
      <c r="P3" s="87" t="s">
        <v>128</v>
      </c>
      <c r="Q3" s="69"/>
      <c r="R3" s="87" t="s">
        <v>125</v>
      </c>
      <c r="S3" s="87" t="s">
        <v>126</v>
      </c>
      <c r="T3" s="87" t="s">
        <v>127</v>
      </c>
      <c r="U3" s="87" t="s">
        <v>128</v>
      </c>
    </row>
    <row r="4" spans="2:21" ht="12.75">
      <c r="B4" s="35" t="s">
        <v>96</v>
      </c>
      <c r="C4" s="35">
        <v>1</v>
      </c>
      <c r="D4" s="35">
        <v>4</v>
      </c>
      <c r="E4" s="35">
        <v>2</v>
      </c>
      <c r="F4" s="71">
        <f>SUM(C4:E4)</f>
        <v>7</v>
      </c>
      <c r="G4" s="70"/>
      <c r="H4" s="35">
        <v>2</v>
      </c>
      <c r="I4" s="35">
        <v>4</v>
      </c>
      <c r="J4" s="35">
        <v>0</v>
      </c>
      <c r="K4" s="71">
        <f aca="true" t="shared" si="0" ref="K4:K30">SUM(H4:J4)</f>
        <v>6</v>
      </c>
      <c r="L4" s="70"/>
      <c r="M4" s="35">
        <v>8</v>
      </c>
      <c r="N4" s="35">
        <v>47</v>
      </c>
      <c r="O4" s="35">
        <v>8</v>
      </c>
      <c r="P4" s="71">
        <f aca="true" t="shared" si="1" ref="P4:P30">SUM(M4:O4)</f>
        <v>63</v>
      </c>
      <c r="Q4" s="70"/>
      <c r="R4" s="35">
        <v>6</v>
      </c>
      <c r="S4" s="35">
        <v>34</v>
      </c>
      <c r="T4" s="35">
        <v>3</v>
      </c>
      <c r="U4" s="71">
        <f aca="true" t="shared" si="2" ref="U4:U30">SUM(R4:T4)</f>
        <v>43</v>
      </c>
    </row>
    <row r="5" spans="2:23" ht="13.5" thickBot="1">
      <c r="B5" s="35" t="s">
        <v>97</v>
      </c>
      <c r="C5" s="35">
        <v>0</v>
      </c>
      <c r="D5" s="35">
        <v>2</v>
      </c>
      <c r="E5" s="35">
        <v>2</v>
      </c>
      <c r="F5" s="71">
        <f aca="true" t="shared" si="3" ref="F5:F31">SUM(C5:E5)</f>
        <v>4</v>
      </c>
      <c r="G5" s="70"/>
      <c r="H5" s="35">
        <v>1</v>
      </c>
      <c r="I5" s="35">
        <v>2</v>
      </c>
      <c r="J5" s="35">
        <v>0</v>
      </c>
      <c r="K5" s="71">
        <f t="shared" si="0"/>
        <v>3</v>
      </c>
      <c r="L5" s="70"/>
      <c r="M5" s="35">
        <v>2</v>
      </c>
      <c r="N5" s="35">
        <v>6</v>
      </c>
      <c r="O5" s="35">
        <v>1</v>
      </c>
      <c r="P5" s="71">
        <f t="shared" si="1"/>
        <v>9</v>
      </c>
      <c r="Q5" s="70"/>
      <c r="R5" s="35">
        <v>2</v>
      </c>
      <c r="S5" s="35">
        <v>5</v>
      </c>
      <c r="T5" s="35">
        <v>2</v>
      </c>
      <c r="U5" s="71">
        <f t="shared" si="2"/>
        <v>9</v>
      </c>
      <c r="W5" s="76" t="s">
        <v>134</v>
      </c>
    </row>
    <row r="6" spans="2:27" ht="12.75">
      <c r="B6" s="35" t="s">
        <v>98</v>
      </c>
      <c r="C6" s="35">
        <v>0</v>
      </c>
      <c r="D6" s="35">
        <v>0</v>
      </c>
      <c r="E6" s="35">
        <v>0</v>
      </c>
      <c r="F6" s="71">
        <f t="shared" si="3"/>
        <v>0</v>
      </c>
      <c r="G6" s="70"/>
      <c r="H6" s="35">
        <v>0</v>
      </c>
      <c r="I6" s="35">
        <v>0</v>
      </c>
      <c r="J6" s="35">
        <v>0</v>
      </c>
      <c r="K6" s="71">
        <f t="shared" si="0"/>
        <v>0</v>
      </c>
      <c r="L6" s="70"/>
      <c r="M6" s="35">
        <v>0</v>
      </c>
      <c r="N6" s="35">
        <v>1</v>
      </c>
      <c r="O6" s="35">
        <v>0</v>
      </c>
      <c r="P6" s="71">
        <f t="shared" si="1"/>
        <v>1</v>
      </c>
      <c r="Q6" s="70"/>
      <c r="R6" s="35">
        <v>0</v>
      </c>
      <c r="S6" s="35">
        <v>1</v>
      </c>
      <c r="T6" s="35">
        <v>0</v>
      </c>
      <c r="U6" s="71">
        <f t="shared" si="2"/>
        <v>1</v>
      </c>
      <c r="W6" s="75" t="s">
        <v>123</v>
      </c>
      <c r="X6" s="73">
        <f>SUM(P4)/P32</f>
        <v>0.5675675675675675</v>
      </c>
      <c r="Y6" s="73"/>
      <c r="Z6" s="75" t="s">
        <v>124</v>
      </c>
      <c r="AA6" s="73">
        <f>SUM(U4)/U32</f>
        <v>0.4095238095238095</v>
      </c>
    </row>
    <row r="7" spans="2:27" ht="12.75">
      <c r="B7" s="35" t="s">
        <v>99</v>
      </c>
      <c r="C7" s="35">
        <v>0</v>
      </c>
      <c r="D7" s="35">
        <v>0</v>
      </c>
      <c r="E7" s="35">
        <v>0</v>
      </c>
      <c r="F7" s="71">
        <f t="shared" si="3"/>
        <v>0</v>
      </c>
      <c r="G7" s="70"/>
      <c r="H7" s="35">
        <v>0</v>
      </c>
      <c r="I7" s="35">
        <v>1</v>
      </c>
      <c r="J7" s="35">
        <v>0</v>
      </c>
      <c r="K7" s="71">
        <f t="shared" si="0"/>
        <v>1</v>
      </c>
      <c r="L7" s="70"/>
      <c r="M7" s="35">
        <v>1</v>
      </c>
      <c r="N7" s="35">
        <v>0</v>
      </c>
      <c r="O7" s="35">
        <v>1</v>
      </c>
      <c r="P7" s="71">
        <f t="shared" si="1"/>
        <v>2</v>
      </c>
      <c r="Q7" s="70"/>
      <c r="R7" s="35">
        <v>0</v>
      </c>
      <c r="S7" s="35">
        <v>3</v>
      </c>
      <c r="T7" s="35">
        <v>0</v>
      </c>
      <c r="U7" s="71">
        <f t="shared" si="2"/>
        <v>3</v>
      </c>
      <c r="W7" s="72" t="s">
        <v>45</v>
      </c>
      <c r="X7" s="74">
        <f>SUM(M4)/M32</f>
        <v>0.23529411764705882</v>
      </c>
      <c r="Y7" s="74"/>
      <c r="Z7" s="72" t="s">
        <v>45</v>
      </c>
      <c r="AA7" s="73">
        <f>SUM(R4)/R32</f>
        <v>0.2608695652173913</v>
      </c>
    </row>
    <row r="8" spans="2:27" ht="12.75">
      <c r="B8" s="35" t="s">
        <v>100</v>
      </c>
      <c r="C8" s="35">
        <v>1</v>
      </c>
      <c r="D8" s="35">
        <v>1</v>
      </c>
      <c r="E8" s="35">
        <v>0</v>
      </c>
      <c r="F8" s="71">
        <f t="shared" si="3"/>
        <v>2</v>
      </c>
      <c r="G8" s="70"/>
      <c r="H8" s="35">
        <v>0</v>
      </c>
      <c r="I8" s="35">
        <v>0</v>
      </c>
      <c r="J8" s="35">
        <v>0</v>
      </c>
      <c r="K8" s="71">
        <f t="shared" si="0"/>
        <v>0</v>
      </c>
      <c r="L8" s="70"/>
      <c r="M8" s="35">
        <v>2</v>
      </c>
      <c r="N8" s="35">
        <v>3</v>
      </c>
      <c r="O8" s="35">
        <v>0</v>
      </c>
      <c r="P8" s="71">
        <f t="shared" si="1"/>
        <v>5</v>
      </c>
      <c r="Q8" s="70"/>
      <c r="R8" s="35">
        <v>2</v>
      </c>
      <c r="S8" s="35">
        <v>2</v>
      </c>
      <c r="T8" s="35">
        <v>0</v>
      </c>
      <c r="U8" s="71">
        <f t="shared" si="2"/>
        <v>4</v>
      </c>
      <c r="W8" s="72" t="s">
        <v>95</v>
      </c>
      <c r="X8" s="74">
        <f>SUM(N4)/N32</f>
        <v>0.7014925373134329</v>
      </c>
      <c r="Y8" s="74"/>
      <c r="Z8" s="72" t="s">
        <v>95</v>
      </c>
      <c r="AA8" s="74">
        <f>SUM(S4)/S32</f>
        <v>0.53125</v>
      </c>
    </row>
    <row r="9" spans="2:27" ht="12.75">
      <c r="B9" s="35" t="s">
        <v>101</v>
      </c>
      <c r="C9" s="35">
        <v>0</v>
      </c>
      <c r="D9" s="35">
        <v>1</v>
      </c>
      <c r="E9" s="35">
        <v>0</v>
      </c>
      <c r="F9" s="71">
        <f t="shared" si="3"/>
        <v>1</v>
      </c>
      <c r="G9" s="70"/>
      <c r="H9" s="35">
        <v>0</v>
      </c>
      <c r="I9" s="35">
        <v>0</v>
      </c>
      <c r="J9" s="35">
        <v>0</v>
      </c>
      <c r="K9" s="71">
        <f t="shared" si="0"/>
        <v>0</v>
      </c>
      <c r="L9" s="70"/>
      <c r="M9" s="35">
        <v>3</v>
      </c>
      <c r="N9" s="35">
        <v>2</v>
      </c>
      <c r="O9" s="35">
        <v>0</v>
      </c>
      <c r="P9" s="71">
        <f t="shared" si="1"/>
        <v>5</v>
      </c>
      <c r="Q9" s="70"/>
      <c r="R9" s="35">
        <v>1</v>
      </c>
      <c r="S9" s="35">
        <v>5</v>
      </c>
      <c r="T9" s="35">
        <v>0</v>
      </c>
      <c r="U9" s="71">
        <f t="shared" si="2"/>
        <v>6</v>
      </c>
      <c r="W9" s="72" t="s">
        <v>36</v>
      </c>
      <c r="X9" s="74">
        <f>SUM(O4)/O32</f>
        <v>0.8</v>
      </c>
      <c r="Y9" s="74"/>
      <c r="Z9" s="72" t="s">
        <v>36</v>
      </c>
      <c r="AA9" s="74">
        <f>SUM(T4)/T32</f>
        <v>0.16666666666666666</v>
      </c>
    </row>
    <row r="10" spans="2:21" ht="12.75">
      <c r="B10" s="35" t="s">
        <v>102</v>
      </c>
      <c r="C10" s="35">
        <v>0</v>
      </c>
      <c r="D10" s="35">
        <v>2</v>
      </c>
      <c r="E10" s="35">
        <v>0</v>
      </c>
      <c r="F10" s="71">
        <f t="shared" si="3"/>
        <v>2</v>
      </c>
      <c r="G10" s="70"/>
      <c r="H10" s="35">
        <v>1</v>
      </c>
      <c r="I10" s="35">
        <v>0</v>
      </c>
      <c r="J10" s="35">
        <v>0</v>
      </c>
      <c r="K10" s="71">
        <f t="shared" si="0"/>
        <v>1</v>
      </c>
      <c r="L10" s="70"/>
      <c r="M10" s="35">
        <v>4</v>
      </c>
      <c r="N10" s="35">
        <v>6</v>
      </c>
      <c r="O10" s="35">
        <v>0</v>
      </c>
      <c r="P10" s="71">
        <f t="shared" si="1"/>
        <v>10</v>
      </c>
      <c r="Q10" s="70"/>
      <c r="R10" s="35">
        <v>4</v>
      </c>
      <c r="S10" s="35">
        <v>7</v>
      </c>
      <c r="T10" s="35">
        <v>2</v>
      </c>
      <c r="U10" s="71">
        <f t="shared" si="2"/>
        <v>13</v>
      </c>
    </row>
    <row r="11" spans="2:23" ht="13.5" thickBot="1">
      <c r="B11" s="35" t="s">
        <v>130</v>
      </c>
      <c r="C11" s="35">
        <v>0</v>
      </c>
      <c r="D11" s="35">
        <v>0</v>
      </c>
      <c r="E11" s="35">
        <v>0</v>
      </c>
      <c r="F11" s="71">
        <f t="shared" si="3"/>
        <v>0</v>
      </c>
      <c r="G11" s="70"/>
      <c r="H11" s="35">
        <v>0</v>
      </c>
      <c r="I11" s="35">
        <v>0</v>
      </c>
      <c r="J11" s="35">
        <v>0</v>
      </c>
      <c r="K11" s="71">
        <f t="shared" si="0"/>
        <v>0</v>
      </c>
      <c r="L11" s="70"/>
      <c r="M11" s="35">
        <v>0</v>
      </c>
      <c r="N11" s="35">
        <v>0</v>
      </c>
      <c r="O11" s="35">
        <v>0</v>
      </c>
      <c r="P11" s="71">
        <f t="shared" si="1"/>
        <v>0</v>
      </c>
      <c r="Q11" s="70"/>
      <c r="R11" s="35">
        <v>3</v>
      </c>
      <c r="S11" s="35">
        <v>1</v>
      </c>
      <c r="T11" s="35">
        <v>0</v>
      </c>
      <c r="U11" s="71">
        <f t="shared" si="2"/>
        <v>4</v>
      </c>
      <c r="W11" s="76" t="s">
        <v>122</v>
      </c>
    </row>
    <row r="12" spans="2:27" ht="12.75">
      <c r="B12" s="35" t="s">
        <v>129</v>
      </c>
      <c r="C12" s="35">
        <v>0</v>
      </c>
      <c r="D12" s="35">
        <v>0</v>
      </c>
      <c r="E12" s="35">
        <v>0</v>
      </c>
      <c r="F12" s="71">
        <f t="shared" si="3"/>
        <v>0</v>
      </c>
      <c r="G12" s="70"/>
      <c r="H12" s="35">
        <v>0</v>
      </c>
      <c r="I12" s="35">
        <v>0</v>
      </c>
      <c r="J12" s="35">
        <v>0</v>
      </c>
      <c r="K12" s="71">
        <f t="shared" si="0"/>
        <v>0</v>
      </c>
      <c r="L12" s="70"/>
      <c r="M12" s="35">
        <v>0</v>
      </c>
      <c r="N12" s="35">
        <v>0</v>
      </c>
      <c r="O12" s="35">
        <v>0</v>
      </c>
      <c r="P12" s="71">
        <f t="shared" si="1"/>
        <v>0</v>
      </c>
      <c r="Q12" s="70"/>
      <c r="R12" s="35">
        <v>1</v>
      </c>
      <c r="S12" s="35">
        <v>2</v>
      </c>
      <c r="T12" s="35">
        <v>0</v>
      </c>
      <c r="U12" s="71">
        <f t="shared" si="2"/>
        <v>3</v>
      </c>
      <c r="W12" s="75" t="s">
        <v>123</v>
      </c>
      <c r="X12" s="73">
        <f>SUM(P4:P5)/P32</f>
        <v>0.6486486486486487</v>
      </c>
      <c r="Y12" s="73"/>
      <c r="Z12" s="75" t="s">
        <v>124</v>
      </c>
      <c r="AA12" s="73">
        <f>SUM(U4:U5)/U32</f>
        <v>0.49523809523809526</v>
      </c>
    </row>
    <row r="13" spans="2:27" ht="12.75">
      <c r="B13" s="35" t="s">
        <v>103</v>
      </c>
      <c r="C13" s="35">
        <v>1</v>
      </c>
      <c r="D13" s="35">
        <v>0</v>
      </c>
      <c r="E13" s="35">
        <v>0</v>
      </c>
      <c r="F13" s="71">
        <f t="shared" si="3"/>
        <v>1</v>
      </c>
      <c r="G13" s="70"/>
      <c r="H13" s="35">
        <v>0</v>
      </c>
      <c r="I13" s="35">
        <v>0</v>
      </c>
      <c r="J13" s="35">
        <v>0</v>
      </c>
      <c r="K13" s="71">
        <f t="shared" si="0"/>
        <v>0</v>
      </c>
      <c r="L13" s="70"/>
      <c r="M13" s="35">
        <v>3</v>
      </c>
      <c r="N13" s="35">
        <v>0</v>
      </c>
      <c r="O13" s="35">
        <v>0</v>
      </c>
      <c r="P13" s="71">
        <f t="shared" si="1"/>
        <v>3</v>
      </c>
      <c r="Q13" s="70"/>
      <c r="R13" s="35">
        <v>1</v>
      </c>
      <c r="S13" s="35">
        <v>0</v>
      </c>
      <c r="T13" s="35">
        <v>1</v>
      </c>
      <c r="U13" s="71">
        <f t="shared" si="2"/>
        <v>2</v>
      </c>
      <c r="W13" s="72" t="s">
        <v>45</v>
      </c>
      <c r="X13" s="74">
        <f>SUM(M4:M5)/M32</f>
        <v>0.29411764705882354</v>
      </c>
      <c r="Y13" s="74"/>
      <c r="Z13" s="72" t="s">
        <v>45</v>
      </c>
      <c r="AA13" s="74">
        <f>SUM(R4:R5)/R32</f>
        <v>0.34782608695652173</v>
      </c>
    </row>
    <row r="14" spans="2:27" ht="12.75">
      <c r="B14" s="35" t="s">
        <v>104</v>
      </c>
      <c r="C14" s="35">
        <v>0</v>
      </c>
      <c r="D14" s="35">
        <v>0</v>
      </c>
      <c r="E14" s="35">
        <v>0</v>
      </c>
      <c r="F14" s="71">
        <f t="shared" si="3"/>
        <v>0</v>
      </c>
      <c r="G14" s="70"/>
      <c r="H14" s="35">
        <v>0</v>
      </c>
      <c r="I14" s="35">
        <v>0</v>
      </c>
      <c r="J14" s="35">
        <v>0</v>
      </c>
      <c r="K14" s="71">
        <f t="shared" si="0"/>
        <v>0</v>
      </c>
      <c r="L14" s="70"/>
      <c r="M14" s="35">
        <v>0</v>
      </c>
      <c r="N14" s="35">
        <v>0</v>
      </c>
      <c r="O14" s="35">
        <v>0</v>
      </c>
      <c r="P14" s="71">
        <f t="shared" si="1"/>
        <v>0</v>
      </c>
      <c r="Q14" s="70"/>
      <c r="R14" s="35">
        <v>0</v>
      </c>
      <c r="S14" s="35">
        <v>1</v>
      </c>
      <c r="T14" s="35">
        <v>0</v>
      </c>
      <c r="U14" s="71">
        <f t="shared" si="2"/>
        <v>1</v>
      </c>
      <c r="W14" s="72" t="s">
        <v>95</v>
      </c>
      <c r="X14" s="74">
        <f>SUM(N4:N5)/N32</f>
        <v>0.7910447761194029</v>
      </c>
      <c r="Y14" s="74"/>
      <c r="Z14" s="72" t="s">
        <v>95</v>
      </c>
      <c r="AA14" s="74">
        <f>SUM(S4:S5)/S32</f>
        <v>0.609375</v>
      </c>
    </row>
    <row r="15" spans="2:27" ht="12.75">
      <c r="B15" s="35" t="s">
        <v>105</v>
      </c>
      <c r="C15" s="35">
        <v>0</v>
      </c>
      <c r="D15" s="35">
        <v>0</v>
      </c>
      <c r="E15" s="35">
        <v>3</v>
      </c>
      <c r="F15" s="71">
        <f t="shared" si="3"/>
        <v>3</v>
      </c>
      <c r="G15" s="70"/>
      <c r="H15" s="35">
        <v>0</v>
      </c>
      <c r="I15" s="35">
        <v>0</v>
      </c>
      <c r="J15" s="35">
        <v>0</v>
      </c>
      <c r="K15" s="71">
        <f t="shared" si="0"/>
        <v>0</v>
      </c>
      <c r="L15" s="70"/>
      <c r="M15" s="35">
        <v>0</v>
      </c>
      <c r="N15" s="35">
        <v>2</v>
      </c>
      <c r="O15" s="35">
        <v>0</v>
      </c>
      <c r="P15" s="71">
        <f t="shared" si="1"/>
        <v>2</v>
      </c>
      <c r="Q15" s="70"/>
      <c r="R15" s="35">
        <v>1</v>
      </c>
      <c r="S15" s="35">
        <v>1</v>
      </c>
      <c r="T15" s="35">
        <v>3</v>
      </c>
      <c r="U15" s="71">
        <f t="shared" si="2"/>
        <v>5</v>
      </c>
      <c r="W15" s="72" t="s">
        <v>36</v>
      </c>
      <c r="X15" s="74">
        <f>SUM(O4:O5)/O32</f>
        <v>0.9</v>
      </c>
      <c r="Y15" s="74"/>
      <c r="Z15" s="72" t="s">
        <v>36</v>
      </c>
      <c r="AA15" s="74">
        <f>SUM(T4:T5)/T32</f>
        <v>0.2777777777777778</v>
      </c>
    </row>
    <row r="16" spans="2:24" ht="12.75">
      <c r="B16" s="35" t="s">
        <v>106</v>
      </c>
      <c r="C16" s="35">
        <v>0</v>
      </c>
      <c r="D16" s="35">
        <v>1</v>
      </c>
      <c r="E16" s="35">
        <v>7</v>
      </c>
      <c r="F16" s="71">
        <f t="shared" si="3"/>
        <v>8</v>
      </c>
      <c r="G16" s="70"/>
      <c r="H16" s="35">
        <v>0</v>
      </c>
      <c r="I16" s="35">
        <v>0</v>
      </c>
      <c r="J16" s="35">
        <v>0</v>
      </c>
      <c r="K16" s="71">
        <f t="shared" si="0"/>
        <v>0</v>
      </c>
      <c r="L16" s="70"/>
      <c r="M16" s="35">
        <v>6</v>
      </c>
      <c r="N16" s="35">
        <v>0</v>
      </c>
      <c r="O16" s="35">
        <v>0</v>
      </c>
      <c r="P16" s="71">
        <f t="shared" si="1"/>
        <v>6</v>
      </c>
      <c r="Q16" s="70"/>
      <c r="R16" s="35">
        <v>1</v>
      </c>
      <c r="S16" s="35">
        <v>1</v>
      </c>
      <c r="T16" s="35">
        <v>7</v>
      </c>
      <c r="U16" s="71">
        <f t="shared" si="2"/>
        <v>9</v>
      </c>
      <c r="X16" s="72"/>
    </row>
    <row r="17" spans="2:25" ht="13.5" thickBot="1">
      <c r="B17" s="35" t="s">
        <v>107</v>
      </c>
      <c r="C17" s="35">
        <v>0</v>
      </c>
      <c r="D17" s="35">
        <v>1</v>
      </c>
      <c r="E17" s="35">
        <v>0</v>
      </c>
      <c r="F17" s="71">
        <f t="shared" si="3"/>
        <v>1</v>
      </c>
      <c r="G17" s="70"/>
      <c r="H17" s="35">
        <v>0</v>
      </c>
      <c r="I17" s="35">
        <v>0</v>
      </c>
      <c r="J17" s="35">
        <v>0</v>
      </c>
      <c r="K17" s="71">
        <f t="shared" si="0"/>
        <v>0</v>
      </c>
      <c r="L17" s="70"/>
      <c r="M17" s="35">
        <v>5</v>
      </c>
      <c r="N17" s="35">
        <v>0</v>
      </c>
      <c r="O17" s="35">
        <v>0</v>
      </c>
      <c r="P17" s="71">
        <f t="shared" si="1"/>
        <v>5</v>
      </c>
      <c r="Q17" s="70"/>
      <c r="R17" s="35">
        <v>1</v>
      </c>
      <c r="S17" s="35">
        <v>1</v>
      </c>
      <c r="T17" s="35">
        <v>0</v>
      </c>
      <c r="U17" s="71">
        <f t="shared" si="2"/>
        <v>2</v>
      </c>
      <c r="W17" s="77" t="s">
        <v>131</v>
      </c>
      <c r="Y17" s="73"/>
    </row>
    <row r="18" spans="2:27" ht="12.75">
      <c r="B18" s="35" t="s">
        <v>108</v>
      </c>
      <c r="C18" s="80">
        <v>0</v>
      </c>
      <c r="D18" s="80">
        <v>0</v>
      </c>
      <c r="E18" s="80">
        <v>0</v>
      </c>
      <c r="F18" s="71">
        <f t="shared" si="3"/>
        <v>0</v>
      </c>
      <c r="G18" s="70"/>
      <c r="H18" s="80">
        <v>0</v>
      </c>
      <c r="I18" s="80">
        <v>0</v>
      </c>
      <c r="J18" s="80">
        <v>0</v>
      </c>
      <c r="K18" s="71">
        <f t="shared" si="0"/>
        <v>0</v>
      </c>
      <c r="L18" s="70"/>
      <c r="M18" s="80">
        <v>0</v>
      </c>
      <c r="N18" s="80">
        <v>0</v>
      </c>
      <c r="O18" s="80">
        <v>0</v>
      </c>
      <c r="P18" s="71">
        <f t="shared" si="1"/>
        <v>0</v>
      </c>
      <c r="Q18" s="70"/>
      <c r="R18" s="79">
        <v>0</v>
      </c>
      <c r="S18" s="79">
        <v>0</v>
      </c>
      <c r="T18" s="79">
        <v>0</v>
      </c>
      <c r="U18" s="71">
        <f t="shared" si="2"/>
        <v>0</v>
      </c>
      <c r="W18" s="75" t="s">
        <v>123</v>
      </c>
      <c r="X18" s="73">
        <f>SUM(P4:P11)/P32</f>
        <v>0.8558558558558559</v>
      </c>
      <c r="Y18" s="74"/>
      <c r="Z18" s="75" t="s">
        <v>124</v>
      </c>
      <c r="AA18" s="73">
        <f>SUM(U4:U11)/U32</f>
        <v>0.7904761904761904</v>
      </c>
    </row>
    <row r="19" spans="2:27" ht="12.75">
      <c r="B19" s="35" t="s">
        <v>109</v>
      </c>
      <c r="C19" s="80">
        <v>0</v>
      </c>
      <c r="D19" s="80">
        <v>0</v>
      </c>
      <c r="E19" s="80">
        <v>0</v>
      </c>
      <c r="F19" s="71">
        <f t="shared" si="3"/>
        <v>0</v>
      </c>
      <c r="G19" s="70"/>
      <c r="H19" s="80">
        <v>0</v>
      </c>
      <c r="I19" s="80">
        <v>0</v>
      </c>
      <c r="J19" s="80">
        <v>0</v>
      </c>
      <c r="K19" s="71">
        <f t="shared" si="0"/>
        <v>0</v>
      </c>
      <c r="L19" s="70"/>
      <c r="M19" s="80">
        <v>0</v>
      </c>
      <c r="N19" s="80">
        <v>0</v>
      </c>
      <c r="O19" s="80">
        <v>0</v>
      </c>
      <c r="P19" s="71">
        <f t="shared" si="1"/>
        <v>0</v>
      </c>
      <c r="Q19" s="70"/>
      <c r="R19" s="79">
        <v>0</v>
      </c>
      <c r="S19" s="79">
        <v>0</v>
      </c>
      <c r="T19" s="79">
        <v>0</v>
      </c>
      <c r="U19" s="71">
        <f t="shared" si="2"/>
        <v>0</v>
      </c>
      <c r="W19" s="72" t="s">
        <v>45</v>
      </c>
      <c r="X19" s="78">
        <f>SUM(M4:M10)/M32</f>
        <v>0.5882352941176471</v>
      </c>
      <c r="Y19" s="74"/>
      <c r="Z19" s="72" t="s">
        <v>45</v>
      </c>
      <c r="AA19" s="78">
        <f>SUM(R4:R10)/R32</f>
        <v>0.6521739130434783</v>
      </c>
    </row>
    <row r="20" spans="2:27" ht="12.75">
      <c r="B20" s="35" t="s">
        <v>110</v>
      </c>
      <c r="C20" s="80">
        <v>0</v>
      </c>
      <c r="D20" s="80">
        <v>0</v>
      </c>
      <c r="E20" s="80">
        <v>0</v>
      </c>
      <c r="F20" s="71">
        <f t="shared" si="3"/>
        <v>0</v>
      </c>
      <c r="G20" s="70"/>
      <c r="H20" s="80">
        <v>0</v>
      </c>
      <c r="I20" s="80">
        <v>0</v>
      </c>
      <c r="J20" s="80">
        <v>0</v>
      </c>
      <c r="K20" s="71">
        <f t="shared" si="0"/>
        <v>0</v>
      </c>
      <c r="L20" s="70"/>
      <c r="M20" s="80">
        <v>0</v>
      </c>
      <c r="N20" s="80">
        <v>0</v>
      </c>
      <c r="O20" s="80">
        <v>0</v>
      </c>
      <c r="P20" s="71">
        <f t="shared" si="1"/>
        <v>0</v>
      </c>
      <c r="Q20" s="70"/>
      <c r="R20" s="79">
        <v>0</v>
      </c>
      <c r="S20" s="79">
        <v>0</v>
      </c>
      <c r="T20" s="79">
        <v>0</v>
      </c>
      <c r="U20" s="71">
        <f t="shared" si="2"/>
        <v>0</v>
      </c>
      <c r="W20" s="72" t="s">
        <v>95</v>
      </c>
      <c r="X20" s="78">
        <f>SUM(N4:N10)/N32</f>
        <v>0.9701492537313433</v>
      </c>
      <c r="Y20" s="74"/>
      <c r="Z20" s="72" t="s">
        <v>95</v>
      </c>
      <c r="AA20" s="78">
        <f>SUM(S4:S10)/S32</f>
        <v>0.890625</v>
      </c>
    </row>
    <row r="21" spans="2:27" ht="12.75">
      <c r="B21" s="35" t="s">
        <v>111</v>
      </c>
      <c r="C21" s="80">
        <v>0</v>
      </c>
      <c r="D21" s="80">
        <v>0</v>
      </c>
      <c r="E21" s="80">
        <v>0</v>
      </c>
      <c r="F21" s="71">
        <f t="shared" si="3"/>
        <v>0</v>
      </c>
      <c r="G21" s="70"/>
      <c r="H21" s="80">
        <v>0</v>
      </c>
      <c r="I21" s="80">
        <v>0</v>
      </c>
      <c r="J21" s="80">
        <v>0</v>
      </c>
      <c r="K21" s="71">
        <f t="shared" si="0"/>
        <v>0</v>
      </c>
      <c r="L21" s="70"/>
      <c r="M21" s="80">
        <v>0</v>
      </c>
      <c r="N21" s="80">
        <v>0</v>
      </c>
      <c r="O21" s="80">
        <v>0</v>
      </c>
      <c r="P21" s="71">
        <f t="shared" si="1"/>
        <v>0</v>
      </c>
      <c r="Q21" s="70"/>
      <c r="R21" s="79">
        <v>0</v>
      </c>
      <c r="S21" s="79">
        <v>0</v>
      </c>
      <c r="T21" s="79">
        <v>0</v>
      </c>
      <c r="U21" s="71">
        <f t="shared" si="2"/>
        <v>0</v>
      </c>
      <c r="W21" s="72" t="s">
        <v>36</v>
      </c>
      <c r="X21" s="78">
        <f>SUM(O4:O10)/O32</f>
        <v>1</v>
      </c>
      <c r="Z21" s="72" t="s">
        <v>36</v>
      </c>
      <c r="AA21" s="78">
        <f>SUM(T4:T10)/T32</f>
        <v>0.3888888888888889</v>
      </c>
    </row>
    <row r="22" spans="2:21" ht="12.75">
      <c r="B22" s="35" t="s">
        <v>112</v>
      </c>
      <c r="C22" s="80">
        <v>0</v>
      </c>
      <c r="D22" s="80">
        <v>0</v>
      </c>
      <c r="E22" s="80">
        <v>0</v>
      </c>
      <c r="F22" s="71">
        <f t="shared" si="3"/>
        <v>0</v>
      </c>
      <c r="G22" s="70"/>
      <c r="H22" s="80">
        <v>0</v>
      </c>
      <c r="I22" s="80">
        <v>0</v>
      </c>
      <c r="J22" s="80">
        <v>0</v>
      </c>
      <c r="K22" s="71">
        <f t="shared" si="0"/>
        <v>0</v>
      </c>
      <c r="L22" s="70"/>
      <c r="M22" s="80">
        <v>0</v>
      </c>
      <c r="N22" s="80">
        <v>0</v>
      </c>
      <c r="O22" s="80">
        <v>0</v>
      </c>
      <c r="P22" s="71">
        <f t="shared" si="1"/>
        <v>0</v>
      </c>
      <c r="Q22" s="70"/>
      <c r="R22" s="79">
        <v>0</v>
      </c>
      <c r="S22" s="79">
        <v>0</v>
      </c>
      <c r="T22" s="79">
        <v>0</v>
      </c>
      <c r="U22" s="71">
        <f t="shared" si="2"/>
        <v>0</v>
      </c>
    </row>
    <row r="23" spans="2:23" ht="13.5" thickBot="1">
      <c r="B23" s="35" t="s">
        <v>113</v>
      </c>
      <c r="C23" s="80">
        <v>0</v>
      </c>
      <c r="D23" s="80">
        <v>0</v>
      </c>
      <c r="E23" s="80">
        <v>0</v>
      </c>
      <c r="F23" s="71">
        <f t="shared" si="3"/>
        <v>0</v>
      </c>
      <c r="G23" s="70"/>
      <c r="H23" s="80">
        <v>0</v>
      </c>
      <c r="I23" s="80">
        <v>0</v>
      </c>
      <c r="J23" s="80">
        <v>0</v>
      </c>
      <c r="K23" s="71">
        <f t="shared" si="0"/>
        <v>0</v>
      </c>
      <c r="L23" s="70"/>
      <c r="M23" s="80">
        <v>0</v>
      </c>
      <c r="N23" s="80">
        <v>0</v>
      </c>
      <c r="O23" s="80">
        <v>0</v>
      </c>
      <c r="P23" s="71">
        <f t="shared" si="1"/>
        <v>0</v>
      </c>
      <c r="Q23" s="70"/>
      <c r="R23" s="79">
        <v>0</v>
      </c>
      <c r="S23" s="79">
        <v>0</v>
      </c>
      <c r="T23" s="79">
        <v>0</v>
      </c>
      <c r="U23" s="71">
        <f t="shared" si="2"/>
        <v>0</v>
      </c>
      <c r="W23" s="77" t="s">
        <v>132</v>
      </c>
    </row>
    <row r="24" spans="2:27" ht="12.75">
      <c r="B24" s="35" t="s">
        <v>114</v>
      </c>
      <c r="C24" s="80">
        <v>0</v>
      </c>
      <c r="D24" s="80">
        <v>0</v>
      </c>
      <c r="E24" s="80">
        <v>0</v>
      </c>
      <c r="F24" s="71">
        <f t="shared" si="3"/>
        <v>0</v>
      </c>
      <c r="G24" s="70"/>
      <c r="H24" s="80">
        <v>0</v>
      </c>
      <c r="I24" s="80">
        <v>0</v>
      </c>
      <c r="J24" s="80">
        <v>0</v>
      </c>
      <c r="K24" s="71">
        <f t="shared" si="0"/>
        <v>0</v>
      </c>
      <c r="L24" s="70"/>
      <c r="M24" s="80">
        <v>0</v>
      </c>
      <c r="N24" s="80">
        <v>0</v>
      </c>
      <c r="O24" s="80">
        <v>0</v>
      </c>
      <c r="P24" s="71">
        <f t="shared" si="1"/>
        <v>0</v>
      </c>
      <c r="Q24" s="70"/>
      <c r="R24" s="79">
        <v>0</v>
      </c>
      <c r="S24" s="79">
        <v>0</v>
      </c>
      <c r="T24" s="79">
        <v>0</v>
      </c>
      <c r="U24" s="71">
        <f t="shared" si="2"/>
        <v>0</v>
      </c>
      <c r="W24" s="75" t="s">
        <v>123</v>
      </c>
      <c r="X24" s="78">
        <f>SUM(P4:P17)/P32</f>
        <v>1</v>
      </c>
      <c r="Z24" s="75" t="s">
        <v>124</v>
      </c>
      <c r="AA24" s="78">
        <f>SUM(U4:U17)/U32</f>
        <v>1</v>
      </c>
    </row>
    <row r="25" spans="2:27" ht="12.75">
      <c r="B25" s="35" t="s">
        <v>115</v>
      </c>
      <c r="C25" s="80">
        <v>0</v>
      </c>
      <c r="D25" s="80">
        <v>0</v>
      </c>
      <c r="E25" s="80">
        <v>0</v>
      </c>
      <c r="F25" s="71">
        <f t="shared" si="3"/>
        <v>0</v>
      </c>
      <c r="G25" s="70"/>
      <c r="H25" s="80">
        <v>0</v>
      </c>
      <c r="I25" s="80">
        <v>0</v>
      </c>
      <c r="J25" s="80">
        <v>0</v>
      </c>
      <c r="K25" s="71">
        <f t="shared" si="0"/>
        <v>0</v>
      </c>
      <c r="L25" s="70"/>
      <c r="M25" s="80">
        <v>0</v>
      </c>
      <c r="N25" s="80">
        <v>0</v>
      </c>
      <c r="O25" s="80">
        <v>0</v>
      </c>
      <c r="P25" s="71">
        <f t="shared" si="1"/>
        <v>0</v>
      </c>
      <c r="Q25" s="70"/>
      <c r="R25" s="79">
        <v>0</v>
      </c>
      <c r="S25" s="79">
        <v>0</v>
      </c>
      <c r="T25" s="79">
        <v>0</v>
      </c>
      <c r="U25" s="71">
        <f t="shared" si="2"/>
        <v>0</v>
      </c>
      <c r="W25" s="72" t="s">
        <v>45</v>
      </c>
      <c r="X25" s="78">
        <f>SUM(M4:M17)/M32</f>
        <v>1</v>
      </c>
      <c r="Z25" s="72" t="s">
        <v>45</v>
      </c>
      <c r="AA25" s="78">
        <f>SUM(R4:R17)/R32</f>
        <v>1</v>
      </c>
    </row>
    <row r="26" spans="2:27" ht="12.75">
      <c r="B26" s="35" t="s">
        <v>116</v>
      </c>
      <c r="C26" s="80">
        <v>0</v>
      </c>
      <c r="D26" s="80">
        <v>0</v>
      </c>
      <c r="E26" s="80">
        <v>0</v>
      </c>
      <c r="F26" s="71">
        <f t="shared" si="3"/>
        <v>0</v>
      </c>
      <c r="G26" s="70"/>
      <c r="H26" s="80">
        <v>0</v>
      </c>
      <c r="I26" s="80">
        <v>0</v>
      </c>
      <c r="J26" s="80">
        <v>0</v>
      </c>
      <c r="K26" s="71">
        <f t="shared" si="0"/>
        <v>0</v>
      </c>
      <c r="L26" s="70"/>
      <c r="M26" s="80">
        <v>0</v>
      </c>
      <c r="N26" s="80">
        <v>0</v>
      </c>
      <c r="O26" s="80">
        <v>0</v>
      </c>
      <c r="P26" s="71">
        <f t="shared" si="1"/>
        <v>0</v>
      </c>
      <c r="Q26" s="70"/>
      <c r="R26" s="79">
        <v>0</v>
      </c>
      <c r="S26" s="79">
        <v>0</v>
      </c>
      <c r="T26" s="79">
        <v>0</v>
      </c>
      <c r="U26" s="71">
        <f t="shared" si="2"/>
        <v>0</v>
      </c>
      <c r="W26" s="72" t="s">
        <v>95</v>
      </c>
      <c r="X26" s="78">
        <f>SUM(N4:N17)/N32</f>
        <v>1</v>
      </c>
      <c r="Z26" s="72" t="s">
        <v>95</v>
      </c>
      <c r="AA26" s="78">
        <f>SUM(S4:S17)/S32</f>
        <v>1</v>
      </c>
    </row>
    <row r="27" spans="2:27" ht="12.75">
      <c r="B27" s="35" t="s">
        <v>117</v>
      </c>
      <c r="C27" s="80">
        <v>0</v>
      </c>
      <c r="D27" s="80">
        <v>0</v>
      </c>
      <c r="E27" s="80">
        <v>0</v>
      </c>
      <c r="F27" s="71">
        <f t="shared" si="3"/>
        <v>0</v>
      </c>
      <c r="G27" s="70"/>
      <c r="H27" s="80">
        <v>0</v>
      </c>
      <c r="I27" s="80">
        <v>0</v>
      </c>
      <c r="J27" s="80">
        <v>0</v>
      </c>
      <c r="K27" s="71">
        <f t="shared" si="0"/>
        <v>0</v>
      </c>
      <c r="L27" s="70"/>
      <c r="M27" s="80">
        <v>0</v>
      </c>
      <c r="N27" s="80">
        <v>0</v>
      </c>
      <c r="O27" s="80">
        <v>0</v>
      </c>
      <c r="P27" s="71">
        <f t="shared" si="1"/>
        <v>0</v>
      </c>
      <c r="Q27" s="70"/>
      <c r="R27" s="79">
        <v>0</v>
      </c>
      <c r="S27" s="79">
        <v>0</v>
      </c>
      <c r="T27" s="79">
        <v>0</v>
      </c>
      <c r="U27" s="71">
        <f t="shared" si="2"/>
        <v>0</v>
      </c>
      <c r="W27" s="72" t="s">
        <v>36</v>
      </c>
      <c r="X27" s="78">
        <f>SUM(O4:O17)/O32</f>
        <v>1</v>
      </c>
      <c r="Z27" s="72" t="s">
        <v>36</v>
      </c>
      <c r="AA27" s="78">
        <f>SUM(T4:T17)/T32</f>
        <v>1</v>
      </c>
    </row>
    <row r="28" spans="2:21" ht="12.75">
      <c r="B28" s="35" t="s">
        <v>118</v>
      </c>
      <c r="C28" s="80">
        <v>0</v>
      </c>
      <c r="D28" s="80">
        <v>0</v>
      </c>
      <c r="E28" s="80">
        <v>0</v>
      </c>
      <c r="F28" s="71">
        <f t="shared" si="3"/>
        <v>0</v>
      </c>
      <c r="G28" s="70"/>
      <c r="H28" s="80">
        <v>0</v>
      </c>
      <c r="I28" s="80">
        <v>0</v>
      </c>
      <c r="J28" s="80">
        <v>0</v>
      </c>
      <c r="K28" s="71">
        <f t="shared" si="0"/>
        <v>0</v>
      </c>
      <c r="L28" s="70"/>
      <c r="M28" s="80">
        <v>0</v>
      </c>
      <c r="N28" s="80">
        <v>0</v>
      </c>
      <c r="O28" s="80">
        <v>0</v>
      </c>
      <c r="P28" s="71">
        <f t="shared" si="1"/>
        <v>0</v>
      </c>
      <c r="Q28" s="70"/>
      <c r="R28" s="79">
        <v>0</v>
      </c>
      <c r="S28" s="79">
        <v>0</v>
      </c>
      <c r="T28" s="79">
        <v>0</v>
      </c>
      <c r="U28" s="71">
        <f t="shared" si="2"/>
        <v>0</v>
      </c>
    </row>
    <row r="29" spans="2:21" ht="12.75">
      <c r="B29" s="35" t="s">
        <v>119</v>
      </c>
      <c r="C29" s="80">
        <v>0</v>
      </c>
      <c r="D29" s="80">
        <v>0</v>
      </c>
      <c r="E29" s="80">
        <v>0</v>
      </c>
      <c r="F29" s="71">
        <f t="shared" si="3"/>
        <v>0</v>
      </c>
      <c r="G29" s="70"/>
      <c r="H29" s="80">
        <v>0</v>
      </c>
      <c r="I29" s="80">
        <v>0</v>
      </c>
      <c r="J29" s="80">
        <v>0</v>
      </c>
      <c r="K29" s="71">
        <f t="shared" si="0"/>
        <v>0</v>
      </c>
      <c r="L29" s="70"/>
      <c r="M29" s="80">
        <v>0</v>
      </c>
      <c r="N29" s="80">
        <v>0</v>
      </c>
      <c r="O29" s="80">
        <v>0</v>
      </c>
      <c r="P29" s="71">
        <f t="shared" si="1"/>
        <v>0</v>
      </c>
      <c r="Q29" s="70"/>
      <c r="R29" s="79">
        <v>0</v>
      </c>
      <c r="S29" s="79">
        <v>0</v>
      </c>
      <c r="T29" s="79">
        <v>0</v>
      </c>
      <c r="U29" s="71">
        <f t="shared" si="2"/>
        <v>0</v>
      </c>
    </row>
    <row r="30" spans="2:21" ht="12.75">
      <c r="B30" s="35" t="s">
        <v>120</v>
      </c>
      <c r="C30" s="80">
        <v>0</v>
      </c>
      <c r="D30" s="80">
        <v>0</v>
      </c>
      <c r="E30" s="80">
        <v>0</v>
      </c>
      <c r="F30" s="71">
        <f t="shared" si="3"/>
        <v>0</v>
      </c>
      <c r="G30" s="70"/>
      <c r="H30" s="80">
        <v>0</v>
      </c>
      <c r="I30" s="80">
        <v>0</v>
      </c>
      <c r="J30" s="80">
        <v>0</v>
      </c>
      <c r="K30" s="71">
        <f t="shared" si="0"/>
        <v>0</v>
      </c>
      <c r="L30" s="70"/>
      <c r="M30" s="80">
        <v>0</v>
      </c>
      <c r="N30" s="80">
        <v>0</v>
      </c>
      <c r="O30" s="80">
        <v>0</v>
      </c>
      <c r="P30" s="71">
        <f t="shared" si="1"/>
        <v>0</v>
      </c>
      <c r="Q30" s="70"/>
      <c r="R30" s="79">
        <v>0</v>
      </c>
      <c r="S30" s="79">
        <v>0</v>
      </c>
      <c r="T30" s="79">
        <v>0</v>
      </c>
      <c r="U30" s="71">
        <f t="shared" si="2"/>
        <v>0</v>
      </c>
    </row>
    <row r="31" spans="2:21" ht="12.75">
      <c r="B31" s="35" t="s">
        <v>121</v>
      </c>
      <c r="C31" s="80">
        <v>0</v>
      </c>
      <c r="D31" s="80">
        <v>0</v>
      </c>
      <c r="E31" s="80">
        <v>0</v>
      </c>
      <c r="F31" s="71">
        <f t="shared" si="3"/>
        <v>0</v>
      </c>
      <c r="G31" s="70"/>
      <c r="H31" s="80">
        <v>0</v>
      </c>
      <c r="I31" s="80">
        <v>0</v>
      </c>
      <c r="J31" s="80">
        <v>0</v>
      </c>
      <c r="K31" s="71">
        <f>SUM(H31:J31)</f>
        <v>0</v>
      </c>
      <c r="L31" s="70"/>
      <c r="M31" s="80">
        <v>0</v>
      </c>
      <c r="N31" s="80">
        <v>0</v>
      </c>
      <c r="O31" s="80">
        <v>0</v>
      </c>
      <c r="P31" s="71">
        <f>SUM(M31:O31)</f>
        <v>0</v>
      </c>
      <c r="Q31" s="70"/>
      <c r="R31" s="79">
        <v>0</v>
      </c>
      <c r="S31" s="79">
        <v>0</v>
      </c>
      <c r="T31" s="79">
        <v>0</v>
      </c>
      <c r="U31" s="71">
        <f>SUM(R31:T31)</f>
        <v>0</v>
      </c>
    </row>
    <row r="32" spans="2:21" ht="12.75">
      <c r="B32" s="48" t="s">
        <v>22</v>
      </c>
      <c r="C32" s="47">
        <f>SUM(C4:C31)</f>
        <v>3</v>
      </c>
      <c r="D32" s="47">
        <f aca="true" t="shared" si="4" ref="D32:U32">SUM(D4:D31)</f>
        <v>12</v>
      </c>
      <c r="E32" s="47">
        <f t="shared" si="4"/>
        <v>14</v>
      </c>
      <c r="F32" s="70">
        <f t="shared" si="4"/>
        <v>29</v>
      </c>
      <c r="G32" s="47"/>
      <c r="H32" s="47">
        <f t="shared" si="4"/>
        <v>4</v>
      </c>
      <c r="I32" s="47">
        <f t="shared" si="4"/>
        <v>7</v>
      </c>
      <c r="J32" s="47">
        <f t="shared" si="4"/>
        <v>0</v>
      </c>
      <c r="K32" s="70">
        <f t="shared" si="4"/>
        <v>11</v>
      </c>
      <c r="L32" s="47"/>
      <c r="M32" s="47">
        <f t="shared" si="4"/>
        <v>34</v>
      </c>
      <c r="N32" s="47">
        <f t="shared" si="4"/>
        <v>67</v>
      </c>
      <c r="O32" s="47">
        <f t="shared" si="4"/>
        <v>10</v>
      </c>
      <c r="P32" s="70">
        <f t="shared" si="4"/>
        <v>111</v>
      </c>
      <c r="Q32" s="47"/>
      <c r="R32" s="47">
        <f t="shared" si="4"/>
        <v>23</v>
      </c>
      <c r="S32" s="47">
        <f t="shared" si="4"/>
        <v>64</v>
      </c>
      <c r="T32" s="47">
        <f t="shared" si="4"/>
        <v>18</v>
      </c>
      <c r="U32" s="70">
        <f t="shared" si="4"/>
        <v>105</v>
      </c>
    </row>
    <row r="33" spans="2:21" ht="12.75">
      <c r="B33" s="66" t="s">
        <v>133</v>
      </c>
      <c r="C33" s="82"/>
      <c r="D33" s="82"/>
      <c r="E33" s="82"/>
      <c r="F33" s="81">
        <f>'Table 1.1'!G6</f>
        <v>29</v>
      </c>
      <c r="G33" s="83"/>
      <c r="H33" s="85"/>
      <c r="I33" s="82"/>
      <c r="J33" s="82"/>
      <c r="K33" s="81">
        <f>'Table 1.1'!H6</f>
        <v>11</v>
      </c>
      <c r="L33" s="86"/>
      <c r="M33" s="82"/>
      <c r="N33" s="82"/>
      <c r="O33" s="82"/>
      <c r="P33" s="81">
        <f>'Table 1.1'!I6</f>
        <v>111</v>
      </c>
      <c r="Q33" s="84"/>
      <c r="R33" s="82"/>
      <c r="S33" s="82"/>
      <c r="T33" s="82"/>
      <c r="U33" s="81">
        <f>'Table 1.1'!J6</f>
        <v>105</v>
      </c>
    </row>
  </sheetData>
  <mergeCells count="4">
    <mergeCell ref="C2:F2"/>
    <mergeCell ref="H2:K2"/>
    <mergeCell ref="M2:P2"/>
    <mergeCell ref="R2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1"/>
  <sheetViews>
    <sheetView zoomScale="85" zoomScaleNormal="85" workbookViewId="0" topLeftCell="A1">
      <selection activeCell="E32" sqref="E32"/>
    </sheetView>
  </sheetViews>
  <sheetFormatPr defaultColWidth="9.140625" defaultRowHeight="12.75"/>
  <cols>
    <col min="3" max="3" width="11.28125" style="0" customWidth="1"/>
    <col min="10" max="11" width="9.7109375" style="0" bestFit="1" customWidth="1"/>
    <col min="12" max="12" width="10.7109375" style="0" customWidth="1"/>
  </cols>
  <sheetData>
    <row r="2" spans="2:12" ht="12.75" customHeight="1">
      <c r="B2" s="90"/>
      <c r="C2" s="90"/>
      <c r="D2" s="93" t="s">
        <v>25</v>
      </c>
      <c r="E2" s="93"/>
      <c r="F2" s="93"/>
      <c r="G2" s="93"/>
      <c r="H2" s="93"/>
      <c r="I2" s="93"/>
      <c r="J2" s="93" t="s">
        <v>22</v>
      </c>
      <c r="K2" s="93"/>
      <c r="L2" s="93"/>
    </row>
    <row r="3" spans="2:12" ht="12.75" customHeight="1">
      <c r="B3" s="90"/>
      <c r="C3" s="90"/>
      <c r="D3" s="93">
        <v>2008</v>
      </c>
      <c r="E3" s="93"/>
      <c r="F3" s="93"/>
      <c r="G3" s="93">
        <v>2009</v>
      </c>
      <c r="H3" s="93"/>
      <c r="I3" s="93"/>
      <c r="J3" s="93" t="s">
        <v>26</v>
      </c>
      <c r="K3" s="93"/>
      <c r="L3" s="93"/>
    </row>
    <row r="4" spans="2:12" ht="12.75">
      <c r="B4" s="90"/>
      <c r="C4" s="90"/>
      <c r="D4" s="90" t="s">
        <v>30</v>
      </c>
      <c r="E4" s="90" t="s">
        <v>31</v>
      </c>
      <c r="F4" s="90" t="s">
        <v>32</v>
      </c>
      <c r="G4" s="90" t="s">
        <v>33</v>
      </c>
      <c r="H4" s="90" t="s">
        <v>30</v>
      </c>
      <c r="I4" s="90" t="s">
        <v>3</v>
      </c>
      <c r="J4" s="91">
        <v>39721</v>
      </c>
      <c r="K4" s="91">
        <v>40086</v>
      </c>
      <c r="L4" s="93"/>
    </row>
    <row r="5" spans="2:12" ht="12.75">
      <c r="B5" s="90"/>
      <c r="C5" s="90"/>
      <c r="D5" s="90"/>
      <c r="E5" s="90"/>
      <c r="F5" s="90"/>
      <c r="G5" s="90"/>
      <c r="H5" s="90"/>
      <c r="I5" s="90"/>
      <c r="J5" s="91"/>
      <c r="K5" s="91"/>
      <c r="L5" s="93"/>
    </row>
    <row r="6" spans="2:11" ht="12.75">
      <c r="B6" s="90"/>
      <c r="C6" s="90"/>
      <c r="D6" s="35"/>
      <c r="E6" s="35"/>
      <c r="F6" s="35"/>
      <c r="G6" s="35"/>
      <c r="H6" s="35"/>
      <c r="I6" s="45"/>
      <c r="J6" s="46"/>
      <c r="K6" s="35"/>
    </row>
    <row r="7" spans="2:11" ht="12.75">
      <c r="B7" s="100" t="s">
        <v>45</v>
      </c>
      <c r="C7" s="100"/>
      <c r="D7">
        <f aca="true" t="shared" si="0" ref="D7:K7">SUM(D10,D19,D21)</f>
        <v>15</v>
      </c>
      <c r="E7">
        <f t="shared" si="0"/>
        <v>8</v>
      </c>
      <c r="F7">
        <f t="shared" si="0"/>
        <v>11</v>
      </c>
      <c r="G7">
        <f t="shared" si="0"/>
        <v>6</v>
      </c>
      <c r="H7">
        <f t="shared" si="0"/>
        <v>5</v>
      </c>
      <c r="I7">
        <f t="shared" si="0"/>
        <v>2</v>
      </c>
      <c r="J7">
        <f t="shared" si="0"/>
        <v>42</v>
      </c>
      <c r="K7">
        <f t="shared" si="0"/>
        <v>24</v>
      </c>
    </row>
    <row r="8" spans="2:11" ht="12.75">
      <c r="B8" s="100"/>
      <c r="C8" s="100"/>
      <c r="D8" s="35">
        <f>SUM('Table 1.2'!C10:C11)</f>
        <v>15</v>
      </c>
      <c r="E8" s="35">
        <f>SUM('Table 1.2'!D10:D11)</f>
        <v>8</v>
      </c>
      <c r="F8" s="35">
        <f>SUM('Table 1.2'!E10:E11)</f>
        <v>11</v>
      </c>
      <c r="G8" s="35">
        <f>SUM('Table 1.2'!F10:F11)</f>
        <v>6</v>
      </c>
      <c r="H8" s="35">
        <f>SUM('Table 1.2'!G10:G11)</f>
        <v>5</v>
      </c>
      <c r="I8" s="35">
        <f>SUM('Table 1.2'!H10:H11)</f>
        <v>2</v>
      </c>
      <c r="J8" s="35">
        <f>SUM('Table 1.2'!I10:I11)</f>
        <v>42</v>
      </c>
      <c r="K8" s="35">
        <f>SUM(F8:I8)</f>
        <v>24</v>
      </c>
    </row>
    <row r="9" spans="2:11" ht="12.75">
      <c r="B9" s="42"/>
      <c r="C9" s="42"/>
      <c r="D9" s="35"/>
      <c r="E9" s="35"/>
      <c r="F9" s="35"/>
      <c r="G9" s="35"/>
      <c r="H9" s="35"/>
      <c r="I9" s="35"/>
      <c r="J9" s="35"/>
      <c r="K9" s="35"/>
    </row>
    <row r="10" spans="2:11" ht="12.75">
      <c r="B10" s="100" t="s">
        <v>46</v>
      </c>
      <c r="C10" s="100"/>
      <c r="D10" s="35">
        <v>9</v>
      </c>
      <c r="E10" s="35">
        <v>4</v>
      </c>
      <c r="F10" s="35">
        <v>8</v>
      </c>
      <c r="G10" s="35">
        <v>2</v>
      </c>
      <c r="H10" s="35">
        <v>2</v>
      </c>
      <c r="I10" s="35">
        <v>0</v>
      </c>
      <c r="J10" s="35">
        <v>28</v>
      </c>
      <c r="K10" s="35">
        <f>SUM(F10:I10)</f>
        <v>12</v>
      </c>
    </row>
    <row r="11" spans="2:11" ht="12.75">
      <c r="B11" s="101" t="s">
        <v>90</v>
      </c>
      <c r="C11" s="102"/>
      <c r="D11" s="67">
        <f>SUM(D12:D17)</f>
        <v>9</v>
      </c>
      <c r="E11" s="67">
        <f aca="true" t="shared" si="1" ref="E11:K11">SUM(E12:E17)</f>
        <v>4</v>
      </c>
      <c r="F11" s="67">
        <f t="shared" si="1"/>
        <v>8</v>
      </c>
      <c r="G11" s="67">
        <f t="shared" si="1"/>
        <v>2</v>
      </c>
      <c r="H11" s="67">
        <f t="shared" si="1"/>
        <v>2</v>
      </c>
      <c r="I11" s="67">
        <f t="shared" si="1"/>
        <v>0</v>
      </c>
      <c r="J11" s="67">
        <f t="shared" si="1"/>
        <v>28</v>
      </c>
      <c r="K11" s="68">
        <f t="shared" si="1"/>
        <v>12</v>
      </c>
    </row>
    <row r="12" spans="2:11" ht="12.75">
      <c r="B12" s="103" t="s">
        <v>47</v>
      </c>
      <c r="C12" s="61" t="s">
        <v>48</v>
      </c>
      <c r="D12" s="62">
        <v>3</v>
      </c>
      <c r="E12" s="62">
        <v>3</v>
      </c>
      <c r="F12" s="62">
        <v>6</v>
      </c>
      <c r="G12" s="62">
        <v>1</v>
      </c>
      <c r="H12" s="62">
        <v>0</v>
      </c>
      <c r="I12" s="62">
        <v>0</v>
      </c>
      <c r="J12" s="62">
        <v>10</v>
      </c>
      <c r="K12" s="63">
        <f>SUM(F12:I12)</f>
        <v>7</v>
      </c>
    </row>
    <row r="13" spans="2:11" ht="12.75">
      <c r="B13" s="97"/>
      <c r="C13" s="42" t="s">
        <v>49</v>
      </c>
      <c r="D13" s="35">
        <v>1</v>
      </c>
      <c r="E13" s="35">
        <v>1</v>
      </c>
      <c r="F13" s="35">
        <v>2</v>
      </c>
      <c r="G13" s="35">
        <v>1</v>
      </c>
      <c r="H13" s="35">
        <v>1</v>
      </c>
      <c r="I13" s="35">
        <v>0</v>
      </c>
      <c r="J13" s="35">
        <v>8</v>
      </c>
      <c r="K13" s="38">
        <f>SUM(F13:I13)</f>
        <v>4</v>
      </c>
    </row>
    <row r="14" spans="2:11" ht="12.75">
      <c r="B14" s="97"/>
      <c r="C14" s="98"/>
      <c r="D14" s="35"/>
      <c r="E14" s="35"/>
      <c r="F14" s="35"/>
      <c r="G14" s="35"/>
      <c r="H14" s="35"/>
      <c r="I14" s="35"/>
      <c r="J14" s="35"/>
      <c r="K14" s="38"/>
    </row>
    <row r="15" spans="2:11" ht="12.75">
      <c r="B15" s="99" t="s">
        <v>50</v>
      </c>
      <c r="C15" s="100"/>
      <c r="D15" s="35">
        <v>4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10</v>
      </c>
      <c r="K15" s="38">
        <f>SUM(F15:I15)</f>
        <v>0</v>
      </c>
    </row>
    <row r="16" spans="2:11" ht="12.75">
      <c r="B16" s="99"/>
      <c r="C16" s="100"/>
      <c r="D16" s="35"/>
      <c r="E16" s="35"/>
      <c r="F16" s="35"/>
      <c r="G16" s="35"/>
      <c r="H16" s="35"/>
      <c r="I16" s="35"/>
      <c r="J16" s="35"/>
      <c r="K16" s="38"/>
    </row>
    <row r="17" spans="2:11" ht="12.75">
      <c r="B17" s="104" t="s">
        <v>36</v>
      </c>
      <c r="C17" s="105"/>
      <c r="D17" s="64">
        <v>1</v>
      </c>
      <c r="E17" s="64">
        <v>0</v>
      </c>
      <c r="F17" s="64">
        <v>0</v>
      </c>
      <c r="G17" s="64">
        <v>0</v>
      </c>
      <c r="H17" s="64">
        <v>1</v>
      </c>
      <c r="I17" s="64">
        <v>0</v>
      </c>
      <c r="J17" s="64">
        <v>0</v>
      </c>
      <c r="K17" s="65">
        <f>SUM(F17:I17)</f>
        <v>1</v>
      </c>
    </row>
    <row r="18" spans="2:11" ht="12.75">
      <c r="B18" s="100"/>
      <c r="C18" s="100"/>
      <c r="D18" s="35"/>
      <c r="E18" s="35"/>
      <c r="F18" s="35"/>
      <c r="G18" s="35"/>
      <c r="H18" s="35"/>
      <c r="I18" s="35"/>
      <c r="J18" s="35"/>
      <c r="K18" s="35"/>
    </row>
    <row r="19" spans="2:11" ht="12.75">
      <c r="B19" s="100" t="s">
        <v>51</v>
      </c>
      <c r="C19" s="100"/>
      <c r="D19" s="35">
        <v>1</v>
      </c>
      <c r="E19" s="35">
        <v>0</v>
      </c>
      <c r="F19" s="35">
        <v>1</v>
      </c>
      <c r="G19" s="35">
        <v>1</v>
      </c>
      <c r="H19" s="35">
        <v>0</v>
      </c>
      <c r="I19" s="35">
        <v>0</v>
      </c>
      <c r="J19" s="35">
        <v>3</v>
      </c>
      <c r="K19" s="35">
        <f>SUM(F19:I19)</f>
        <v>2</v>
      </c>
    </row>
    <row r="20" spans="2:11" ht="12.75">
      <c r="B20" s="100"/>
      <c r="C20" s="100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100" t="s">
        <v>52</v>
      </c>
      <c r="C21" s="100"/>
      <c r="D21" s="35">
        <v>5</v>
      </c>
      <c r="E21" s="35">
        <v>4</v>
      </c>
      <c r="F21" s="35">
        <v>2</v>
      </c>
      <c r="G21" s="35">
        <v>3</v>
      </c>
      <c r="H21" s="35">
        <v>3</v>
      </c>
      <c r="I21" s="35">
        <v>2</v>
      </c>
      <c r="J21" s="35">
        <v>11</v>
      </c>
      <c r="K21" s="35">
        <f>SUM(F21:I21)</f>
        <v>10</v>
      </c>
    </row>
  </sheetData>
  <mergeCells count="31">
    <mergeCell ref="L2:L5"/>
    <mergeCell ref="D4:D5"/>
    <mergeCell ref="E4:E5"/>
    <mergeCell ref="F4:F5"/>
    <mergeCell ref="G4:G5"/>
    <mergeCell ref="H4:H5"/>
    <mergeCell ref="K4:K5"/>
    <mergeCell ref="D3:F3"/>
    <mergeCell ref="G3:I3"/>
    <mergeCell ref="J2:K2"/>
    <mergeCell ref="B21:C21"/>
    <mergeCell ref="B16:C16"/>
    <mergeCell ref="B8:C8"/>
    <mergeCell ref="B10:C10"/>
    <mergeCell ref="B11:C11"/>
    <mergeCell ref="B12:B13"/>
    <mergeCell ref="B17:C17"/>
    <mergeCell ref="B18:C18"/>
    <mergeCell ref="B19:C19"/>
    <mergeCell ref="B15:C15"/>
    <mergeCell ref="J4:J5"/>
    <mergeCell ref="B7:C7"/>
    <mergeCell ref="B20:C20"/>
    <mergeCell ref="B4:C5"/>
    <mergeCell ref="I4:I5"/>
    <mergeCell ref="B6:C6"/>
    <mergeCell ref="B14:C14"/>
    <mergeCell ref="B2:C2"/>
    <mergeCell ref="D2:I2"/>
    <mergeCell ref="B3:C3"/>
    <mergeCell ref="J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3"/>
  <sheetViews>
    <sheetView zoomScale="85" zoomScaleNormal="85" workbookViewId="0" topLeftCell="A1">
      <selection activeCell="C2" sqref="C2:J5"/>
    </sheetView>
  </sheetViews>
  <sheetFormatPr defaultColWidth="9.140625" defaultRowHeight="12.75"/>
  <cols>
    <col min="2" max="2" width="14.421875" style="0" customWidth="1"/>
    <col min="3" max="3" width="7.7109375" style="0" bestFit="1" customWidth="1"/>
    <col min="4" max="4" width="7.140625" style="0" bestFit="1" customWidth="1"/>
    <col min="5" max="5" width="7.8515625" style="0" bestFit="1" customWidth="1"/>
    <col min="6" max="7" width="7.7109375" style="0" bestFit="1" customWidth="1"/>
    <col min="8" max="8" width="8.28125" style="0" bestFit="1" customWidth="1"/>
    <col min="9" max="10" width="9.7109375" style="0" bestFit="1" customWidth="1"/>
  </cols>
  <sheetData>
    <row r="2" spans="3:10" ht="12.75">
      <c r="C2" s="93" t="s">
        <v>25</v>
      </c>
      <c r="D2" s="93"/>
      <c r="E2" s="93"/>
      <c r="F2" s="93"/>
      <c r="G2" s="93"/>
      <c r="H2" s="93"/>
      <c r="I2" s="93" t="s">
        <v>22</v>
      </c>
      <c r="J2" s="93"/>
    </row>
    <row r="3" spans="3:10" ht="12.75">
      <c r="C3" s="93">
        <v>2008</v>
      </c>
      <c r="D3" s="93"/>
      <c r="E3" s="93"/>
      <c r="F3" s="93">
        <v>2009</v>
      </c>
      <c r="G3" s="93"/>
      <c r="H3" s="93"/>
      <c r="I3" s="93" t="s">
        <v>26</v>
      </c>
      <c r="J3" s="93"/>
    </row>
    <row r="4" spans="3:10" ht="12.75">
      <c r="C4" s="90" t="s">
        <v>30</v>
      </c>
      <c r="D4" s="90" t="s">
        <v>31</v>
      </c>
      <c r="E4" s="90" t="s">
        <v>32</v>
      </c>
      <c r="F4" s="90" t="s">
        <v>33</v>
      </c>
      <c r="G4" s="90" t="s">
        <v>30</v>
      </c>
      <c r="H4" s="90" t="s">
        <v>3</v>
      </c>
      <c r="I4" s="91">
        <v>39721</v>
      </c>
      <c r="J4" s="91">
        <v>40086</v>
      </c>
    </row>
    <row r="5" spans="3:10" ht="12.75">
      <c r="C5" s="90"/>
      <c r="D5" s="90"/>
      <c r="E5" s="90"/>
      <c r="F5" s="90"/>
      <c r="G5" s="90"/>
      <c r="H5" s="90"/>
      <c r="I5" s="91"/>
      <c r="J5" s="91"/>
    </row>
    <row r="6" ht="13.5" customHeight="1"/>
    <row r="7" spans="2:10" ht="12.75">
      <c r="B7" s="36" t="s">
        <v>53</v>
      </c>
      <c r="C7" s="41">
        <v>19</v>
      </c>
      <c r="D7" s="41">
        <v>8</v>
      </c>
      <c r="E7" s="41">
        <v>8</v>
      </c>
      <c r="F7" s="41">
        <v>7</v>
      </c>
      <c r="G7" s="41">
        <v>6</v>
      </c>
      <c r="H7" s="41">
        <v>8</v>
      </c>
      <c r="I7" s="41">
        <v>67</v>
      </c>
      <c r="J7" s="41">
        <v>29</v>
      </c>
    </row>
    <row r="8" spans="2:10" ht="12.75">
      <c r="B8" s="36"/>
      <c r="C8" s="41"/>
      <c r="D8" s="41"/>
      <c r="E8" s="41"/>
      <c r="F8" s="41"/>
      <c r="G8" s="41"/>
      <c r="H8" s="41"/>
      <c r="I8" s="41"/>
      <c r="J8" s="41"/>
    </row>
    <row r="9" spans="2:10" ht="12.75">
      <c r="B9" s="36" t="s">
        <v>54</v>
      </c>
      <c r="C9" s="41">
        <v>4</v>
      </c>
      <c r="D9" s="41">
        <v>2</v>
      </c>
      <c r="E9" s="41">
        <v>2</v>
      </c>
      <c r="F9" s="41">
        <v>0</v>
      </c>
      <c r="G9" s="41">
        <v>1</v>
      </c>
      <c r="H9" s="41">
        <v>1</v>
      </c>
      <c r="I9" s="41">
        <v>14</v>
      </c>
      <c r="J9" s="41">
        <v>4</v>
      </c>
    </row>
    <row r="10" spans="2:10" ht="12.75">
      <c r="B10" s="36"/>
      <c r="C10" s="41"/>
      <c r="D10" s="41"/>
      <c r="E10" s="41"/>
      <c r="F10" s="41"/>
      <c r="G10" s="41"/>
      <c r="H10" s="41"/>
      <c r="I10" s="41"/>
      <c r="J10" s="41"/>
    </row>
    <row r="11" spans="2:10" ht="12.75">
      <c r="B11" s="36" t="s">
        <v>55</v>
      </c>
      <c r="C11" s="41">
        <v>15</v>
      </c>
      <c r="D11" s="41">
        <v>6</v>
      </c>
      <c r="E11" s="41">
        <v>6</v>
      </c>
      <c r="F11" s="41">
        <v>7</v>
      </c>
      <c r="G11" s="41">
        <v>5</v>
      </c>
      <c r="H11" s="41">
        <v>7</v>
      </c>
      <c r="I11" s="41">
        <v>53</v>
      </c>
      <c r="J11" s="41">
        <v>25</v>
      </c>
    </row>
    <row r="12" spans="2:10" ht="12.75">
      <c r="B12" s="36"/>
      <c r="C12" s="41"/>
      <c r="D12" s="41"/>
      <c r="E12" s="41"/>
      <c r="F12" s="41"/>
      <c r="G12" s="41"/>
      <c r="H12" s="41"/>
      <c r="I12" s="41"/>
      <c r="J12" s="41"/>
    </row>
    <row r="13" spans="2:10" ht="25.5">
      <c r="B13" s="36" t="s">
        <v>56</v>
      </c>
      <c r="C13" s="37">
        <f>C11/C7</f>
        <v>0.7894736842105263</v>
      </c>
      <c r="D13" s="37">
        <f aca="true" t="shared" si="0" ref="D13:J13">D11/D7</f>
        <v>0.75</v>
      </c>
      <c r="E13" s="37">
        <f t="shared" si="0"/>
        <v>0.75</v>
      </c>
      <c r="F13" s="37">
        <f t="shared" si="0"/>
        <v>1</v>
      </c>
      <c r="G13" s="37">
        <f t="shared" si="0"/>
        <v>0.8333333333333334</v>
      </c>
      <c r="H13" s="37">
        <f t="shared" si="0"/>
        <v>0.875</v>
      </c>
      <c r="I13" s="37">
        <f t="shared" si="0"/>
        <v>0.7910447761194029</v>
      </c>
      <c r="J13" s="37">
        <f t="shared" si="0"/>
        <v>0.8620689655172413</v>
      </c>
    </row>
  </sheetData>
  <mergeCells count="13">
    <mergeCell ref="G4:G5"/>
    <mergeCell ref="H4:H5"/>
    <mergeCell ref="I4:I5"/>
    <mergeCell ref="J4:J5"/>
    <mergeCell ref="C4:C5"/>
    <mergeCell ref="D4:D5"/>
    <mergeCell ref="E4:E5"/>
    <mergeCell ref="F4:F5"/>
    <mergeCell ref="C2:H2"/>
    <mergeCell ref="I2:J2"/>
    <mergeCell ref="C3:E3"/>
    <mergeCell ref="F3:H3"/>
    <mergeCell ref="I3:J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5"/>
  <sheetViews>
    <sheetView zoomScale="85" zoomScaleNormal="85" workbookViewId="0" topLeftCell="A1">
      <selection activeCell="D34" sqref="D34"/>
    </sheetView>
  </sheetViews>
  <sheetFormatPr defaultColWidth="9.140625" defaultRowHeight="12.75"/>
  <cols>
    <col min="2" max="2" width="24.00390625" style="0" bestFit="1" customWidth="1"/>
    <col min="9" max="10" width="9.7109375" style="0" bestFit="1" customWidth="1"/>
  </cols>
  <sheetData>
    <row r="2" spans="3:10" ht="12.75">
      <c r="C2" s="93" t="s">
        <v>25</v>
      </c>
      <c r="D2" s="93"/>
      <c r="E2" s="93"/>
      <c r="F2" s="93"/>
      <c r="G2" s="93"/>
      <c r="H2" s="93"/>
      <c r="I2" s="93" t="s">
        <v>22</v>
      </c>
      <c r="J2" s="93"/>
    </row>
    <row r="3" spans="3:10" ht="12.75">
      <c r="C3" s="93">
        <v>2008</v>
      </c>
      <c r="D3" s="93"/>
      <c r="E3" s="93"/>
      <c r="F3" s="93">
        <v>2009</v>
      </c>
      <c r="G3" s="93"/>
      <c r="H3" s="93"/>
      <c r="I3" s="93" t="s">
        <v>26</v>
      </c>
      <c r="J3" s="93"/>
    </row>
    <row r="4" spans="3:10" ht="12.75">
      <c r="C4" s="90" t="s">
        <v>30</v>
      </c>
      <c r="D4" s="90" t="s">
        <v>31</v>
      </c>
      <c r="E4" s="90" t="s">
        <v>32</v>
      </c>
      <c r="F4" s="90" t="s">
        <v>33</v>
      </c>
      <c r="G4" s="90" t="s">
        <v>30</v>
      </c>
      <c r="H4" s="90" t="s">
        <v>3</v>
      </c>
      <c r="I4" s="91">
        <v>39721</v>
      </c>
      <c r="J4" s="91">
        <v>40086</v>
      </c>
    </row>
    <row r="5" spans="3:10" ht="12.75">
      <c r="C5" s="90"/>
      <c r="D5" s="90"/>
      <c r="E5" s="90"/>
      <c r="F5" s="90"/>
      <c r="G5" s="90"/>
      <c r="H5" s="90"/>
      <c r="I5" s="91"/>
      <c r="J5" s="91"/>
    </row>
    <row r="6" spans="2:10" ht="12.75" customHeight="1">
      <c r="B6" s="36" t="s">
        <v>57</v>
      </c>
      <c r="C6" s="14"/>
      <c r="D6" s="14"/>
      <c r="E6" s="14"/>
      <c r="F6" s="14"/>
      <c r="G6" s="14"/>
      <c r="H6" s="14"/>
      <c r="I6" s="14"/>
      <c r="J6" s="14"/>
    </row>
    <row r="7" spans="2:10" ht="12.75">
      <c r="B7" s="41" t="s">
        <v>65</v>
      </c>
      <c r="C7" s="35">
        <v>0</v>
      </c>
      <c r="D7" s="35">
        <v>0</v>
      </c>
      <c r="E7" s="35">
        <v>1</v>
      </c>
      <c r="F7" s="35">
        <v>0</v>
      </c>
      <c r="G7" s="35">
        <v>0</v>
      </c>
      <c r="H7" s="35">
        <v>0</v>
      </c>
      <c r="I7" s="35">
        <v>0</v>
      </c>
      <c r="J7" s="35">
        <f aca="true" t="shared" si="0" ref="J7:J12">SUM(E7:H7)</f>
        <v>1</v>
      </c>
    </row>
    <row r="8" spans="2:10" ht="12.75">
      <c r="B8" s="41" t="s">
        <v>66</v>
      </c>
      <c r="C8" s="35">
        <v>5</v>
      </c>
      <c r="D8" s="35">
        <v>2</v>
      </c>
      <c r="E8" s="35">
        <v>0</v>
      </c>
      <c r="F8" s="35">
        <v>5</v>
      </c>
      <c r="G8" s="35">
        <v>3</v>
      </c>
      <c r="H8" s="35">
        <v>0</v>
      </c>
      <c r="I8" s="35">
        <v>16</v>
      </c>
      <c r="J8" s="35">
        <f t="shared" si="0"/>
        <v>8</v>
      </c>
    </row>
    <row r="9" spans="2:10" ht="12.75">
      <c r="B9" s="41" t="s">
        <v>67</v>
      </c>
      <c r="C9" s="35">
        <v>6</v>
      </c>
      <c r="D9" s="35">
        <v>2</v>
      </c>
      <c r="E9" s="35">
        <v>1</v>
      </c>
      <c r="F9" s="35">
        <v>0</v>
      </c>
      <c r="G9" s="35">
        <v>2</v>
      </c>
      <c r="H9" s="35">
        <v>1</v>
      </c>
      <c r="I9" s="35">
        <v>20</v>
      </c>
      <c r="J9" s="35">
        <f t="shared" si="0"/>
        <v>4</v>
      </c>
    </row>
    <row r="10" spans="2:10" ht="12.75">
      <c r="B10" s="41" t="s">
        <v>68</v>
      </c>
      <c r="C10" s="35">
        <v>4</v>
      </c>
      <c r="D10" s="35">
        <v>2</v>
      </c>
      <c r="E10" s="35">
        <v>2</v>
      </c>
      <c r="F10" s="35">
        <v>0</v>
      </c>
      <c r="G10" s="35">
        <v>0</v>
      </c>
      <c r="H10" s="35">
        <v>0</v>
      </c>
      <c r="I10" s="35">
        <v>14</v>
      </c>
      <c r="J10" s="35">
        <f t="shared" si="0"/>
        <v>2</v>
      </c>
    </row>
    <row r="11" spans="2:10" ht="12.75">
      <c r="B11" s="41" t="s">
        <v>69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f t="shared" si="0"/>
        <v>0</v>
      </c>
    </row>
    <row r="12" spans="2:10" ht="12.75">
      <c r="B12" s="41" t="s">
        <v>70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f t="shared" si="0"/>
        <v>0</v>
      </c>
    </row>
    <row r="13" spans="2:10" ht="12.75">
      <c r="B13" s="47"/>
      <c r="C13" s="48"/>
      <c r="D13" s="47"/>
      <c r="E13" s="47"/>
      <c r="F13" s="47"/>
      <c r="G13" s="47"/>
      <c r="H13" s="47"/>
      <c r="I13" s="47"/>
      <c r="J13" s="47"/>
    </row>
    <row r="14" spans="2:10" ht="12.75">
      <c r="B14" s="36" t="s">
        <v>58</v>
      </c>
      <c r="C14" s="48"/>
      <c r="D14" s="47"/>
      <c r="E14" s="47"/>
      <c r="F14" s="47"/>
      <c r="G14" s="47"/>
      <c r="H14" s="47"/>
      <c r="I14" s="47"/>
      <c r="J14" s="47"/>
    </row>
    <row r="15" spans="2:10" ht="12.75">
      <c r="B15" s="41" t="s">
        <v>59</v>
      </c>
      <c r="C15" s="41">
        <v>0</v>
      </c>
      <c r="D15" s="35">
        <v>0</v>
      </c>
      <c r="E15" s="35">
        <v>2</v>
      </c>
      <c r="F15" s="35">
        <v>1</v>
      </c>
      <c r="G15" s="35">
        <v>0</v>
      </c>
      <c r="H15" s="35">
        <v>4</v>
      </c>
      <c r="I15" s="35">
        <v>2</v>
      </c>
      <c r="J15" s="35">
        <f>SUM(E15:H15)</f>
        <v>7</v>
      </c>
    </row>
    <row r="16" spans="2:10" ht="12.75">
      <c r="B16" s="41" t="s">
        <v>60</v>
      </c>
      <c r="C16" s="41">
        <v>0</v>
      </c>
      <c r="D16" s="35">
        <v>0</v>
      </c>
      <c r="E16" s="35">
        <v>0</v>
      </c>
      <c r="F16" s="35">
        <v>0</v>
      </c>
      <c r="G16" s="35">
        <v>0</v>
      </c>
      <c r="H16" s="35">
        <v>2</v>
      </c>
      <c r="I16" s="35">
        <v>1</v>
      </c>
      <c r="J16" s="35">
        <f>SUM(E16:H16)</f>
        <v>2</v>
      </c>
    </row>
    <row r="17" spans="2:10" ht="12.75">
      <c r="B17" s="35"/>
      <c r="C17" s="41"/>
      <c r="D17" s="35"/>
      <c r="E17" s="35"/>
      <c r="F17" s="35"/>
      <c r="G17" s="35"/>
      <c r="H17" s="35"/>
      <c r="I17" s="35"/>
      <c r="J17" s="35"/>
    </row>
    <row r="18" spans="2:10" ht="12.75">
      <c r="B18" s="36" t="s">
        <v>61</v>
      </c>
      <c r="C18" s="41">
        <v>0</v>
      </c>
      <c r="D18" s="35">
        <v>0</v>
      </c>
      <c r="E18" s="35">
        <v>0</v>
      </c>
      <c r="F18" s="35">
        <v>1</v>
      </c>
      <c r="G18" s="35">
        <v>0</v>
      </c>
      <c r="H18" s="35">
        <v>0</v>
      </c>
      <c r="I18" s="35">
        <v>0</v>
      </c>
      <c r="J18" s="35">
        <f>SUM(E18:H18)</f>
        <v>1</v>
      </c>
    </row>
    <row r="19" spans="2:10" ht="12.75">
      <c r="B19" s="47"/>
      <c r="C19" s="48"/>
      <c r="D19" s="47"/>
      <c r="E19" s="47"/>
      <c r="F19" s="47"/>
      <c r="G19" s="47"/>
      <c r="H19" s="47"/>
      <c r="I19" s="47"/>
      <c r="J19" s="47"/>
    </row>
    <row r="20" spans="2:10" ht="12.75">
      <c r="B20" s="36" t="s">
        <v>62</v>
      </c>
      <c r="C20" s="48"/>
      <c r="D20" s="47"/>
      <c r="E20" s="47"/>
      <c r="F20" s="47"/>
      <c r="G20" s="47"/>
      <c r="H20" s="47"/>
      <c r="I20" s="47"/>
      <c r="J20" s="47"/>
    </row>
    <row r="21" spans="2:10" ht="12.75">
      <c r="B21" s="41" t="s">
        <v>63</v>
      </c>
      <c r="C21" s="41">
        <v>5</v>
      </c>
      <c r="D21" s="35">
        <v>1</v>
      </c>
      <c r="E21" s="35">
        <v>1</v>
      </c>
      <c r="F21" s="35">
        <v>7</v>
      </c>
      <c r="G21" s="35">
        <v>2</v>
      </c>
      <c r="H21" s="35">
        <v>2</v>
      </c>
      <c r="I21" s="35">
        <v>27</v>
      </c>
      <c r="J21" s="35">
        <f>SUM(E21:H21)</f>
        <v>12</v>
      </c>
    </row>
    <row r="22" spans="2:12" ht="12.75">
      <c r="B22" s="41" t="s">
        <v>64</v>
      </c>
      <c r="C22" s="41">
        <v>10</v>
      </c>
      <c r="D22" s="35">
        <v>5</v>
      </c>
      <c r="E22" s="35">
        <v>5</v>
      </c>
      <c r="F22" s="35">
        <v>0</v>
      </c>
      <c r="G22" s="35">
        <v>3</v>
      </c>
      <c r="H22" s="35">
        <v>5</v>
      </c>
      <c r="I22" s="35">
        <v>26</v>
      </c>
      <c r="J22" s="35">
        <f>SUM(E22:H22)</f>
        <v>13</v>
      </c>
      <c r="L22" s="33"/>
    </row>
    <row r="23" spans="2:10" ht="12.75">
      <c r="B23" s="41" t="s">
        <v>22</v>
      </c>
      <c r="C23" s="41">
        <f aca="true" t="shared" si="1" ref="C23:I23">SUM(C21:C22)</f>
        <v>15</v>
      </c>
      <c r="D23" s="41">
        <f t="shared" si="1"/>
        <v>6</v>
      </c>
      <c r="E23" s="41">
        <f t="shared" si="1"/>
        <v>6</v>
      </c>
      <c r="F23" s="41">
        <f t="shared" si="1"/>
        <v>7</v>
      </c>
      <c r="G23" s="41">
        <f t="shared" si="1"/>
        <v>5</v>
      </c>
      <c r="H23" s="41">
        <f t="shared" si="1"/>
        <v>7</v>
      </c>
      <c r="I23" s="41">
        <f t="shared" si="1"/>
        <v>53</v>
      </c>
      <c r="J23" s="35">
        <f>SUM(E23:H23)</f>
        <v>25</v>
      </c>
    </row>
    <row r="25" spans="2:10" ht="12.75">
      <c r="B25" s="49" t="s">
        <v>71</v>
      </c>
      <c r="C25" s="50">
        <f>'Table 1.5'!C11</f>
        <v>15</v>
      </c>
      <c r="D25" s="50">
        <f>'Table 1.5'!D11</f>
        <v>6</v>
      </c>
      <c r="E25" s="50">
        <f>'Table 1.5'!E11</f>
        <v>6</v>
      </c>
      <c r="F25" s="50">
        <f>'Table 1.5'!F11</f>
        <v>7</v>
      </c>
      <c r="G25" s="50">
        <f>'Table 1.5'!G11</f>
        <v>5</v>
      </c>
      <c r="H25" s="50">
        <f>'Table 1.5'!H11</f>
        <v>7</v>
      </c>
      <c r="I25" s="50">
        <f>'Table 1.5'!I11</f>
        <v>53</v>
      </c>
      <c r="J25" s="51">
        <f>'Table 1.5'!J11</f>
        <v>25</v>
      </c>
    </row>
  </sheetData>
  <mergeCells count="13">
    <mergeCell ref="G4:G5"/>
    <mergeCell ref="H4:H5"/>
    <mergeCell ref="I4:I5"/>
    <mergeCell ref="J4:J5"/>
    <mergeCell ref="C4:C5"/>
    <mergeCell ref="D4:D5"/>
    <mergeCell ref="E4:E5"/>
    <mergeCell ref="F4:F5"/>
    <mergeCell ref="C2:H2"/>
    <mergeCell ref="I2:J2"/>
    <mergeCell ref="C3:E3"/>
    <mergeCell ref="F3:H3"/>
    <mergeCell ref="I3:J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1"/>
  <sheetViews>
    <sheetView zoomScale="85" zoomScaleNormal="85" workbookViewId="0" topLeftCell="A1">
      <selection activeCell="F15" sqref="F15"/>
    </sheetView>
  </sheetViews>
  <sheetFormatPr defaultColWidth="9.140625" defaultRowHeight="12.75"/>
  <cols>
    <col min="2" max="2" width="34.7109375" style="0" bestFit="1" customWidth="1"/>
    <col min="3" max="4" width="9.57421875" style="0" bestFit="1" customWidth="1"/>
    <col min="5" max="5" width="9.7109375" style="0" bestFit="1" customWidth="1"/>
  </cols>
  <sheetData>
    <row r="3" spans="2:5" ht="12.75">
      <c r="B3" s="36"/>
      <c r="C3" s="52">
        <v>39538</v>
      </c>
      <c r="D3" s="52">
        <v>39903</v>
      </c>
      <c r="E3" s="52">
        <v>40086</v>
      </c>
    </row>
    <row r="4" spans="2:5" ht="12.75">
      <c r="B4" s="36"/>
      <c r="C4" s="52"/>
      <c r="D4" s="52"/>
      <c r="E4" s="52"/>
    </row>
    <row r="5" spans="2:5" ht="12.75">
      <c r="B5" s="36" t="s">
        <v>72</v>
      </c>
      <c r="C5" s="35">
        <f>SUM(C7,C9,C11)</f>
        <v>142</v>
      </c>
      <c r="D5" s="35">
        <f>SUM(D7,D9,D11)</f>
        <v>143</v>
      </c>
      <c r="E5" s="35">
        <f>SUM(E7,E9,E11)</f>
        <v>0</v>
      </c>
    </row>
    <row r="6" spans="2:5" ht="12.75">
      <c r="B6" s="36"/>
      <c r="C6" s="35"/>
      <c r="D6" s="35"/>
      <c r="E6" s="35"/>
    </row>
    <row r="7" spans="2:5" ht="12.75">
      <c r="B7" s="42" t="s">
        <v>73</v>
      </c>
      <c r="C7" s="35">
        <v>117</v>
      </c>
      <c r="D7" s="35">
        <v>113</v>
      </c>
      <c r="E7" s="35"/>
    </row>
    <row r="8" spans="2:5" ht="12.75">
      <c r="B8" s="42"/>
      <c r="C8" s="35"/>
      <c r="D8" s="35"/>
      <c r="E8" s="35"/>
    </row>
    <row r="9" spans="2:5" ht="12.75">
      <c r="B9" s="42" t="s">
        <v>74</v>
      </c>
      <c r="C9" s="35">
        <v>17</v>
      </c>
      <c r="D9" s="35">
        <v>22</v>
      </c>
      <c r="E9" s="35"/>
    </row>
    <row r="10" spans="2:5" ht="12.75">
      <c r="B10" s="42"/>
      <c r="C10" s="35"/>
      <c r="D10" s="35"/>
      <c r="E10" s="35"/>
    </row>
    <row r="11" spans="2:5" ht="12.75">
      <c r="B11" s="42" t="s">
        <v>75</v>
      </c>
      <c r="C11" s="35">
        <v>8</v>
      </c>
      <c r="D11" s="35">
        <v>8</v>
      </c>
      <c r="E11" s="3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4"/>
  <sheetViews>
    <sheetView zoomScale="70" zoomScaleNormal="70" workbookViewId="0" topLeftCell="A1">
      <selection activeCell="P32" sqref="P32"/>
    </sheetView>
  </sheetViews>
  <sheetFormatPr defaultColWidth="9.140625" defaultRowHeight="12.75"/>
  <cols>
    <col min="2" max="2" width="19.140625" style="0" bestFit="1" customWidth="1"/>
    <col min="3" max="3" width="8.8515625" style="0" bestFit="1" customWidth="1"/>
    <col min="9" max="9" width="2.00390625" style="0" customWidth="1"/>
    <col min="10" max="11" width="10.00390625" style="0" bestFit="1" customWidth="1"/>
    <col min="12" max="12" width="2.00390625" style="0" customWidth="1"/>
  </cols>
  <sheetData>
    <row r="1" spans="5:13" ht="12.75">
      <c r="E1" s="9"/>
      <c r="F1" s="9"/>
      <c r="G1" s="9"/>
      <c r="H1" s="9"/>
      <c r="J1" s="9"/>
      <c r="K1" s="9"/>
      <c r="M1" s="9"/>
    </row>
    <row r="2" spans="2:13" ht="12.75">
      <c r="B2" s="9"/>
      <c r="C2" s="9"/>
      <c r="D2" s="108" t="s">
        <v>21</v>
      </c>
      <c r="E2" s="108"/>
      <c r="F2" s="108"/>
      <c r="G2" s="108"/>
      <c r="H2" s="108"/>
      <c r="I2" s="9"/>
      <c r="J2" s="108" t="s">
        <v>22</v>
      </c>
      <c r="K2" s="108"/>
      <c r="L2" s="9"/>
      <c r="M2" s="9"/>
    </row>
    <row r="3" spans="2:13" ht="12.75">
      <c r="B3" s="9"/>
      <c r="C3" s="107" t="s">
        <v>0</v>
      </c>
      <c r="D3" s="107"/>
      <c r="E3" s="107"/>
      <c r="F3" s="107"/>
      <c r="G3" s="107" t="s">
        <v>1</v>
      </c>
      <c r="H3" s="107"/>
      <c r="I3" s="6"/>
      <c r="J3" s="107" t="s">
        <v>23</v>
      </c>
      <c r="K3" s="107"/>
      <c r="L3" s="9"/>
      <c r="M3" s="106" t="s">
        <v>24</v>
      </c>
    </row>
    <row r="4" spans="2:13" ht="12.75">
      <c r="B4" s="9"/>
      <c r="C4" s="9" t="s">
        <v>2</v>
      </c>
      <c r="D4" s="10" t="s">
        <v>3</v>
      </c>
      <c r="E4" s="10" t="s">
        <v>4</v>
      </c>
      <c r="F4" s="10" t="s">
        <v>5</v>
      </c>
      <c r="G4" s="10" t="s">
        <v>2</v>
      </c>
      <c r="H4" s="10" t="s">
        <v>3</v>
      </c>
      <c r="I4" s="1"/>
      <c r="J4" s="16">
        <v>39721</v>
      </c>
      <c r="K4" s="16">
        <v>40086</v>
      </c>
      <c r="L4" s="9"/>
      <c r="M4" s="106"/>
    </row>
    <row r="5" spans="2:10" ht="12.75">
      <c r="B5" s="9"/>
      <c r="C5" s="9"/>
      <c r="D5" s="8"/>
      <c r="E5" s="8"/>
      <c r="F5" s="8"/>
      <c r="G5" s="8"/>
      <c r="H5" s="1"/>
      <c r="I5" s="1"/>
      <c r="J5" s="1"/>
    </row>
    <row r="6" spans="2:13" ht="12.75">
      <c r="B6" s="14" t="s">
        <v>14</v>
      </c>
      <c r="C6" s="13">
        <f aca="true" t="shared" si="0" ref="C6:H6">SUM(C7:C17)</f>
        <v>42579</v>
      </c>
      <c r="D6" s="13">
        <f t="shared" si="0"/>
        <v>47152</v>
      </c>
      <c r="E6" s="13">
        <f t="shared" si="0"/>
        <v>57604</v>
      </c>
      <c r="F6" s="13">
        <f t="shared" si="0"/>
        <v>50027</v>
      </c>
      <c r="G6" s="13">
        <f t="shared" si="0"/>
        <v>28724</v>
      </c>
      <c r="H6" s="13">
        <f t="shared" si="0"/>
        <v>23077</v>
      </c>
      <c r="I6" s="2"/>
      <c r="J6" s="13">
        <v>162155</v>
      </c>
      <c r="K6" s="21">
        <f>SUM(E6:H6)</f>
        <v>159432</v>
      </c>
      <c r="M6" s="32">
        <f>(K6-J6)/J6</f>
        <v>-0.016792575005396073</v>
      </c>
    </row>
    <row r="7" spans="2:13" ht="12.75">
      <c r="B7" s="88" t="s">
        <v>18</v>
      </c>
      <c r="C7" s="7">
        <v>42</v>
      </c>
      <c r="D7" s="11">
        <v>20</v>
      </c>
      <c r="E7" s="11">
        <v>62</v>
      </c>
      <c r="F7" s="11">
        <v>59</v>
      </c>
      <c r="G7" s="12">
        <v>58</v>
      </c>
      <c r="H7" s="12">
        <v>7</v>
      </c>
      <c r="I7" s="1"/>
      <c r="J7" s="20">
        <v>134</v>
      </c>
      <c r="K7" s="17">
        <f aca="true" t="shared" si="1" ref="K7:K23">SUM(E7:H7)</f>
        <v>186</v>
      </c>
      <c r="M7" s="25">
        <f aca="true" t="shared" si="2" ref="M7:M23">(K7-J7)/J7</f>
        <v>0.3880597014925373</v>
      </c>
    </row>
    <row r="8" spans="2:13" ht="12.75">
      <c r="B8" s="89" t="s">
        <v>6</v>
      </c>
      <c r="C8" s="7">
        <v>776</v>
      </c>
      <c r="D8" s="11">
        <v>260</v>
      </c>
      <c r="E8" s="11">
        <v>602</v>
      </c>
      <c r="F8" s="11">
        <v>748</v>
      </c>
      <c r="G8" s="12">
        <v>301</v>
      </c>
      <c r="H8" s="12">
        <v>33</v>
      </c>
      <c r="I8" s="4"/>
      <c r="J8" s="20">
        <v>2440</v>
      </c>
      <c r="K8" s="17">
        <f t="shared" si="1"/>
        <v>1684</v>
      </c>
      <c r="M8" s="25">
        <f t="shared" si="2"/>
        <v>-0.30983606557377047</v>
      </c>
    </row>
    <row r="9" spans="2:13" ht="12.75">
      <c r="B9" s="89" t="s">
        <v>7</v>
      </c>
      <c r="C9" s="7">
        <v>0</v>
      </c>
      <c r="D9" s="11">
        <v>823</v>
      </c>
      <c r="E9" s="11">
        <v>249</v>
      </c>
      <c r="F9" s="11">
        <v>92</v>
      </c>
      <c r="G9" s="12">
        <v>46</v>
      </c>
      <c r="H9" s="12">
        <v>32</v>
      </c>
      <c r="I9" s="4"/>
      <c r="J9" s="20">
        <v>832</v>
      </c>
      <c r="K9" s="17">
        <f t="shared" si="1"/>
        <v>419</v>
      </c>
      <c r="M9" s="25">
        <f t="shared" si="2"/>
        <v>-0.4963942307692308</v>
      </c>
    </row>
    <row r="10" spans="2:13" ht="12.75">
      <c r="B10" s="89" t="s">
        <v>8</v>
      </c>
      <c r="C10" s="7">
        <v>633</v>
      </c>
      <c r="D10" s="11">
        <v>416</v>
      </c>
      <c r="E10" s="11">
        <v>441</v>
      </c>
      <c r="F10" s="11">
        <v>95</v>
      </c>
      <c r="G10" s="11">
        <v>49</v>
      </c>
      <c r="H10" s="11">
        <v>0</v>
      </c>
      <c r="I10" s="4"/>
      <c r="J10" s="20">
        <v>1959</v>
      </c>
      <c r="K10" s="17">
        <f t="shared" si="1"/>
        <v>585</v>
      </c>
      <c r="M10" s="25">
        <f t="shared" si="2"/>
        <v>-0.7013782542113323</v>
      </c>
    </row>
    <row r="11" spans="2:13" ht="12.75">
      <c r="B11" s="89" t="s">
        <v>9</v>
      </c>
      <c r="C11" s="3">
        <v>468</v>
      </c>
      <c r="D11" s="12">
        <v>607</v>
      </c>
      <c r="E11" s="12">
        <v>834</v>
      </c>
      <c r="F11" s="12">
        <v>676</v>
      </c>
      <c r="G11" s="10">
        <v>319</v>
      </c>
      <c r="H11" s="10">
        <v>426</v>
      </c>
      <c r="I11" s="4"/>
      <c r="J11" s="20">
        <v>2004</v>
      </c>
      <c r="K11" s="17">
        <f t="shared" si="1"/>
        <v>2255</v>
      </c>
      <c r="M11" s="25">
        <f t="shared" si="2"/>
        <v>0.125249500998004</v>
      </c>
    </row>
    <row r="12" spans="2:13" ht="12.75">
      <c r="B12" s="89" t="s">
        <v>10</v>
      </c>
      <c r="C12" s="3">
        <v>39049</v>
      </c>
      <c r="D12" s="12">
        <v>43736</v>
      </c>
      <c r="E12" s="12">
        <v>54631</v>
      </c>
      <c r="F12" s="12">
        <v>47670</v>
      </c>
      <c r="G12" s="10">
        <v>27190</v>
      </c>
      <c r="H12" s="10">
        <v>22136</v>
      </c>
      <c r="I12" s="3"/>
      <c r="J12" s="20">
        <v>148163</v>
      </c>
      <c r="K12" s="17">
        <f t="shared" si="1"/>
        <v>151627</v>
      </c>
      <c r="M12" s="25">
        <f t="shared" si="2"/>
        <v>0.023379656189467007</v>
      </c>
    </row>
    <row r="13" spans="2:13" ht="12.75">
      <c r="B13" s="89" t="s">
        <v>19</v>
      </c>
      <c r="C13" s="19">
        <v>56</v>
      </c>
      <c r="D13" s="12">
        <v>39</v>
      </c>
      <c r="E13" s="12">
        <v>34</v>
      </c>
      <c r="F13" s="12">
        <v>38</v>
      </c>
      <c r="G13" s="10">
        <v>36</v>
      </c>
      <c r="H13" s="10">
        <v>45</v>
      </c>
      <c r="I13" s="3"/>
      <c r="J13" s="20">
        <v>246</v>
      </c>
      <c r="K13" s="17">
        <f t="shared" si="1"/>
        <v>153</v>
      </c>
      <c r="M13" s="25">
        <f t="shared" si="2"/>
        <v>-0.3780487804878049</v>
      </c>
    </row>
    <row r="14" spans="2:13" ht="12.75">
      <c r="B14" s="89" t="s">
        <v>11</v>
      </c>
      <c r="C14" s="8">
        <v>662</v>
      </c>
      <c r="D14" s="10">
        <v>539</v>
      </c>
      <c r="E14" s="10">
        <v>222</v>
      </c>
      <c r="F14" s="10">
        <v>271</v>
      </c>
      <c r="G14" s="10">
        <v>190</v>
      </c>
      <c r="H14" s="10">
        <v>0</v>
      </c>
      <c r="I14" s="4"/>
      <c r="J14" s="20">
        <f>SUM(F14:I14)</f>
        <v>461</v>
      </c>
      <c r="K14" s="17">
        <f t="shared" si="1"/>
        <v>683</v>
      </c>
      <c r="M14" s="25">
        <f t="shared" si="2"/>
        <v>0.48156182212581344</v>
      </c>
    </row>
    <row r="15" spans="2:13" ht="12.75">
      <c r="B15" s="89" t="s">
        <v>12</v>
      </c>
      <c r="C15" s="3">
        <v>613</v>
      </c>
      <c r="D15" s="12">
        <v>287</v>
      </c>
      <c r="E15" s="12">
        <v>53</v>
      </c>
      <c r="F15" s="12">
        <v>49</v>
      </c>
      <c r="G15" s="10">
        <v>32</v>
      </c>
      <c r="H15" s="10">
        <v>8</v>
      </c>
      <c r="I15" s="4"/>
      <c r="J15" s="20">
        <v>2229</v>
      </c>
      <c r="K15" s="17">
        <f t="shared" si="1"/>
        <v>142</v>
      </c>
      <c r="M15" s="25">
        <f t="shared" si="2"/>
        <v>-0.9362943023777479</v>
      </c>
    </row>
    <row r="16" spans="2:13" ht="12.75">
      <c r="B16" s="89" t="s">
        <v>13</v>
      </c>
      <c r="C16" s="19">
        <v>184</v>
      </c>
      <c r="D16" s="12">
        <v>320</v>
      </c>
      <c r="E16" s="12">
        <v>429</v>
      </c>
      <c r="F16" s="12">
        <v>274</v>
      </c>
      <c r="G16" s="10">
        <v>423</v>
      </c>
      <c r="H16" s="10">
        <v>309</v>
      </c>
      <c r="I16" s="4"/>
      <c r="J16" s="20">
        <v>1124</v>
      </c>
      <c r="K16" s="17">
        <f t="shared" si="1"/>
        <v>1435</v>
      </c>
      <c r="M16" s="25">
        <f t="shared" si="2"/>
        <v>0.27669039145907476</v>
      </c>
    </row>
    <row r="17" spans="2:13" ht="12.75">
      <c r="B17" s="89" t="s">
        <v>20</v>
      </c>
      <c r="C17" s="11">
        <v>96</v>
      </c>
      <c r="D17" s="11">
        <v>105</v>
      </c>
      <c r="E17" s="11">
        <v>47</v>
      </c>
      <c r="F17" s="11">
        <v>55</v>
      </c>
      <c r="G17" s="11">
        <v>80</v>
      </c>
      <c r="H17" s="11">
        <v>81</v>
      </c>
      <c r="I17" s="11"/>
      <c r="J17" s="11">
        <v>216</v>
      </c>
      <c r="K17" s="17">
        <v>263</v>
      </c>
      <c r="M17" s="25">
        <f t="shared" si="2"/>
        <v>0.2175925925925926</v>
      </c>
    </row>
    <row r="18" spans="6:13" ht="12.75">
      <c r="F18" s="9"/>
      <c r="G18" s="9"/>
      <c r="H18" s="9"/>
      <c r="I18" s="9"/>
      <c r="J18" s="9"/>
      <c r="K18" s="19"/>
      <c r="M18" s="25"/>
    </row>
    <row r="19" spans="2:13" ht="12.75">
      <c r="B19" s="14" t="s">
        <v>15</v>
      </c>
      <c r="C19" s="22">
        <v>15256</v>
      </c>
      <c r="D19" s="22">
        <v>15983</v>
      </c>
      <c r="E19" s="22">
        <v>15378</v>
      </c>
      <c r="F19" s="22">
        <v>11905</v>
      </c>
      <c r="G19" s="26">
        <v>7312</v>
      </c>
      <c r="H19" s="26">
        <v>6293</v>
      </c>
      <c r="I19" s="24"/>
      <c r="J19" s="24">
        <v>65183</v>
      </c>
      <c r="K19" s="21">
        <f>SUM(E19:H19)</f>
        <v>40888</v>
      </c>
      <c r="M19" s="32">
        <f t="shared" si="2"/>
        <v>-0.3727198809505546</v>
      </c>
    </row>
    <row r="20" spans="2:13" ht="12.75">
      <c r="B20" s="14"/>
      <c r="D20" s="23"/>
      <c r="E20" s="23"/>
      <c r="F20" s="23"/>
      <c r="G20" s="23"/>
      <c r="H20" s="24"/>
      <c r="I20" s="24"/>
      <c r="J20" s="24"/>
      <c r="K20" s="21"/>
      <c r="M20" s="32"/>
    </row>
    <row r="21" spans="2:13" ht="12.75">
      <c r="B21" s="14" t="s">
        <v>16</v>
      </c>
      <c r="C21" s="22">
        <v>30</v>
      </c>
      <c r="D21" s="22">
        <v>56</v>
      </c>
      <c r="E21" s="22">
        <v>52</v>
      </c>
      <c r="F21" s="22">
        <v>22</v>
      </c>
      <c r="G21" s="23">
        <v>24</v>
      </c>
      <c r="H21" s="24">
        <v>26</v>
      </c>
      <c r="I21" s="24"/>
      <c r="J21" s="24">
        <v>93</v>
      </c>
      <c r="K21" s="21">
        <f t="shared" si="1"/>
        <v>124</v>
      </c>
      <c r="M21" s="32">
        <f t="shared" si="2"/>
        <v>0.3333333333333333</v>
      </c>
    </row>
    <row r="22" spans="2:13" ht="12.75">
      <c r="B22" s="14"/>
      <c r="C22" s="14"/>
      <c r="D22" s="23"/>
      <c r="E22" s="23"/>
      <c r="F22" s="23"/>
      <c r="G22" s="23"/>
      <c r="H22" s="24"/>
      <c r="I22" s="24"/>
      <c r="J22" s="24"/>
      <c r="K22" s="21"/>
      <c r="M22" s="25"/>
    </row>
    <row r="23" spans="2:13" ht="12.75">
      <c r="B23" s="27" t="s">
        <v>17</v>
      </c>
      <c r="C23" s="28">
        <f>SUM(C21,C19,C6)</f>
        <v>57865</v>
      </c>
      <c r="D23" s="28">
        <f>SUM(D21,D19,D6)</f>
        <v>63191</v>
      </c>
      <c r="E23" s="28">
        <f>SUM(E21,E19,E6)</f>
        <v>73034</v>
      </c>
      <c r="F23" s="28">
        <f>SUM(F21,F19,F6)</f>
        <v>61954</v>
      </c>
      <c r="G23" s="28">
        <f>SUM(G21,G19,G6)</f>
        <v>36060</v>
      </c>
      <c r="H23" s="29">
        <f>SUM(H21,H19,H6)</f>
        <v>29396</v>
      </c>
      <c r="I23" s="24"/>
      <c r="J23" s="30">
        <f>SUM(J21,J19,J6)</f>
        <v>227431</v>
      </c>
      <c r="K23" s="29">
        <f t="shared" si="1"/>
        <v>200444</v>
      </c>
      <c r="M23" s="31">
        <f t="shared" si="2"/>
        <v>-0.11866016506105148</v>
      </c>
    </row>
    <row r="24" spans="6:10" ht="12.75">
      <c r="F24" s="9"/>
      <c r="G24" s="9"/>
      <c r="H24" s="9"/>
      <c r="I24" s="9"/>
      <c r="J24" s="9"/>
    </row>
    <row r="25" spans="6:10" ht="12.75">
      <c r="F25" s="9"/>
      <c r="G25" s="9"/>
      <c r="H25" s="9"/>
      <c r="I25" s="9"/>
      <c r="J25" s="9"/>
    </row>
    <row r="26" spans="6:10" ht="12.75">
      <c r="F26" s="9"/>
      <c r="G26" s="9"/>
      <c r="H26" s="9"/>
      <c r="I26" s="9"/>
      <c r="J26" s="9"/>
    </row>
    <row r="27" spans="6:10" ht="12.75">
      <c r="F27" s="9"/>
      <c r="G27" s="9"/>
      <c r="H27" s="9"/>
      <c r="I27" s="9"/>
      <c r="J27" s="9"/>
    </row>
    <row r="28" spans="6:10" ht="12.75">
      <c r="F28" s="9"/>
      <c r="G28" s="9"/>
      <c r="H28" s="9"/>
      <c r="I28" s="9"/>
      <c r="J28" s="9"/>
    </row>
    <row r="29" spans="6:10" ht="12.75">
      <c r="F29" s="9"/>
      <c r="G29" s="9"/>
      <c r="H29" s="9"/>
      <c r="I29" s="9"/>
      <c r="J29" s="9"/>
    </row>
    <row r="30" spans="8:10" ht="12.75">
      <c r="H30" s="4"/>
      <c r="I30" s="9"/>
      <c r="J30" s="9"/>
    </row>
    <row r="31" spans="8:10" ht="12.75">
      <c r="H31" s="4"/>
      <c r="I31" s="9"/>
      <c r="J31" s="9"/>
    </row>
    <row r="32" ht="12.75">
      <c r="H32" s="4"/>
    </row>
    <row r="33" ht="12.75">
      <c r="H33" s="4"/>
    </row>
    <row r="34" ht="12.75">
      <c r="H34" s="5"/>
    </row>
  </sheetData>
  <mergeCells count="6">
    <mergeCell ref="M3:M4"/>
    <mergeCell ref="G3:H3"/>
    <mergeCell ref="D2:H2"/>
    <mergeCell ref="J2:K2"/>
    <mergeCell ref="J3:K3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7"/>
  <sheetViews>
    <sheetView zoomScale="85" zoomScaleNormal="85" workbookViewId="0" topLeftCell="A1">
      <selection activeCell="B23" sqref="B23:B27"/>
    </sheetView>
  </sheetViews>
  <sheetFormatPr defaultColWidth="9.140625" defaultRowHeight="12.75"/>
  <cols>
    <col min="2" max="2" width="15.57421875" style="0" bestFit="1" customWidth="1"/>
    <col min="3" max="3" width="14.421875" style="0" customWidth="1"/>
    <col min="4" max="4" width="6.57421875" style="0" bestFit="1" customWidth="1"/>
    <col min="5" max="5" width="6.00390625" style="0" bestFit="1" customWidth="1"/>
    <col min="6" max="6" width="11.8515625" style="0" customWidth="1"/>
    <col min="7" max="7" width="12.28125" style="0" customWidth="1"/>
    <col min="8" max="8" width="11.57421875" style="0" customWidth="1"/>
    <col min="9" max="9" width="10.7109375" style="0" customWidth="1"/>
    <col min="10" max="10" width="6.57421875" style="0" bestFit="1" customWidth="1"/>
  </cols>
  <sheetData>
    <row r="2" spans="2:10" ht="12.75" customHeight="1">
      <c r="B2" s="36"/>
      <c r="C2" s="53"/>
      <c r="D2" s="110" t="s">
        <v>76</v>
      </c>
      <c r="E2" s="110"/>
      <c r="F2" s="110"/>
      <c r="G2" s="110"/>
      <c r="H2" s="110"/>
      <c r="I2" s="110"/>
      <c r="J2" s="53"/>
    </row>
    <row r="3" spans="2:10" ht="25.5">
      <c r="B3" s="36"/>
      <c r="C3" s="36"/>
      <c r="D3" s="36" t="s">
        <v>77</v>
      </c>
      <c r="E3" s="36" t="s">
        <v>78</v>
      </c>
      <c r="F3" s="36" t="s">
        <v>79</v>
      </c>
      <c r="G3" s="36" t="s">
        <v>80</v>
      </c>
      <c r="H3" s="36" t="s">
        <v>81</v>
      </c>
      <c r="I3" s="36" t="s">
        <v>82</v>
      </c>
      <c r="J3" s="36" t="s">
        <v>22</v>
      </c>
    </row>
    <row r="4" spans="2:10" ht="12.75">
      <c r="B4" s="36"/>
      <c r="C4" s="36"/>
      <c r="D4" s="36"/>
      <c r="E4" s="36"/>
      <c r="F4" s="36"/>
      <c r="G4" s="36"/>
      <c r="H4" s="36"/>
      <c r="I4" s="36"/>
      <c r="J4" s="36"/>
    </row>
    <row r="5" spans="2:10" ht="12.75">
      <c r="B5" s="109" t="s">
        <v>14</v>
      </c>
      <c r="C5" s="41" t="s">
        <v>83</v>
      </c>
      <c r="D5" s="18">
        <v>27502</v>
      </c>
      <c r="E5" s="18">
        <v>1113</v>
      </c>
      <c r="F5" s="18">
        <v>5672</v>
      </c>
      <c r="G5" s="18">
        <v>7284</v>
      </c>
      <c r="H5" s="18">
        <v>2100</v>
      </c>
      <c r="I5" s="18">
        <v>3481</v>
      </c>
      <c r="J5" s="18">
        <f>SUM(D5:I5)</f>
        <v>47152</v>
      </c>
    </row>
    <row r="6" spans="2:10" ht="12.75">
      <c r="B6" s="109"/>
      <c r="C6" s="41" t="s">
        <v>84</v>
      </c>
      <c r="D6" s="18">
        <v>34788</v>
      </c>
      <c r="E6" s="18">
        <v>1302</v>
      </c>
      <c r="F6" s="18">
        <v>6403</v>
      </c>
      <c r="G6" s="18">
        <v>9107</v>
      </c>
      <c r="H6" s="18">
        <v>2575</v>
      </c>
      <c r="I6" s="18">
        <v>3429</v>
      </c>
      <c r="J6" s="18">
        <f>SUM(D6:I6)</f>
        <v>57604</v>
      </c>
    </row>
    <row r="7" spans="2:10" ht="12.75">
      <c r="B7" s="109"/>
      <c r="C7" s="41" t="s">
        <v>85</v>
      </c>
      <c r="D7" s="18">
        <v>30439</v>
      </c>
      <c r="E7" s="18">
        <v>1139</v>
      </c>
      <c r="F7" s="18">
        <v>5239</v>
      </c>
      <c r="G7" s="18">
        <v>8040</v>
      </c>
      <c r="H7" s="18">
        <v>2252</v>
      </c>
      <c r="I7" s="18">
        <v>2918</v>
      </c>
      <c r="J7" s="18">
        <f>SUM(D7:I7)</f>
        <v>50027</v>
      </c>
    </row>
    <row r="8" spans="2:10" ht="12.75">
      <c r="B8" s="109"/>
      <c r="C8" s="41" t="s">
        <v>86</v>
      </c>
      <c r="D8" s="15">
        <v>17380</v>
      </c>
      <c r="E8" s="41">
        <v>635</v>
      </c>
      <c r="F8" s="15">
        <v>3154</v>
      </c>
      <c r="G8" s="15">
        <v>4744</v>
      </c>
      <c r="H8" s="15">
        <v>1170</v>
      </c>
      <c r="I8" s="15">
        <v>1641</v>
      </c>
      <c r="J8" s="18">
        <f>SUM(D8:I8)</f>
        <v>28724</v>
      </c>
    </row>
    <row r="9" spans="2:10" ht="12.75">
      <c r="B9" s="109"/>
      <c r="C9" s="41" t="s">
        <v>87</v>
      </c>
      <c r="D9" s="15">
        <v>14227</v>
      </c>
      <c r="E9" s="41">
        <v>514</v>
      </c>
      <c r="F9" s="15">
        <v>2605</v>
      </c>
      <c r="G9" s="15">
        <v>3505</v>
      </c>
      <c r="H9" s="15">
        <v>1129</v>
      </c>
      <c r="I9" s="15">
        <v>1097</v>
      </c>
      <c r="J9" s="18">
        <f>SUM(D9:I9)</f>
        <v>23077</v>
      </c>
    </row>
    <row r="10" spans="2:10" ht="12.75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2.75">
      <c r="B11" s="109" t="s">
        <v>15</v>
      </c>
      <c r="C11" s="41" t="s">
        <v>83</v>
      </c>
      <c r="D11" s="18">
        <v>10649</v>
      </c>
      <c r="E11" s="35">
        <v>426</v>
      </c>
      <c r="F11" s="35">
        <v>731</v>
      </c>
      <c r="G11" s="18">
        <v>1791</v>
      </c>
      <c r="H11" s="35">
        <v>600</v>
      </c>
      <c r="I11" s="18">
        <v>1786</v>
      </c>
      <c r="J11" s="18">
        <f>SUM(D11:I11)</f>
        <v>15983</v>
      </c>
    </row>
    <row r="12" spans="2:10" ht="12.75">
      <c r="B12" s="109"/>
      <c r="C12" s="41" t="s">
        <v>84</v>
      </c>
      <c r="D12" s="18">
        <v>10021</v>
      </c>
      <c r="E12" s="35">
        <v>343</v>
      </c>
      <c r="F12" s="35">
        <v>651</v>
      </c>
      <c r="G12" s="18">
        <v>1996</v>
      </c>
      <c r="H12" s="35">
        <v>548</v>
      </c>
      <c r="I12" s="18">
        <v>1819</v>
      </c>
      <c r="J12" s="18">
        <f>SUM(D12:I12)</f>
        <v>15378</v>
      </c>
    </row>
    <row r="13" spans="2:10" ht="12.75">
      <c r="B13" s="109"/>
      <c r="C13" s="41" t="s">
        <v>85</v>
      </c>
      <c r="D13" s="18">
        <v>7803</v>
      </c>
      <c r="E13" s="35">
        <v>306</v>
      </c>
      <c r="F13" s="35">
        <v>507</v>
      </c>
      <c r="G13" s="18">
        <v>1568</v>
      </c>
      <c r="H13" s="35">
        <v>490</v>
      </c>
      <c r="I13" s="18">
        <v>1231</v>
      </c>
      <c r="J13" s="18">
        <f>SUM(D13:I13)</f>
        <v>11905</v>
      </c>
    </row>
    <row r="14" spans="2:10" ht="12.75">
      <c r="B14" s="109"/>
      <c r="C14" s="41" t="s">
        <v>86</v>
      </c>
      <c r="D14" s="15">
        <v>4300</v>
      </c>
      <c r="E14" s="41">
        <v>199</v>
      </c>
      <c r="F14" s="41">
        <v>404</v>
      </c>
      <c r="G14" s="15">
        <v>1032</v>
      </c>
      <c r="H14" s="41">
        <v>294</v>
      </c>
      <c r="I14" s="15">
        <v>1083</v>
      </c>
      <c r="J14" s="18">
        <f>SUM(D14:I14)</f>
        <v>7312</v>
      </c>
    </row>
    <row r="15" spans="2:10" ht="12.75">
      <c r="B15" s="109"/>
      <c r="C15" s="41" t="s">
        <v>87</v>
      </c>
      <c r="D15" s="15">
        <v>3347</v>
      </c>
      <c r="E15" s="41">
        <v>156</v>
      </c>
      <c r="F15" s="41">
        <v>364</v>
      </c>
      <c r="G15" s="41">
        <v>864</v>
      </c>
      <c r="H15" s="41">
        <v>283</v>
      </c>
      <c r="I15" s="15">
        <v>1279</v>
      </c>
      <c r="J15" s="18">
        <f>SUM(D15:I15)</f>
        <v>6293</v>
      </c>
    </row>
    <row r="16" spans="2:10" ht="12.75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2.75">
      <c r="B17" s="109" t="s">
        <v>16</v>
      </c>
      <c r="C17" s="41" t="s">
        <v>83</v>
      </c>
      <c r="D17" s="35">
        <v>50</v>
      </c>
      <c r="E17" s="35">
        <v>0</v>
      </c>
      <c r="F17" s="35">
        <v>0</v>
      </c>
      <c r="G17" s="35">
        <v>2</v>
      </c>
      <c r="H17" s="35">
        <v>0</v>
      </c>
      <c r="I17" s="35">
        <v>4</v>
      </c>
      <c r="J17" s="18">
        <f>SUM(D17:I17)</f>
        <v>56</v>
      </c>
    </row>
    <row r="18" spans="2:10" ht="12.75">
      <c r="B18" s="109"/>
      <c r="C18" s="41" t="s">
        <v>84</v>
      </c>
      <c r="D18" s="35">
        <v>44</v>
      </c>
      <c r="E18" s="35">
        <v>0</v>
      </c>
      <c r="F18" s="35">
        <v>0</v>
      </c>
      <c r="G18" s="35">
        <v>6</v>
      </c>
      <c r="H18" s="35">
        <v>0</v>
      </c>
      <c r="I18" s="35">
        <v>2</v>
      </c>
      <c r="J18" s="18">
        <f>SUM(D18:I18)</f>
        <v>52</v>
      </c>
    </row>
    <row r="19" spans="2:10" ht="12.75">
      <c r="B19" s="109"/>
      <c r="C19" s="41" t="s">
        <v>85</v>
      </c>
      <c r="D19" s="35">
        <v>18</v>
      </c>
      <c r="E19" s="35">
        <v>0</v>
      </c>
      <c r="F19" s="35">
        <v>0</v>
      </c>
      <c r="G19" s="35">
        <v>4</v>
      </c>
      <c r="H19" s="35">
        <v>0</v>
      </c>
      <c r="I19" s="35">
        <v>0</v>
      </c>
      <c r="J19" s="18">
        <f>SUM(D19:I19)</f>
        <v>22</v>
      </c>
    </row>
    <row r="20" spans="2:10" ht="12.75">
      <c r="B20" s="109"/>
      <c r="C20" s="41" t="s">
        <v>86</v>
      </c>
      <c r="D20" s="41">
        <v>17</v>
      </c>
      <c r="E20" s="41">
        <v>0</v>
      </c>
      <c r="F20" s="41">
        <v>1</v>
      </c>
      <c r="G20" s="41">
        <v>6</v>
      </c>
      <c r="H20" s="41">
        <v>0</v>
      </c>
      <c r="I20" s="41">
        <v>0</v>
      </c>
      <c r="J20" s="18">
        <f>SUM(D20:I20)</f>
        <v>24</v>
      </c>
    </row>
    <row r="21" spans="2:10" ht="12.75">
      <c r="B21" s="109"/>
      <c r="C21" s="41" t="s">
        <v>87</v>
      </c>
      <c r="D21" s="35">
        <v>24</v>
      </c>
      <c r="E21" s="35">
        <v>0</v>
      </c>
      <c r="F21" s="35">
        <v>0</v>
      </c>
      <c r="G21" s="35">
        <v>0</v>
      </c>
      <c r="H21" s="35">
        <v>0</v>
      </c>
      <c r="I21" s="35">
        <v>2</v>
      </c>
      <c r="J21" s="18">
        <f>SUM(D21:I21)</f>
        <v>26</v>
      </c>
    </row>
    <row r="22" spans="2:10" ht="12.75">
      <c r="B22" s="109"/>
      <c r="C22" s="109"/>
      <c r="D22" s="109"/>
      <c r="E22" s="109"/>
      <c r="F22" s="109"/>
      <c r="G22" s="109"/>
      <c r="H22" s="109"/>
      <c r="I22" s="109"/>
      <c r="J22" s="109"/>
    </row>
    <row r="23" spans="2:10" ht="12.75">
      <c r="B23" s="109" t="s">
        <v>17</v>
      </c>
      <c r="C23" s="41" t="s">
        <v>83</v>
      </c>
      <c r="D23" s="15">
        <f>SUM(D5,D11,D17)</f>
        <v>38201</v>
      </c>
      <c r="E23" s="15">
        <f aca="true" t="shared" si="0" ref="E23:J23">SUM(E5,E11,E17)</f>
        <v>1539</v>
      </c>
      <c r="F23" s="15">
        <f t="shared" si="0"/>
        <v>6403</v>
      </c>
      <c r="G23" s="15">
        <f t="shared" si="0"/>
        <v>9077</v>
      </c>
      <c r="H23" s="15">
        <f t="shared" si="0"/>
        <v>2700</v>
      </c>
      <c r="I23" s="15">
        <f t="shared" si="0"/>
        <v>5271</v>
      </c>
      <c r="J23" s="15">
        <f t="shared" si="0"/>
        <v>63191</v>
      </c>
    </row>
    <row r="24" spans="2:10" ht="12.75">
      <c r="B24" s="109"/>
      <c r="C24" s="41" t="s">
        <v>84</v>
      </c>
      <c r="D24" s="15">
        <f>SUM(D6,D12,D18)</f>
        <v>44853</v>
      </c>
      <c r="E24" s="15">
        <f aca="true" t="shared" si="1" ref="E24:J24">SUM(E6,E12,E18)</f>
        <v>1645</v>
      </c>
      <c r="F24" s="15">
        <f t="shared" si="1"/>
        <v>7054</v>
      </c>
      <c r="G24" s="15">
        <f t="shared" si="1"/>
        <v>11109</v>
      </c>
      <c r="H24" s="15">
        <f t="shared" si="1"/>
        <v>3123</v>
      </c>
      <c r="I24" s="15">
        <f t="shared" si="1"/>
        <v>5250</v>
      </c>
      <c r="J24" s="15">
        <f t="shared" si="1"/>
        <v>73034</v>
      </c>
    </row>
    <row r="25" spans="2:10" ht="12.75">
      <c r="B25" s="109"/>
      <c r="C25" s="41" t="s">
        <v>85</v>
      </c>
      <c r="D25" s="15">
        <f aca="true" t="shared" si="2" ref="D25:J27">SUM(D7,D13,D19)</f>
        <v>38260</v>
      </c>
      <c r="E25" s="15">
        <f t="shared" si="2"/>
        <v>1445</v>
      </c>
      <c r="F25" s="15">
        <f t="shared" si="2"/>
        <v>5746</v>
      </c>
      <c r="G25" s="15">
        <f t="shared" si="2"/>
        <v>9612</v>
      </c>
      <c r="H25" s="15">
        <f t="shared" si="2"/>
        <v>2742</v>
      </c>
      <c r="I25" s="15">
        <f t="shared" si="2"/>
        <v>4149</v>
      </c>
      <c r="J25" s="15">
        <f t="shared" si="2"/>
        <v>61954</v>
      </c>
    </row>
    <row r="26" spans="2:10" ht="12.75">
      <c r="B26" s="109"/>
      <c r="C26" s="41" t="s">
        <v>86</v>
      </c>
      <c r="D26" s="15">
        <f t="shared" si="2"/>
        <v>21697</v>
      </c>
      <c r="E26" s="15">
        <f t="shared" si="2"/>
        <v>834</v>
      </c>
      <c r="F26" s="15">
        <f t="shared" si="2"/>
        <v>3559</v>
      </c>
      <c r="G26" s="15">
        <f t="shared" si="2"/>
        <v>5782</v>
      </c>
      <c r="H26" s="15">
        <f t="shared" si="2"/>
        <v>1464</v>
      </c>
      <c r="I26" s="15">
        <f t="shared" si="2"/>
        <v>2724</v>
      </c>
      <c r="J26" s="15">
        <f t="shared" si="2"/>
        <v>36060</v>
      </c>
    </row>
    <row r="27" spans="2:10" ht="12.75">
      <c r="B27" s="109"/>
      <c r="C27" s="41" t="s">
        <v>87</v>
      </c>
      <c r="D27" s="15">
        <f t="shared" si="2"/>
        <v>17598</v>
      </c>
      <c r="E27" s="15">
        <f t="shared" si="2"/>
        <v>670</v>
      </c>
      <c r="F27" s="15">
        <f t="shared" si="2"/>
        <v>2969</v>
      </c>
      <c r="G27" s="15">
        <f t="shared" si="2"/>
        <v>4369</v>
      </c>
      <c r="H27" s="15">
        <f t="shared" si="2"/>
        <v>1412</v>
      </c>
      <c r="I27" s="15">
        <f t="shared" si="2"/>
        <v>2378</v>
      </c>
      <c r="J27" s="15">
        <f t="shared" si="2"/>
        <v>29396</v>
      </c>
    </row>
  </sheetData>
  <mergeCells count="8">
    <mergeCell ref="B16:J16"/>
    <mergeCell ref="B17:B21"/>
    <mergeCell ref="B22:J22"/>
    <mergeCell ref="B23:B27"/>
    <mergeCell ref="B5:B9"/>
    <mergeCell ref="B10:J10"/>
    <mergeCell ref="B11:B15"/>
    <mergeCell ref="D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Wall</dc:creator>
  <cp:keywords/>
  <dc:description/>
  <cp:lastModifiedBy>David Wall</cp:lastModifiedBy>
  <dcterms:created xsi:type="dcterms:W3CDTF">2010-02-03T13:32:50Z</dcterms:created>
  <dcterms:modified xsi:type="dcterms:W3CDTF">2010-02-25T16:29:10Z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1282007164</vt:i4>
  </property>
  <property fmtid="{D5CDD505-2E9C-101B-9397-08002B2CF9AE}" pid="4" name="_EmailSubje">
    <vt:lpwstr>Quarterly Terrorism Bulletin data</vt:lpwstr>
  </property>
  <property fmtid="{D5CDD505-2E9C-101B-9397-08002B2CF9AE}" pid="5" name="_AuthorEma">
    <vt:lpwstr>David.Wall@homeoffice.gsi.gov.uk</vt:lpwstr>
  </property>
  <property fmtid="{D5CDD505-2E9C-101B-9397-08002B2CF9AE}" pid="6" name="_AuthorEmailDisplayNa">
    <vt:lpwstr>Wall David</vt:lpwstr>
  </property>
</Properties>
</file>