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U:\Statistics\Publications\Energy Trends\Tables\Gas\"/>
    </mc:Choice>
  </mc:AlternateContent>
  <xr:revisionPtr revIDLastSave="0" documentId="13_ncr:1_{8D60ED52-61D5-446C-84C7-3BCDC4123518}" xr6:coauthVersionLast="47" xr6:coauthVersionMax="47" xr10:uidLastSave="{00000000-0000-0000-0000-000000000000}"/>
  <bookViews>
    <workbookView xWindow="-110" yWindow="-110" windowWidth="19420" windowHeight="10420" xr2:uid="{0412523E-2BAC-4B33-8AF3-7FFAED876296}"/>
  </bookViews>
  <sheets>
    <sheet name="Cover Sheet" sheetId="6" r:id="rId1"/>
    <sheet name="Contents" sheetId="7" r:id="rId2"/>
    <sheet name="Notes" sheetId="3" r:id="rId3"/>
    <sheet name="Commentary" sheetId="4" r:id="rId4"/>
    <sheet name="Main Table (GWh)" sheetId="8" r:id="rId5"/>
    <sheet name="calculation_GWh_hide" sheetId="12" state="hidden" r:id="rId6"/>
    <sheet name="Annual (GWh)" sheetId="9" r:id="rId7"/>
    <sheet name="Quarter (GWh)" sheetId="10" r:id="rId8"/>
    <sheet name="Month (GWh)" sheetId="11" r:id="rId9"/>
    <sheet name="Main Table (Million m3)" sheetId="13" r:id="rId10"/>
    <sheet name="calculation_MM3_hide" sheetId="17" state="hidden" r:id="rId11"/>
    <sheet name="Annual (Million m3)" sheetId="14" r:id="rId12"/>
    <sheet name="Quarter (Million m3)" sheetId="15" r:id="rId13"/>
    <sheet name="Month (Million m3)" sheetId="16" r:id="rId14"/>
  </sheets>
  <externalReferences>
    <externalReference r:id="rId15"/>
  </externalReferences>
  <definedNames>
    <definedName name="INPUT_BOX" localSheetId="5">calculation_GWh_hide!#REF!</definedName>
    <definedName name="INPUT_BOX" localSheetId="10">calculation_MM3_hide!#REF!</definedName>
    <definedName name="INPUT_BOX" localSheetId="1">[1]calculation_MM3_hide!#REF!</definedName>
    <definedName name="INPUT_BOX" localSheetId="0">[1]calculation_MM3_hide!#REF!</definedName>
    <definedName name="INPUT_BOX">#REF!</definedName>
    <definedName name="_xlnm.Print_Area" localSheetId="11">'Annual (Million m3)'!$A$1:$AG$26</definedName>
    <definedName name="_xlnm.Print_Area" localSheetId="5">calculation_GWh_hide!#REF!</definedName>
    <definedName name="_xlnm.Print_Area" localSheetId="4">'Main Table (GWh)'!$A$1:$R$24</definedName>
    <definedName name="_xlnm.Print_Area" localSheetId="9">'Main Table (Million m3)'!$A$1:$R$25</definedName>
    <definedName name="t11_short" localSheetId="1">#REF!</definedName>
    <definedName name="t11_short" localSheetId="0">#REF!</definedName>
    <definedName name="t11_short">#REF!</definedName>
    <definedName name="t11full" localSheetId="1">#REF!</definedName>
    <definedName name="t11full" localSheetId="0">#REF!</definedName>
    <definedName name="t11full">#REF!</definedName>
    <definedName name="TABLE_4.1_No_footnotes" localSheetId="1">#REF!</definedName>
    <definedName name="TABLE_4.1_No_footnotes" localSheetId="0">#REF!</definedName>
    <definedName name="TABLE_4.1_No_footnotes">#REF!</definedName>
    <definedName name="table_8_full" localSheetId="5">#REF!</definedName>
    <definedName name="table_8_full" localSheetId="10">#REF!</definedName>
    <definedName name="table_8_full" localSheetId="1">#REF!</definedName>
    <definedName name="table_8_full" localSheetId="0">#REF!</definedName>
    <definedName name="table_8_full">#REF!</definedName>
    <definedName name="table_8_short" localSheetId="5">#REF!</definedName>
    <definedName name="table_8_short" localSheetId="10">#REF!</definedName>
    <definedName name="table_8_short" localSheetId="1">#REF!</definedName>
    <definedName name="table_8_short" localSheetId="0">#REF!</definedName>
    <definedName name="table_8_short">#REF!</definedName>
    <definedName name="table11_full" localSheetId="5">#REF!</definedName>
    <definedName name="table11_full" localSheetId="10">#REF!</definedName>
    <definedName name="table11_full" localSheetId="1">#REF!</definedName>
    <definedName name="table11_full" localSheetId="0">#REF!</definedName>
    <definedName name="table11_full">'Main Table (GWh)'!$A$1:$M$24</definedName>
    <definedName name="table11_short" localSheetId="5">#REF!</definedName>
    <definedName name="table11_short" localSheetId="10">#REF!</definedName>
    <definedName name="table11_short" localSheetId="1">#REF!</definedName>
    <definedName name="table11_short" localSheetId="0">#REF!</definedName>
    <definedName name="table11_short">'Main Table (GWh)'!$A$25:$M$45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98" i="17" l="1"/>
  <c r="R299" i="17" s="1"/>
  <c r="Q298" i="17"/>
  <c r="Q299" i="17" s="1"/>
  <c r="O298" i="17"/>
  <c r="O299" i="17" s="1"/>
  <c r="N298" i="17"/>
  <c r="N299" i="17" s="1"/>
  <c r="M298" i="17"/>
  <c r="M299" i="17" s="1"/>
  <c r="L298" i="17"/>
  <c r="L299" i="17" s="1"/>
  <c r="K298" i="17"/>
  <c r="K299" i="17" s="1"/>
  <c r="J298" i="17"/>
  <c r="J299" i="17" s="1"/>
  <c r="I298" i="17"/>
  <c r="I299" i="17" s="1"/>
  <c r="H298" i="17"/>
  <c r="H299" i="17" s="1"/>
  <c r="G298" i="17"/>
  <c r="G299" i="17" s="1"/>
  <c r="F298" i="17"/>
  <c r="F299" i="17" s="1"/>
  <c r="E298" i="17"/>
  <c r="E299" i="17" s="1"/>
  <c r="D298" i="17"/>
  <c r="D299" i="17" s="1"/>
  <c r="C298" i="17"/>
  <c r="C299" i="17" s="1"/>
  <c r="F298" i="12"/>
  <c r="R297" i="12"/>
  <c r="R298" i="12" s="1"/>
  <c r="Q297" i="12"/>
  <c r="Q298" i="12" s="1"/>
  <c r="O297" i="12"/>
  <c r="O298" i="12" s="1"/>
  <c r="N297" i="12"/>
  <c r="N298" i="12" s="1"/>
  <c r="M297" i="12"/>
  <c r="M298" i="12" s="1"/>
  <c r="L297" i="12"/>
  <c r="L298" i="12" s="1"/>
  <c r="K297" i="12"/>
  <c r="K298" i="12" s="1"/>
  <c r="J297" i="12"/>
  <c r="J298" i="12" s="1"/>
  <c r="I297" i="12"/>
  <c r="I298" i="12" s="1"/>
  <c r="H297" i="12"/>
  <c r="H298" i="12" s="1"/>
  <c r="G297" i="12"/>
  <c r="G298" i="12" s="1"/>
  <c r="F297" i="12"/>
  <c r="E297" i="12"/>
  <c r="E298" i="12" s="1"/>
  <c r="D297" i="12"/>
  <c r="D298" i="12" s="1"/>
  <c r="C297" i="12"/>
  <c r="C298" i="12" s="1"/>
  <c r="C102" i="15"/>
  <c r="D102" i="15"/>
  <c r="E102" i="15"/>
  <c r="F102" i="15"/>
  <c r="G102" i="15"/>
  <c r="H102" i="15"/>
  <c r="I102" i="15"/>
  <c r="J102" i="15"/>
  <c r="K102" i="15"/>
  <c r="L102" i="15"/>
  <c r="M102" i="15"/>
  <c r="N102" i="15"/>
  <c r="O102" i="15"/>
  <c r="P102" i="15"/>
  <c r="Q102" i="15"/>
  <c r="R102" i="15"/>
  <c r="S102" i="15"/>
  <c r="T102" i="15"/>
  <c r="U102" i="15"/>
  <c r="V102" i="15"/>
  <c r="W102" i="15"/>
  <c r="X102" i="15"/>
  <c r="Y102" i="15"/>
  <c r="Z102" i="15"/>
  <c r="AA102" i="15"/>
  <c r="AB102" i="15"/>
  <c r="AC102" i="15"/>
  <c r="AD102" i="15"/>
  <c r="AE102" i="15"/>
  <c r="AF102" i="15"/>
  <c r="AG102" i="15"/>
  <c r="B102" i="15"/>
  <c r="P298" i="12" l="1"/>
  <c r="P298" i="17"/>
  <c r="P297" i="12"/>
  <c r="P299" i="17"/>
  <c r="K102" i="10"/>
  <c r="L102" i="10"/>
  <c r="M102" i="10"/>
  <c r="N102" i="10"/>
  <c r="O102" i="10"/>
  <c r="P102" i="10"/>
  <c r="Q102" i="10"/>
  <c r="R102" i="10"/>
  <c r="S102" i="10"/>
  <c r="T102" i="10"/>
  <c r="U102" i="10"/>
  <c r="V102" i="10"/>
  <c r="W102" i="10"/>
  <c r="X102" i="10"/>
  <c r="Y102" i="10"/>
  <c r="Z102" i="10"/>
  <c r="AA102" i="10"/>
  <c r="AB102" i="10"/>
  <c r="AC102" i="10"/>
  <c r="AD102" i="10"/>
  <c r="AE102" i="10"/>
  <c r="AF102" i="10"/>
  <c r="AG102" i="10"/>
  <c r="F102" i="10"/>
  <c r="G102" i="10"/>
  <c r="H102" i="10"/>
  <c r="I102" i="10"/>
  <c r="J102" i="10"/>
  <c r="E102" i="10"/>
  <c r="D102" i="10"/>
  <c r="C102" i="10"/>
  <c r="B102" i="10"/>
  <c r="A299" i="17"/>
  <c r="A300" i="17" s="1"/>
  <c r="A301" i="17" s="1"/>
  <c r="A302" i="17" s="1"/>
  <c r="A303" i="17" s="1"/>
  <c r="A304" i="17" s="1"/>
  <c r="A305" i="17" s="1"/>
  <c r="A306" i="17" s="1"/>
  <c r="A307" i="17" s="1"/>
  <c r="A308" i="17" s="1"/>
  <c r="A309" i="17" s="1"/>
  <c r="A298" i="12"/>
  <c r="A299" i="12" s="1"/>
  <c r="A300" i="12" s="1"/>
  <c r="A301" i="12" s="1"/>
  <c r="A302" i="12" s="1"/>
  <c r="A303" i="12" s="1"/>
  <c r="A304" i="12" s="1"/>
  <c r="A305" i="12" s="1"/>
  <c r="A306" i="12" s="1"/>
  <c r="A307" i="12" s="1"/>
  <c r="A308" i="12" s="1"/>
  <c r="C101" i="15" l="1"/>
  <c r="D101" i="15"/>
  <c r="E101" i="15"/>
  <c r="F101" i="15"/>
  <c r="G101" i="15"/>
  <c r="H101" i="15"/>
  <c r="I101" i="15"/>
  <c r="J101" i="15"/>
  <c r="K101" i="15"/>
  <c r="L101" i="15"/>
  <c r="M101" i="15"/>
  <c r="N101" i="15"/>
  <c r="O101" i="15"/>
  <c r="P101" i="15"/>
  <c r="Q101" i="15"/>
  <c r="R101" i="15"/>
  <c r="S101" i="15"/>
  <c r="T101" i="15"/>
  <c r="U101" i="15"/>
  <c r="V101" i="15"/>
  <c r="W101" i="15"/>
  <c r="X101" i="15"/>
  <c r="Y101" i="15"/>
  <c r="Z101" i="15"/>
  <c r="AA101" i="15"/>
  <c r="AB101" i="15"/>
  <c r="AC101" i="15"/>
  <c r="AD101" i="15"/>
  <c r="AE101" i="15"/>
  <c r="AF101" i="15"/>
  <c r="AG101" i="15"/>
  <c r="B101" i="15"/>
  <c r="C101" i="10"/>
  <c r="D101" i="10"/>
  <c r="E101" i="10"/>
  <c r="F101" i="10"/>
  <c r="G101" i="10"/>
  <c r="H101" i="10"/>
  <c r="I101" i="10"/>
  <c r="K101" i="10"/>
  <c r="L101" i="10"/>
  <c r="M101" i="10"/>
  <c r="N101" i="10"/>
  <c r="O101" i="10"/>
  <c r="P101" i="10"/>
  <c r="Q101" i="10"/>
  <c r="R101" i="10"/>
  <c r="S101" i="10"/>
  <c r="T101" i="10"/>
  <c r="U101" i="10"/>
  <c r="V101" i="10"/>
  <c r="W101" i="10"/>
  <c r="X101" i="10"/>
  <c r="Y101" i="10"/>
  <c r="Z101" i="10"/>
  <c r="AA101" i="10"/>
  <c r="AB101" i="10"/>
  <c r="AC101" i="10"/>
  <c r="AD101" i="10"/>
  <c r="AE101" i="10"/>
  <c r="AF101" i="10"/>
  <c r="AG101" i="10"/>
  <c r="B101" i="10"/>
  <c r="J101" i="10"/>
  <c r="AG100" i="15"/>
  <c r="AF100" i="15"/>
  <c r="AE100" i="15"/>
  <c r="AD100" i="15"/>
  <c r="AC100" i="15"/>
  <c r="AB100" i="15"/>
  <c r="AA100" i="15"/>
  <c r="Z100" i="15"/>
  <c r="Y100" i="15"/>
  <c r="X100" i="15"/>
  <c r="W100" i="15"/>
  <c r="V100" i="15"/>
  <c r="U100" i="15"/>
  <c r="T100" i="15"/>
  <c r="S100" i="15"/>
  <c r="R100" i="15"/>
  <c r="Q100" i="15"/>
  <c r="P100" i="15"/>
  <c r="O100" i="15"/>
  <c r="N100" i="15"/>
  <c r="M100" i="15"/>
  <c r="L100" i="15"/>
  <c r="K100" i="15"/>
  <c r="I100" i="15"/>
  <c r="H100" i="15"/>
  <c r="G100" i="15"/>
  <c r="F100" i="15"/>
  <c r="E100" i="15"/>
  <c r="D100" i="15"/>
  <c r="C100" i="15"/>
  <c r="B100" i="15"/>
  <c r="AG100" i="10"/>
  <c r="AF100" i="10"/>
  <c r="AE100" i="10"/>
  <c r="AD100" i="10"/>
  <c r="AC100" i="10"/>
  <c r="AB100" i="10"/>
  <c r="AA100" i="10"/>
  <c r="Z100" i="10"/>
  <c r="Y100" i="10"/>
  <c r="X100" i="10"/>
  <c r="W100" i="10"/>
  <c r="V100" i="10"/>
  <c r="U100" i="10"/>
  <c r="T100" i="10"/>
  <c r="S100" i="10"/>
  <c r="R100" i="10"/>
  <c r="Q100" i="10"/>
  <c r="P100" i="10"/>
  <c r="O100" i="10"/>
  <c r="N100" i="10"/>
  <c r="M100" i="10"/>
  <c r="L100" i="10"/>
  <c r="K100" i="10"/>
  <c r="J100" i="10"/>
  <c r="I100" i="10"/>
  <c r="H100" i="10"/>
  <c r="G100" i="10"/>
  <c r="F100" i="10"/>
  <c r="E100" i="10"/>
  <c r="D100" i="10"/>
  <c r="C100" i="10"/>
  <c r="B100" i="10"/>
  <c r="J100" i="15" l="1"/>
  <c r="AG99" i="15"/>
  <c r="AG29" i="14" s="1"/>
  <c r="AF99" i="15"/>
  <c r="AF29" i="14" s="1"/>
  <c r="AE99" i="15"/>
  <c r="AE29" i="14" s="1"/>
  <c r="AD99" i="15"/>
  <c r="AD29" i="14" s="1"/>
  <c r="AC99" i="15"/>
  <c r="AC29" i="14" s="1"/>
  <c r="AB99" i="15"/>
  <c r="AB29" i="14" s="1"/>
  <c r="AA99" i="15"/>
  <c r="AA29" i="14" s="1"/>
  <c r="Z99" i="15"/>
  <c r="Z29" i="14" s="1"/>
  <c r="Y99" i="15"/>
  <c r="Y29" i="14" s="1"/>
  <c r="X99" i="15"/>
  <c r="X29" i="14" s="1"/>
  <c r="W99" i="15"/>
  <c r="W29" i="14" s="1"/>
  <c r="V99" i="15"/>
  <c r="V29" i="14" s="1"/>
  <c r="U99" i="15"/>
  <c r="U29" i="14" s="1"/>
  <c r="T99" i="15"/>
  <c r="T29" i="14" s="1"/>
  <c r="S99" i="15"/>
  <c r="S29" i="14" s="1"/>
  <c r="R99" i="15"/>
  <c r="R29" i="14" s="1"/>
  <c r="Q99" i="15"/>
  <c r="Q29" i="14" s="1"/>
  <c r="P99" i="15"/>
  <c r="P29" i="14" s="1"/>
  <c r="O99" i="15"/>
  <c r="O29" i="14" s="1"/>
  <c r="N99" i="15"/>
  <c r="N29" i="14" s="1"/>
  <c r="M99" i="15"/>
  <c r="M29" i="14" s="1"/>
  <c r="L99" i="15"/>
  <c r="L29" i="14" s="1"/>
  <c r="K99" i="15"/>
  <c r="K29" i="14" s="1"/>
  <c r="I99" i="15"/>
  <c r="I29" i="14" s="1"/>
  <c r="H99" i="15"/>
  <c r="H29" i="14" s="1"/>
  <c r="G99" i="15"/>
  <c r="G29" i="14" s="1"/>
  <c r="F99" i="15"/>
  <c r="F29" i="14" s="1"/>
  <c r="E99" i="15"/>
  <c r="E29" i="14" s="1"/>
  <c r="D99" i="15"/>
  <c r="D29" i="14" s="1"/>
  <c r="C99" i="15"/>
  <c r="C29" i="14" s="1"/>
  <c r="B99" i="15"/>
  <c r="B29" i="14" s="1"/>
  <c r="AG99" i="10" l="1"/>
  <c r="AG29" i="9" s="1"/>
  <c r="AD99" i="10"/>
  <c r="AD29" i="9" s="1"/>
  <c r="Y99" i="10"/>
  <c r="Y29" i="9" s="1"/>
  <c r="V99" i="10"/>
  <c r="V29" i="9" s="1"/>
  <c r="Q99" i="10"/>
  <c r="Q29" i="9" s="1"/>
  <c r="N99" i="10"/>
  <c r="N29" i="9" s="1"/>
  <c r="I99" i="10"/>
  <c r="I29" i="9" s="1"/>
  <c r="H99" i="10"/>
  <c r="H29" i="9" s="1"/>
  <c r="G99" i="10"/>
  <c r="G29" i="9" s="1"/>
  <c r="F99" i="10"/>
  <c r="F29" i="9" s="1"/>
  <c r="E99" i="10"/>
  <c r="E29" i="9" s="1"/>
  <c r="B99" i="10"/>
  <c r="B29" i="9" s="1"/>
  <c r="D99" i="10" l="1"/>
  <c r="D29" i="9" s="1"/>
  <c r="Z99" i="10"/>
  <c r="Z29" i="9" s="1"/>
  <c r="K99" i="10"/>
  <c r="K29" i="9" s="1"/>
  <c r="S99" i="10"/>
  <c r="S29" i="9" s="1"/>
  <c r="AA99" i="10"/>
  <c r="AA29" i="9" s="1"/>
  <c r="C99" i="10"/>
  <c r="C29" i="9" s="1"/>
  <c r="L99" i="10"/>
  <c r="L29" i="9" s="1"/>
  <c r="T99" i="10"/>
  <c r="T29" i="9" s="1"/>
  <c r="AB99" i="10"/>
  <c r="AB29" i="9" s="1"/>
  <c r="M99" i="10"/>
  <c r="M29" i="9" s="1"/>
  <c r="U99" i="10"/>
  <c r="U29" i="9" s="1"/>
  <c r="AC99" i="10"/>
  <c r="AC29" i="9" s="1"/>
  <c r="R99" i="10"/>
  <c r="R29" i="9" s="1"/>
  <c r="O99" i="10"/>
  <c r="O29" i="9" s="1"/>
  <c r="W99" i="10"/>
  <c r="W29" i="9" s="1"/>
  <c r="AE99" i="10"/>
  <c r="AE29" i="9" s="1"/>
  <c r="P99" i="10"/>
  <c r="P29" i="9" s="1"/>
  <c r="X99" i="10"/>
  <c r="X29" i="9" s="1"/>
  <c r="AF99" i="10"/>
  <c r="AF29" i="9" s="1"/>
  <c r="J99" i="10" l="1"/>
  <c r="J29" i="9" s="1"/>
  <c r="J99" i="15"/>
  <c r="J29" i="14" s="1"/>
  <c r="R286" i="17"/>
  <c r="R287" i="17" s="1"/>
  <c r="R288" i="17" s="1"/>
  <c r="R289" i="17" s="1"/>
  <c r="R290" i="17" s="1"/>
  <c r="R291" i="17" s="1"/>
  <c r="R292" i="17" s="1"/>
  <c r="R293" i="17" s="1"/>
  <c r="R294" i="17" s="1"/>
  <c r="R295" i="17" s="1"/>
  <c r="R296" i="17" s="1"/>
  <c r="R297" i="17" s="1"/>
  <c r="Q286" i="17"/>
  <c r="Q287" i="17" s="1"/>
  <c r="Q288" i="17" s="1"/>
  <c r="O286" i="17"/>
  <c r="O287" i="17" s="1"/>
  <c r="O288" i="17" s="1"/>
  <c r="O289" i="17" s="1"/>
  <c r="O290" i="17" s="1"/>
  <c r="O291" i="17" s="1"/>
  <c r="O292" i="17" s="1"/>
  <c r="O293" i="17" s="1"/>
  <c r="O294" i="17" s="1"/>
  <c r="O295" i="17" s="1"/>
  <c r="O296" i="17" s="1"/>
  <c r="O297" i="17" s="1"/>
  <c r="N286" i="17"/>
  <c r="N287" i="17" s="1"/>
  <c r="N288" i="17" s="1"/>
  <c r="N289" i="17" s="1"/>
  <c r="N290" i="17" s="1"/>
  <c r="N291" i="17" s="1"/>
  <c r="N292" i="17" s="1"/>
  <c r="N293" i="17" s="1"/>
  <c r="N294" i="17" s="1"/>
  <c r="N295" i="17" s="1"/>
  <c r="N296" i="17" s="1"/>
  <c r="N297" i="17" s="1"/>
  <c r="M286" i="17"/>
  <c r="M287" i="17" s="1"/>
  <c r="M288" i="17" s="1"/>
  <c r="M289" i="17" s="1"/>
  <c r="M290" i="17" s="1"/>
  <c r="M291" i="17" s="1"/>
  <c r="M292" i="17" s="1"/>
  <c r="M293" i="17" s="1"/>
  <c r="M294" i="17" s="1"/>
  <c r="M295" i="17" s="1"/>
  <c r="M296" i="17" s="1"/>
  <c r="M297" i="17" s="1"/>
  <c r="L286" i="17"/>
  <c r="L287" i="17" s="1"/>
  <c r="L288" i="17" s="1"/>
  <c r="L289" i="17" s="1"/>
  <c r="K286" i="17"/>
  <c r="K287" i="17" s="1"/>
  <c r="K288" i="17" s="1"/>
  <c r="K289" i="17" s="1"/>
  <c r="K290" i="17" s="1"/>
  <c r="K291" i="17" s="1"/>
  <c r="K292" i="17" s="1"/>
  <c r="K293" i="17" s="1"/>
  <c r="K294" i="17" s="1"/>
  <c r="K295" i="17" s="1"/>
  <c r="K296" i="17" s="1"/>
  <c r="K297" i="17" s="1"/>
  <c r="J286" i="17"/>
  <c r="J287" i="17" s="1"/>
  <c r="J288" i="17" s="1"/>
  <c r="J289" i="17" s="1"/>
  <c r="J290" i="17" s="1"/>
  <c r="J291" i="17" s="1"/>
  <c r="J292" i="17" s="1"/>
  <c r="J293" i="17" s="1"/>
  <c r="J294" i="17" s="1"/>
  <c r="J295" i="17" s="1"/>
  <c r="J296" i="17" s="1"/>
  <c r="J297" i="17" s="1"/>
  <c r="I286" i="17"/>
  <c r="I287" i="17" s="1"/>
  <c r="I288" i="17" s="1"/>
  <c r="I289" i="17" s="1"/>
  <c r="I290" i="17" s="1"/>
  <c r="I291" i="17" s="1"/>
  <c r="I292" i="17" s="1"/>
  <c r="I293" i="17" s="1"/>
  <c r="I294" i="17" s="1"/>
  <c r="I295" i="17" s="1"/>
  <c r="I296" i="17" s="1"/>
  <c r="I297" i="17" s="1"/>
  <c r="H286" i="17"/>
  <c r="H287" i="17" s="1"/>
  <c r="H288" i="17" s="1"/>
  <c r="H289" i="17" s="1"/>
  <c r="H290" i="17" s="1"/>
  <c r="H291" i="17" s="1"/>
  <c r="H292" i="17" s="1"/>
  <c r="H293" i="17" s="1"/>
  <c r="H294" i="17" s="1"/>
  <c r="H295" i="17" s="1"/>
  <c r="H296" i="17" s="1"/>
  <c r="H297" i="17" s="1"/>
  <c r="G286" i="17"/>
  <c r="G287" i="17" s="1"/>
  <c r="G288" i="17" s="1"/>
  <c r="G289" i="17" s="1"/>
  <c r="G290" i="17" s="1"/>
  <c r="G291" i="17" s="1"/>
  <c r="G292" i="17" s="1"/>
  <c r="G293" i="17" s="1"/>
  <c r="G294" i="17" s="1"/>
  <c r="G295" i="17" s="1"/>
  <c r="G296" i="17" s="1"/>
  <c r="G297" i="17" s="1"/>
  <c r="F286" i="17"/>
  <c r="F287" i="17" s="1"/>
  <c r="F288" i="17" s="1"/>
  <c r="F289" i="17" s="1"/>
  <c r="F290" i="17" s="1"/>
  <c r="F291" i="17" s="1"/>
  <c r="F292" i="17" s="1"/>
  <c r="F293" i="17" s="1"/>
  <c r="F294" i="17" s="1"/>
  <c r="F295" i="17" s="1"/>
  <c r="F296" i="17" s="1"/>
  <c r="F297" i="17" s="1"/>
  <c r="E286" i="17"/>
  <c r="E287" i="17" s="1"/>
  <c r="E288" i="17" s="1"/>
  <c r="E289" i="17" s="1"/>
  <c r="E290" i="17" s="1"/>
  <c r="E291" i="17" s="1"/>
  <c r="E292" i="17" s="1"/>
  <c r="E293" i="17" s="1"/>
  <c r="E294" i="17" s="1"/>
  <c r="E295" i="17" s="1"/>
  <c r="E296" i="17" s="1"/>
  <c r="E297" i="17" s="1"/>
  <c r="D286" i="17"/>
  <c r="D287" i="17" s="1"/>
  <c r="D288" i="17" s="1"/>
  <c r="D289" i="17" s="1"/>
  <c r="D290" i="17" s="1"/>
  <c r="D291" i="17" s="1"/>
  <c r="D292" i="17" s="1"/>
  <c r="D293" i="17" s="1"/>
  <c r="D294" i="17" s="1"/>
  <c r="D295" i="17" s="1"/>
  <c r="D296" i="17" s="1"/>
  <c r="D297" i="17" s="1"/>
  <c r="C286" i="17"/>
  <c r="C287" i="17" s="1"/>
  <c r="C288" i="17" s="1"/>
  <c r="C289" i="17" s="1"/>
  <c r="C290" i="17" s="1"/>
  <c r="C291" i="17" s="1"/>
  <c r="C292" i="17" s="1"/>
  <c r="C293" i="17" s="1"/>
  <c r="C294" i="17" s="1"/>
  <c r="C295" i="17" s="1"/>
  <c r="C296" i="17" s="1"/>
  <c r="C297" i="17" s="1"/>
  <c r="R285" i="12"/>
  <c r="R286" i="12" s="1"/>
  <c r="R287" i="12" s="1"/>
  <c r="R288" i="12" s="1"/>
  <c r="R289" i="12" s="1"/>
  <c r="R290" i="12" s="1"/>
  <c r="R291" i="12" s="1"/>
  <c r="R292" i="12" s="1"/>
  <c r="R293" i="12" s="1"/>
  <c r="R294" i="12" s="1"/>
  <c r="R295" i="12" s="1"/>
  <c r="R296" i="12" s="1"/>
  <c r="Q285" i="12"/>
  <c r="Q286" i="12" s="1"/>
  <c r="Q287" i="12" s="1"/>
  <c r="Q288" i="12" s="1"/>
  <c r="O285" i="12"/>
  <c r="O286" i="12" s="1"/>
  <c r="O287" i="12" s="1"/>
  <c r="O288" i="12" s="1"/>
  <c r="O289" i="12" s="1"/>
  <c r="O290" i="12" s="1"/>
  <c r="O291" i="12" s="1"/>
  <c r="O292" i="12" s="1"/>
  <c r="O293" i="12" s="1"/>
  <c r="O294" i="12" s="1"/>
  <c r="O295" i="12" s="1"/>
  <c r="O296" i="12" s="1"/>
  <c r="N285" i="12"/>
  <c r="N286" i="12" s="1"/>
  <c r="N287" i="12" s="1"/>
  <c r="N288" i="12" s="1"/>
  <c r="N289" i="12" s="1"/>
  <c r="N290" i="12" s="1"/>
  <c r="N291" i="12" s="1"/>
  <c r="N292" i="12" s="1"/>
  <c r="N293" i="12" s="1"/>
  <c r="N294" i="12" s="1"/>
  <c r="N295" i="12" s="1"/>
  <c r="N296" i="12" s="1"/>
  <c r="M285" i="12"/>
  <c r="M286" i="12" s="1"/>
  <c r="M287" i="12" s="1"/>
  <c r="M288" i="12" s="1"/>
  <c r="M289" i="12" s="1"/>
  <c r="M290" i="12" s="1"/>
  <c r="M291" i="12" s="1"/>
  <c r="M292" i="12" s="1"/>
  <c r="M293" i="12" s="1"/>
  <c r="M294" i="12" s="1"/>
  <c r="M295" i="12" s="1"/>
  <c r="M296" i="12" s="1"/>
  <c r="L285" i="12"/>
  <c r="L286" i="12" s="1"/>
  <c r="L287" i="12" s="1"/>
  <c r="K285" i="12"/>
  <c r="K286" i="12" s="1"/>
  <c r="K287" i="12" s="1"/>
  <c r="K288" i="12" s="1"/>
  <c r="K289" i="12" s="1"/>
  <c r="K290" i="12" s="1"/>
  <c r="K291" i="12" s="1"/>
  <c r="K292" i="12" s="1"/>
  <c r="K293" i="12" s="1"/>
  <c r="K294" i="12" s="1"/>
  <c r="K295" i="12" s="1"/>
  <c r="K296" i="12" s="1"/>
  <c r="J285" i="12"/>
  <c r="J286" i="12" s="1"/>
  <c r="J287" i="12" s="1"/>
  <c r="J288" i="12" s="1"/>
  <c r="J289" i="12" s="1"/>
  <c r="J290" i="12" s="1"/>
  <c r="J291" i="12" s="1"/>
  <c r="J292" i="12" s="1"/>
  <c r="J293" i="12" s="1"/>
  <c r="J294" i="12" s="1"/>
  <c r="J295" i="12" s="1"/>
  <c r="J296" i="12" s="1"/>
  <c r="I285" i="12"/>
  <c r="I286" i="12" s="1"/>
  <c r="I287" i="12" s="1"/>
  <c r="I288" i="12" s="1"/>
  <c r="I289" i="12" s="1"/>
  <c r="I290" i="12" s="1"/>
  <c r="I291" i="12" s="1"/>
  <c r="I292" i="12" s="1"/>
  <c r="I293" i="12" s="1"/>
  <c r="I294" i="12" s="1"/>
  <c r="I295" i="12" s="1"/>
  <c r="I296" i="12" s="1"/>
  <c r="H285" i="12"/>
  <c r="H286" i="12" s="1"/>
  <c r="H287" i="12" s="1"/>
  <c r="H288" i="12" s="1"/>
  <c r="H289" i="12" s="1"/>
  <c r="H290" i="12" s="1"/>
  <c r="H291" i="12" s="1"/>
  <c r="H292" i="12" s="1"/>
  <c r="H293" i="12" s="1"/>
  <c r="H294" i="12" s="1"/>
  <c r="H295" i="12" s="1"/>
  <c r="H296" i="12" s="1"/>
  <c r="G285" i="12"/>
  <c r="G286" i="12" s="1"/>
  <c r="G287" i="12" s="1"/>
  <c r="G288" i="12" s="1"/>
  <c r="G289" i="12" s="1"/>
  <c r="G290" i="12" s="1"/>
  <c r="G291" i="12" s="1"/>
  <c r="G292" i="12" s="1"/>
  <c r="G293" i="12" s="1"/>
  <c r="G294" i="12" s="1"/>
  <c r="G295" i="12" s="1"/>
  <c r="G296" i="12" s="1"/>
  <c r="F285" i="12"/>
  <c r="F286" i="12" s="1"/>
  <c r="F287" i="12" s="1"/>
  <c r="F288" i="12" s="1"/>
  <c r="F289" i="12" s="1"/>
  <c r="F290" i="12" s="1"/>
  <c r="F291" i="12" s="1"/>
  <c r="F292" i="12" s="1"/>
  <c r="F293" i="12" s="1"/>
  <c r="F294" i="12" s="1"/>
  <c r="F295" i="12" s="1"/>
  <c r="F296" i="12" s="1"/>
  <c r="E285" i="12"/>
  <c r="E286" i="12" s="1"/>
  <c r="E287" i="12" s="1"/>
  <c r="E288" i="12" s="1"/>
  <c r="E289" i="12" s="1"/>
  <c r="E290" i="12" s="1"/>
  <c r="E291" i="12" s="1"/>
  <c r="E292" i="12" s="1"/>
  <c r="E293" i="12" s="1"/>
  <c r="E294" i="12" s="1"/>
  <c r="E295" i="12" s="1"/>
  <c r="E296" i="12" s="1"/>
  <c r="D285" i="12"/>
  <c r="D286" i="12" s="1"/>
  <c r="D287" i="12" s="1"/>
  <c r="D288" i="12" s="1"/>
  <c r="D289" i="12" s="1"/>
  <c r="D290" i="12" s="1"/>
  <c r="D291" i="12" s="1"/>
  <c r="D292" i="12" s="1"/>
  <c r="D293" i="12" s="1"/>
  <c r="D294" i="12" s="1"/>
  <c r="D295" i="12" s="1"/>
  <c r="D296" i="12" s="1"/>
  <c r="C285" i="12"/>
  <c r="C286" i="12" s="1"/>
  <c r="C287" i="12" s="1"/>
  <c r="C288" i="12" s="1"/>
  <c r="C289" i="12" s="1"/>
  <c r="C290" i="12" s="1"/>
  <c r="C291" i="12" s="1"/>
  <c r="C292" i="12" s="1"/>
  <c r="C293" i="12" s="1"/>
  <c r="C294" i="12" s="1"/>
  <c r="C295" i="12" s="1"/>
  <c r="C296" i="12" s="1"/>
  <c r="A287" i="17"/>
  <c r="A288" i="17" s="1"/>
  <c r="A289" i="17" s="1"/>
  <c r="A290" i="17" s="1"/>
  <c r="A291" i="17" s="1"/>
  <c r="A292" i="17" s="1"/>
  <c r="A293" i="17" s="1"/>
  <c r="A294" i="17" s="1"/>
  <c r="A295" i="17" s="1"/>
  <c r="A296" i="17" s="1"/>
  <c r="A297" i="17" s="1"/>
  <c r="A286" i="12"/>
  <c r="A287" i="12" s="1"/>
  <c r="A288" i="12" s="1"/>
  <c r="A289" i="12" s="1"/>
  <c r="A290" i="12" s="1"/>
  <c r="A291" i="12" s="1"/>
  <c r="A292" i="12" s="1"/>
  <c r="A293" i="12" s="1"/>
  <c r="A294" i="12" s="1"/>
  <c r="A295" i="12" s="1"/>
  <c r="A296" i="12" s="1"/>
  <c r="P288" i="17" l="1"/>
  <c r="Q289" i="17"/>
  <c r="Q290" i="17" s="1"/>
  <c r="Q291" i="17" s="1"/>
  <c r="Q292" i="17" s="1"/>
  <c r="Q293" i="17" s="1"/>
  <c r="Q289" i="12"/>
  <c r="Q290" i="12" s="1"/>
  <c r="Q291" i="12" s="1"/>
  <c r="L290" i="17"/>
  <c r="P287" i="12"/>
  <c r="L288" i="12"/>
  <c r="L289" i="12" s="1"/>
  <c r="P287" i="17"/>
  <c r="P286" i="12"/>
  <c r="P286" i="17"/>
  <c r="P285" i="12"/>
  <c r="AG98" i="10"/>
  <c r="AF98" i="10"/>
  <c r="AE98" i="10"/>
  <c r="AD98" i="10"/>
  <c r="AC98" i="10"/>
  <c r="AB98" i="10"/>
  <c r="AA98" i="10"/>
  <c r="Z98" i="10"/>
  <c r="Y98" i="10"/>
  <c r="X98" i="10"/>
  <c r="W98" i="10"/>
  <c r="V98" i="10"/>
  <c r="U98" i="10"/>
  <c r="T98" i="10"/>
  <c r="S98" i="10"/>
  <c r="R98" i="10"/>
  <c r="Q98" i="10"/>
  <c r="P98" i="10"/>
  <c r="O98" i="10"/>
  <c r="N98" i="10"/>
  <c r="M98" i="10"/>
  <c r="L98" i="10"/>
  <c r="K98" i="10"/>
  <c r="J98" i="10"/>
  <c r="I98" i="10"/>
  <c r="H98" i="10"/>
  <c r="G98" i="10"/>
  <c r="F98" i="10"/>
  <c r="E98" i="10"/>
  <c r="D98" i="10"/>
  <c r="C98" i="10"/>
  <c r="B98" i="10"/>
  <c r="P289" i="17" l="1"/>
  <c r="P290" i="17"/>
  <c r="L291" i="17"/>
  <c r="Q292" i="12"/>
  <c r="Q293" i="12" s="1"/>
  <c r="P288" i="12"/>
  <c r="Q294" i="17"/>
  <c r="P289" i="12"/>
  <c r="L290" i="12"/>
  <c r="B98" i="15"/>
  <c r="C98" i="15"/>
  <c r="D98" i="15"/>
  <c r="E98" i="15"/>
  <c r="F98" i="15"/>
  <c r="G98" i="15"/>
  <c r="H98" i="15"/>
  <c r="I98" i="15"/>
  <c r="J98" i="15"/>
  <c r="K98" i="15"/>
  <c r="L98" i="15"/>
  <c r="M98" i="15"/>
  <c r="N98" i="15"/>
  <c r="O98" i="15"/>
  <c r="P98" i="15"/>
  <c r="Q98" i="15"/>
  <c r="R98" i="15"/>
  <c r="S98" i="15"/>
  <c r="T98" i="15"/>
  <c r="U98" i="15"/>
  <c r="V98" i="15"/>
  <c r="W98" i="15"/>
  <c r="X98" i="15"/>
  <c r="Y98" i="15"/>
  <c r="Z98" i="15"/>
  <c r="AA98" i="15"/>
  <c r="AB98" i="15"/>
  <c r="AC98" i="15"/>
  <c r="AD98" i="15"/>
  <c r="AE98" i="15"/>
  <c r="AF98" i="15"/>
  <c r="AG98" i="15"/>
  <c r="Q294" i="12" l="1"/>
  <c r="P291" i="17"/>
  <c r="L292" i="17"/>
  <c r="Q295" i="17"/>
  <c r="P290" i="12"/>
  <c r="L291" i="12"/>
  <c r="P27" i="14"/>
  <c r="P26" i="14"/>
  <c r="P25" i="14"/>
  <c r="P27" i="9"/>
  <c r="P26" i="9"/>
  <c r="P25" i="9"/>
  <c r="P97" i="15"/>
  <c r="P96" i="15"/>
  <c r="P95" i="15"/>
  <c r="P97" i="10"/>
  <c r="P96" i="10"/>
  <c r="P95" i="10"/>
  <c r="AG97" i="15"/>
  <c r="AF97" i="15"/>
  <c r="AE97" i="15"/>
  <c r="AD97" i="15"/>
  <c r="AC97" i="15"/>
  <c r="AB97" i="15"/>
  <c r="AA97" i="15"/>
  <c r="Z97" i="15"/>
  <c r="Y97" i="15"/>
  <c r="X97" i="15"/>
  <c r="W97" i="15"/>
  <c r="V97" i="15"/>
  <c r="U97" i="15"/>
  <c r="T97" i="15"/>
  <c r="S97" i="15"/>
  <c r="R97" i="15"/>
  <c r="Q97" i="15"/>
  <c r="O97" i="15"/>
  <c r="N97" i="15"/>
  <c r="M97" i="15"/>
  <c r="L97" i="15"/>
  <c r="K97" i="15"/>
  <c r="I97" i="15"/>
  <c r="H97" i="15"/>
  <c r="G97" i="15"/>
  <c r="F97" i="15"/>
  <c r="E97" i="15"/>
  <c r="D97" i="15"/>
  <c r="C97" i="15"/>
  <c r="B97" i="15"/>
  <c r="AG97" i="10"/>
  <c r="AF97" i="10"/>
  <c r="AE97" i="10"/>
  <c r="AD97" i="10"/>
  <c r="AC97" i="10"/>
  <c r="AB97" i="10"/>
  <c r="AA97" i="10"/>
  <c r="Z97" i="10"/>
  <c r="Y97" i="10"/>
  <c r="X97" i="10"/>
  <c r="W97" i="10"/>
  <c r="V97" i="10"/>
  <c r="U97" i="10"/>
  <c r="T97" i="10"/>
  <c r="S97" i="10"/>
  <c r="R97" i="10"/>
  <c r="Q97" i="10"/>
  <c r="O97" i="10"/>
  <c r="N97" i="10"/>
  <c r="M97" i="10"/>
  <c r="L97" i="10"/>
  <c r="K97" i="10"/>
  <c r="I97" i="10"/>
  <c r="H97" i="10"/>
  <c r="G97" i="10"/>
  <c r="F97" i="10"/>
  <c r="E97" i="10"/>
  <c r="D97" i="10"/>
  <c r="C97" i="10"/>
  <c r="B97" i="10"/>
  <c r="L292" i="12" l="1"/>
  <c r="P291" i="12"/>
  <c r="Q296" i="17"/>
  <c r="Q297" i="17" s="1"/>
  <c r="P292" i="17"/>
  <c r="L293" i="17"/>
  <c r="Q295" i="12"/>
  <c r="Q296" i="12" s="1"/>
  <c r="P28" i="14"/>
  <c r="P28" i="9"/>
  <c r="J97" i="15"/>
  <c r="AC96" i="10"/>
  <c r="AD96" i="10"/>
  <c r="AE96" i="10"/>
  <c r="AD95" i="10"/>
  <c r="AD94" i="10"/>
  <c r="AD93" i="10"/>
  <c r="AD92" i="10"/>
  <c r="AD91" i="10"/>
  <c r="AD90" i="10"/>
  <c r="AD89" i="10"/>
  <c r="AD88" i="10"/>
  <c r="AD87" i="10"/>
  <c r="AD86" i="10"/>
  <c r="AD85" i="10"/>
  <c r="AD84" i="10"/>
  <c r="AD83" i="10"/>
  <c r="AD82" i="10"/>
  <c r="AD81" i="10"/>
  <c r="AD80" i="10"/>
  <c r="AD79" i="10"/>
  <c r="AD78" i="10"/>
  <c r="AD77" i="10"/>
  <c r="AD76" i="10"/>
  <c r="AD75" i="10"/>
  <c r="AD74" i="10"/>
  <c r="AD73" i="10"/>
  <c r="AD72" i="10"/>
  <c r="AD71" i="10"/>
  <c r="AD70" i="10"/>
  <c r="AD69" i="10"/>
  <c r="AD68" i="10"/>
  <c r="AD67" i="10"/>
  <c r="AD66" i="10"/>
  <c r="AD65" i="10"/>
  <c r="AD64" i="10"/>
  <c r="AD63" i="10"/>
  <c r="AD62" i="10"/>
  <c r="AD61" i="10"/>
  <c r="AD60" i="10"/>
  <c r="AD59" i="10"/>
  <c r="AD58" i="10"/>
  <c r="AD57" i="10"/>
  <c r="AD56" i="10"/>
  <c r="AD55" i="10"/>
  <c r="AD54" i="10"/>
  <c r="AD53" i="10"/>
  <c r="AD52" i="10"/>
  <c r="AD51" i="10"/>
  <c r="AD50" i="10"/>
  <c r="AD49" i="10"/>
  <c r="AD48" i="10"/>
  <c r="AD47" i="10"/>
  <c r="AD46" i="10"/>
  <c r="AD45" i="10"/>
  <c r="AD44" i="10"/>
  <c r="AD43" i="10"/>
  <c r="AD42" i="10"/>
  <c r="AD41" i="10"/>
  <c r="AD40" i="10"/>
  <c r="AD39" i="10"/>
  <c r="AD38" i="10"/>
  <c r="AD37" i="10"/>
  <c r="AD36" i="10"/>
  <c r="AD35" i="10"/>
  <c r="AD33" i="10"/>
  <c r="AD31" i="10"/>
  <c r="AD30" i="10"/>
  <c r="AD29" i="10"/>
  <c r="AD28" i="10"/>
  <c r="AD27" i="10"/>
  <c r="AD26" i="10"/>
  <c r="AD25" i="10"/>
  <c r="AD24" i="10"/>
  <c r="AD23" i="10"/>
  <c r="AD22" i="10"/>
  <c r="AD21" i="10"/>
  <c r="AD20" i="10"/>
  <c r="AD19" i="10"/>
  <c r="AD18" i="10"/>
  <c r="AD17" i="10"/>
  <c r="AD16" i="10"/>
  <c r="AD15" i="10"/>
  <c r="AD14" i="10"/>
  <c r="AD13" i="10"/>
  <c r="AD12" i="10"/>
  <c r="AD11" i="10"/>
  <c r="AD10" i="10"/>
  <c r="AD9" i="10"/>
  <c r="AD8" i="10"/>
  <c r="AD7" i="10"/>
  <c r="L294" i="17" l="1"/>
  <c r="P293" i="17"/>
  <c r="P292" i="12"/>
  <c r="L293" i="12"/>
  <c r="AD28" i="9"/>
  <c r="O273" i="12"/>
  <c r="O274" i="12" s="1"/>
  <c r="O275" i="12" s="1"/>
  <c r="O276" i="12" s="1"/>
  <c r="O277" i="12" s="1"/>
  <c r="O278" i="12" s="1"/>
  <c r="O279" i="12" s="1"/>
  <c r="O280" i="12" s="1"/>
  <c r="O281" i="12" s="1"/>
  <c r="O282" i="12" s="1"/>
  <c r="O283" i="12" s="1"/>
  <c r="O284" i="12" s="1"/>
  <c r="N273" i="12"/>
  <c r="N274" i="12" s="1"/>
  <c r="N275" i="12" s="1"/>
  <c r="N276" i="12" s="1"/>
  <c r="N277" i="12" s="1"/>
  <c r="N278" i="12" s="1"/>
  <c r="N279" i="12" s="1"/>
  <c r="N280" i="12" s="1"/>
  <c r="N281" i="12" s="1"/>
  <c r="N282" i="12" s="1"/>
  <c r="N283" i="12" s="1"/>
  <c r="N284" i="12" s="1"/>
  <c r="M273" i="12"/>
  <c r="M274" i="12" s="1"/>
  <c r="M275" i="12" s="1"/>
  <c r="M276" i="12" s="1"/>
  <c r="M277" i="12" s="1"/>
  <c r="M278" i="12" s="1"/>
  <c r="M279" i="12" s="1"/>
  <c r="M280" i="12" s="1"/>
  <c r="M281" i="12" s="1"/>
  <c r="M282" i="12" s="1"/>
  <c r="M283" i="12" s="1"/>
  <c r="M284" i="12" s="1"/>
  <c r="L273" i="12"/>
  <c r="L274" i="12" s="1"/>
  <c r="L275" i="12" s="1"/>
  <c r="L276" i="12" s="1"/>
  <c r="L277" i="12" s="1"/>
  <c r="L278" i="12" s="1"/>
  <c r="L279" i="12" s="1"/>
  <c r="L280" i="12" s="1"/>
  <c r="L281" i="12" s="1"/>
  <c r="L282" i="12" s="1"/>
  <c r="L283" i="12" s="1"/>
  <c r="L284" i="12" s="1"/>
  <c r="K273" i="12"/>
  <c r="K274" i="12" s="1"/>
  <c r="K275" i="12" s="1"/>
  <c r="K276" i="12" s="1"/>
  <c r="K277" i="12" s="1"/>
  <c r="K278" i="12" s="1"/>
  <c r="K279" i="12" s="1"/>
  <c r="K280" i="12" s="1"/>
  <c r="K281" i="12" s="1"/>
  <c r="K282" i="12" s="1"/>
  <c r="K283" i="12" s="1"/>
  <c r="K284" i="12" s="1"/>
  <c r="O261" i="12"/>
  <c r="O262" i="12" s="1"/>
  <c r="O263" i="12" s="1"/>
  <c r="O264" i="12" s="1"/>
  <c r="O265" i="12" s="1"/>
  <c r="O266" i="12" s="1"/>
  <c r="O267" i="12" s="1"/>
  <c r="O268" i="12" s="1"/>
  <c r="O269" i="12" s="1"/>
  <c r="O270" i="12" s="1"/>
  <c r="O271" i="12" s="1"/>
  <c r="O272" i="12" s="1"/>
  <c r="N261" i="12"/>
  <c r="N262" i="12" s="1"/>
  <c r="N263" i="12" s="1"/>
  <c r="N264" i="12" s="1"/>
  <c r="N265" i="12" s="1"/>
  <c r="N266" i="12" s="1"/>
  <c r="N267" i="12" s="1"/>
  <c r="N268" i="12" s="1"/>
  <c r="N269" i="12" s="1"/>
  <c r="N270" i="12" s="1"/>
  <c r="N271" i="12" s="1"/>
  <c r="N272" i="12" s="1"/>
  <c r="M261" i="12"/>
  <c r="M262" i="12" s="1"/>
  <c r="M263" i="12" s="1"/>
  <c r="M264" i="12" s="1"/>
  <c r="M265" i="12" s="1"/>
  <c r="M266" i="12" s="1"/>
  <c r="M267" i="12" s="1"/>
  <c r="M268" i="12" s="1"/>
  <c r="M269" i="12" s="1"/>
  <c r="M270" i="12" s="1"/>
  <c r="M271" i="12" s="1"/>
  <c r="M272" i="12" s="1"/>
  <c r="L261" i="12"/>
  <c r="L262" i="12" s="1"/>
  <c r="K261" i="12"/>
  <c r="K262" i="12" s="1"/>
  <c r="K263" i="12" s="1"/>
  <c r="K264" i="12" s="1"/>
  <c r="K265" i="12" s="1"/>
  <c r="K266" i="12" s="1"/>
  <c r="K267" i="12" s="1"/>
  <c r="K268" i="12" s="1"/>
  <c r="K269" i="12" s="1"/>
  <c r="K270" i="12" s="1"/>
  <c r="K271" i="12" s="1"/>
  <c r="K272" i="12" s="1"/>
  <c r="O249" i="12"/>
  <c r="O250" i="12" s="1"/>
  <c r="O251" i="12" s="1"/>
  <c r="O252" i="12" s="1"/>
  <c r="O253" i="12" s="1"/>
  <c r="O254" i="12" s="1"/>
  <c r="O255" i="12" s="1"/>
  <c r="O256" i="12" s="1"/>
  <c r="O257" i="12" s="1"/>
  <c r="O258" i="12" s="1"/>
  <c r="O259" i="12" s="1"/>
  <c r="O260" i="12" s="1"/>
  <c r="N249" i="12"/>
  <c r="N250" i="12" s="1"/>
  <c r="N251" i="12" s="1"/>
  <c r="N252" i="12" s="1"/>
  <c r="N253" i="12" s="1"/>
  <c r="N254" i="12" s="1"/>
  <c r="N255" i="12" s="1"/>
  <c r="N256" i="12" s="1"/>
  <c r="N257" i="12" s="1"/>
  <c r="N258" i="12" s="1"/>
  <c r="N259" i="12" s="1"/>
  <c r="N260" i="12" s="1"/>
  <c r="M249" i="12"/>
  <c r="M250" i="12" s="1"/>
  <c r="M251" i="12" s="1"/>
  <c r="M252" i="12" s="1"/>
  <c r="M253" i="12" s="1"/>
  <c r="M254" i="12" s="1"/>
  <c r="M255" i="12" s="1"/>
  <c r="M256" i="12" s="1"/>
  <c r="M257" i="12" s="1"/>
  <c r="M258" i="12" s="1"/>
  <c r="M259" i="12" s="1"/>
  <c r="M260" i="12" s="1"/>
  <c r="L249" i="12"/>
  <c r="L250" i="12" s="1"/>
  <c r="L251" i="12" s="1"/>
  <c r="L252" i="12" s="1"/>
  <c r="L253" i="12" s="1"/>
  <c r="L254" i="12" s="1"/>
  <c r="L255" i="12" s="1"/>
  <c r="L256" i="12" s="1"/>
  <c r="L257" i="12" s="1"/>
  <c r="L258" i="12" s="1"/>
  <c r="L259" i="12" s="1"/>
  <c r="L260" i="12" s="1"/>
  <c r="K249" i="12"/>
  <c r="K250" i="12" s="1"/>
  <c r="K251" i="12" s="1"/>
  <c r="K252" i="12" s="1"/>
  <c r="K253" i="12" s="1"/>
  <c r="K254" i="12" s="1"/>
  <c r="K255" i="12" s="1"/>
  <c r="K256" i="12" s="1"/>
  <c r="K257" i="12" s="1"/>
  <c r="K258" i="12" s="1"/>
  <c r="K259" i="12" s="1"/>
  <c r="K260" i="12" s="1"/>
  <c r="O237" i="12"/>
  <c r="O238" i="12" s="1"/>
  <c r="O239" i="12" s="1"/>
  <c r="O240" i="12" s="1"/>
  <c r="O241" i="12" s="1"/>
  <c r="O242" i="12" s="1"/>
  <c r="O243" i="12" s="1"/>
  <c r="O244" i="12" s="1"/>
  <c r="O245" i="12" s="1"/>
  <c r="O246" i="12" s="1"/>
  <c r="O247" i="12" s="1"/>
  <c r="O248" i="12" s="1"/>
  <c r="N237" i="12"/>
  <c r="N238" i="12" s="1"/>
  <c r="N239" i="12" s="1"/>
  <c r="N240" i="12" s="1"/>
  <c r="N241" i="12" s="1"/>
  <c r="N242" i="12" s="1"/>
  <c r="N243" i="12" s="1"/>
  <c r="N244" i="12" s="1"/>
  <c r="N245" i="12" s="1"/>
  <c r="N246" i="12" s="1"/>
  <c r="N247" i="12" s="1"/>
  <c r="N248" i="12" s="1"/>
  <c r="M237" i="12"/>
  <c r="M238" i="12" s="1"/>
  <c r="M239" i="12" s="1"/>
  <c r="M240" i="12" s="1"/>
  <c r="M241" i="12" s="1"/>
  <c r="M242" i="12" s="1"/>
  <c r="M243" i="12" s="1"/>
  <c r="M244" i="12" s="1"/>
  <c r="M245" i="12" s="1"/>
  <c r="M246" i="12" s="1"/>
  <c r="M247" i="12" s="1"/>
  <c r="M248" i="12" s="1"/>
  <c r="L237" i="12"/>
  <c r="L238" i="12" s="1"/>
  <c r="L239" i="12" s="1"/>
  <c r="L240" i="12" s="1"/>
  <c r="L241" i="12" s="1"/>
  <c r="L242" i="12" s="1"/>
  <c r="L243" i="12" s="1"/>
  <c r="L244" i="12" s="1"/>
  <c r="L245" i="12" s="1"/>
  <c r="L246" i="12" s="1"/>
  <c r="L247" i="12" s="1"/>
  <c r="L248" i="12" s="1"/>
  <c r="K237" i="12"/>
  <c r="K238" i="12" s="1"/>
  <c r="K239" i="12" s="1"/>
  <c r="K240" i="12" s="1"/>
  <c r="K241" i="12" s="1"/>
  <c r="K242" i="12" s="1"/>
  <c r="K243" i="12" s="1"/>
  <c r="K244" i="12" s="1"/>
  <c r="K245" i="12" s="1"/>
  <c r="K246" i="12" s="1"/>
  <c r="K247" i="12" s="1"/>
  <c r="K248" i="12" s="1"/>
  <c r="O225" i="12"/>
  <c r="O226" i="12" s="1"/>
  <c r="O227" i="12" s="1"/>
  <c r="O228" i="12" s="1"/>
  <c r="O229" i="12" s="1"/>
  <c r="O230" i="12" s="1"/>
  <c r="O231" i="12" s="1"/>
  <c r="O232" i="12" s="1"/>
  <c r="O233" i="12" s="1"/>
  <c r="O234" i="12" s="1"/>
  <c r="O235" i="12" s="1"/>
  <c r="O236" i="12" s="1"/>
  <c r="N225" i="12"/>
  <c r="N226" i="12" s="1"/>
  <c r="N227" i="12" s="1"/>
  <c r="N228" i="12" s="1"/>
  <c r="N229" i="12" s="1"/>
  <c r="N230" i="12" s="1"/>
  <c r="N231" i="12" s="1"/>
  <c r="N232" i="12" s="1"/>
  <c r="N233" i="12" s="1"/>
  <c r="N234" i="12" s="1"/>
  <c r="N235" i="12" s="1"/>
  <c r="N236" i="12" s="1"/>
  <c r="M225" i="12"/>
  <c r="M226" i="12" s="1"/>
  <c r="M227" i="12" s="1"/>
  <c r="M228" i="12" s="1"/>
  <c r="M229" i="12" s="1"/>
  <c r="M230" i="12" s="1"/>
  <c r="M231" i="12" s="1"/>
  <c r="M232" i="12" s="1"/>
  <c r="M233" i="12" s="1"/>
  <c r="M234" i="12" s="1"/>
  <c r="M235" i="12" s="1"/>
  <c r="M236" i="12" s="1"/>
  <c r="L225" i="12"/>
  <c r="L226" i="12" s="1"/>
  <c r="L227" i="12" s="1"/>
  <c r="L228" i="12" s="1"/>
  <c r="L229" i="12" s="1"/>
  <c r="L230" i="12" s="1"/>
  <c r="L231" i="12" s="1"/>
  <c r="L232" i="12" s="1"/>
  <c r="L233" i="12" s="1"/>
  <c r="L234" i="12" s="1"/>
  <c r="L235" i="12" s="1"/>
  <c r="L236" i="12" s="1"/>
  <c r="K225" i="12"/>
  <c r="K226" i="12" s="1"/>
  <c r="K227" i="12" s="1"/>
  <c r="K228" i="12" s="1"/>
  <c r="K229" i="12" s="1"/>
  <c r="K230" i="12" s="1"/>
  <c r="K231" i="12" s="1"/>
  <c r="K232" i="12" s="1"/>
  <c r="K233" i="12" s="1"/>
  <c r="K234" i="12" s="1"/>
  <c r="K235" i="12" s="1"/>
  <c r="K236" i="12" s="1"/>
  <c r="O213" i="12"/>
  <c r="O214" i="12" s="1"/>
  <c r="O215" i="12" s="1"/>
  <c r="O216" i="12" s="1"/>
  <c r="O217" i="12" s="1"/>
  <c r="O218" i="12" s="1"/>
  <c r="O219" i="12" s="1"/>
  <c r="O220" i="12" s="1"/>
  <c r="O221" i="12" s="1"/>
  <c r="O222" i="12" s="1"/>
  <c r="O223" i="12" s="1"/>
  <c r="O224" i="12" s="1"/>
  <c r="N213" i="12"/>
  <c r="N214" i="12" s="1"/>
  <c r="N215" i="12" s="1"/>
  <c r="N216" i="12" s="1"/>
  <c r="N217" i="12" s="1"/>
  <c r="N218" i="12" s="1"/>
  <c r="N219" i="12" s="1"/>
  <c r="N220" i="12" s="1"/>
  <c r="N221" i="12" s="1"/>
  <c r="N222" i="12" s="1"/>
  <c r="N223" i="12" s="1"/>
  <c r="N224" i="12" s="1"/>
  <c r="M213" i="12"/>
  <c r="M214" i="12" s="1"/>
  <c r="M215" i="12" s="1"/>
  <c r="M216" i="12" s="1"/>
  <c r="M217" i="12" s="1"/>
  <c r="M218" i="12" s="1"/>
  <c r="M219" i="12" s="1"/>
  <c r="M220" i="12" s="1"/>
  <c r="M221" i="12" s="1"/>
  <c r="M222" i="12" s="1"/>
  <c r="M223" i="12" s="1"/>
  <c r="M224" i="12" s="1"/>
  <c r="L213" i="12"/>
  <c r="L214" i="12" s="1"/>
  <c r="L215" i="12" s="1"/>
  <c r="L216" i="12" s="1"/>
  <c r="L217" i="12" s="1"/>
  <c r="L218" i="12" s="1"/>
  <c r="L219" i="12" s="1"/>
  <c r="L220" i="12" s="1"/>
  <c r="L221" i="12" s="1"/>
  <c r="L222" i="12" s="1"/>
  <c r="L223" i="12" s="1"/>
  <c r="L224" i="12" s="1"/>
  <c r="K213" i="12"/>
  <c r="K214" i="12" s="1"/>
  <c r="K215" i="12" s="1"/>
  <c r="K216" i="12" s="1"/>
  <c r="K217" i="12" s="1"/>
  <c r="K218" i="12" s="1"/>
  <c r="K219" i="12" s="1"/>
  <c r="K220" i="12" s="1"/>
  <c r="K221" i="12" s="1"/>
  <c r="K222" i="12" s="1"/>
  <c r="K223" i="12" s="1"/>
  <c r="K224" i="12" s="1"/>
  <c r="O201" i="12"/>
  <c r="O202" i="12" s="1"/>
  <c r="O203" i="12" s="1"/>
  <c r="O204" i="12" s="1"/>
  <c r="O205" i="12" s="1"/>
  <c r="O206" i="12" s="1"/>
  <c r="O207" i="12" s="1"/>
  <c r="O208" i="12" s="1"/>
  <c r="O209" i="12" s="1"/>
  <c r="O210" i="12" s="1"/>
  <c r="O211" i="12" s="1"/>
  <c r="O212" i="12" s="1"/>
  <c r="N201" i="12"/>
  <c r="N202" i="12" s="1"/>
  <c r="N203" i="12" s="1"/>
  <c r="N204" i="12" s="1"/>
  <c r="N205" i="12" s="1"/>
  <c r="N206" i="12" s="1"/>
  <c r="N207" i="12" s="1"/>
  <c r="N208" i="12" s="1"/>
  <c r="N209" i="12" s="1"/>
  <c r="N210" i="12" s="1"/>
  <c r="N211" i="12" s="1"/>
  <c r="N212" i="12" s="1"/>
  <c r="M201" i="12"/>
  <c r="M202" i="12" s="1"/>
  <c r="M203" i="12" s="1"/>
  <c r="M204" i="12" s="1"/>
  <c r="M205" i="12" s="1"/>
  <c r="M206" i="12" s="1"/>
  <c r="M207" i="12" s="1"/>
  <c r="M208" i="12" s="1"/>
  <c r="M209" i="12" s="1"/>
  <c r="M210" i="12" s="1"/>
  <c r="M211" i="12" s="1"/>
  <c r="M212" i="12" s="1"/>
  <c r="L201" i="12"/>
  <c r="L202" i="12" s="1"/>
  <c r="K201" i="12"/>
  <c r="K202" i="12" s="1"/>
  <c r="K203" i="12" s="1"/>
  <c r="K204" i="12" s="1"/>
  <c r="K205" i="12" s="1"/>
  <c r="K206" i="12" s="1"/>
  <c r="K207" i="12" s="1"/>
  <c r="K208" i="12" s="1"/>
  <c r="K209" i="12" s="1"/>
  <c r="K210" i="12" s="1"/>
  <c r="K211" i="12" s="1"/>
  <c r="K212" i="12" s="1"/>
  <c r="O189" i="12"/>
  <c r="O190" i="12" s="1"/>
  <c r="O191" i="12" s="1"/>
  <c r="O192" i="12" s="1"/>
  <c r="O193" i="12" s="1"/>
  <c r="O194" i="12" s="1"/>
  <c r="O195" i="12" s="1"/>
  <c r="O196" i="12" s="1"/>
  <c r="O197" i="12" s="1"/>
  <c r="O198" i="12" s="1"/>
  <c r="O199" i="12" s="1"/>
  <c r="O200" i="12" s="1"/>
  <c r="N189" i="12"/>
  <c r="N190" i="12" s="1"/>
  <c r="N191" i="12" s="1"/>
  <c r="N192" i="12" s="1"/>
  <c r="N193" i="12" s="1"/>
  <c r="N194" i="12" s="1"/>
  <c r="N195" i="12" s="1"/>
  <c r="N196" i="12" s="1"/>
  <c r="N197" i="12" s="1"/>
  <c r="N198" i="12" s="1"/>
  <c r="N199" i="12" s="1"/>
  <c r="N200" i="12" s="1"/>
  <c r="M189" i="12"/>
  <c r="M190" i="12" s="1"/>
  <c r="M191" i="12" s="1"/>
  <c r="M192" i="12" s="1"/>
  <c r="M193" i="12" s="1"/>
  <c r="M194" i="12" s="1"/>
  <c r="M195" i="12" s="1"/>
  <c r="M196" i="12" s="1"/>
  <c r="M197" i="12" s="1"/>
  <c r="M198" i="12" s="1"/>
  <c r="M199" i="12" s="1"/>
  <c r="M200" i="12" s="1"/>
  <c r="L189" i="12"/>
  <c r="L190" i="12" s="1"/>
  <c r="L191" i="12" s="1"/>
  <c r="L192" i="12" s="1"/>
  <c r="L193" i="12" s="1"/>
  <c r="L194" i="12" s="1"/>
  <c r="L195" i="12" s="1"/>
  <c r="L196" i="12" s="1"/>
  <c r="L197" i="12" s="1"/>
  <c r="L198" i="12" s="1"/>
  <c r="L199" i="12" s="1"/>
  <c r="L200" i="12" s="1"/>
  <c r="K189" i="12"/>
  <c r="K190" i="12" s="1"/>
  <c r="K191" i="12" s="1"/>
  <c r="K192" i="12" s="1"/>
  <c r="K193" i="12" s="1"/>
  <c r="K194" i="12" s="1"/>
  <c r="K195" i="12" s="1"/>
  <c r="K196" i="12" s="1"/>
  <c r="K197" i="12" s="1"/>
  <c r="K198" i="12" s="1"/>
  <c r="K199" i="12" s="1"/>
  <c r="K200" i="12" s="1"/>
  <c r="O177" i="12"/>
  <c r="O178" i="12" s="1"/>
  <c r="O179" i="12" s="1"/>
  <c r="O180" i="12" s="1"/>
  <c r="O181" i="12" s="1"/>
  <c r="O182" i="12" s="1"/>
  <c r="O183" i="12" s="1"/>
  <c r="O184" i="12" s="1"/>
  <c r="O185" i="12" s="1"/>
  <c r="O186" i="12" s="1"/>
  <c r="O187" i="12" s="1"/>
  <c r="O188" i="12" s="1"/>
  <c r="N177" i="12"/>
  <c r="N178" i="12" s="1"/>
  <c r="N179" i="12" s="1"/>
  <c r="N180" i="12" s="1"/>
  <c r="N181" i="12" s="1"/>
  <c r="N182" i="12" s="1"/>
  <c r="N183" i="12" s="1"/>
  <c r="N184" i="12" s="1"/>
  <c r="N185" i="12" s="1"/>
  <c r="N186" i="12" s="1"/>
  <c r="N187" i="12" s="1"/>
  <c r="N188" i="12" s="1"/>
  <c r="M177" i="12"/>
  <c r="M178" i="12" s="1"/>
  <c r="M179" i="12" s="1"/>
  <c r="M180" i="12" s="1"/>
  <c r="M181" i="12" s="1"/>
  <c r="M182" i="12" s="1"/>
  <c r="M183" i="12" s="1"/>
  <c r="M184" i="12" s="1"/>
  <c r="M185" i="12" s="1"/>
  <c r="M186" i="12" s="1"/>
  <c r="M187" i="12" s="1"/>
  <c r="M188" i="12" s="1"/>
  <c r="L177" i="12"/>
  <c r="K177" i="12"/>
  <c r="K178" i="12" s="1"/>
  <c r="K179" i="12" s="1"/>
  <c r="K180" i="12" s="1"/>
  <c r="K181" i="12" s="1"/>
  <c r="K182" i="12" s="1"/>
  <c r="K183" i="12" s="1"/>
  <c r="K184" i="12" s="1"/>
  <c r="K185" i="12" s="1"/>
  <c r="K186" i="12" s="1"/>
  <c r="K187" i="12" s="1"/>
  <c r="K188" i="12" s="1"/>
  <c r="O165" i="12"/>
  <c r="O166" i="12" s="1"/>
  <c r="O167" i="12" s="1"/>
  <c r="O168" i="12" s="1"/>
  <c r="O169" i="12" s="1"/>
  <c r="O170" i="12" s="1"/>
  <c r="O171" i="12" s="1"/>
  <c r="O172" i="12" s="1"/>
  <c r="O173" i="12" s="1"/>
  <c r="O174" i="12" s="1"/>
  <c r="O175" i="12" s="1"/>
  <c r="O176" i="12" s="1"/>
  <c r="N165" i="12"/>
  <c r="N166" i="12" s="1"/>
  <c r="N167" i="12" s="1"/>
  <c r="N168" i="12" s="1"/>
  <c r="N169" i="12" s="1"/>
  <c r="N170" i="12" s="1"/>
  <c r="N171" i="12" s="1"/>
  <c r="N172" i="12" s="1"/>
  <c r="N173" i="12" s="1"/>
  <c r="N174" i="12" s="1"/>
  <c r="N175" i="12" s="1"/>
  <c r="N176" i="12" s="1"/>
  <c r="M165" i="12"/>
  <c r="M166" i="12" s="1"/>
  <c r="M167" i="12" s="1"/>
  <c r="M168" i="12" s="1"/>
  <c r="M169" i="12" s="1"/>
  <c r="M170" i="12" s="1"/>
  <c r="M171" i="12" s="1"/>
  <c r="M172" i="12" s="1"/>
  <c r="M173" i="12" s="1"/>
  <c r="M174" i="12" s="1"/>
  <c r="M175" i="12" s="1"/>
  <c r="M176" i="12" s="1"/>
  <c r="L165" i="12"/>
  <c r="L166" i="12" s="1"/>
  <c r="L167" i="12" s="1"/>
  <c r="L168" i="12" s="1"/>
  <c r="L169" i="12" s="1"/>
  <c r="L170" i="12" s="1"/>
  <c r="L171" i="12" s="1"/>
  <c r="L172" i="12" s="1"/>
  <c r="L173" i="12" s="1"/>
  <c r="L174" i="12" s="1"/>
  <c r="L175" i="12" s="1"/>
  <c r="L176" i="12" s="1"/>
  <c r="K165" i="12"/>
  <c r="K166" i="12" s="1"/>
  <c r="K167" i="12" s="1"/>
  <c r="K168" i="12" s="1"/>
  <c r="K169" i="12" s="1"/>
  <c r="K170" i="12" s="1"/>
  <c r="K171" i="12" s="1"/>
  <c r="K172" i="12" s="1"/>
  <c r="K173" i="12" s="1"/>
  <c r="K174" i="12" s="1"/>
  <c r="K175" i="12" s="1"/>
  <c r="K176" i="12" s="1"/>
  <c r="O153" i="12"/>
  <c r="O154" i="12" s="1"/>
  <c r="O155" i="12" s="1"/>
  <c r="O156" i="12" s="1"/>
  <c r="O157" i="12" s="1"/>
  <c r="O158" i="12" s="1"/>
  <c r="O159" i="12" s="1"/>
  <c r="O160" i="12" s="1"/>
  <c r="O161" i="12" s="1"/>
  <c r="O162" i="12" s="1"/>
  <c r="O163" i="12" s="1"/>
  <c r="O164" i="12" s="1"/>
  <c r="N153" i="12"/>
  <c r="N154" i="12" s="1"/>
  <c r="N155" i="12" s="1"/>
  <c r="N156" i="12" s="1"/>
  <c r="N157" i="12" s="1"/>
  <c r="N158" i="12" s="1"/>
  <c r="N159" i="12" s="1"/>
  <c r="N160" i="12" s="1"/>
  <c r="N161" i="12" s="1"/>
  <c r="N162" i="12" s="1"/>
  <c r="N163" i="12" s="1"/>
  <c r="N164" i="12" s="1"/>
  <c r="M153" i="12"/>
  <c r="M154" i="12" s="1"/>
  <c r="M155" i="12" s="1"/>
  <c r="M156" i="12" s="1"/>
  <c r="M157" i="12" s="1"/>
  <c r="M158" i="12" s="1"/>
  <c r="M159" i="12" s="1"/>
  <c r="M160" i="12" s="1"/>
  <c r="M161" i="12" s="1"/>
  <c r="M162" i="12" s="1"/>
  <c r="M163" i="12" s="1"/>
  <c r="M164" i="12" s="1"/>
  <c r="L153" i="12"/>
  <c r="L154" i="12" s="1"/>
  <c r="L155" i="12" s="1"/>
  <c r="L156" i="12" s="1"/>
  <c r="L157" i="12" s="1"/>
  <c r="L158" i="12" s="1"/>
  <c r="L159" i="12" s="1"/>
  <c r="L160" i="12" s="1"/>
  <c r="L161" i="12" s="1"/>
  <c r="L162" i="12" s="1"/>
  <c r="L163" i="12" s="1"/>
  <c r="L164" i="12" s="1"/>
  <c r="K153" i="12"/>
  <c r="K154" i="12" s="1"/>
  <c r="K155" i="12" s="1"/>
  <c r="K156" i="12" s="1"/>
  <c r="K157" i="12" s="1"/>
  <c r="K158" i="12" s="1"/>
  <c r="K159" i="12" s="1"/>
  <c r="K160" i="12" s="1"/>
  <c r="K161" i="12" s="1"/>
  <c r="K162" i="12" s="1"/>
  <c r="K163" i="12" s="1"/>
  <c r="K164" i="12" s="1"/>
  <c r="O141" i="12"/>
  <c r="O142" i="12" s="1"/>
  <c r="O143" i="12" s="1"/>
  <c r="O144" i="12" s="1"/>
  <c r="O145" i="12" s="1"/>
  <c r="O146" i="12" s="1"/>
  <c r="O147" i="12" s="1"/>
  <c r="O148" i="12" s="1"/>
  <c r="O149" i="12" s="1"/>
  <c r="O150" i="12" s="1"/>
  <c r="O151" i="12" s="1"/>
  <c r="O152" i="12" s="1"/>
  <c r="N141" i="12"/>
  <c r="N142" i="12" s="1"/>
  <c r="N143" i="12" s="1"/>
  <c r="N144" i="12" s="1"/>
  <c r="N145" i="12" s="1"/>
  <c r="N146" i="12" s="1"/>
  <c r="N147" i="12" s="1"/>
  <c r="N148" i="12" s="1"/>
  <c r="N149" i="12" s="1"/>
  <c r="N150" i="12" s="1"/>
  <c r="N151" i="12" s="1"/>
  <c r="N152" i="12" s="1"/>
  <c r="M141" i="12"/>
  <c r="M142" i="12" s="1"/>
  <c r="M143" i="12" s="1"/>
  <c r="M144" i="12" s="1"/>
  <c r="M145" i="12" s="1"/>
  <c r="M146" i="12" s="1"/>
  <c r="M147" i="12" s="1"/>
  <c r="M148" i="12" s="1"/>
  <c r="M149" i="12" s="1"/>
  <c r="M150" i="12" s="1"/>
  <c r="M151" i="12" s="1"/>
  <c r="M152" i="12" s="1"/>
  <c r="L141" i="12"/>
  <c r="L142" i="12" s="1"/>
  <c r="L143" i="12" s="1"/>
  <c r="L144" i="12" s="1"/>
  <c r="L145" i="12" s="1"/>
  <c r="L146" i="12" s="1"/>
  <c r="L147" i="12" s="1"/>
  <c r="L148" i="12" s="1"/>
  <c r="L149" i="12" s="1"/>
  <c r="L150" i="12" s="1"/>
  <c r="L151" i="12" s="1"/>
  <c r="L152" i="12" s="1"/>
  <c r="K141" i="12"/>
  <c r="K142" i="12" s="1"/>
  <c r="K143" i="12" s="1"/>
  <c r="K144" i="12" s="1"/>
  <c r="K145" i="12" s="1"/>
  <c r="K146" i="12" s="1"/>
  <c r="K147" i="12" s="1"/>
  <c r="K148" i="12" s="1"/>
  <c r="K149" i="12" s="1"/>
  <c r="K150" i="12" s="1"/>
  <c r="K151" i="12" s="1"/>
  <c r="K152" i="12" s="1"/>
  <c r="O129" i="12"/>
  <c r="O130" i="12" s="1"/>
  <c r="O131" i="12" s="1"/>
  <c r="O132" i="12" s="1"/>
  <c r="O133" i="12" s="1"/>
  <c r="O134" i="12" s="1"/>
  <c r="O135" i="12" s="1"/>
  <c r="O136" i="12" s="1"/>
  <c r="O137" i="12" s="1"/>
  <c r="O138" i="12" s="1"/>
  <c r="O139" i="12" s="1"/>
  <c r="O140" i="12" s="1"/>
  <c r="N129" i="12"/>
  <c r="N130" i="12" s="1"/>
  <c r="N131" i="12" s="1"/>
  <c r="N132" i="12" s="1"/>
  <c r="N133" i="12" s="1"/>
  <c r="N134" i="12" s="1"/>
  <c r="N135" i="12" s="1"/>
  <c r="N136" i="12" s="1"/>
  <c r="N137" i="12" s="1"/>
  <c r="N138" i="12" s="1"/>
  <c r="N139" i="12" s="1"/>
  <c r="N140" i="12" s="1"/>
  <c r="M129" i="12"/>
  <c r="M130" i="12" s="1"/>
  <c r="M131" i="12" s="1"/>
  <c r="M132" i="12" s="1"/>
  <c r="M133" i="12" s="1"/>
  <c r="M134" i="12" s="1"/>
  <c r="M135" i="12" s="1"/>
  <c r="M136" i="12" s="1"/>
  <c r="M137" i="12" s="1"/>
  <c r="M138" i="12" s="1"/>
  <c r="M139" i="12" s="1"/>
  <c r="M140" i="12" s="1"/>
  <c r="L129" i="12"/>
  <c r="L130" i="12" s="1"/>
  <c r="L131" i="12" s="1"/>
  <c r="L132" i="12" s="1"/>
  <c r="L133" i="12" s="1"/>
  <c r="L134" i="12" s="1"/>
  <c r="L135" i="12" s="1"/>
  <c r="L136" i="12" s="1"/>
  <c r="L137" i="12" s="1"/>
  <c r="L138" i="12" s="1"/>
  <c r="L139" i="12" s="1"/>
  <c r="L140" i="12" s="1"/>
  <c r="K129" i="12"/>
  <c r="K130" i="12" s="1"/>
  <c r="K131" i="12" s="1"/>
  <c r="K132" i="12" s="1"/>
  <c r="K133" i="12" s="1"/>
  <c r="K134" i="12" s="1"/>
  <c r="K135" i="12" s="1"/>
  <c r="K136" i="12" s="1"/>
  <c r="K137" i="12" s="1"/>
  <c r="K138" i="12" s="1"/>
  <c r="K139" i="12" s="1"/>
  <c r="K140" i="12" s="1"/>
  <c r="O117" i="12"/>
  <c r="O118" i="12" s="1"/>
  <c r="O119" i="12" s="1"/>
  <c r="O120" i="12" s="1"/>
  <c r="O121" i="12" s="1"/>
  <c r="O122" i="12" s="1"/>
  <c r="O123" i="12" s="1"/>
  <c r="O124" i="12" s="1"/>
  <c r="O125" i="12" s="1"/>
  <c r="O126" i="12" s="1"/>
  <c r="O127" i="12" s="1"/>
  <c r="O128" i="12" s="1"/>
  <c r="N117" i="12"/>
  <c r="N118" i="12" s="1"/>
  <c r="N119" i="12" s="1"/>
  <c r="N120" i="12" s="1"/>
  <c r="N121" i="12" s="1"/>
  <c r="N122" i="12" s="1"/>
  <c r="N123" i="12" s="1"/>
  <c r="N124" i="12" s="1"/>
  <c r="N125" i="12" s="1"/>
  <c r="N126" i="12" s="1"/>
  <c r="N127" i="12" s="1"/>
  <c r="N128" i="12" s="1"/>
  <c r="M117" i="12"/>
  <c r="M118" i="12" s="1"/>
  <c r="M119" i="12" s="1"/>
  <c r="M120" i="12" s="1"/>
  <c r="M121" i="12" s="1"/>
  <c r="M122" i="12" s="1"/>
  <c r="M123" i="12" s="1"/>
  <c r="M124" i="12" s="1"/>
  <c r="M125" i="12" s="1"/>
  <c r="M126" i="12" s="1"/>
  <c r="M127" i="12" s="1"/>
  <c r="M128" i="12" s="1"/>
  <c r="L117" i="12"/>
  <c r="L118" i="12" s="1"/>
  <c r="L119" i="12" s="1"/>
  <c r="L120" i="12" s="1"/>
  <c r="L121" i="12" s="1"/>
  <c r="L122" i="12" s="1"/>
  <c r="L123" i="12" s="1"/>
  <c r="L124" i="12" s="1"/>
  <c r="L125" i="12" s="1"/>
  <c r="L126" i="12" s="1"/>
  <c r="L127" i="12" s="1"/>
  <c r="L128" i="12" s="1"/>
  <c r="K117" i="12"/>
  <c r="K118" i="12" s="1"/>
  <c r="K119" i="12" s="1"/>
  <c r="K120" i="12" s="1"/>
  <c r="K121" i="12" s="1"/>
  <c r="K122" i="12" s="1"/>
  <c r="K123" i="12" s="1"/>
  <c r="K124" i="12" s="1"/>
  <c r="K125" i="12" s="1"/>
  <c r="K126" i="12" s="1"/>
  <c r="K127" i="12" s="1"/>
  <c r="K128" i="12" s="1"/>
  <c r="O105" i="12"/>
  <c r="O106" i="12" s="1"/>
  <c r="O107" i="12" s="1"/>
  <c r="O108" i="12" s="1"/>
  <c r="O109" i="12" s="1"/>
  <c r="O110" i="12" s="1"/>
  <c r="O111" i="12" s="1"/>
  <c r="O112" i="12" s="1"/>
  <c r="O113" i="12" s="1"/>
  <c r="O114" i="12" s="1"/>
  <c r="O115" i="12" s="1"/>
  <c r="O116" i="12" s="1"/>
  <c r="N105" i="12"/>
  <c r="N106" i="12" s="1"/>
  <c r="N107" i="12" s="1"/>
  <c r="N108" i="12" s="1"/>
  <c r="N109" i="12" s="1"/>
  <c r="N110" i="12" s="1"/>
  <c r="N111" i="12" s="1"/>
  <c r="N112" i="12" s="1"/>
  <c r="N113" i="12" s="1"/>
  <c r="N114" i="12" s="1"/>
  <c r="N115" i="12" s="1"/>
  <c r="N116" i="12" s="1"/>
  <c r="M105" i="12"/>
  <c r="M106" i="12" s="1"/>
  <c r="M107" i="12" s="1"/>
  <c r="M108" i="12" s="1"/>
  <c r="M109" i="12" s="1"/>
  <c r="M110" i="12" s="1"/>
  <c r="M111" i="12" s="1"/>
  <c r="M112" i="12" s="1"/>
  <c r="M113" i="12" s="1"/>
  <c r="M114" i="12" s="1"/>
  <c r="M115" i="12" s="1"/>
  <c r="M116" i="12" s="1"/>
  <c r="L105" i="12"/>
  <c r="L106" i="12" s="1"/>
  <c r="L107" i="12" s="1"/>
  <c r="L108" i="12" s="1"/>
  <c r="L109" i="12" s="1"/>
  <c r="L110" i="12" s="1"/>
  <c r="L111" i="12" s="1"/>
  <c r="L112" i="12" s="1"/>
  <c r="L113" i="12" s="1"/>
  <c r="L114" i="12" s="1"/>
  <c r="L115" i="12" s="1"/>
  <c r="L116" i="12" s="1"/>
  <c r="K105" i="12"/>
  <c r="K106" i="12" s="1"/>
  <c r="K107" i="12" s="1"/>
  <c r="K108" i="12" s="1"/>
  <c r="K109" i="12" s="1"/>
  <c r="K110" i="12" s="1"/>
  <c r="K111" i="12" s="1"/>
  <c r="K112" i="12" s="1"/>
  <c r="K113" i="12" s="1"/>
  <c r="K114" i="12" s="1"/>
  <c r="K115" i="12" s="1"/>
  <c r="K116" i="12" s="1"/>
  <c r="O93" i="12"/>
  <c r="O94" i="12" s="1"/>
  <c r="O95" i="12" s="1"/>
  <c r="O96" i="12" s="1"/>
  <c r="O97" i="12" s="1"/>
  <c r="O98" i="12" s="1"/>
  <c r="O99" i="12" s="1"/>
  <c r="O100" i="12" s="1"/>
  <c r="O101" i="12" s="1"/>
  <c r="O102" i="12" s="1"/>
  <c r="O103" i="12" s="1"/>
  <c r="O104" i="12" s="1"/>
  <c r="N93" i="12"/>
  <c r="N94" i="12" s="1"/>
  <c r="N95" i="12" s="1"/>
  <c r="N96" i="12" s="1"/>
  <c r="N97" i="12" s="1"/>
  <c r="N98" i="12" s="1"/>
  <c r="N99" i="12" s="1"/>
  <c r="N100" i="12" s="1"/>
  <c r="N101" i="12" s="1"/>
  <c r="N102" i="12" s="1"/>
  <c r="N103" i="12" s="1"/>
  <c r="N104" i="12" s="1"/>
  <c r="M93" i="12"/>
  <c r="M94" i="12" s="1"/>
  <c r="M95" i="12" s="1"/>
  <c r="M96" i="12" s="1"/>
  <c r="M97" i="12" s="1"/>
  <c r="M98" i="12" s="1"/>
  <c r="M99" i="12" s="1"/>
  <c r="M100" i="12" s="1"/>
  <c r="M101" i="12" s="1"/>
  <c r="M102" i="12" s="1"/>
  <c r="M103" i="12" s="1"/>
  <c r="M104" i="12" s="1"/>
  <c r="L93" i="12"/>
  <c r="L94" i="12" s="1"/>
  <c r="L95" i="12" s="1"/>
  <c r="L96" i="12" s="1"/>
  <c r="L97" i="12" s="1"/>
  <c r="L98" i="12" s="1"/>
  <c r="L99" i="12" s="1"/>
  <c r="L100" i="12" s="1"/>
  <c r="L101" i="12" s="1"/>
  <c r="L102" i="12" s="1"/>
  <c r="L103" i="12" s="1"/>
  <c r="L104" i="12" s="1"/>
  <c r="K93" i="12"/>
  <c r="K94" i="12" s="1"/>
  <c r="K95" i="12" s="1"/>
  <c r="K96" i="12" s="1"/>
  <c r="K97" i="12" s="1"/>
  <c r="K98" i="12" s="1"/>
  <c r="K99" i="12" s="1"/>
  <c r="K100" i="12" s="1"/>
  <c r="K101" i="12" s="1"/>
  <c r="K102" i="12" s="1"/>
  <c r="K103" i="12" s="1"/>
  <c r="K104" i="12" s="1"/>
  <c r="O81" i="12"/>
  <c r="O82" i="12" s="1"/>
  <c r="O83" i="12" s="1"/>
  <c r="O84" i="12" s="1"/>
  <c r="O85" i="12" s="1"/>
  <c r="O86" i="12" s="1"/>
  <c r="O87" i="12" s="1"/>
  <c r="O88" i="12" s="1"/>
  <c r="O89" i="12" s="1"/>
  <c r="O90" i="12" s="1"/>
  <c r="O91" i="12" s="1"/>
  <c r="O92" i="12" s="1"/>
  <c r="N81" i="12"/>
  <c r="N82" i="12" s="1"/>
  <c r="N83" i="12" s="1"/>
  <c r="N84" i="12" s="1"/>
  <c r="N85" i="12" s="1"/>
  <c r="N86" i="12" s="1"/>
  <c r="N87" i="12" s="1"/>
  <c r="N88" i="12" s="1"/>
  <c r="N89" i="12" s="1"/>
  <c r="N90" i="12" s="1"/>
  <c r="N91" i="12" s="1"/>
  <c r="N92" i="12" s="1"/>
  <c r="M81" i="12"/>
  <c r="M82" i="12" s="1"/>
  <c r="M83" i="12" s="1"/>
  <c r="M84" i="12" s="1"/>
  <c r="M85" i="12" s="1"/>
  <c r="M86" i="12" s="1"/>
  <c r="M87" i="12" s="1"/>
  <c r="M88" i="12" s="1"/>
  <c r="M89" i="12" s="1"/>
  <c r="M90" i="12" s="1"/>
  <c r="M91" i="12" s="1"/>
  <c r="M92" i="12" s="1"/>
  <c r="L81" i="12"/>
  <c r="L82" i="12" s="1"/>
  <c r="L83" i="12" s="1"/>
  <c r="L84" i="12" s="1"/>
  <c r="L85" i="12" s="1"/>
  <c r="L86" i="12" s="1"/>
  <c r="L87" i="12" s="1"/>
  <c r="L88" i="12" s="1"/>
  <c r="L89" i="12" s="1"/>
  <c r="L90" i="12" s="1"/>
  <c r="L91" i="12" s="1"/>
  <c r="L92" i="12" s="1"/>
  <c r="K81" i="12"/>
  <c r="K82" i="12" s="1"/>
  <c r="K83" i="12" s="1"/>
  <c r="K84" i="12" s="1"/>
  <c r="K85" i="12" s="1"/>
  <c r="K86" i="12" s="1"/>
  <c r="K87" i="12" s="1"/>
  <c r="K88" i="12" s="1"/>
  <c r="K89" i="12" s="1"/>
  <c r="K90" i="12" s="1"/>
  <c r="K91" i="12" s="1"/>
  <c r="K92" i="12" s="1"/>
  <c r="O69" i="12"/>
  <c r="O70" i="12" s="1"/>
  <c r="O71" i="12" s="1"/>
  <c r="O72" i="12" s="1"/>
  <c r="O73" i="12" s="1"/>
  <c r="O74" i="12" s="1"/>
  <c r="O75" i="12" s="1"/>
  <c r="O76" i="12" s="1"/>
  <c r="O77" i="12" s="1"/>
  <c r="O78" i="12" s="1"/>
  <c r="O79" i="12" s="1"/>
  <c r="O80" i="12" s="1"/>
  <c r="N69" i="12"/>
  <c r="N70" i="12" s="1"/>
  <c r="N71" i="12" s="1"/>
  <c r="N72" i="12" s="1"/>
  <c r="N73" i="12" s="1"/>
  <c r="N74" i="12" s="1"/>
  <c r="N75" i="12" s="1"/>
  <c r="N76" i="12" s="1"/>
  <c r="N77" i="12" s="1"/>
  <c r="N78" i="12" s="1"/>
  <c r="N79" i="12" s="1"/>
  <c r="N80" i="12" s="1"/>
  <c r="M69" i="12"/>
  <c r="M70" i="12" s="1"/>
  <c r="M71" i="12" s="1"/>
  <c r="M72" i="12" s="1"/>
  <c r="M73" i="12" s="1"/>
  <c r="M74" i="12" s="1"/>
  <c r="M75" i="12" s="1"/>
  <c r="M76" i="12" s="1"/>
  <c r="M77" i="12" s="1"/>
  <c r="M78" i="12" s="1"/>
  <c r="M79" i="12" s="1"/>
  <c r="M80" i="12" s="1"/>
  <c r="L69" i="12"/>
  <c r="L70" i="12" s="1"/>
  <c r="L71" i="12" s="1"/>
  <c r="L72" i="12" s="1"/>
  <c r="L73" i="12" s="1"/>
  <c r="L74" i="12" s="1"/>
  <c r="L75" i="12" s="1"/>
  <c r="L76" i="12" s="1"/>
  <c r="L77" i="12" s="1"/>
  <c r="L78" i="12" s="1"/>
  <c r="L79" i="12" s="1"/>
  <c r="L80" i="12" s="1"/>
  <c r="K69" i="12"/>
  <c r="K70" i="12" s="1"/>
  <c r="K71" i="12" s="1"/>
  <c r="K72" i="12" s="1"/>
  <c r="K73" i="12" s="1"/>
  <c r="K74" i="12" s="1"/>
  <c r="K75" i="12" s="1"/>
  <c r="K76" i="12" s="1"/>
  <c r="K77" i="12" s="1"/>
  <c r="K78" i="12" s="1"/>
  <c r="K79" i="12" s="1"/>
  <c r="K80" i="12" s="1"/>
  <c r="O57" i="12"/>
  <c r="O58" i="12" s="1"/>
  <c r="N57" i="12"/>
  <c r="N58" i="12" s="1"/>
  <c r="N59" i="12" s="1"/>
  <c r="N60" i="12" s="1"/>
  <c r="N61" i="12" s="1"/>
  <c r="N62" i="12" s="1"/>
  <c r="N63" i="12" s="1"/>
  <c r="N64" i="12" s="1"/>
  <c r="N65" i="12" s="1"/>
  <c r="N66" i="12" s="1"/>
  <c r="N67" i="12" s="1"/>
  <c r="N68" i="12" s="1"/>
  <c r="M57" i="12"/>
  <c r="M58" i="12" s="1"/>
  <c r="M59" i="12" s="1"/>
  <c r="M60" i="12" s="1"/>
  <c r="M61" i="12" s="1"/>
  <c r="M62" i="12" s="1"/>
  <c r="M63" i="12" s="1"/>
  <c r="M64" i="12" s="1"/>
  <c r="M65" i="12" s="1"/>
  <c r="M66" i="12" s="1"/>
  <c r="M67" i="12" s="1"/>
  <c r="M68" i="12" s="1"/>
  <c r="L57" i="12"/>
  <c r="L58" i="12" s="1"/>
  <c r="L59" i="12" s="1"/>
  <c r="K57" i="12"/>
  <c r="K58" i="12" s="1"/>
  <c r="K59" i="12" s="1"/>
  <c r="K60" i="12" s="1"/>
  <c r="K61" i="12" s="1"/>
  <c r="K62" i="12" s="1"/>
  <c r="K63" i="12" s="1"/>
  <c r="K64" i="12" s="1"/>
  <c r="K65" i="12" s="1"/>
  <c r="K66" i="12" s="1"/>
  <c r="K67" i="12" s="1"/>
  <c r="K68" i="12" s="1"/>
  <c r="Q57" i="12"/>
  <c r="Q58" i="12" s="1"/>
  <c r="R57" i="12"/>
  <c r="R58" i="12" s="1"/>
  <c r="R59" i="12" s="1"/>
  <c r="R60" i="12" s="1"/>
  <c r="R61" i="12" s="1"/>
  <c r="O45" i="12"/>
  <c r="O46" i="12" s="1"/>
  <c r="O47" i="12" s="1"/>
  <c r="O48" i="12" s="1"/>
  <c r="O49" i="12" s="1"/>
  <c r="O50" i="12" s="1"/>
  <c r="O51" i="12" s="1"/>
  <c r="O52" i="12" s="1"/>
  <c r="O53" i="12" s="1"/>
  <c r="O54" i="12" s="1"/>
  <c r="O55" i="12" s="1"/>
  <c r="O56" i="12" s="1"/>
  <c r="N45" i="12"/>
  <c r="N46" i="12" s="1"/>
  <c r="N47" i="12" s="1"/>
  <c r="N48" i="12" s="1"/>
  <c r="N49" i="12" s="1"/>
  <c r="N50" i="12" s="1"/>
  <c r="N51" i="12" s="1"/>
  <c r="N52" i="12" s="1"/>
  <c r="N53" i="12" s="1"/>
  <c r="N54" i="12" s="1"/>
  <c r="N55" i="12" s="1"/>
  <c r="N56" i="12" s="1"/>
  <c r="M45" i="12"/>
  <c r="M46" i="12" s="1"/>
  <c r="M47" i="12" s="1"/>
  <c r="M48" i="12" s="1"/>
  <c r="M49" i="12" s="1"/>
  <c r="M50" i="12" s="1"/>
  <c r="M51" i="12" s="1"/>
  <c r="M52" i="12" s="1"/>
  <c r="M53" i="12" s="1"/>
  <c r="M54" i="12" s="1"/>
  <c r="M55" i="12" s="1"/>
  <c r="M56" i="12" s="1"/>
  <c r="L45" i="12"/>
  <c r="L46" i="12" s="1"/>
  <c r="L47" i="12" s="1"/>
  <c r="L48" i="12" s="1"/>
  <c r="L49" i="12" s="1"/>
  <c r="L50" i="12" s="1"/>
  <c r="L51" i="12" s="1"/>
  <c r="L52" i="12" s="1"/>
  <c r="L53" i="12" s="1"/>
  <c r="L54" i="12" s="1"/>
  <c r="L55" i="12" s="1"/>
  <c r="L56" i="12" s="1"/>
  <c r="K45" i="12"/>
  <c r="K46" i="12" s="1"/>
  <c r="K47" i="12" s="1"/>
  <c r="K48" i="12" s="1"/>
  <c r="K49" i="12" s="1"/>
  <c r="K50" i="12" s="1"/>
  <c r="K51" i="12" s="1"/>
  <c r="K52" i="12" s="1"/>
  <c r="K53" i="12" s="1"/>
  <c r="K54" i="12" s="1"/>
  <c r="K55" i="12" s="1"/>
  <c r="K56" i="12" s="1"/>
  <c r="O33" i="12"/>
  <c r="O34" i="12" s="1"/>
  <c r="O35" i="12" s="1"/>
  <c r="O36" i="12" s="1"/>
  <c r="O37" i="12" s="1"/>
  <c r="O38" i="12" s="1"/>
  <c r="O39" i="12" s="1"/>
  <c r="O40" i="12" s="1"/>
  <c r="O41" i="12" s="1"/>
  <c r="O42" i="12" s="1"/>
  <c r="O43" i="12" s="1"/>
  <c r="O44" i="12" s="1"/>
  <c r="N33" i="12"/>
  <c r="N34" i="12" s="1"/>
  <c r="N35" i="12" s="1"/>
  <c r="N36" i="12" s="1"/>
  <c r="N37" i="12" s="1"/>
  <c r="N38" i="12" s="1"/>
  <c r="N39" i="12" s="1"/>
  <c r="N40" i="12" s="1"/>
  <c r="N41" i="12" s="1"/>
  <c r="N42" i="12" s="1"/>
  <c r="N43" i="12" s="1"/>
  <c r="N44" i="12" s="1"/>
  <c r="M33" i="12"/>
  <c r="M34" i="12" s="1"/>
  <c r="M35" i="12" s="1"/>
  <c r="M36" i="12" s="1"/>
  <c r="M37" i="12" s="1"/>
  <c r="M38" i="12" s="1"/>
  <c r="M39" i="12" s="1"/>
  <c r="M40" i="12" s="1"/>
  <c r="M41" i="12" s="1"/>
  <c r="M42" i="12" s="1"/>
  <c r="M43" i="12" s="1"/>
  <c r="M44" i="12" s="1"/>
  <c r="L33" i="12"/>
  <c r="L34" i="12" s="1"/>
  <c r="L35" i="12" s="1"/>
  <c r="L36" i="12" s="1"/>
  <c r="L37" i="12" s="1"/>
  <c r="L38" i="12" s="1"/>
  <c r="L39" i="12" s="1"/>
  <c r="L40" i="12" s="1"/>
  <c r="L41" i="12" s="1"/>
  <c r="L42" i="12" s="1"/>
  <c r="L43" i="12" s="1"/>
  <c r="L44" i="12" s="1"/>
  <c r="K33" i="12"/>
  <c r="K34" i="12" s="1"/>
  <c r="K35" i="12" s="1"/>
  <c r="K36" i="12" s="1"/>
  <c r="K37" i="12" s="1"/>
  <c r="K38" i="12" s="1"/>
  <c r="K39" i="12" s="1"/>
  <c r="K40" i="12" s="1"/>
  <c r="K41" i="12" s="1"/>
  <c r="K42" i="12" s="1"/>
  <c r="K43" i="12" s="1"/>
  <c r="K44" i="12" s="1"/>
  <c r="O21" i="12"/>
  <c r="O22" i="12" s="1"/>
  <c r="O23" i="12" s="1"/>
  <c r="O24" i="12" s="1"/>
  <c r="O25" i="12" s="1"/>
  <c r="O26" i="12" s="1"/>
  <c r="O27" i="12" s="1"/>
  <c r="O28" i="12" s="1"/>
  <c r="O29" i="12" s="1"/>
  <c r="O30" i="12" s="1"/>
  <c r="O31" i="12" s="1"/>
  <c r="O32" i="12" s="1"/>
  <c r="N21" i="12"/>
  <c r="N22" i="12" s="1"/>
  <c r="N23" i="12" s="1"/>
  <c r="N24" i="12" s="1"/>
  <c r="N25" i="12" s="1"/>
  <c r="N26" i="12" s="1"/>
  <c r="N27" i="12" s="1"/>
  <c r="N28" i="12" s="1"/>
  <c r="N29" i="12" s="1"/>
  <c r="N30" i="12" s="1"/>
  <c r="N31" i="12" s="1"/>
  <c r="N32" i="12" s="1"/>
  <c r="M21" i="12"/>
  <c r="M22" i="12" s="1"/>
  <c r="M23" i="12" s="1"/>
  <c r="M24" i="12" s="1"/>
  <c r="M25" i="12" s="1"/>
  <c r="M26" i="12" s="1"/>
  <c r="M27" i="12" s="1"/>
  <c r="M28" i="12" s="1"/>
  <c r="M29" i="12" s="1"/>
  <c r="M30" i="12" s="1"/>
  <c r="M31" i="12" s="1"/>
  <c r="M32" i="12" s="1"/>
  <c r="L21" i="12"/>
  <c r="L22" i="12" s="1"/>
  <c r="L23" i="12" s="1"/>
  <c r="L24" i="12" s="1"/>
  <c r="L25" i="12" s="1"/>
  <c r="L26" i="12" s="1"/>
  <c r="L27" i="12" s="1"/>
  <c r="L28" i="12" s="1"/>
  <c r="L29" i="12" s="1"/>
  <c r="L30" i="12" s="1"/>
  <c r="L31" i="12" s="1"/>
  <c r="L32" i="12" s="1"/>
  <c r="K21" i="12"/>
  <c r="K22" i="12" s="1"/>
  <c r="K23" i="12" s="1"/>
  <c r="K24" i="12" s="1"/>
  <c r="K25" i="12" s="1"/>
  <c r="K26" i="12" s="1"/>
  <c r="K27" i="12" s="1"/>
  <c r="K28" i="12" s="1"/>
  <c r="K29" i="12" s="1"/>
  <c r="K30" i="12" s="1"/>
  <c r="K31" i="12" s="1"/>
  <c r="K32" i="12" s="1"/>
  <c r="O9" i="12"/>
  <c r="O10" i="12" s="1"/>
  <c r="O11" i="12" s="1"/>
  <c r="O12" i="12" s="1"/>
  <c r="O13" i="12" s="1"/>
  <c r="O14" i="12" s="1"/>
  <c r="O15" i="12" s="1"/>
  <c r="O16" i="12" s="1"/>
  <c r="O17" i="12" s="1"/>
  <c r="O18" i="12" s="1"/>
  <c r="O19" i="12" s="1"/>
  <c r="O20" i="12" s="1"/>
  <c r="N9" i="12"/>
  <c r="N10" i="12" s="1"/>
  <c r="N11" i="12" s="1"/>
  <c r="N12" i="12" s="1"/>
  <c r="N13" i="12" s="1"/>
  <c r="N14" i="12" s="1"/>
  <c r="N15" i="12" s="1"/>
  <c r="N16" i="12" s="1"/>
  <c r="N17" i="12" s="1"/>
  <c r="N18" i="12" s="1"/>
  <c r="N19" i="12" s="1"/>
  <c r="N20" i="12" s="1"/>
  <c r="M9" i="12"/>
  <c r="M10" i="12" s="1"/>
  <c r="M11" i="12" s="1"/>
  <c r="M12" i="12" s="1"/>
  <c r="M13" i="12" s="1"/>
  <c r="M14" i="12" s="1"/>
  <c r="M15" i="12" s="1"/>
  <c r="M16" i="12" s="1"/>
  <c r="M17" i="12" s="1"/>
  <c r="M18" i="12" s="1"/>
  <c r="M19" i="12" s="1"/>
  <c r="M20" i="12" s="1"/>
  <c r="L9" i="12"/>
  <c r="L10" i="12" s="1"/>
  <c r="L11" i="12" s="1"/>
  <c r="L12" i="12" s="1"/>
  <c r="L13" i="12" s="1"/>
  <c r="L14" i="12" s="1"/>
  <c r="L15" i="12" s="1"/>
  <c r="L16" i="12" s="1"/>
  <c r="L17" i="12" s="1"/>
  <c r="L18" i="12" s="1"/>
  <c r="L19" i="12" s="1"/>
  <c r="L20" i="12" s="1"/>
  <c r="K9" i="12"/>
  <c r="K10" i="12" s="1"/>
  <c r="K11" i="12" s="1"/>
  <c r="K12" i="12" s="1"/>
  <c r="K13" i="12" s="1"/>
  <c r="K14" i="12" s="1"/>
  <c r="K15" i="12" s="1"/>
  <c r="K16" i="12" s="1"/>
  <c r="K17" i="12" s="1"/>
  <c r="K18" i="12" s="1"/>
  <c r="K19" i="12" s="1"/>
  <c r="K20" i="12" s="1"/>
  <c r="L294" i="12" l="1"/>
  <c r="P293" i="12"/>
  <c r="L295" i="17"/>
  <c r="P294" i="17"/>
  <c r="P58" i="12"/>
  <c r="Q59" i="12"/>
  <c r="P57" i="12"/>
  <c r="L263" i="12"/>
  <c r="L264" i="12" s="1"/>
  <c r="L265" i="12" s="1"/>
  <c r="L266" i="12" s="1"/>
  <c r="L267" i="12" s="1"/>
  <c r="L268" i="12" s="1"/>
  <c r="L269" i="12" s="1"/>
  <c r="L270" i="12" s="1"/>
  <c r="L271" i="12" s="1"/>
  <c r="L272" i="12" s="1"/>
  <c r="L203" i="12"/>
  <c r="L204" i="12" s="1"/>
  <c r="L205" i="12" s="1"/>
  <c r="L206" i="12" s="1"/>
  <c r="L207" i="12" s="1"/>
  <c r="L208" i="12" s="1"/>
  <c r="L209" i="12" s="1"/>
  <c r="L210" i="12" s="1"/>
  <c r="L211" i="12" s="1"/>
  <c r="L212" i="12" s="1"/>
  <c r="L178" i="12"/>
  <c r="O59" i="12"/>
  <c r="O60" i="12" s="1"/>
  <c r="O61" i="12" s="1"/>
  <c r="O62" i="12" s="1"/>
  <c r="O63" i="12" s="1"/>
  <c r="O64" i="12" s="1"/>
  <c r="O65" i="12" s="1"/>
  <c r="O66" i="12" s="1"/>
  <c r="O67" i="12" s="1"/>
  <c r="O68" i="12" s="1"/>
  <c r="L60" i="12"/>
  <c r="L296" i="17" l="1"/>
  <c r="P295" i="17"/>
  <c r="L295" i="12"/>
  <c r="L296" i="12" s="1"/>
  <c r="P296" i="12" s="1"/>
  <c r="P294" i="12"/>
  <c r="P59" i="12"/>
  <c r="Q60" i="12"/>
  <c r="L179" i="12"/>
  <c r="L61" i="12"/>
  <c r="K274" i="17"/>
  <c r="K275" i="17" s="1"/>
  <c r="K276" i="17" s="1"/>
  <c r="K277" i="17" s="1"/>
  <c r="K278" i="17" s="1"/>
  <c r="K279" i="17" s="1"/>
  <c r="K280" i="17" s="1"/>
  <c r="K281" i="17" s="1"/>
  <c r="K282" i="17" s="1"/>
  <c r="K283" i="17" s="1"/>
  <c r="K284" i="17" s="1"/>
  <c r="K285" i="17" s="1"/>
  <c r="K262" i="17"/>
  <c r="K263" i="17" s="1"/>
  <c r="K264" i="17" s="1"/>
  <c r="K265" i="17" s="1"/>
  <c r="K266" i="17" s="1"/>
  <c r="K267" i="17" s="1"/>
  <c r="K268" i="17" s="1"/>
  <c r="K269" i="17" s="1"/>
  <c r="K270" i="17" s="1"/>
  <c r="K271" i="17" s="1"/>
  <c r="K272" i="17" s="1"/>
  <c r="K273" i="17" s="1"/>
  <c r="K250" i="17"/>
  <c r="K251" i="17" s="1"/>
  <c r="K252" i="17" s="1"/>
  <c r="K253" i="17" s="1"/>
  <c r="K254" i="17" s="1"/>
  <c r="K255" i="17" s="1"/>
  <c r="K256" i="17" s="1"/>
  <c r="K257" i="17" s="1"/>
  <c r="K258" i="17" s="1"/>
  <c r="K259" i="17" s="1"/>
  <c r="K260" i="17" s="1"/>
  <c r="K261" i="17" s="1"/>
  <c r="K238" i="17"/>
  <c r="K239" i="17" s="1"/>
  <c r="K240" i="17" s="1"/>
  <c r="K241" i="17" s="1"/>
  <c r="K242" i="17" s="1"/>
  <c r="K243" i="17" s="1"/>
  <c r="K244" i="17" s="1"/>
  <c r="K245" i="17" s="1"/>
  <c r="K246" i="17" s="1"/>
  <c r="K247" i="17" s="1"/>
  <c r="K248" i="17" s="1"/>
  <c r="K249" i="17" s="1"/>
  <c r="K226" i="17"/>
  <c r="K227" i="17" s="1"/>
  <c r="K228" i="17" s="1"/>
  <c r="K229" i="17" s="1"/>
  <c r="K230" i="17" s="1"/>
  <c r="K231" i="17" s="1"/>
  <c r="K232" i="17" s="1"/>
  <c r="K233" i="17" s="1"/>
  <c r="K234" i="17" s="1"/>
  <c r="K235" i="17" s="1"/>
  <c r="K236" i="17" s="1"/>
  <c r="K237" i="17" s="1"/>
  <c r="K214" i="17"/>
  <c r="K215" i="17" s="1"/>
  <c r="K216" i="17" s="1"/>
  <c r="K217" i="17" s="1"/>
  <c r="K218" i="17" s="1"/>
  <c r="K219" i="17" s="1"/>
  <c r="K220" i="17" s="1"/>
  <c r="K221" i="17" s="1"/>
  <c r="K222" i="17" s="1"/>
  <c r="K223" i="17" s="1"/>
  <c r="K224" i="17" s="1"/>
  <c r="K225" i="17" s="1"/>
  <c r="K202" i="17"/>
  <c r="K203" i="17" s="1"/>
  <c r="K204" i="17" s="1"/>
  <c r="K205" i="17" s="1"/>
  <c r="K206" i="17" s="1"/>
  <c r="K207" i="17" s="1"/>
  <c r="K208" i="17" s="1"/>
  <c r="K209" i="17" s="1"/>
  <c r="K210" i="17" s="1"/>
  <c r="K211" i="17" s="1"/>
  <c r="K212" i="17" s="1"/>
  <c r="K213" i="17" s="1"/>
  <c r="K190" i="17"/>
  <c r="K191" i="17" s="1"/>
  <c r="K192" i="17" s="1"/>
  <c r="K193" i="17" s="1"/>
  <c r="K194" i="17" s="1"/>
  <c r="K195" i="17" s="1"/>
  <c r="K196" i="17" s="1"/>
  <c r="K197" i="17" s="1"/>
  <c r="K198" i="17" s="1"/>
  <c r="K199" i="17" s="1"/>
  <c r="K200" i="17" s="1"/>
  <c r="K201" i="17" s="1"/>
  <c r="K178" i="17"/>
  <c r="K179" i="17" s="1"/>
  <c r="K180" i="17" s="1"/>
  <c r="K181" i="17" s="1"/>
  <c r="K182" i="17" s="1"/>
  <c r="K183" i="17" s="1"/>
  <c r="K184" i="17" s="1"/>
  <c r="K185" i="17" s="1"/>
  <c r="K186" i="17" s="1"/>
  <c r="K187" i="17" s="1"/>
  <c r="K188" i="17" s="1"/>
  <c r="K189" i="17" s="1"/>
  <c r="K166" i="17"/>
  <c r="K167" i="17" s="1"/>
  <c r="K168" i="17" s="1"/>
  <c r="K169" i="17" s="1"/>
  <c r="K170" i="17" s="1"/>
  <c r="K171" i="17" s="1"/>
  <c r="K172" i="17" s="1"/>
  <c r="K173" i="17" s="1"/>
  <c r="K174" i="17" s="1"/>
  <c r="K175" i="17" s="1"/>
  <c r="K176" i="17" s="1"/>
  <c r="K177" i="17" s="1"/>
  <c r="K154" i="17"/>
  <c r="K155" i="17" s="1"/>
  <c r="K156" i="17" s="1"/>
  <c r="K157" i="17" s="1"/>
  <c r="K158" i="17" s="1"/>
  <c r="K159" i="17" s="1"/>
  <c r="K160" i="17" s="1"/>
  <c r="K161" i="17" s="1"/>
  <c r="K162" i="17" s="1"/>
  <c r="K163" i="17" s="1"/>
  <c r="K164" i="17" s="1"/>
  <c r="K165" i="17" s="1"/>
  <c r="K142" i="17"/>
  <c r="K143" i="17" s="1"/>
  <c r="K144" i="17" s="1"/>
  <c r="K145" i="17" s="1"/>
  <c r="K146" i="17" s="1"/>
  <c r="K147" i="17" s="1"/>
  <c r="K148" i="17" s="1"/>
  <c r="K149" i="17" s="1"/>
  <c r="K150" i="17" s="1"/>
  <c r="K151" i="17" s="1"/>
  <c r="K152" i="17" s="1"/>
  <c r="K153" i="17" s="1"/>
  <c r="K130" i="17"/>
  <c r="K131" i="17" s="1"/>
  <c r="K132" i="17" s="1"/>
  <c r="K133" i="17" s="1"/>
  <c r="K134" i="17" s="1"/>
  <c r="K135" i="17" s="1"/>
  <c r="K136" i="17" s="1"/>
  <c r="K137" i="17" s="1"/>
  <c r="K138" i="17" s="1"/>
  <c r="K139" i="17" s="1"/>
  <c r="K140" i="17" s="1"/>
  <c r="K141" i="17" s="1"/>
  <c r="K118" i="17"/>
  <c r="K119" i="17" s="1"/>
  <c r="K120" i="17" s="1"/>
  <c r="K121" i="17" s="1"/>
  <c r="K122" i="17" s="1"/>
  <c r="K123" i="17" s="1"/>
  <c r="K124" i="17" s="1"/>
  <c r="K125" i="17" s="1"/>
  <c r="K126" i="17" s="1"/>
  <c r="K127" i="17" s="1"/>
  <c r="K128" i="17" s="1"/>
  <c r="K129" i="17" s="1"/>
  <c r="K106" i="17"/>
  <c r="K107" i="17" s="1"/>
  <c r="K108" i="17" s="1"/>
  <c r="K109" i="17" s="1"/>
  <c r="K110" i="17" s="1"/>
  <c r="K111" i="17" s="1"/>
  <c r="K112" i="17" s="1"/>
  <c r="K113" i="17" s="1"/>
  <c r="K114" i="17" s="1"/>
  <c r="K115" i="17" s="1"/>
  <c r="K116" i="17" s="1"/>
  <c r="K117" i="17" s="1"/>
  <c r="K94" i="17"/>
  <c r="K95" i="17" s="1"/>
  <c r="K96" i="17" s="1"/>
  <c r="K97" i="17" s="1"/>
  <c r="K98" i="17" s="1"/>
  <c r="K99" i="17" s="1"/>
  <c r="K100" i="17" s="1"/>
  <c r="K101" i="17" s="1"/>
  <c r="K102" i="17" s="1"/>
  <c r="K103" i="17" s="1"/>
  <c r="K104" i="17" s="1"/>
  <c r="K105" i="17" s="1"/>
  <c r="K82" i="17"/>
  <c r="K83" i="17" s="1"/>
  <c r="K84" i="17" s="1"/>
  <c r="K85" i="17" s="1"/>
  <c r="K86" i="17" s="1"/>
  <c r="K87" i="17" s="1"/>
  <c r="K88" i="17" s="1"/>
  <c r="K89" i="17" s="1"/>
  <c r="K90" i="17" s="1"/>
  <c r="K91" i="17" s="1"/>
  <c r="K92" i="17" s="1"/>
  <c r="K93" i="17" s="1"/>
  <c r="K70" i="17"/>
  <c r="K71" i="17" s="1"/>
  <c r="K72" i="17" s="1"/>
  <c r="K73" i="17" s="1"/>
  <c r="K74" i="17" s="1"/>
  <c r="K75" i="17" s="1"/>
  <c r="K76" i="17" s="1"/>
  <c r="K77" i="17" s="1"/>
  <c r="K78" i="17" s="1"/>
  <c r="K79" i="17" s="1"/>
  <c r="K80" i="17" s="1"/>
  <c r="K81" i="17" s="1"/>
  <c r="K58" i="17"/>
  <c r="K59" i="17" s="1"/>
  <c r="K60" i="17" s="1"/>
  <c r="K61" i="17" s="1"/>
  <c r="K62" i="17" s="1"/>
  <c r="K63" i="17" s="1"/>
  <c r="K64" i="17" s="1"/>
  <c r="K65" i="17" s="1"/>
  <c r="K66" i="17" s="1"/>
  <c r="K67" i="17" s="1"/>
  <c r="K68" i="17" s="1"/>
  <c r="K69" i="17" s="1"/>
  <c r="K46" i="17"/>
  <c r="K47" i="17" s="1"/>
  <c r="K48" i="17" s="1"/>
  <c r="K49" i="17" s="1"/>
  <c r="K50" i="17" s="1"/>
  <c r="K51" i="17" s="1"/>
  <c r="K52" i="17" s="1"/>
  <c r="K53" i="17" s="1"/>
  <c r="K54" i="17" s="1"/>
  <c r="K55" i="17" s="1"/>
  <c r="K56" i="17" s="1"/>
  <c r="K57" i="17" s="1"/>
  <c r="K34" i="17"/>
  <c r="K35" i="17" s="1"/>
  <c r="K36" i="17" s="1"/>
  <c r="K37" i="17" s="1"/>
  <c r="K38" i="17" s="1"/>
  <c r="K39" i="17" s="1"/>
  <c r="K40" i="17" s="1"/>
  <c r="K41" i="17" s="1"/>
  <c r="K42" i="17" s="1"/>
  <c r="K43" i="17" s="1"/>
  <c r="K44" i="17" s="1"/>
  <c r="K45" i="17" s="1"/>
  <c r="K22" i="17"/>
  <c r="K23" i="17" s="1"/>
  <c r="K24" i="17" s="1"/>
  <c r="K25" i="17" s="1"/>
  <c r="K26" i="17" s="1"/>
  <c r="K27" i="17" s="1"/>
  <c r="K28" i="17" s="1"/>
  <c r="K29" i="17" s="1"/>
  <c r="K30" i="17" s="1"/>
  <c r="K31" i="17" s="1"/>
  <c r="K32" i="17" s="1"/>
  <c r="K33" i="17" s="1"/>
  <c r="K10" i="17"/>
  <c r="K11" i="17" s="1"/>
  <c r="K12" i="17" s="1"/>
  <c r="K13" i="17" s="1"/>
  <c r="K14" i="17" s="1"/>
  <c r="K15" i="17" s="1"/>
  <c r="K16" i="17" s="1"/>
  <c r="K17" i="17" s="1"/>
  <c r="K18" i="17" s="1"/>
  <c r="K19" i="17" s="1"/>
  <c r="K20" i="17" s="1"/>
  <c r="K21" i="17" s="1"/>
  <c r="X96" i="10"/>
  <c r="X95" i="10"/>
  <c r="X94" i="10"/>
  <c r="X93" i="10"/>
  <c r="X92" i="10"/>
  <c r="X91" i="10"/>
  <c r="X90" i="10"/>
  <c r="X89" i="10"/>
  <c r="X88" i="10"/>
  <c r="X87" i="10"/>
  <c r="X86" i="10"/>
  <c r="X85" i="10"/>
  <c r="X84" i="10"/>
  <c r="X83" i="10"/>
  <c r="X82" i="10"/>
  <c r="X81" i="10"/>
  <c r="X80" i="10"/>
  <c r="X79" i="10"/>
  <c r="X78" i="10"/>
  <c r="X77" i="10"/>
  <c r="X76" i="10"/>
  <c r="X75" i="10"/>
  <c r="X74" i="10"/>
  <c r="X73" i="10"/>
  <c r="X72" i="10"/>
  <c r="X71" i="10"/>
  <c r="X70" i="10"/>
  <c r="X69" i="10"/>
  <c r="X68" i="10"/>
  <c r="X67" i="10"/>
  <c r="X66" i="10"/>
  <c r="X65" i="10"/>
  <c r="X64" i="10"/>
  <c r="X63" i="10"/>
  <c r="X62" i="10"/>
  <c r="X61" i="10"/>
  <c r="X60" i="10"/>
  <c r="X59" i="10"/>
  <c r="X58" i="10"/>
  <c r="X57" i="10"/>
  <c r="X56" i="10"/>
  <c r="X55" i="10"/>
  <c r="X54" i="10"/>
  <c r="X53" i="10"/>
  <c r="X52" i="10"/>
  <c r="X51" i="10"/>
  <c r="X50" i="10"/>
  <c r="X49" i="10"/>
  <c r="X48" i="10"/>
  <c r="X47" i="10"/>
  <c r="X46" i="10"/>
  <c r="X45" i="10"/>
  <c r="X44" i="10"/>
  <c r="X43" i="10"/>
  <c r="X42" i="10"/>
  <c r="X41" i="10"/>
  <c r="X40" i="10"/>
  <c r="X39" i="10"/>
  <c r="X38" i="10"/>
  <c r="X37" i="10"/>
  <c r="X36" i="10"/>
  <c r="X35" i="10"/>
  <c r="X34" i="10"/>
  <c r="X33" i="10"/>
  <c r="X32" i="10"/>
  <c r="X31" i="10"/>
  <c r="X30" i="10"/>
  <c r="X29" i="10"/>
  <c r="X28" i="10"/>
  <c r="X27" i="10"/>
  <c r="X26" i="10"/>
  <c r="X25" i="10"/>
  <c r="X24" i="10"/>
  <c r="X23" i="10"/>
  <c r="X22" i="10"/>
  <c r="X21" i="10"/>
  <c r="X20" i="10"/>
  <c r="X19" i="10"/>
  <c r="X18" i="10"/>
  <c r="X17" i="10"/>
  <c r="X16" i="10"/>
  <c r="X15" i="10"/>
  <c r="X14" i="10"/>
  <c r="X13" i="10"/>
  <c r="X12" i="10"/>
  <c r="X11" i="10"/>
  <c r="X10" i="10"/>
  <c r="X9" i="10"/>
  <c r="X8" i="10"/>
  <c r="X7" i="10"/>
  <c r="X96" i="15"/>
  <c r="X95" i="15"/>
  <c r="X94" i="15"/>
  <c r="X93" i="15"/>
  <c r="X92" i="15"/>
  <c r="X91" i="15"/>
  <c r="X90" i="15"/>
  <c r="X89" i="15"/>
  <c r="X88" i="15"/>
  <c r="X87" i="15"/>
  <c r="X86" i="15"/>
  <c r="X85" i="15"/>
  <c r="X84" i="15"/>
  <c r="X83" i="15"/>
  <c r="X82" i="15"/>
  <c r="X81" i="15"/>
  <c r="X80" i="15"/>
  <c r="X79" i="15"/>
  <c r="X78" i="15"/>
  <c r="X77" i="15"/>
  <c r="X76" i="15"/>
  <c r="X75" i="15"/>
  <c r="X74" i="15"/>
  <c r="X73" i="15"/>
  <c r="X72" i="15"/>
  <c r="X71" i="15"/>
  <c r="X70" i="15"/>
  <c r="X69" i="15"/>
  <c r="X68" i="15"/>
  <c r="X67" i="15"/>
  <c r="X66" i="15"/>
  <c r="X65" i="15"/>
  <c r="X64" i="15"/>
  <c r="X63" i="15"/>
  <c r="X62" i="15"/>
  <c r="X61" i="15"/>
  <c r="X60" i="15"/>
  <c r="X59" i="15"/>
  <c r="X58" i="15"/>
  <c r="X57" i="15"/>
  <c r="X56" i="15"/>
  <c r="X55" i="15"/>
  <c r="X54" i="15"/>
  <c r="X53" i="15"/>
  <c r="X52" i="15"/>
  <c r="X51" i="15"/>
  <c r="X50" i="15"/>
  <c r="X49" i="15"/>
  <c r="X48" i="15"/>
  <c r="X47" i="15"/>
  <c r="X46" i="15"/>
  <c r="X45" i="15"/>
  <c r="X44" i="15"/>
  <c r="X43" i="15"/>
  <c r="X42" i="15"/>
  <c r="X41" i="15"/>
  <c r="X40" i="15"/>
  <c r="X39" i="15"/>
  <c r="X38" i="15"/>
  <c r="X37" i="15"/>
  <c r="X36" i="15"/>
  <c r="X35" i="15"/>
  <c r="X34" i="15"/>
  <c r="X33" i="15"/>
  <c r="X32" i="15"/>
  <c r="X31" i="15"/>
  <c r="X30" i="15"/>
  <c r="X29" i="15"/>
  <c r="X28" i="15"/>
  <c r="X27" i="15"/>
  <c r="X26" i="15"/>
  <c r="X25" i="15"/>
  <c r="X24" i="15"/>
  <c r="X23" i="15"/>
  <c r="X22" i="15"/>
  <c r="X21" i="15"/>
  <c r="X20" i="15"/>
  <c r="X19" i="15"/>
  <c r="X18" i="15"/>
  <c r="X17" i="15"/>
  <c r="X16" i="15"/>
  <c r="X15" i="15"/>
  <c r="X14" i="15"/>
  <c r="X13" i="15"/>
  <c r="X12" i="15"/>
  <c r="X11" i="15"/>
  <c r="X10" i="15"/>
  <c r="X9" i="15"/>
  <c r="X8" i="15"/>
  <c r="X7" i="15"/>
  <c r="P295" i="12" l="1"/>
  <c r="P296" i="17"/>
  <c r="L297" i="17"/>
  <c r="P297" i="17" s="1"/>
  <c r="X28" i="14"/>
  <c r="X28" i="9"/>
  <c r="X7" i="14"/>
  <c r="X11" i="14"/>
  <c r="X15" i="14"/>
  <c r="X17" i="14"/>
  <c r="X19" i="14"/>
  <c r="X21" i="14"/>
  <c r="X23" i="14"/>
  <c r="X25" i="14"/>
  <c r="X27" i="14"/>
  <c r="X9" i="14"/>
  <c r="X13" i="14"/>
  <c r="X6" i="14"/>
  <c r="X8" i="14"/>
  <c r="X10" i="14"/>
  <c r="X12" i="14"/>
  <c r="X14" i="14"/>
  <c r="X16" i="14"/>
  <c r="X18" i="14"/>
  <c r="X20" i="14"/>
  <c r="Q61" i="12"/>
  <c r="P61" i="12" s="1"/>
  <c r="P60" i="12"/>
  <c r="L180" i="12"/>
  <c r="L62" i="12"/>
  <c r="L63" i="12" s="1"/>
  <c r="L64" i="12" s="1"/>
  <c r="L65" i="12" s="1"/>
  <c r="L66" i="12" s="1"/>
  <c r="L67" i="12" s="1"/>
  <c r="L68" i="12" s="1"/>
  <c r="X24" i="14"/>
  <c r="X22" i="14"/>
  <c r="X26" i="14"/>
  <c r="X7" i="9"/>
  <c r="X9" i="9"/>
  <c r="X11" i="9"/>
  <c r="X13" i="9"/>
  <c r="X15" i="9"/>
  <c r="X23" i="9"/>
  <c r="X8" i="9"/>
  <c r="X17" i="9"/>
  <c r="X27" i="9"/>
  <c r="X6" i="9"/>
  <c r="X10" i="9"/>
  <c r="X14" i="9"/>
  <c r="X18" i="9"/>
  <c r="X20" i="9"/>
  <c r="X24" i="9"/>
  <c r="X26" i="9"/>
  <c r="X12" i="9"/>
  <c r="X16" i="9"/>
  <c r="X22" i="9"/>
  <c r="X19" i="9"/>
  <c r="X21" i="9"/>
  <c r="X25" i="9"/>
  <c r="J97" i="10"/>
  <c r="AG96" i="15"/>
  <c r="AF96" i="15"/>
  <c r="AE96" i="15"/>
  <c r="AB96" i="15"/>
  <c r="Y96" i="15"/>
  <c r="W96" i="15"/>
  <c r="V96" i="15"/>
  <c r="U96" i="15"/>
  <c r="T96" i="15"/>
  <c r="S96" i="15"/>
  <c r="R96" i="15"/>
  <c r="Q96" i="15"/>
  <c r="O96" i="15"/>
  <c r="N96" i="15"/>
  <c r="M96" i="15"/>
  <c r="L96" i="15"/>
  <c r="K96" i="15"/>
  <c r="AD96" i="15"/>
  <c r="AC96" i="15"/>
  <c r="AA96" i="15"/>
  <c r="Z96" i="15"/>
  <c r="I96" i="15"/>
  <c r="H96" i="15"/>
  <c r="G96" i="15"/>
  <c r="F96" i="15"/>
  <c r="E96" i="15"/>
  <c r="D96" i="15"/>
  <c r="C96" i="15"/>
  <c r="B96" i="15"/>
  <c r="AG96" i="10"/>
  <c r="AF96" i="10"/>
  <c r="AB96" i="10"/>
  <c r="Y96" i="10"/>
  <c r="W96" i="10"/>
  <c r="V96" i="10"/>
  <c r="U96" i="10"/>
  <c r="T96" i="10"/>
  <c r="S96" i="10"/>
  <c r="R96" i="10"/>
  <c r="Q96" i="10"/>
  <c r="O96" i="10"/>
  <c r="N96" i="10"/>
  <c r="M96" i="10"/>
  <c r="L96" i="10"/>
  <c r="K96" i="10"/>
  <c r="AA96" i="10"/>
  <c r="Z96" i="10"/>
  <c r="I96" i="10"/>
  <c r="H96" i="10"/>
  <c r="G96" i="10"/>
  <c r="F96" i="10"/>
  <c r="E96" i="10"/>
  <c r="D96" i="10"/>
  <c r="C96" i="10"/>
  <c r="B96" i="10"/>
  <c r="L181" i="12" l="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129" i="11"/>
  <c r="J130" i="11"/>
  <c r="J131" i="11"/>
  <c r="J132" i="11"/>
  <c r="J133" i="11"/>
  <c r="J134" i="11"/>
  <c r="J135" i="11"/>
  <c r="J136" i="11"/>
  <c r="J137" i="11"/>
  <c r="J138" i="11"/>
  <c r="J139" i="11"/>
  <c r="J140" i="11"/>
  <c r="J141" i="11"/>
  <c r="J142" i="11"/>
  <c r="J143" i="11"/>
  <c r="J144" i="11"/>
  <c r="J145" i="11"/>
  <c r="J146" i="11"/>
  <c r="J147" i="11"/>
  <c r="J148" i="11"/>
  <c r="J149" i="11"/>
  <c r="J150" i="11"/>
  <c r="J151" i="11"/>
  <c r="J152" i="11"/>
  <c r="J153" i="11"/>
  <c r="J154" i="11"/>
  <c r="J155" i="11"/>
  <c r="J156" i="11"/>
  <c r="J157" i="11"/>
  <c r="J158" i="11"/>
  <c r="J159" i="11"/>
  <c r="J160" i="11"/>
  <c r="J161" i="11"/>
  <c r="J162" i="11"/>
  <c r="J163" i="11"/>
  <c r="J164" i="11"/>
  <c r="J165" i="11"/>
  <c r="J166" i="11"/>
  <c r="J167" i="11"/>
  <c r="J168" i="11"/>
  <c r="J169" i="11"/>
  <c r="J170" i="11"/>
  <c r="J171" i="11"/>
  <c r="J172" i="11"/>
  <c r="J173" i="11"/>
  <c r="J174" i="11"/>
  <c r="J175" i="11"/>
  <c r="J176" i="11"/>
  <c r="J177" i="11"/>
  <c r="J178" i="11"/>
  <c r="J179" i="11"/>
  <c r="J180" i="11"/>
  <c r="J181" i="11"/>
  <c r="J182" i="11"/>
  <c r="J183" i="11"/>
  <c r="J184" i="11"/>
  <c r="J185" i="11"/>
  <c r="J186" i="11"/>
  <c r="J187" i="11"/>
  <c r="J188" i="11"/>
  <c r="J189" i="11"/>
  <c r="J190" i="11"/>
  <c r="J191" i="11"/>
  <c r="J192" i="11"/>
  <c r="J193" i="11"/>
  <c r="J194" i="11"/>
  <c r="J195" i="11"/>
  <c r="J196" i="11"/>
  <c r="J197" i="11"/>
  <c r="J198" i="11"/>
  <c r="L182" i="12" l="1"/>
  <c r="J96" i="15"/>
  <c r="J96" i="10"/>
  <c r="L183" i="12" l="1"/>
  <c r="AB95" i="15"/>
  <c r="AB28" i="14" s="1"/>
  <c r="AB94" i="15"/>
  <c r="AB93" i="15"/>
  <c r="AB92" i="15"/>
  <c r="AB91" i="15"/>
  <c r="AB90" i="15"/>
  <c r="AB89" i="15"/>
  <c r="AB88" i="15"/>
  <c r="AB87" i="15"/>
  <c r="AB86" i="15"/>
  <c r="AB85" i="15"/>
  <c r="AB84" i="15"/>
  <c r="AB83" i="15"/>
  <c r="AB82" i="15"/>
  <c r="AB81" i="15"/>
  <c r="AB80" i="15"/>
  <c r="AB79" i="15"/>
  <c r="AB78" i="15"/>
  <c r="AB77" i="15"/>
  <c r="AB76" i="15"/>
  <c r="AB75" i="15"/>
  <c r="AB74" i="15"/>
  <c r="AB73" i="15"/>
  <c r="AB72" i="15"/>
  <c r="AB71" i="15"/>
  <c r="AB70" i="15"/>
  <c r="AB69" i="15"/>
  <c r="AB68" i="15"/>
  <c r="AB67" i="15"/>
  <c r="AB66" i="15"/>
  <c r="AB65" i="15"/>
  <c r="AB64" i="15"/>
  <c r="AB63" i="15"/>
  <c r="AB62" i="15"/>
  <c r="AB61" i="15"/>
  <c r="AB60" i="15"/>
  <c r="AB59" i="15"/>
  <c r="AB58" i="15"/>
  <c r="AB57" i="15"/>
  <c r="AB56" i="15"/>
  <c r="AB55" i="15"/>
  <c r="AB54" i="15"/>
  <c r="AB53" i="15"/>
  <c r="AB52" i="15"/>
  <c r="AB51" i="15"/>
  <c r="AB50" i="15"/>
  <c r="AB49" i="15"/>
  <c r="AB48" i="15"/>
  <c r="AB47" i="15"/>
  <c r="AB46" i="15"/>
  <c r="AB45" i="15"/>
  <c r="AB44" i="15"/>
  <c r="AB43" i="15"/>
  <c r="AB42" i="15"/>
  <c r="AB41" i="15"/>
  <c r="AB40" i="15"/>
  <c r="AB39" i="15"/>
  <c r="AB38" i="15"/>
  <c r="AB37" i="15"/>
  <c r="AB36" i="15"/>
  <c r="AB35" i="15"/>
  <c r="AB34" i="15"/>
  <c r="AB33" i="15"/>
  <c r="AB32" i="15"/>
  <c r="AB31" i="15"/>
  <c r="AB30" i="15"/>
  <c r="AB29" i="15"/>
  <c r="AB28" i="15"/>
  <c r="AB27" i="15"/>
  <c r="AB26" i="15"/>
  <c r="AB25" i="15"/>
  <c r="AB24" i="15"/>
  <c r="AB23" i="15"/>
  <c r="AB22" i="15"/>
  <c r="AB21" i="15"/>
  <c r="AB20" i="15"/>
  <c r="AB19" i="15"/>
  <c r="AB18" i="15"/>
  <c r="AB17" i="15"/>
  <c r="AB16" i="15"/>
  <c r="AB15" i="15"/>
  <c r="AB14" i="15"/>
  <c r="AB13" i="15"/>
  <c r="AB12" i="15"/>
  <c r="AB11" i="15"/>
  <c r="AB10" i="15"/>
  <c r="AB9" i="15"/>
  <c r="AB8" i="15"/>
  <c r="AB7" i="15"/>
  <c r="AB11" i="9"/>
  <c r="AB10" i="9"/>
  <c r="AB9" i="9"/>
  <c r="AB8" i="9"/>
  <c r="AB7" i="9"/>
  <c r="AB6" i="9"/>
  <c r="AB95" i="10"/>
  <c r="AB28" i="9" s="1"/>
  <c r="AB94" i="10"/>
  <c r="AB93" i="10"/>
  <c r="AB92" i="10"/>
  <c r="AB91" i="10"/>
  <c r="AB90" i="10"/>
  <c r="AB89" i="10"/>
  <c r="AB88" i="10"/>
  <c r="AB87" i="10"/>
  <c r="AB86" i="10"/>
  <c r="AB85" i="10"/>
  <c r="AB84" i="10"/>
  <c r="AB83" i="10"/>
  <c r="AB82" i="10"/>
  <c r="AB81" i="10"/>
  <c r="AB80" i="10"/>
  <c r="AB79" i="10"/>
  <c r="AB78" i="10"/>
  <c r="AB77" i="10"/>
  <c r="AB76" i="10"/>
  <c r="AB75" i="10"/>
  <c r="AB74" i="10"/>
  <c r="AB73" i="10"/>
  <c r="AB72" i="10"/>
  <c r="AB71" i="10"/>
  <c r="AB70" i="10"/>
  <c r="AB69" i="10"/>
  <c r="AB68" i="10"/>
  <c r="AB67" i="10"/>
  <c r="AB66" i="10"/>
  <c r="AB65" i="10"/>
  <c r="AB64" i="10"/>
  <c r="AB63" i="10"/>
  <c r="AB62" i="10"/>
  <c r="AB61" i="10"/>
  <c r="AB60" i="10"/>
  <c r="AB59" i="10"/>
  <c r="AB58" i="10"/>
  <c r="AB57" i="10"/>
  <c r="AB56" i="10"/>
  <c r="AB55" i="10"/>
  <c r="AB54" i="10"/>
  <c r="AB53" i="10"/>
  <c r="AB52" i="10"/>
  <c r="AB51" i="10"/>
  <c r="AB50" i="10"/>
  <c r="AB49" i="10"/>
  <c r="AB48" i="10"/>
  <c r="AB47" i="10"/>
  <c r="AB46" i="10"/>
  <c r="AB45" i="10"/>
  <c r="AB44" i="10"/>
  <c r="AB43" i="10"/>
  <c r="AB42" i="10"/>
  <c r="AB41" i="10"/>
  <c r="AB40" i="10"/>
  <c r="AB39" i="10"/>
  <c r="AB38" i="10"/>
  <c r="AB37" i="10"/>
  <c r="AB36" i="10"/>
  <c r="AB35" i="10"/>
  <c r="AB33" i="10"/>
  <c r="AB31" i="10"/>
  <c r="L184" i="12" l="1"/>
  <c r="AB17" i="9"/>
  <c r="AB15" i="9"/>
  <c r="AB19" i="9"/>
  <c r="AB22" i="9"/>
  <c r="AB12" i="9"/>
  <c r="AB13" i="9"/>
  <c r="AB14" i="9"/>
  <c r="AB12" i="14"/>
  <c r="AB14" i="14"/>
  <c r="AB20" i="14"/>
  <c r="AB22" i="14"/>
  <c r="AB11" i="14"/>
  <c r="AB13" i="14"/>
  <c r="AB15" i="14"/>
  <c r="AB17" i="14"/>
  <c r="AB19" i="14"/>
  <c r="AB21" i="14"/>
  <c r="AB23" i="14"/>
  <c r="AB25" i="14"/>
  <c r="AB27" i="14"/>
  <c r="AB20" i="9"/>
  <c r="AB21" i="9"/>
  <c r="AB25" i="9"/>
  <c r="AB27" i="9"/>
  <c r="AB23" i="9"/>
  <c r="AB16" i="9"/>
  <c r="AB18" i="9"/>
  <c r="AB24" i="9"/>
  <c r="AB26" i="9"/>
  <c r="AB16" i="14"/>
  <c r="AB18" i="14"/>
  <c r="AB24" i="14"/>
  <c r="AB26" i="14"/>
  <c r="AG95" i="15"/>
  <c r="AF95" i="15"/>
  <c r="AE95" i="15"/>
  <c r="AE28" i="14" s="1"/>
  <c r="Y95" i="15"/>
  <c r="Y28" i="14" s="1"/>
  <c r="W95" i="15"/>
  <c r="W28" i="14" s="1"/>
  <c r="V95" i="15"/>
  <c r="V28" i="14" s="1"/>
  <c r="U95" i="15"/>
  <c r="U28" i="14" s="1"/>
  <c r="T95" i="15"/>
  <c r="T28" i="14" s="1"/>
  <c r="S95" i="15"/>
  <c r="S28" i="14" s="1"/>
  <c r="R95" i="15"/>
  <c r="R28" i="14" s="1"/>
  <c r="Q95" i="15"/>
  <c r="Q28" i="14" s="1"/>
  <c r="O95" i="15"/>
  <c r="O28" i="14" s="1"/>
  <c r="N95" i="15"/>
  <c r="N28" i="14" s="1"/>
  <c r="M95" i="15"/>
  <c r="M28" i="14" s="1"/>
  <c r="L95" i="15"/>
  <c r="L28" i="14" s="1"/>
  <c r="K95" i="15"/>
  <c r="K28" i="14" s="1"/>
  <c r="AD95" i="15"/>
  <c r="AD28" i="14" s="1"/>
  <c r="AC95" i="15"/>
  <c r="AC28" i="14" s="1"/>
  <c r="AA95" i="15"/>
  <c r="AA28" i="14" s="1"/>
  <c r="Z95" i="15"/>
  <c r="Z28" i="14" s="1"/>
  <c r="I95" i="15"/>
  <c r="I28" i="14" s="1"/>
  <c r="H95" i="15"/>
  <c r="H28" i="14" s="1"/>
  <c r="G95" i="15"/>
  <c r="G28" i="14" s="1"/>
  <c r="F95" i="15"/>
  <c r="F28" i="14" s="1"/>
  <c r="E95" i="15"/>
  <c r="E28" i="14" s="1"/>
  <c r="D95" i="15"/>
  <c r="D28" i="14" s="1"/>
  <c r="C95" i="15"/>
  <c r="C28" i="14" s="1"/>
  <c r="B95" i="15"/>
  <c r="B28" i="14" s="1"/>
  <c r="AG95" i="10"/>
  <c r="AF95" i="10"/>
  <c r="AE95" i="10"/>
  <c r="AE28" i="9" s="1"/>
  <c r="Y95" i="10"/>
  <c r="Y28" i="9" s="1"/>
  <c r="W95" i="10"/>
  <c r="W28" i="9" s="1"/>
  <c r="V95" i="10"/>
  <c r="V28" i="9" s="1"/>
  <c r="U95" i="10"/>
  <c r="U28" i="9" s="1"/>
  <c r="T95" i="10"/>
  <c r="T28" i="9" s="1"/>
  <c r="S95" i="10"/>
  <c r="S28" i="9" s="1"/>
  <c r="R95" i="10"/>
  <c r="R28" i="9" s="1"/>
  <c r="Q95" i="10"/>
  <c r="Q28" i="9" s="1"/>
  <c r="O95" i="10"/>
  <c r="O28" i="9" s="1"/>
  <c r="N95" i="10"/>
  <c r="N28" i="9" s="1"/>
  <c r="M95" i="10"/>
  <c r="M28" i="9" s="1"/>
  <c r="L95" i="10"/>
  <c r="L28" i="9" s="1"/>
  <c r="K95" i="10"/>
  <c r="K28" i="9" s="1"/>
  <c r="AC95" i="10"/>
  <c r="AC28" i="9" s="1"/>
  <c r="AA95" i="10"/>
  <c r="AA28" i="9" s="1"/>
  <c r="Z95" i="10"/>
  <c r="Z28" i="9" s="1"/>
  <c r="I95" i="10"/>
  <c r="I28" i="9" s="1"/>
  <c r="H95" i="10"/>
  <c r="H28" i="9" s="1"/>
  <c r="G95" i="10"/>
  <c r="G28" i="9" s="1"/>
  <c r="F95" i="10"/>
  <c r="F28" i="9" s="1"/>
  <c r="E95" i="10"/>
  <c r="E28" i="9" s="1"/>
  <c r="D95" i="10"/>
  <c r="D28" i="9" s="1"/>
  <c r="C95" i="10"/>
  <c r="C28" i="9" s="1"/>
  <c r="B95" i="10"/>
  <c r="B28" i="9" s="1"/>
  <c r="AF28" i="14" l="1"/>
  <c r="AG28" i="14"/>
  <c r="AG28" i="9"/>
  <c r="AF28" i="9"/>
  <c r="L185" i="12"/>
  <c r="J95" i="10"/>
  <c r="J28" i="9" s="1"/>
  <c r="J95" i="15"/>
  <c r="J28" i="14" s="1"/>
  <c r="L186" i="12" l="1"/>
  <c r="AG94" i="15"/>
  <c r="AF94" i="15"/>
  <c r="AE94" i="15"/>
  <c r="Y94" i="15"/>
  <c r="W94" i="15"/>
  <c r="V94" i="15"/>
  <c r="U94" i="15"/>
  <c r="T94" i="15"/>
  <c r="S94" i="15"/>
  <c r="R94" i="15"/>
  <c r="Q94" i="15"/>
  <c r="O94" i="15"/>
  <c r="N94" i="15"/>
  <c r="M94" i="15"/>
  <c r="L94" i="15"/>
  <c r="K94" i="15"/>
  <c r="AD94" i="15"/>
  <c r="AC94" i="15"/>
  <c r="AA94" i="15"/>
  <c r="Z94" i="15"/>
  <c r="I94" i="15"/>
  <c r="H94" i="15"/>
  <c r="G94" i="15"/>
  <c r="F94" i="15"/>
  <c r="E94" i="15"/>
  <c r="D94" i="15"/>
  <c r="C94" i="15"/>
  <c r="B94" i="15"/>
  <c r="AG94" i="10"/>
  <c r="AF94" i="10"/>
  <c r="AE94" i="10"/>
  <c r="Y94" i="10"/>
  <c r="W94" i="10"/>
  <c r="V94" i="10"/>
  <c r="U94" i="10"/>
  <c r="T94" i="10"/>
  <c r="S94" i="10"/>
  <c r="R94" i="10"/>
  <c r="Q94" i="10"/>
  <c r="O94" i="10"/>
  <c r="N94" i="10"/>
  <c r="M94" i="10"/>
  <c r="L94" i="10"/>
  <c r="K94" i="10"/>
  <c r="AC94" i="10"/>
  <c r="AA94" i="10"/>
  <c r="Z94" i="10"/>
  <c r="I94" i="10"/>
  <c r="H94" i="10"/>
  <c r="G94" i="10"/>
  <c r="F94" i="10"/>
  <c r="E94" i="10"/>
  <c r="D94" i="10"/>
  <c r="C94" i="10"/>
  <c r="B94" i="10"/>
  <c r="L187" i="12" l="1"/>
  <c r="J94" i="15"/>
  <c r="J94" i="10"/>
  <c r="A275" i="17"/>
  <c r="A276" i="17" s="1"/>
  <c r="A277" i="17" s="1"/>
  <c r="A278" i="17" s="1"/>
  <c r="A279" i="17" s="1"/>
  <c r="A280" i="17" s="1"/>
  <c r="A281" i="17" s="1"/>
  <c r="A282" i="17" s="1"/>
  <c r="A283" i="17" s="1"/>
  <c r="A284" i="17" s="1"/>
  <c r="A285" i="17" s="1"/>
  <c r="R274" i="17"/>
  <c r="R275" i="17" s="1"/>
  <c r="R276" i="17" s="1"/>
  <c r="R277" i="17" s="1"/>
  <c r="R278" i="17" s="1"/>
  <c r="R279" i="17" s="1"/>
  <c r="R280" i="17" s="1"/>
  <c r="R281" i="17" s="1"/>
  <c r="R282" i="17" s="1"/>
  <c r="R283" i="17" s="1"/>
  <c r="R284" i="17" s="1"/>
  <c r="R285" i="17" s="1"/>
  <c r="Q274" i="17"/>
  <c r="O274" i="17"/>
  <c r="O275" i="17" s="1"/>
  <c r="O276" i="17" s="1"/>
  <c r="O277" i="17" s="1"/>
  <c r="O278" i="17" s="1"/>
  <c r="O279" i="17" s="1"/>
  <c r="O280" i="17" s="1"/>
  <c r="O281" i="17" s="1"/>
  <c r="O282" i="17" s="1"/>
  <c r="O283" i="17" s="1"/>
  <c r="O284" i="17" s="1"/>
  <c r="O285" i="17" s="1"/>
  <c r="N274" i="17"/>
  <c r="N275" i="17" s="1"/>
  <c r="N276" i="17" s="1"/>
  <c r="N277" i="17" s="1"/>
  <c r="N278" i="17" s="1"/>
  <c r="N279" i="17" s="1"/>
  <c r="N280" i="17" s="1"/>
  <c r="N281" i="17" s="1"/>
  <c r="N282" i="17" s="1"/>
  <c r="N283" i="17" s="1"/>
  <c r="N284" i="17" s="1"/>
  <c r="N285" i="17" s="1"/>
  <c r="M274" i="17"/>
  <c r="M275" i="17" s="1"/>
  <c r="M276" i="17" s="1"/>
  <c r="M277" i="17" s="1"/>
  <c r="M278" i="17" s="1"/>
  <c r="M279" i="17" s="1"/>
  <c r="M280" i="17" s="1"/>
  <c r="M281" i="17" s="1"/>
  <c r="M282" i="17" s="1"/>
  <c r="M283" i="17" s="1"/>
  <c r="M284" i="17" s="1"/>
  <c r="M285" i="17" s="1"/>
  <c r="L274" i="17"/>
  <c r="L275" i="17" s="1"/>
  <c r="L276" i="17" s="1"/>
  <c r="L277" i="17" s="1"/>
  <c r="L278" i="17" s="1"/>
  <c r="L279" i="17" s="1"/>
  <c r="L280" i="17" s="1"/>
  <c r="L281" i="17" s="1"/>
  <c r="L282" i="17" s="1"/>
  <c r="L283" i="17" s="1"/>
  <c r="L284" i="17" s="1"/>
  <c r="L285" i="17" s="1"/>
  <c r="J274" i="17"/>
  <c r="J275" i="17" s="1"/>
  <c r="J276" i="17" s="1"/>
  <c r="J277" i="17" s="1"/>
  <c r="J278" i="17" s="1"/>
  <c r="J279" i="17" s="1"/>
  <c r="J280" i="17" s="1"/>
  <c r="J281" i="17" s="1"/>
  <c r="J282" i="17" s="1"/>
  <c r="J283" i="17" s="1"/>
  <c r="J284" i="17" s="1"/>
  <c r="J285" i="17" s="1"/>
  <c r="I274" i="17"/>
  <c r="I275" i="17" s="1"/>
  <c r="I276" i="17" s="1"/>
  <c r="I277" i="17" s="1"/>
  <c r="I278" i="17" s="1"/>
  <c r="I279" i="17" s="1"/>
  <c r="I280" i="17" s="1"/>
  <c r="I281" i="17" s="1"/>
  <c r="I282" i="17" s="1"/>
  <c r="I283" i="17" s="1"/>
  <c r="I284" i="17" s="1"/>
  <c r="I285" i="17" s="1"/>
  <c r="H274" i="17"/>
  <c r="H275" i="17" s="1"/>
  <c r="H276" i="17" s="1"/>
  <c r="H277" i="17" s="1"/>
  <c r="H278" i="17" s="1"/>
  <c r="H279" i="17" s="1"/>
  <c r="H280" i="17" s="1"/>
  <c r="H281" i="17" s="1"/>
  <c r="H282" i="17" s="1"/>
  <c r="H283" i="17" s="1"/>
  <c r="H284" i="17" s="1"/>
  <c r="H285" i="17" s="1"/>
  <c r="G274" i="17"/>
  <c r="G275" i="17" s="1"/>
  <c r="G276" i="17" s="1"/>
  <c r="G277" i="17" s="1"/>
  <c r="G278" i="17" s="1"/>
  <c r="G279" i="17" s="1"/>
  <c r="G280" i="17" s="1"/>
  <c r="G281" i="17" s="1"/>
  <c r="G282" i="17" s="1"/>
  <c r="G283" i="17" s="1"/>
  <c r="G284" i="17" s="1"/>
  <c r="G285" i="17" s="1"/>
  <c r="F274" i="17"/>
  <c r="F275" i="17" s="1"/>
  <c r="F276" i="17" s="1"/>
  <c r="F277" i="17" s="1"/>
  <c r="F278" i="17" s="1"/>
  <c r="F279" i="17" s="1"/>
  <c r="F280" i="17" s="1"/>
  <c r="F281" i="17" s="1"/>
  <c r="F282" i="17" s="1"/>
  <c r="F283" i="17" s="1"/>
  <c r="F284" i="17" s="1"/>
  <c r="F285" i="17" s="1"/>
  <c r="E274" i="17"/>
  <c r="E275" i="17" s="1"/>
  <c r="E276" i="17" s="1"/>
  <c r="E277" i="17" s="1"/>
  <c r="E278" i="17" s="1"/>
  <c r="E279" i="17" s="1"/>
  <c r="E280" i="17" s="1"/>
  <c r="E281" i="17" s="1"/>
  <c r="E282" i="17" s="1"/>
  <c r="E283" i="17" s="1"/>
  <c r="E284" i="17" s="1"/>
  <c r="E285" i="17" s="1"/>
  <c r="D274" i="17"/>
  <c r="D275" i="17" s="1"/>
  <c r="D276" i="17" s="1"/>
  <c r="D277" i="17" s="1"/>
  <c r="D278" i="17" s="1"/>
  <c r="D279" i="17" s="1"/>
  <c r="D280" i="17" s="1"/>
  <c r="D281" i="17" s="1"/>
  <c r="D282" i="17" s="1"/>
  <c r="D283" i="17" s="1"/>
  <c r="D284" i="17" s="1"/>
  <c r="D285" i="17" s="1"/>
  <c r="C274" i="17"/>
  <c r="C275" i="17" s="1"/>
  <c r="C276" i="17" s="1"/>
  <c r="C277" i="17" s="1"/>
  <c r="C278" i="17" s="1"/>
  <c r="C279" i="17" s="1"/>
  <c r="C280" i="17" s="1"/>
  <c r="C281" i="17" s="1"/>
  <c r="C282" i="17" s="1"/>
  <c r="C283" i="17" s="1"/>
  <c r="C284" i="17" s="1"/>
  <c r="C285" i="17" s="1"/>
  <c r="A274" i="12"/>
  <c r="A275" i="12" s="1"/>
  <c r="A276" i="12" s="1"/>
  <c r="A277" i="12" s="1"/>
  <c r="A278" i="12" s="1"/>
  <c r="A279" i="12" s="1"/>
  <c r="A280" i="12" s="1"/>
  <c r="A281" i="12" s="1"/>
  <c r="A282" i="12" s="1"/>
  <c r="A283" i="12" s="1"/>
  <c r="A284" i="12" s="1"/>
  <c r="R273" i="12"/>
  <c r="R274" i="12" s="1"/>
  <c r="R275" i="12" s="1"/>
  <c r="R276" i="12" s="1"/>
  <c r="R277" i="12" s="1"/>
  <c r="R278" i="12" s="1"/>
  <c r="R279" i="12" s="1"/>
  <c r="R280" i="12" s="1"/>
  <c r="R281" i="12" s="1"/>
  <c r="R282" i="12" s="1"/>
  <c r="R283" i="12" s="1"/>
  <c r="R284" i="12" s="1"/>
  <c r="Q273" i="12"/>
  <c r="J273" i="12"/>
  <c r="J274" i="12" s="1"/>
  <c r="J275" i="12" s="1"/>
  <c r="J276" i="12" s="1"/>
  <c r="J277" i="12" s="1"/>
  <c r="J278" i="12" s="1"/>
  <c r="J279" i="12" s="1"/>
  <c r="J280" i="12" s="1"/>
  <c r="J281" i="12" s="1"/>
  <c r="J282" i="12" s="1"/>
  <c r="J283" i="12" s="1"/>
  <c r="J284" i="12" s="1"/>
  <c r="I273" i="12"/>
  <c r="I274" i="12" s="1"/>
  <c r="I275" i="12" s="1"/>
  <c r="I276" i="12" s="1"/>
  <c r="I277" i="12" s="1"/>
  <c r="I278" i="12" s="1"/>
  <c r="I279" i="12" s="1"/>
  <c r="I280" i="12" s="1"/>
  <c r="I281" i="12" s="1"/>
  <c r="I282" i="12" s="1"/>
  <c r="I283" i="12" s="1"/>
  <c r="I284" i="12" s="1"/>
  <c r="H273" i="12"/>
  <c r="H274" i="12" s="1"/>
  <c r="H275" i="12" s="1"/>
  <c r="H276" i="12" s="1"/>
  <c r="H277" i="12" s="1"/>
  <c r="H278" i="12" s="1"/>
  <c r="H279" i="12" s="1"/>
  <c r="H280" i="12" s="1"/>
  <c r="H281" i="12" s="1"/>
  <c r="H282" i="12" s="1"/>
  <c r="H283" i="12" s="1"/>
  <c r="H284" i="12" s="1"/>
  <c r="G273" i="12"/>
  <c r="G274" i="12" s="1"/>
  <c r="G275" i="12" s="1"/>
  <c r="G276" i="12" s="1"/>
  <c r="G277" i="12" s="1"/>
  <c r="G278" i="12" s="1"/>
  <c r="G279" i="12" s="1"/>
  <c r="G280" i="12" s="1"/>
  <c r="G281" i="12" s="1"/>
  <c r="G282" i="12" s="1"/>
  <c r="G283" i="12" s="1"/>
  <c r="G284" i="12" s="1"/>
  <c r="F273" i="12"/>
  <c r="F274" i="12" s="1"/>
  <c r="F275" i="12" s="1"/>
  <c r="F276" i="12" s="1"/>
  <c r="F277" i="12" s="1"/>
  <c r="F278" i="12" s="1"/>
  <c r="F279" i="12" s="1"/>
  <c r="F280" i="12" s="1"/>
  <c r="F281" i="12" s="1"/>
  <c r="F282" i="12" s="1"/>
  <c r="F283" i="12" s="1"/>
  <c r="F284" i="12" s="1"/>
  <c r="E273" i="12"/>
  <c r="E274" i="12" s="1"/>
  <c r="E275" i="12" s="1"/>
  <c r="E276" i="12" s="1"/>
  <c r="E277" i="12" s="1"/>
  <c r="E278" i="12" s="1"/>
  <c r="E279" i="12" s="1"/>
  <c r="E280" i="12" s="1"/>
  <c r="E281" i="12" s="1"/>
  <c r="E282" i="12" s="1"/>
  <c r="E283" i="12" s="1"/>
  <c r="E284" i="12" s="1"/>
  <c r="D273" i="12"/>
  <c r="D274" i="12" s="1"/>
  <c r="D275" i="12" s="1"/>
  <c r="D276" i="12" s="1"/>
  <c r="D277" i="12" s="1"/>
  <c r="D278" i="12" s="1"/>
  <c r="D279" i="12" s="1"/>
  <c r="D280" i="12" s="1"/>
  <c r="D281" i="12" s="1"/>
  <c r="D282" i="12" s="1"/>
  <c r="D283" i="12" s="1"/>
  <c r="D284" i="12" s="1"/>
  <c r="C273" i="12"/>
  <c r="C274" i="12" s="1"/>
  <c r="C275" i="12" s="1"/>
  <c r="C276" i="12" s="1"/>
  <c r="C277" i="12" s="1"/>
  <c r="C278" i="12" s="1"/>
  <c r="C279" i="12" s="1"/>
  <c r="C280" i="12" s="1"/>
  <c r="C281" i="12" s="1"/>
  <c r="C282" i="12" s="1"/>
  <c r="C283" i="12" s="1"/>
  <c r="C284" i="12" s="1"/>
  <c r="Q274" i="12" l="1"/>
  <c r="P273" i="12"/>
  <c r="L188" i="12"/>
  <c r="Q275" i="17"/>
  <c r="P274" i="17"/>
  <c r="AG93" i="10"/>
  <c r="AF93" i="10"/>
  <c r="AE93" i="10"/>
  <c r="Y93" i="10"/>
  <c r="W93" i="10"/>
  <c r="V93" i="10"/>
  <c r="U93" i="10"/>
  <c r="T93" i="10"/>
  <c r="S93" i="10"/>
  <c r="R93" i="10"/>
  <c r="Q93" i="10"/>
  <c r="O93" i="10"/>
  <c r="N93" i="10"/>
  <c r="M93" i="10"/>
  <c r="L93" i="10"/>
  <c r="K93" i="10"/>
  <c r="AC93" i="10"/>
  <c r="AA93" i="10"/>
  <c r="Z93" i="10"/>
  <c r="I93" i="10"/>
  <c r="H93" i="10"/>
  <c r="G93" i="10"/>
  <c r="F93" i="10"/>
  <c r="E93" i="10"/>
  <c r="D93" i="10"/>
  <c r="C93" i="10"/>
  <c r="B93" i="10"/>
  <c r="AG93" i="15"/>
  <c r="AF93" i="15"/>
  <c r="AE93" i="15"/>
  <c r="Y93" i="15"/>
  <c r="W93" i="15"/>
  <c r="V93" i="15"/>
  <c r="U93" i="15"/>
  <c r="T93" i="15"/>
  <c r="S93" i="15"/>
  <c r="R93" i="15"/>
  <c r="Q93" i="15"/>
  <c r="O93" i="15"/>
  <c r="N93" i="15"/>
  <c r="M93" i="15"/>
  <c r="L93" i="15"/>
  <c r="K93" i="15"/>
  <c r="AD93" i="15"/>
  <c r="AC93" i="15"/>
  <c r="AA93" i="15"/>
  <c r="Z93" i="15"/>
  <c r="I93" i="15"/>
  <c r="H93" i="15"/>
  <c r="G93" i="15"/>
  <c r="F93" i="15"/>
  <c r="E93" i="15"/>
  <c r="D93" i="15"/>
  <c r="C93" i="15"/>
  <c r="B93" i="15"/>
  <c r="P275" i="17" l="1"/>
  <c r="Q276" i="17"/>
  <c r="P274" i="12"/>
  <c r="Q275" i="12"/>
  <c r="J93" i="15"/>
  <c r="J93"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T5" i="12"/>
  <c r="AJ5" i="12" s="1"/>
  <c r="T24" i="12"/>
  <c r="T14" i="12"/>
  <c r="AK14" i="12" s="1"/>
  <c r="R14" i="8"/>
  <c r="Q276" i="12" l="1"/>
  <c r="P275" i="12"/>
  <c r="Q277" i="17"/>
  <c r="P276" i="17"/>
  <c r="J27" i="9"/>
  <c r="J16" i="9"/>
  <c r="J8" i="9"/>
  <c r="J24" i="9"/>
  <c r="J12" i="9"/>
  <c r="J20" i="9"/>
  <c r="J21" i="9"/>
  <c r="J17" i="9"/>
  <c r="J11" i="9"/>
  <c r="J23" i="9"/>
  <c r="J15" i="9"/>
  <c r="J7" i="9"/>
  <c r="J18" i="9"/>
  <c r="J14" i="9"/>
  <c r="J10" i="9"/>
  <c r="J6" i="9"/>
  <c r="J25" i="9"/>
  <c r="J19" i="9"/>
  <c r="J13" i="9"/>
  <c r="J9" i="9"/>
  <c r="J26" i="9"/>
  <c r="J22" i="9"/>
  <c r="AH14" i="12"/>
  <c r="Z14" i="12"/>
  <c r="U14" i="12"/>
  <c r="AG14" i="12"/>
  <c r="Y14" i="12"/>
  <c r="AB14" i="12"/>
  <c r="AF14" i="12"/>
  <c r="X14" i="12"/>
  <c r="AA14" i="12"/>
  <c r="AE14" i="12"/>
  <c r="W14" i="12"/>
  <c r="AC14" i="12"/>
  <c r="AI14" i="12"/>
  <c r="AD14" i="12"/>
  <c r="V14" i="12"/>
  <c r="AJ14" i="12"/>
  <c r="A263" i="17"/>
  <c r="A264" i="17" s="1"/>
  <c r="A265" i="17" s="1"/>
  <c r="A266" i="17" s="1"/>
  <c r="A267" i="17" s="1"/>
  <c r="A268" i="17" s="1"/>
  <c r="A269" i="17" s="1"/>
  <c r="A270" i="17" s="1"/>
  <c r="A271" i="17" s="1"/>
  <c r="A272" i="17" s="1"/>
  <c r="A273" i="17" s="1"/>
  <c r="R262" i="17"/>
  <c r="R263" i="17" s="1"/>
  <c r="R264" i="17" s="1"/>
  <c r="R265" i="17" s="1"/>
  <c r="R266" i="17" s="1"/>
  <c r="R267" i="17" s="1"/>
  <c r="R268" i="17" s="1"/>
  <c r="R269" i="17" s="1"/>
  <c r="R270" i="17" s="1"/>
  <c r="R271" i="17" s="1"/>
  <c r="R272" i="17" s="1"/>
  <c r="R273" i="17" s="1"/>
  <c r="Q262" i="17"/>
  <c r="O262" i="17"/>
  <c r="O263" i="17" s="1"/>
  <c r="O264" i="17" s="1"/>
  <c r="O265" i="17" s="1"/>
  <c r="O266" i="17" s="1"/>
  <c r="O267" i="17" s="1"/>
  <c r="O268" i="17" s="1"/>
  <c r="O269" i="17" s="1"/>
  <c r="O270" i="17" s="1"/>
  <c r="O271" i="17" s="1"/>
  <c r="O272" i="17" s="1"/>
  <c r="O273" i="17" s="1"/>
  <c r="N262" i="17"/>
  <c r="N263" i="17" s="1"/>
  <c r="N264" i="17" s="1"/>
  <c r="N265" i="17" s="1"/>
  <c r="N266" i="17" s="1"/>
  <c r="N267" i="17" s="1"/>
  <c r="N268" i="17" s="1"/>
  <c r="N269" i="17" s="1"/>
  <c r="N270" i="17" s="1"/>
  <c r="N271" i="17" s="1"/>
  <c r="N272" i="17" s="1"/>
  <c r="N273" i="17" s="1"/>
  <c r="M262" i="17"/>
  <c r="M263" i="17" s="1"/>
  <c r="M264" i="17" s="1"/>
  <c r="M265" i="17" s="1"/>
  <c r="M266" i="17" s="1"/>
  <c r="M267" i="17" s="1"/>
  <c r="M268" i="17" s="1"/>
  <c r="M269" i="17" s="1"/>
  <c r="M270" i="17" s="1"/>
  <c r="M271" i="17" s="1"/>
  <c r="M272" i="17" s="1"/>
  <c r="M273" i="17" s="1"/>
  <c r="L262" i="17"/>
  <c r="L263" i="17" s="1"/>
  <c r="L264" i="17" s="1"/>
  <c r="L265" i="17" s="1"/>
  <c r="L266" i="17" s="1"/>
  <c r="L267" i="17" s="1"/>
  <c r="L268" i="17" s="1"/>
  <c r="L269" i="17" s="1"/>
  <c r="L270" i="17" s="1"/>
  <c r="L271" i="17" s="1"/>
  <c r="L272" i="17" s="1"/>
  <c r="L273" i="17" s="1"/>
  <c r="J262" i="17"/>
  <c r="J263" i="17" s="1"/>
  <c r="J264" i="17" s="1"/>
  <c r="J265" i="17" s="1"/>
  <c r="J266" i="17" s="1"/>
  <c r="J267" i="17" s="1"/>
  <c r="J268" i="17" s="1"/>
  <c r="J269" i="17" s="1"/>
  <c r="J270" i="17" s="1"/>
  <c r="J271" i="17" s="1"/>
  <c r="J272" i="17" s="1"/>
  <c r="J273" i="17" s="1"/>
  <c r="I262" i="17"/>
  <c r="I263" i="17" s="1"/>
  <c r="I264" i="17" s="1"/>
  <c r="I265" i="17" s="1"/>
  <c r="I266" i="17" s="1"/>
  <c r="I267" i="17" s="1"/>
  <c r="I268" i="17" s="1"/>
  <c r="I269" i="17" s="1"/>
  <c r="I270" i="17" s="1"/>
  <c r="I271" i="17" s="1"/>
  <c r="I272" i="17" s="1"/>
  <c r="I273" i="17" s="1"/>
  <c r="H262" i="17"/>
  <c r="H263" i="17" s="1"/>
  <c r="H264" i="17" s="1"/>
  <c r="H265" i="17" s="1"/>
  <c r="H266" i="17" s="1"/>
  <c r="H267" i="17" s="1"/>
  <c r="H268" i="17" s="1"/>
  <c r="H269" i="17" s="1"/>
  <c r="H270" i="17" s="1"/>
  <c r="H271" i="17" s="1"/>
  <c r="H272" i="17" s="1"/>
  <c r="H273" i="17" s="1"/>
  <c r="G262" i="17"/>
  <c r="G263" i="17" s="1"/>
  <c r="G264" i="17" s="1"/>
  <c r="G265" i="17" s="1"/>
  <c r="G266" i="17" s="1"/>
  <c r="G267" i="17" s="1"/>
  <c r="G268" i="17" s="1"/>
  <c r="G269" i="17" s="1"/>
  <c r="G270" i="17" s="1"/>
  <c r="G271" i="17" s="1"/>
  <c r="G272" i="17" s="1"/>
  <c r="G273" i="17" s="1"/>
  <c r="F262" i="17"/>
  <c r="F263" i="17" s="1"/>
  <c r="F264" i="17" s="1"/>
  <c r="F265" i="17" s="1"/>
  <c r="F266" i="17" s="1"/>
  <c r="F267" i="17" s="1"/>
  <c r="F268" i="17" s="1"/>
  <c r="F269" i="17" s="1"/>
  <c r="F270" i="17" s="1"/>
  <c r="F271" i="17" s="1"/>
  <c r="F272" i="17" s="1"/>
  <c r="F273" i="17" s="1"/>
  <c r="E262" i="17"/>
  <c r="E263" i="17" s="1"/>
  <c r="E264" i="17" s="1"/>
  <c r="E265" i="17" s="1"/>
  <c r="E266" i="17" s="1"/>
  <c r="E267" i="17" s="1"/>
  <c r="E268" i="17" s="1"/>
  <c r="E269" i="17" s="1"/>
  <c r="E270" i="17" s="1"/>
  <c r="E271" i="17" s="1"/>
  <c r="E272" i="17" s="1"/>
  <c r="E273" i="17" s="1"/>
  <c r="D262" i="17"/>
  <c r="D263" i="17" s="1"/>
  <c r="D264" i="17" s="1"/>
  <c r="D265" i="17" s="1"/>
  <c r="D266" i="17" s="1"/>
  <c r="D267" i="17" s="1"/>
  <c r="D268" i="17" s="1"/>
  <c r="D269" i="17" s="1"/>
  <c r="D270" i="17" s="1"/>
  <c r="D271" i="17" s="1"/>
  <c r="D272" i="17" s="1"/>
  <c r="D273" i="17" s="1"/>
  <c r="C262" i="17"/>
  <c r="C263" i="17" s="1"/>
  <c r="C264" i="17" s="1"/>
  <c r="C265" i="17" s="1"/>
  <c r="C266" i="17" s="1"/>
  <c r="C267" i="17" s="1"/>
  <c r="C268" i="17" s="1"/>
  <c r="C269" i="17" s="1"/>
  <c r="C270" i="17" s="1"/>
  <c r="C271" i="17" s="1"/>
  <c r="C272" i="17" s="1"/>
  <c r="C273" i="17" s="1"/>
  <c r="A251" i="17"/>
  <c r="A252" i="17" s="1"/>
  <c r="A253" i="17" s="1"/>
  <c r="A254" i="17" s="1"/>
  <c r="A255" i="17" s="1"/>
  <c r="A256" i="17" s="1"/>
  <c r="A257" i="17" s="1"/>
  <c r="A258" i="17" s="1"/>
  <c r="A259" i="17" s="1"/>
  <c r="A260" i="17" s="1"/>
  <c r="A261" i="17" s="1"/>
  <c r="R250" i="17"/>
  <c r="R251" i="17" s="1"/>
  <c r="R252" i="17" s="1"/>
  <c r="R253" i="17" s="1"/>
  <c r="R254" i="17" s="1"/>
  <c r="R255" i="17" s="1"/>
  <c r="R256" i="17" s="1"/>
  <c r="R257" i="17" s="1"/>
  <c r="Q250" i="17"/>
  <c r="O250" i="17"/>
  <c r="O251" i="17" s="1"/>
  <c r="O252" i="17" s="1"/>
  <c r="O253" i="17" s="1"/>
  <c r="O254" i="17" s="1"/>
  <c r="O255" i="17" s="1"/>
  <c r="O256" i="17" s="1"/>
  <c r="O257" i="17" s="1"/>
  <c r="N250" i="17"/>
  <c r="N251" i="17" s="1"/>
  <c r="N252" i="17" s="1"/>
  <c r="N253" i="17" s="1"/>
  <c r="N254" i="17" s="1"/>
  <c r="N255" i="17" s="1"/>
  <c r="N256" i="17" s="1"/>
  <c r="N257" i="17" s="1"/>
  <c r="M250" i="17"/>
  <c r="M251" i="17" s="1"/>
  <c r="M252" i="17" s="1"/>
  <c r="M253" i="17" s="1"/>
  <c r="M254" i="17" s="1"/>
  <c r="M255" i="17" s="1"/>
  <c r="M256" i="17" s="1"/>
  <c r="M257" i="17" s="1"/>
  <c r="L250" i="17"/>
  <c r="J250" i="17"/>
  <c r="J251" i="17" s="1"/>
  <c r="J252" i="17" s="1"/>
  <c r="J253" i="17" s="1"/>
  <c r="J254" i="17" s="1"/>
  <c r="J255" i="17" s="1"/>
  <c r="J256" i="17" s="1"/>
  <c r="J257" i="17" s="1"/>
  <c r="I250" i="17"/>
  <c r="I251" i="17" s="1"/>
  <c r="I252" i="17" s="1"/>
  <c r="I253" i="17" s="1"/>
  <c r="I254" i="17" s="1"/>
  <c r="I255" i="17" s="1"/>
  <c r="I256" i="17" s="1"/>
  <c r="I257" i="17" s="1"/>
  <c r="H250" i="17"/>
  <c r="H251" i="17" s="1"/>
  <c r="H252" i="17" s="1"/>
  <c r="H253" i="17" s="1"/>
  <c r="H254" i="17" s="1"/>
  <c r="H255" i="17" s="1"/>
  <c r="H256" i="17" s="1"/>
  <c r="H257" i="17" s="1"/>
  <c r="G250" i="17"/>
  <c r="G251" i="17" s="1"/>
  <c r="G252" i="17" s="1"/>
  <c r="G253" i="17" s="1"/>
  <c r="G254" i="17" s="1"/>
  <c r="G255" i="17" s="1"/>
  <c r="G256" i="17" s="1"/>
  <c r="G257" i="17" s="1"/>
  <c r="F250" i="17"/>
  <c r="F251" i="17" s="1"/>
  <c r="F252" i="17" s="1"/>
  <c r="F253" i="17" s="1"/>
  <c r="F254" i="17" s="1"/>
  <c r="F255" i="17" s="1"/>
  <c r="F256" i="17" s="1"/>
  <c r="F257" i="17" s="1"/>
  <c r="E250" i="17"/>
  <c r="E251" i="17" s="1"/>
  <c r="E252" i="17" s="1"/>
  <c r="E253" i="17" s="1"/>
  <c r="E254" i="17" s="1"/>
  <c r="E255" i="17" s="1"/>
  <c r="E256" i="17" s="1"/>
  <c r="E257" i="17" s="1"/>
  <c r="D250" i="17"/>
  <c r="D251" i="17" s="1"/>
  <c r="D252" i="17" s="1"/>
  <c r="D253" i="17" s="1"/>
  <c r="D254" i="17" s="1"/>
  <c r="D255" i="17" s="1"/>
  <c r="D256" i="17" s="1"/>
  <c r="D257" i="17" s="1"/>
  <c r="C250" i="17"/>
  <c r="C251" i="17" s="1"/>
  <c r="C252" i="17" s="1"/>
  <c r="C253" i="17" s="1"/>
  <c r="C254" i="17" s="1"/>
  <c r="C255" i="17" s="1"/>
  <c r="C256" i="17" s="1"/>
  <c r="C257" i="17" s="1"/>
  <c r="A239" i="17"/>
  <c r="A240" i="17" s="1"/>
  <c r="A241" i="17" s="1"/>
  <c r="A242" i="17" s="1"/>
  <c r="A243" i="17" s="1"/>
  <c r="A244" i="17" s="1"/>
  <c r="A245" i="17" s="1"/>
  <c r="A246" i="17" s="1"/>
  <c r="A247" i="17" s="1"/>
  <c r="A248" i="17" s="1"/>
  <c r="A249" i="17" s="1"/>
  <c r="R238" i="17"/>
  <c r="R239" i="17" s="1"/>
  <c r="R240" i="17" s="1"/>
  <c r="R241" i="17" s="1"/>
  <c r="R242" i="17" s="1"/>
  <c r="R243" i="17" s="1"/>
  <c r="R244" i="17" s="1"/>
  <c r="R245" i="17" s="1"/>
  <c r="R246" i="17" s="1"/>
  <c r="R247" i="17" s="1"/>
  <c r="R248" i="17" s="1"/>
  <c r="R249" i="17" s="1"/>
  <c r="Q238" i="17"/>
  <c r="O238" i="17"/>
  <c r="O239" i="17" s="1"/>
  <c r="O240" i="17" s="1"/>
  <c r="O241" i="17" s="1"/>
  <c r="O242" i="17" s="1"/>
  <c r="O243" i="17" s="1"/>
  <c r="O244" i="17" s="1"/>
  <c r="O245" i="17" s="1"/>
  <c r="O246" i="17" s="1"/>
  <c r="O247" i="17" s="1"/>
  <c r="O248" i="17" s="1"/>
  <c r="O249" i="17" s="1"/>
  <c r="N238" i="17"/>
  <c r="N239" i="17" s="1"/>
  <c r="N240" i="17" s="1"/>
  <c r="N241" i="17" s="1"/>
  <c r="N242" i="17" s="1"/>
  <c r="N243" i="17" s="1"/>
  <c r="N244" i="17" s="1"/>
  <c r="N245" i="17" s="1"/>
  <c r="N246" i="17" s="1"/>
  <c r="N247" i="17" s="1"/>
  <c r="N248" i="17" s="1"/>
  <c r="N249" i="17" s="1"/>
  <c r="M238" i="17"/>
  <c r="M239" i="17" s="1"/>
  <c r="M240" i="17" s="1"/>
  <c r="M241" i="17" s="1"/>
  <c r="M242" i="17" s="1"/>
  <c r="M243" i="17" s="1"/>
  <c r="M244" i="17" s="1"/>
  <c r="M245" i="17" s="1"/>
  <c r="M246" i="17" s="1"/>
  <c r="M247" i="17" s="1"/>
  <c r="M248" i="17" s="1"/>
  <c r="M249" i="17" s="1"/>
  <c r="L238" i="17"/>
  <c r="L239" i="17" s="1"/>
  <c r="L240" i="17" s="1"/>
  <c r="L241" i="17" s="1"/>
  <c r="L242" i="17" s="1"/>
  <c r="L243" i="17" s="1"/>
  <c r="L244" i="17" s="1"/>
  <c r="L245" i="17" s="1"/>
  <c r="L246" i="17" s="1"/>
  <c r="L247" i="17" s="1"/>
  <c r="L248" i="17" s="1"/>
  <c r="L249" i="17" s="1"/>
  <c r="J238" i="17"/>
  <c r="J239" i="17" s="1"/>
  <c r="J240" i="17" s="1"/>
  <c r="J241" i="17" s="1"/>
  <c r="J242" i="17" s="1"/>
  <c r="J243" i="17" s="1"/>
  <c r="J244" i="17" s="1"/>
  <c r="J245" i="17" s="1"/>
  <c r="J246" i="17" s="1"/>
  <c r="J247" i="17" s="1"/>
  <c r="J248" i="17" s="1"/>
  <c r="J249" i="17" s="1"/>
  <c r="I238" i="17"/>
  <c r="I239" i="17" s="1"/>
  <c r="I240" i="17" s="1"/>
  <c r="I241" i="17" s="1"/>
  <c r="I242" i="17" s="1"/>
  <c r="I243" i="17" s="1"/>
  <c r="I244" i="17" s="1"/>
  <c r="I245" i="17" s="1"/>
  <c r="I246" i="17" s="1"/>
  <c r="I247" i="17" s="1"/>
  <c r="I248" i="17" s="1"/>
  <c r="I249" i="17" s="1"/>
  <c r="H238" i="17"/>
  <c r="H239" i="17" s="1"/>
  <c r="H240" i="17" s="1"/>
  <c r="H241" i="17" s="1"/>
  <c r="H242" i="17" s="1"/>
  <c r="H243" i="17" s="1"/>
  <c r="H244" i="17" s="1"/>
  <c r="H245" i="17" s="1"/>
  <c r="H246" i="17" s="1"/>
  <c r="H247" i="17" s="1"/>
  <c r="H248" i="17" s="1"/>
  <c r="H249" i="17" s="1"/>
  <c r="G238" i="17"/>
  <c r="G239" i="17" s="1"/>
  <c r="G240" i="17" s="1"/>
  <c r="G241" i="17" s="1"/>
  <c r="G242" i="17" s="1"/>
  <c r="G243" i="17" s="1"/>
  <c r="G244" i="17" s="1"/>
  <c r="G245" i="17" s="1"/>
  <c r="G246" i="17" s="1"/>
  <c r="G247" i="17" s="1"/>
  <c r="G248" i="17" s="1"/>
  <c r="G249" i="17" s="1"/>
  <c r="F238" i="17"/>
  <c r="F239" i="17" s="1"/>
  <c r="F240" i="17" s="1"/>
  <c r="F241" i="17" s="1"/>
  <c r="F242" i="17" s="1"/>
  <c r="F243" i="17" s="1"/>
  <c r="F244" i="17" s="1"/>
  <c r="F245" i="17" s="1"/>
  <c r="F246" i="17" s="1"/>
  <c r="F247" i="17" s="1"/>
  <c r="F248" i="17" s="1"/>
  <c r="F249" i="17" s="1"/>
  <c r="E238" i="17"/>
  <c r="E239" i="17" s="1"/>
  <c r="E240" i="17" s="1"/>
  <c r="E241" i="17" s="1"/>
  <c r="E242" i="17" s="1"/>
  <c r="E243" i="17" s="1"/>
  <c r="E244" i="17" s="1"/>
  <c r="E245" i="17" s="1"/>
  <c r="E246" i="17" s="1"/>
  <c r="E247" i="17" s="1"/>
  <c r="E248" i="17" s="1"/>
  <c r="E249" i="17" s="1"/>
  <c r="D238" i="17"/>
  <c r="D239" i="17" s="1"/>
  <c r="D240" i="17" s="1"/>
  <c r="D241" i="17" s="1"/>
  <c r="D242" i="17" s="1"/>
  <c r="D243" i="17" s="1"/>
  <c r="D244" i="17" s="1"/>
  <c r="D245" i="17" s="1"/>
  <c r="D246" i="17" s="1"/>
  <c r="D247" i="17" s="1"/>
  <c r="D248" i="17" s="1"/>
  <c r="D249" i="17" s="1"/>
  <c r="C238" i="17"/>
  <c r="C239" i="17" s="1"/>
  <c r="C240" i="17" s="1"/>
  <c r="C241" i="17" s="1"/>
  <c r="C242" i="17" s="1"/>
  <c r="C243" i="17" s="1"/>
  <c r="C244" i="17" s="1"/>
  <c r="C245" i="17" s="1"/>
  <c r="C246" i="17" s="1"/>
  <c r="C247" i="17" s="1"/>
  <c r="C248" i="17" s="1"/>
  <c r="C249" i="17" s="1"/>
  <c r="A227" i="17"/>
  <c r="A228" i="17" s="1"/>
  <c r="A229" i="17" s="1"/>
  <c r="A230" i="17" s="1"/>
  <c r="A231" i="17" s="1"/>
  <c r="A232" i="17" s="1"/>
  <c r="A233" i="17" s="1"/>
  <c r="A234" i="17" s="1"/>
  <c r="A235" i="17" s="1"/>
  <c r="A236" i="17" s="1"/>
  <c r="A237" i="17" s="1"/>
  <c r="R226" i="17"/>
  <c r="R227" i="17" s="1"/>
  <c r="R228" i="17" s="1"/>
  <c r="R229" i="17" s="1"/>
  <c r="R230" i="17" s="1"/>
  <c r="R231" i="17" s="1"/>
  <c r="R232" i="17" s="1"/>
  <c r="R233" i="17" s="1"/>
  <c r="R234" i="17" s="1"/>
  <c r="R235" i="17" s="1"/>
  <c r="R236" i="17" s="1"/>
  <c r="R237" i="17" s="1"/>
  <c r="Q226" i="17"/>
  <c r="O226" i="17"/>
  <c r="O227" i="17" s="1"/>
  <c r="O228" i="17" s="1"/>
  <c r="O229" i="17" s="1"/>
  <c r="O230" i="17" s="1"/>
  <c r="O231" i="17" s="1"/>
  <c r="O232" i="17" s="1"/>
  <c r="O233" i="17" s="1"/>
  <c r="O234" i="17" s="1"/>
  <c r="O235" i="17" s="1"/>
  <c r="O236" i="17" s="1"/>
  <c r="O237" i="17" s="1"/>
  <c r="N226" i="17"/>
  <c r="N227" i="17" s="1"/>
  <c r="N228" i="17" s="1"/>
  <c r="N229" i="17" s="1"/>
  <c r="N230" i="17" s="1"/>
  <c r="N231" i="17" s="1"/>
  <c r="N232" i="17" s="1"/>
  <c r="N233" i="17" s="1"/>
  <c r="N234" i="17" s="1"/>
  <c r="N235" i="17" s="1"/>
  <c r="N236" i="17" s="1"/>
  <c r="N237" i="17" s="1"/>
  <c r="M226" i="17"/>
  <c r="M227" i="17" s="1"/>
  <c r="M228" i="17" s="1"/>
  <c r="M229" i="17" s="1"/>
  <c r="M230" i="17" s="1"/>
  <c r="M231" i="17" s="1"/>
  <c r="M232" i="17" s="1"/>
  <c r="M233" i="17" s="1"/>
  <c r="M234" i="17" s="1"/>
  <c r="M235" i="17" s="1"/>
  <c r="M236" i="17" s="1"/>
  <c r="M237" i="17" s="1"/>
  <c r="L226" i="17"/>
  <c r="L227" i="17" s="1"/>
  <c r="L228" i="17" s="1"/>
  <c r="L229" i="17" s="1"/>
  <c r="L230" i="17" s="1"/>
  <c r="L231" i="17" s="1"/>
  <c r="L232" i="17" s="1"/>
  <c r="L233" i="17" s="1"/>
  <c r="L234" i="17" s="1"/>
  <c r="L235" i="17" s="1"/>
  <c r="L236" i="17" s="1"/>
  <c r="L237" i="17" s="1"/>
  <c r="J226" i="17"/>
  <c r="J227" i="17" s="1"/>
  <c r="J228" i="17" s="1"/>
  <c r="J229" i="17" s="1"/>
  <c r="J230" i="17" s="1"/>
  <c r="J231" i="17" s="1"/>
  <c r="J232" i="17" s="1"/>
  <c r="J233" i="17" s="1"/>
  <c r="J234" i="17" s="1"/>
  <c r="J235" i="17" s="1"/>
  <c r="J236" i="17" s="1"/>
  <c r="J237" i="17" s="1"/>
  <c r="I226" i="17"/>
  <c r="I227" i="17" s="1"/>
  <c r="I228" i="17" s="1"/>
  <c r="I229" i="17" s="1"/>
  <c r="I230" i="17" s="1"/>
  <c r="I231" i="17" s="1"/>
  <c r="I232" i="17" s="1"/>
  <c r="I233" i="17" s="1"/>
  <c r="I234" i="17" s="1"/>
  <c r="I235" i="17" s="1"/>
  <c r="I236" i="17" s="1"/>
  <c r="I237" i="17" s="1"/>
  <c r="H226" i="17"/>
  <c r="H227" i="17" s="1"/>
  <c r="H228" i="17" s="1"/>
  <c r="H229" i="17" s="1"/>
  <c r="H230" i="17" s="1"/>
  <c r="H231" i="17" s="1"/>
  <c r="H232" i="17" s="1"/>
  <c r="H233" i="17" s="1"/>
  <c r="H234" i="17" s="1"/>
  <c r="H235" i="17" s="1"/>
  <c r="H236" i="17" s="1"/>
  <c r="H237" i="17" s="1"/>
  <c r="G226" i="17"/>
  <c r="G227" i="17" s="1"/>
  <c r="G228" i="17" s="1"/>
  <c r="G229" i="17" s="1"/>
  <c r="G230" i="17" s="1"/>
  <c r="G231" i="17" s="1"/>
  <c r="G232" i="17" s="1"/>
  <c r="G233" i="17" s="1"/>
  <c r="G234" i="17" s="1"/>
  <c r="G235" i="17" s="1"/>
  <c r="G236" i="17" s="1"/>
  <c r="G237" i="17" s="1"/>
  <c r="F226" i="17"/>
  <c r="F227" i="17" s="1"/>
  <c r="F228" i="17" s="1"/>
  <c r="F229" i="17" s="1"/>
  <c r="F230" i="17" s="1"/>
  <c r="F231" i="17" s="1"/>
  <c r="F232" i="17" s="1"/>
  <c r="F233" i="17" s="1"/>
  <c r="F234" i="17" s="1"/>
  <c r="F235" i="17" s="1"/>
  <c r="F236" i="17" s="1"/>
  <c r="F237" i="17" s="1"/>
  <c r="E226" i="17"/>
  <c r="E227" i="17" s="1"/>
  <c r="E228" i="17" s="1"/>
  <c r="E229" i="17" s="1"/>
  <c r="E230" i="17" s="1"/>
  <c r="E231" i="17" s="1"/>
  <c r="E232" i="17" s="1"/>
  <c r="E233" i="17" s="1"/>
  <c r="E234" i="17" s="1"/>
  <c r="E235" i="17" s="1"/>
  <c r="E236" i="17" s="1"/>
  <c r="E237" i="17" s="1"/>
  <c r="D226" i="17"/>
  <c r="D227" i="17" s="1"/>
  <c r="D228" i="17" s="1"/>
  <c r="D229" i="17" s="1"/>
  <c r="D230" i="17" s="1"/>
  <c r="D231" i="17" s="1"/>
  <c r="D232" i="17" s="1"/>
  <c r="D233" i="17" s="1"/>
  <c r="D234" i="17" s="1"/>
  <c r="D235" i="17" s="1"/>
  <c r="D236" i="17" s="1"/>
  <c r="D237" i="17" s="1"/>
  <c r="C226" i="17"/>
  <c r="C227" i="17" s="1"/>
  <c r="C228" i="17" s="1"/>
  <c r="C229" i="17" s="1"/>
  <c r="C230" i="17" s="1"/>
  <c r="C231" i="17" s="1"/>
  <c r="C232" i="17" s="1"/>
  <c r="C233" i="17" s="1"/>
  <c r="C234" i="17" s="1"/>
  <c r="C235" i="17" s="1"/>
  <c r="C236" i="17" s="1"/>
  <c r="C237" i="17" s="1"/>
  <c r="A215" i="17"/>
  <c r="A216" i="17" s="1"/>
  <c r="A217" i="17" s="1"/>
  <c r="A218" i="17" s="1"/>
  <c r="A219" i="17" s="1"/>
  <c r="A220" i="17" s="1"/>
  <c r="A221" i="17" s="1"/>
  <c r="A222" i="17" s="1"/>
  <c r="A223" i="17" s="1"/>
  <c r="A224" i="17" s="1"/>
  <c r="A225" i="17" s="1"/>
  <c r="R214" i="17"/>
  <c r="R215" i="17" s="1"/>
  <c r="R216" i="17" s="1"/>
  <c r="R217" i="17" s="1"/>
  <c r="R218" i="17" s="1"/>
  <c r="R219" i="17" s="1"/>
  <c r="R220" i="17" s="1"/>
  <c r="R221" i="17" s="1"/>
  <c r="R222" i="17" s="1"/>
  <c r="R223" i="17" s="1"/>
  <c r="R224" i="17" s="1"/>
  <c r="R225" i="17" s="1"/>
  <c r="Q214" i="17"/>
  <c r="O214" i="17"/>
  <c r="O215" i="17" s="1"/>
  <c r="O216" i="17" s="1"/>
  <c r="O217" i="17" s="1"/>
  <c r="O218" i="17" s="1"/>
  <c r="O219" i="17" s="1"/>
  <c r="O220" i="17" s="1"/>
  <c r="O221" i="17" s="1"/>
  <c r="O222" i="17" s="1"/>
  <c r="O223" i="17" s="1"/>
  <c r="O224" i="17" s="1"/>
  <c r="O225" i="17" s="1"/>
  <c r="N214" i="17"/>
  <c r="N215" i="17" s="1"/>
  <c r="N216" i="17" s="1"/>
  <c r="N217" i="17" s="1"/>
  <c r="N218" i="17" s="1"/>
  <c r="N219" i="17" s="1"/>
  <c r="N220" i="17" s="1"/>
  <c r="N221" i="17" s="1"/>
  <c r="N222" i="17" s="1"/>
  <c r="N223" i="17" s="1"/>
  <c r="N224" i="17" s="1"/>
  <c r="N225" i="17" s="1"/>
  <c r="M214" i="17"/>
  <c r="M215" i="17" s="1"/>
  <c r="M216" i="17" s="1"/>
  <c r="M217" i="17" s="1"/>
  <c r="M218" i="17" s="1"/>
  <c r="M219" i="17" s="1"/>
  <c r="M220" i="17" s="1"/>
  <c r="M221" i="17" s="1"/>
  <c r="M222" i="17" s="1"/>
  <c r="M223" i="17" s="1"/>
  <c r="M224" i="17" s="1"/>
  <c r="M225" i="17" s="1"/>
  <c r="L214" i="17"/>
  <c r="L215" i="17" s="1"/>
  <c r="L216" i="17" s="1"/>
  <c r="L217" i="17" s="1"/>
  <c r="L218" i="17" s="1"/>
  <c r="L219" i="17" s="1"/>
  <c r="L220" i="17" s="1"/>
  <c r="L221" i="17" s="1"/>
  <c r="L222" i="17" s="1"/>
  <c r="L223" i="17" s="1"/>
  <c r="L224" i="17" s="1"/>
  <c r="L225" i="17" s="1"/>
  <c r="J214" i="17"/>
  <c r="J215" i="17" s="1"/>
  <c r="J216" i="17" s="1"/>
  <c r="J217" i="17" s="1"/>
  <c r="J218" i="17" s="1"/>
  <c r="J219" i="17" s="1"/>
  <c r="J220" i="17" s="1"/>
  <c r="J221" i="17" s="1"/>
  <c r="J222" i="17" s="1"/>
  <c r="J223" i="17" s="1"/>
  <c r="J224" i="17" s="1"/>
  <c r="J225" i="17" s="1"/>
  <c r="I214" i="17"/>
  <c r="I215" i="17" s="1"/>
  <c r="I216" i="17" s="1"/>
  <c r="I217" i="17" s="1"/>
  <c r="I218" i="17" s="1"/>
  <c r="I219" i="17" s="1"/>
  <c r="I220" i="17" s="1"/>
  <c r="I221" i="17" s="1"/>
  <c r="I222" i="17" s="1"/>
  <c r="I223" i="17" s="1"/>
  <c r="I224" i="17" s="1"/>
  <c r="I225" i="17" s="1"/>
  <c r="H214" i="17"/>
  <c r="H215" i="17" s="1"/>
  <c r="H216" i="17" s="1"/>
  <c r="H217" i="17" s="1"/>
  <c r="H218" i="17" s="1"/>
  <c r="H219" i="17" s="1"/>
  <c r="H220" i="17" s="1"/>
  <c r="H221" i="17" s="1"/>
  <c r="H222" i="17" s="1"/>
  <c r="H223" i="17" s="1"/>
  <c r="H224" i="17" s="1"/>
  <c r="H225" i="17" s="1"/>
  <c r="G214" i="17"/>
  <c r="G215" i="17" s="1"/>
  <c r="G216" i="17" s="1"/>
  <c r="G217" i="17" s="1"/>
  <c r="G218" i="17" s="1"/>
  <c r="G219" i="17" s="1"/>
  <c r="G220" i="17" s="1"/>
  <c r="G221" i="17" s="1"/>
  <c r="G222" i="17" s="1"/>
  <c r="G223" i="17" s="1"/>
  <c r="G224" i="17" s="1"/>
  <c r="G225" i="17" s="1"/>
  <c r="F214" i="17"/>
  <c r="F215" i="17" s="1"/>
  <c r="F216" i="17" s="1"/>
  <c r="F217" i="17" s="1"/>
  <c r="F218" i="17" s="1"/>
  <c r="F219" i="17" s="1"/>
  <c r="F220" i="17" s="1"/>
  <c r="F221" i="17" s="1"/>
  <c r="F222" i="17" s="1"/>
  <c r="F223" i="17" s="1"/>
  <c r="F224" i="17" s="1"/>
  <c r="F225" i="17" s="1"/>
  <c r="E214" i="17"/>
  <c r="E215" i="17" s="1"/>
  <c r="E216" i="17" s="1"/>
  <c r="E217" i="17" s="1"/>
  <c r="E218" i="17" s="1"/>
  <c r="E219" i="17" s="1"/>
  <c r="E220" i="17" s="1"/>
  <c r="E221" i="17" s="1"/>
  <c r="E222" i="17" s="1"/>
  <c r="E223" i="17" s="1"/>
  <c r="E224" i="17" s="1"/>
  <c r="E225" i="17" s="1"/>
  <c r="D214" i="17"/>
  <c r="D215" i="17" s="1"/>
  <c r="D216" i="17" s="1"/>
  <c r="D217" i="17" s="1"/>
  <c r="D218" i="17" s="1"/>
  <c r="D219" i="17" s="1"/>
  <c r="D220" i="17" s="1"/>
  <c r="D221" i="17" s="1"/>
  <c r="D222" i="17" s="1"/>
  <c r="D223" i="17" s="1"/>
  <c r="D224" i="17" s="1"/>
  <c r="D225" i="17" s="1"/>
  <c r="C214" i="17"/>
  <c r="C215" i="17" s="1"/>
  <c r="C216" i="17" s="1"/>
  <c r="C217" i="17" s="1"/>
  <c r="C218" i="17" s="1"/>
  <c r="C219" i="17" s="1"/>
  <c r="C220" i="17" s="1"/>
  <c r="C221" i="17" s="1"/>
  <c r="C222" i="17" s="1"/>
  <c r="C223" i="17" s="1"/>
  <c r="C224" i="17" s="1"/>
  <c r="C225" i="17" s="1"/>
  <c r="A203" i="17"/>
  <c r="A204" i="17" s="1"/>
  <c r="A205" i="17" s="1"/>
  <c r="A206" i="17" s="1"/>
  <c r="A207" i="17" s="1"/>
  <c r="A208" i="17" s="1"/>
  <c r="A209" i="17" s="1"/>
  <c r="A210" i="17" s="1"/>
  <c r="A211" i="17" s="1"/>
  <c r="A212" i="17" s="1"/>
  <c r="A213" i="17" s="1"/>
  <c r="R202" i="17"/>
  <c r="R203" i="17" s="1"/>
  <c r="R204" i="17" s="1"/>
  <c r="R205" i="17" s="1"/>
  <c r="R206" i="17" s="1"/>
  <c r="R207" i="17" s="1"/>
  <c r="R208" i="17" s="1"/>
  <c r="R209" i="17" s="1"/>
  <c r="R210" i="17" s="1"/>
  <c r="R211" i="17" s="1"/>
  <c r="R212" i="17" s="1"/>
  <c r="R213" i="17" s="1"/>
  <c r="Q202" i="17"/>
  <c r="O202" i="17"/>
  <c r="O203" i="17" s="1"/>
  <c r="O204" i="17" s="1"/>
  <c r="O205" i="17" s="1"/>
  <c r="O206" i="17" s="1"/>
  <c r="O207" i="17" s="1"/>
  <c r="O208" i="17" s="1"/>
  <c r="O209" i="17" s="1"/>
  <c r="O210" i="17" s="1"/>
  <c r="O211" i="17" s="1"/>
  <c r="O212" i="17" s="1"/>
  <c r="O213" i="17" s="1"/>
  <c r="N202" i="17"/>
  <c r="N203" i="17" s="1"/>
  <c r="N204" i="17" s="1"/>
  <c r="N205" i="17" s="1"/>
  <c r="N206" i="17" s="1"/>
  <c r="N207" i="17" s="1"/>
  <c r="N208" i="17" s="1"/>
  <c r="N209" i="17" s="1"/>
  <c r="N210" i="17" s="1"/>
  <c r="N211" i="17" s="1"/>
  <c r="N212" i="17" s="1"/>
  <c r="N213" i="17" s="1"/>
  <c r="M202" i="17"/>
  <c r="M203" i="17" s="1"/>
  <c r="M204" i="17" s="1"/>
  <c r="M205" i="17" s="1"/>
  <c r="M206" i="17" s="1"/>
  <c r="M207" i="17" s="1"/>
  <c r="M208" i="17" s="1"/>
  <c r="M209" i="17" s="1"/>
  <c r="M210" i="17" s="1"/>
  <c r="M211" i="17" s="1"/>
  <c r="M212" i="17" s="1"/>
  <c r="M213" i="17" s="1"/>
  <c r="L202" i="17"/>
  <c r="J202" i="17"/>
  <c r="J203" i="17" s="1"/>
  <c r="J204" i="17" s="1"/>
  <c r="J205" i="17" s="1"/>
  <c r="J206" i="17" s="1"/>
  <c r="J207" i="17" s="1"/>
  <c r="J208" i="17" s="1"/>
  <c r="J209" i="17" s="1"/>
  <c r="J210" i="17" s="1"/>
  <c r="J211" i="17" s="1"/>
  <c r="J212" i="17" s="1"/>
  <c r="J213" i="17" s="1"/>
  <c r="I202" i="17"/>
  <c r="I203" i="17" s="1"/>
  <c r="I204" i="17" s="1"/>
  <c r="I205" i="17" s="1"/>
  <c r="I206" i="17" s="1"/>
  <c r="I207" i="17" s="1"/>
  <c r="I208" i="17" s="1"/>
  <c r="I209" i="17" s="1"/>
  <c r="I210" i="17" s="1"/>
  <c r="I211" i="17" s="1"/>
  <c r="I212" i="17" s="1"/>
  <c r="I213" i="17" s="1"/>
  <c r="H202" i="17"/>
  <c r="H203" i="17" s="1"/>
  <c r="H204" i="17" s="1"/>
  <c r="H205" i="17" s="1"/>
  <c r="H206" i="17" s="1"/>
  <c r="H207" i="17" s="1"/>
  <c r="H208" i="17" s="1"/>
  <c r="H209" i="17" s="1"/>
  <c r="H210" i="17" s="1"/>
  <c r="H211" i="17" s="1"/>
  <c r="H212" i="17" s="1"/>
  <c r="H213" i="17" s="1"/>
  <c r="G202" i="17"/>
  <c r="G203" i="17" s="1"/>
  <c r="G204" i="17" s="1"/>
  <c r="G205" i="17" s="1"/>
  <c r="G206" i="17" s="1"/>
  <c r="G207" i="17" s="1"/>
  <c r="G208" i="17" s="1"/>
  <c r="G209" i="17" s="1"/>
  <c r="G210" i="17" s="1"/>
  <c r="G211" i="17" s="1"/>
  <c r="G212" i="17" s="1"/>
  <c r="G213" i="17" s="1"/>
  <c r="F202" i="17"/>
  <c r="F203" i="17" s="1"/>
  <c r="F204" i="17" s="1"/>
  <c r="F205" i="17" s="1"/>
  <c r="F206" i="17" s="1"/>
  <c r="F207" i="17" s="1"/>
  <c r="F208" i="17" s="1"/>
  <c r="F209" i="17" s="1"/>
  <c r="F210" i="17" s="1"/>
  <c r="F211" i="17" s="1"/>
  <c r="F212" i="17" s="1"/>
  <c r="F213" i="17" s="1"/>
  <c r="E202" i="17"/>
  <c r="E203" i="17" s="1"/>
  <c r="E204" i="17" s="1"/>
  <c r="E205" i="17" s="1"/>
  <c r="E206" i="17" s="1"/>
  <c r="E207" i="17" s="1"/>
  <c r="E208" i="17" s="1"/>
  <c r="E209" i="17" s="1"/>
  <c r="E210" i="17" s="1"/>
  <c r="E211" i="17" s="1"/>
  <c r="E212" i="17" s="1"/>
  <c r="E213" i="17" s="1"/>
  <c r="D202" i="17"/>
  <c r="D203" i="17" s="1"/>
  <c r="D204" i="17" s="1"/>
  <c r="D205" i="17" s="1"/>
  <c r="D206" i="17" s="1"/>
  <c r="D207" i="17" s="1"/>
  <c r="D208" i="17" s="1"/>
  <c r="D209" i="17" s="1"/>
  <c r="D210" i="17" s="1"/>
  <c r="D211" i="17" s="1"/>
  <c r="D212" i="17" s="1"/>
  <c r="D213" i="17" s="1"/>
  <c r="C202" i="17"/>
  <c r="C203" i="17" s="1"/>
  <c r="C204" i="17" s="1"/>
  <c r="C205" i="17" s="1"/>
  <c r="C206" i="17" s="1"/>
  <c r="C207" i="17" s="1"/>
  <c r="C208" i="17" s="1"/>
  <c r="C209" i="17" s="1"/>
  <c r="C210" i="17" s="1"/>
  <c r="C211" i="17" s="1"/>
  <c r="C212" i="17" s="1"/>
  <c r="C213" i="17" s="1"/>
  <c r="A191" i="17"/>
  <c r="A192" i="17" s="1"/>
  <c r="A193" i="17" s="1"/>
  <c r="A194" i="17" s="1"/>
  <c r="A195" i="17" s="1"/>
  <c r="A196" i="17" s="1"/>
  <c r="A197" i="17" s="1"/>
  <c r="A198" i="17" s="1"/>
  <c r="A199" i="17" s="1"/>
  <c r="A200" i="17" s="1"/>
  <c r="A201" i="17" s="1"/>
  <c r="R190" i="17"/>
  <c r="R191" i="17" s="1"/>
  <c r="R192" i="17" s="1"/>
  <c r="R193" i="17" s="1"/>
  <c r="R194" i="17" s="1"/>
  <c r="R195" i="17" s="1"/>
  <c r="R196" i="17" s="1"/>
  <c r="R197" i="17" s="1"/>
  <c r="R198" i="17" s="1"/>
  <c r="R199" i="17" s="1"/>
  <c r="R200" i="17" s="1"/>
  <c r="R201" i="17" s="1"/>
  <c r="Q190" i="17"/>
  <c r="O190" i="17"/>
  <c r="O191" i="17" s="1"/>
  <c r="O192" i="17" s="1"/>
  <c r="O193" i="17" s="1"/>
  <c r="O194" i="17" s="1"/>
  <c r="O195" i="17" s="1"/>
  <c r="O196" i="17" s="1"/>
  <c r="O197" i="17" s="1"/>
  <c r="O198" i="17" s="1"/>
  <c r="O199" i="17" s="1"/>
  <c r="O200" i="17" s="1"/>
  <c r="O201" i="17" s="1"/>
  <c r="N190" i="17"/>
  <c r="N191" i="17" s="1"/>
  <c r="N192" i="17" s="1"/>
  <c r="N193" i="17" s="1"/>
  <c r="N194" i="17" s="1"/>
  <c r="N195" i="17" s="1"/>
  <c r="N196" i="17" s="1"/>
  <c r="N197" i="17" s="1"/>
  <c r="N198" i="17" s="1"/>
  <c r="N199" i="17" s="1"/>
  <c r="N200" i="17" s="1"/>
  <c r="N201" i="17" s="1"/>
  <c r="M190" i="17"/>
  <c r="L190" i="17"/>
  <c r="L191" i="17" s="1"/>
  <c r="L192" i="17" s="1"/>
  <c r="L193" i="17" s="1"/>
  <c r="L194" i="17" s="1"/>
  <c r="L195" i="17" s="1"/>
  <c r="L196" i="17" s="1"/>
  <c r="L197" i="17" s="1"/>
  <c r="L198" i="17" s="1"/>
  <c r="L199" i="17" s="1"/>
  <c r="L200" i="17" s="1"/>
  <c r="L201" i="17" s="1"/>
  <c r="J190" i="17"/>
  <c r="J191" i="17" s="1"/>
  <c r="J192" i="17" s="1"/>
  <c r="J193" i="17" s="1"/>
  <c r="J194" i="17" s="1"/>
  <c r="J195" i="17" s="1"/>
  <c r="J196" i="17" s="1"/>
  <c r="J197" i="17" s="1"/>
  <c r="J198" i="17" s="1"/>
  <c r="J199" i="17" s="1"/>
  <c r="J200" i="17" s="1"/>
  <c r="J201" i="17" s="1"/>
  <c r="I190" i="17"/>
  <c r="I191" i="17" s="1"/>
  <c r="I192" i="17" s="1"/>
  <c r="I193" i="17" s="1"/>
  <c r="I194" i="17" s="1"/>
  <c r="I195" i="17" s="1"/>
  <c r="I196" i="17" s="1"/>
  <c r="I197" i="17" s="1"/>
  <c r="I198" i="17" s="1"/>
  <c r="I199" i="17" s="1"/>
  <c r="I200" i="17" s="1"/>
  <c r="I201" i="17" s="1"/>
  <c r="H190" i="17"/>
  <c r="H191" i="17" s="1"/>
  <c r="H192" i="17" s="1"/>
  <c r="H193" i="17" s="1"/>
  <c r="H194" i="17" s="1"/>
  <c r="H195" i="17" s="1"/>
  <c r="H196" i="17" s="1"/>
  <c r="H197" i="17" s="1"/>
  <c r="H198" i="17" s="1"/>
  <c r="H199" i="17" s="1"/>
  <c r="H200" i="17" s="1"/>
  <c r="H201" i="17" s="1"/>
  <c r="G190" i="17"/>
  <c r="G191" i="17" s="1"/>
  <c r="G192" i="17" s="1"/>
  <c r="G193" i="17" s="1"/>
  <c r="G194" i="17" s="1"/>
  <c r="G195" i="17" s="1"/>
  <c r="G196" i="17" s="1"/>
  <c r="G197" i="17" s="1"/>
  <c r="G198" i="17" s="1"/>
  <c r="G199" i="17" s="1"/>
  <c r="G200" i="17" s="1"/>
  <c r="G201" i="17" s="1"/>
  <c r="F190" i="17"/>
  <c r="F191" i="17" s="1"/>
  <c r="F192" i="17" s="1"/>
  <c r="F193" i="17" s="1"/>
  <c r="F194" i="17" s="1"/>
  <c r="F195" i="17" s="1"/>
  <c r="F196" i="17" s="1"/>
  <c r="F197" i="17" s="1"/>
  <c r="F198" i="17" s="1"/>
  <c r="F199" i="17" s="1"/>
  <c r="F200" i="17" s="1"/>
  <c r="F201" i="17" s="1"/>
  <c r="E190" i="17"/>
  <c r="E191" i="17" s="1"/>
  <c r="E192" i="17" s="1"/>
  <c r="E193" i="17" s="1"/>
  <c r="E194" i="17" s="1"/>
  <c r="E195" i="17" s="1"/>
  <c r="E196" i="17" s="1"/>
  <c r="E197" i="17" s="1"/>
  <c r="E198" i="17" s="1"/>
  <c r="E199" i="17" s="1"/>
  <c r="E200" i="17" s="1"/>
  <c r="E201" i="17" s="1"/>
  <c r="D190" i="17"/>
  <c r="D191" i="17" s="1"/>
  <c r="D192" i="17" s="1"/>
  <c r="D193" i="17" s="1"/>
  <c r="D194" i="17" s="1"/>
  <c r="D195" i="17" s="1"/>
  <c r="D196" i="17" s="1"/>
  <c r="D197" i="17" s="1"/>
  <c r="D198" i="17" s="1"/>
  <c r="D199" i="17" s="1"/>
  <c r="D200" i="17" s="1"/>
  <c r="D201" i="17" s="1"/>
  <c r="C190" i="17"/>
  <c r="C191" i="17" s="1"/>
  <c r="C192" i="17" s="1"/>
  <c r="C193" i="17" s="1"/>
  <c r="C194" i="17" s="1"/>
  <c r="C195" i="17" s="1"/>
  <c r="C196" i="17" s="1"/>
  <c r="C197" i="17" s="1"/>
  <c r="C198" i="17" s="1"/>
  <c r="C199" i="17" s="1"/>
  <c r="C200" i="17" s="1"/>
  <c r="C201" i="17" s="1"/>
  <c r="A179" i="17"/>
  <c r="A180" i="17" s="1"/>
  <c r="A181" i="17" s="1"/>
  <c r="A182" i="17" s="1"/>
  <c r="A183" i="17" s="1"/>
  <c r="A184" i="17" s="1"/>
  <c r="A185" i="17" s="1"/>
  <c r="A186" i="17" s="1"/>
  <c r="A187" i="17" s="1"/>
  <c r="A188" i="17" s="1"/>
  <c r="A189" i="17" s="1"/>
  <c r="R178" i="17"/>
  <c r="R179" i="17" s="1"/>
  <c r="R180" i="17" s="1"/>
  <c r="R181" i="17" s="1"/>
  <c r="R182" i="17" s="1"/>
  <c r="R183" i="17" s="1"/>
  <c r="R184" i="17" s="1"/>
  <c r="R185" i="17" s="1"/>
  <c r="R186" i="17" s="1"/>
  <c r="R187" i="17" s="1"/>
  <c r="R188" i="17" s="1"/>
  <c r="R189" i="17" s="1"/>
  <c r="Q178" i="17"/>
  <c r="O178" i="17"/>
  <c r="O179" i="17" s="1"/>
  <c r="O180" i="17" s="1"/>
  <c r="O181" i="17" s="1"/>
  <c r="O182" i="17" s="1"/>
  <c r="O183" i="17" s="1"/>
  <c r="O184" i="17" s="1"/>
  <c r="O185" i="17" s="1"/>
  <c r="O186" i="17" s="1"/>
  <c r="O187" i="17" s="1"/>
  <c r="O188" i="17" s="1"/>
  <c r="O189" i="17" s="1"/>
  <c r="N178" i="17"/>
  <c r="N179" i="17" s="1"/>
  <c r="N180" i="17" s="1"/>
  <c r="N181" i="17" s="1"/>
  <c r="N182" i="17" s="1"/>
  <c r="N183" i="17" s="1"/>
  <c r="N184" i="17" s="1"/>
  <c r="N185" i="17" s="1"/>
  <c r="N186" i="17" s="1"/>
  <c r="N187" i="17" s="1"/>
  <c r="N188" i="17" s="1"/>
  <c r="N189" i="17" s="1"/>
  <c r="M178" i="17"/>
  <c r="M179" i="17" s="1"/>
  <c r="M180" i="17" s="1"/>
  <c r="M181" i="17" s="1"/>
  <c r="M182" i="17" s="1"/>
  <c r="M183" i="17" s="1"/>
  <c r="M184" i="17" s="1"/>
  <c r="M185" i="17" s="1"/>
  <c r="M186" i="17" s="1"/>
  <c r="M187" i="17" s="1"/>
  <c r="M188" i="17" s="1"/>
  <c r="M189" i="17" s="1"/>
  <c r="L178" i="17"/>
  <c r="J178" i="17"/>
  <c r="J179" i="17" s="1"/>
  <c r="J180" i="17" s="1"/>
  <c r="J181" i="17" s="1"/>
  <c r="J182" i="17" s="1"/>
  <c r="J183" i="17" s="1"/>
  <c r="J184" i="17" s="1"/>
  <c r="J185" i="17" s="1"/>
  <c r="J186" i="17" s="1"/>
  <c r="J187" i="17" s="1"/>
  <c r="J188" i="17" s="1"/>
  <c r="J189" i="17" s="1"/>
  <c r="I178" i="17"/>
  <c r="I179" i="17" s="1"/>
  <c r="I180" i="17" s="1"/>
  <c r="I181" i="17" s="1"/>
  <c r="I182" i="17" s="1"/>
  <c r="I183" i="17" s="1"/>
  <c r="I184" i="17" s="1"/>
  <c r="I185" i="17" s="1"/>
  <c r="I186" i="17" s="1"/>
  <c r="I187" i="17" s="1"/>
  <c r="I188" i="17" s="1"/>
  <c r="I189" i="17" s="1"/>
  <c r="H178" i="17"/>
  <c r="H179" i="17" s="1"/>
  <c r="H180" i="17" s="1"/>
  <c r="H181" i="17" s="1"/>
  <c r="H182" i="17" s="1"/>
  <c r="H183" i="17" s="1"/>
  <c r="H184" i="17" s="1"/>
  <c r="H185" i="17" s="1"/>
  <c r="H186" i="17" s="1"/>
  <c r="H187" i="17" s="1"/>
  <c r="H188" i="17" s="1"/>
  <c r="H189" i="17" s="1"/>
  <c r="G178" i="17"/>
  <c r="G179" i="17" s="1"/>
  <c r="G180" i="17" s="1"/>
  <c r="G181" i="17" s="1"/>
  <c r="G182" i="17" s="1"/>
  <c r="G183" i="17" s="1"/>
  <c r="G184" i="17" s="1"/>
  <c r="G185" i="17" s="1"/>
  <c r="G186" i="17" s="1"/>
  <c r="G187" i="17" s="1"/>
  <c r="G188" i="17" s="1"/>
  <c r="G189" i="17" s="1"/>
  <c r="F178" i="17"/>
  <c r="F179" i="17" s="1"/>
  <c r="F180" i="17" s="1"/>
  <c r="F181" i="17" s="1"/>
  <c r="F182" i="17" s="1"/>
  <c r="F183" i="17" s="1"/>
  <c r="F184" i="17" s="1"/>
  <c r="F185" i="17" s="1"/>
  <c r="F186" i="17" s="1"/>
  <c r="F187" i="17" s="1"/>
  <c r="F188" i="17" s="1"/>
  <c r="F189" i="17" s="1"/>
  <c r="E178" i="17"/>
  <c r="E179" i="17" s="1"/>
  <c r="E180" i="17" s="1"/>
  <c r="E181" i="17" s="1"/>
  <c r="E182" i="17" s="1"/>
  <c r="E183" i="17" s="1"/>
  <c r="E184" i="17" s="1"/>
  <c r="E185" i="17" s="1"/>
  <c r="E186" i="17" s="1"/>
  <c r="E187" i="17" s="1"/>
  <c r="E188" i="17" s="1"/>
  <c r="E189" i="17" s="1"/>
  <c r="D178" i="17"/>
  <c r="D179" i="17" s="1"/>
  <c r="D180" i="17" s="1"/>
  <c r="D181" i="17" s="1"/>
  <c r="D182" i="17" s="1"/>
  <c r="D183" i="17" s="1"/>
  <c r="D184" i="17" s="1"/>
  <c r="D185" i="17" s="1"/>
  <c r="D186" i="17" s="1"/>
  <c r="D187" i="17" s="1"/>
  <c r="D188" i="17" s="1"/>
  <c r="D189" i="17" s="1"/>
  <c r="C178" i="17"/>
  <c r="C179" i="17" s="1"/>
  <c r="C180" i="17" s="1"/>
  <c r="C181" i="17" s="1"/>
  <c r="C182" i="17" s="1"/>
  <c r="C183" i="17" s="1"/>
  <c r="C184" i="17" s="1"/>
  <c r="C185" i="17" s="1"/>
  <c r="C186" i="17" s="1"/>
  <c r="C187" i="17" s="1"/>
  <c r="C188" i="17" s="1"/>
  <c r="C189" i="17" s="1"/>
  <c r="A167" i="17"/>
  <c r="A168" i="17" s="1"/>
  <c r="A169" i="17" s="1"/>
  <c r="A170" i="17" s="1"/>
  <c r="A171" i="17" s="1"/>
  <c r="A172" i="17" s="1"/>
  <c r="A173" i="17" s="1"/>
  <c r="A174" i="17" s="1"/>
  <c r="A175" i="17" s="1"/>
  <c r="A176" i="17" s="1"/>
  <c r="A177" i="17" s="1"/>
  <c r="R166" i="17"/>
  <c r="R167" i="17" s="1"/>
  <c r="R168" i="17" s="1"/>
  <c r="R169" i="17" s="1"/>
  <c r="R170" i="17" s="1"/>
  <c r="R171" i="17" s="1"/>
  <c r="R172" i="17" s="1"/>
  <c r="R173" i="17" s="1"/>
  <c r="R174" i="17" s="1"/>
  <c r="R175" i="17" s="1"/>
  <c r="R176" i="17" s="1"/>
  <c r="R177" i="17" s="1"/>
  <c r="Q166" i="17"/>
  <c r="O166" i="17"/>
  <c r="O167" i="17" s="1"/>
  <c r="O168" i="17" s="1"/>
  <c r="O169" i="17" s="1"/>
  <c r="O170" i="17" s="1"/>
  <c r="O171" i="17" s="1"/>
  <c r="O172" i="17" s="1"/>
  <c r="O173" i="17" s="1"/>
  <c r="O174" i="17" s="1"/>
  <c r="O175" i="17" s="1"/>
  <c r="O176" i="17" s="1"/>
  <c r="O177" i="17" s="1"/>
  <c r="N166" i="17"/>
  <c r="N167" i="17" s="1"/>
  <c r="N168" i="17" s="1"/>
  <c r="N169" i="17" s="1"/>
  <c r="N170" i="17" s="1"/>
  <c r="N171" i="17" s="1"/>
  <c r="N172" i="17" s="1"/>
  <c r="N173" i="17" s="1"/>
  <c r="N174" i="17" s="1"/>
  <c r="N175" i="17" s="1"/>
  <c r="N176" i="17" s="1"/>
  <c r="N177" i="17" s="1"/>
  <c r="M166" i="17"/>
  <c r="M167" i="17" s="1"/>
  <c r="M168" i="17" s="1"/>
  <c r="M169" i="17" s="1"/>
  <c r="M170" i="17" s="1"/>
  <c r="M171" i="17" s="1"/>
  <c r="M172" i="17" s="1"/>
  <c r="M173" i="17" s="1"/>
  <c r="M174" i="17" s="1"/>
  <c r="M175" i="17" s="1"/>
  <c r="M176" i="17" s="1"/>
  <c r="M177" i="17" s="1"/>
  <c r="L166" i="17"/>
  <c r="J166" i="17"/>
  <c r="J167" i="17" s="1"/>
  <c r="J168" i="17" s="1"/>
  <c r="J169" i="17" s="1"/>
  <c r="J170" i="17" s="1"/>
  <c r="J171" i="17" s="1"/>
  <c r="J172" i="17" s="1"/>
  <c r="J173" i="17" s="1"/>
  <c r="J174" i="17" s="1"/>
  <c r="J175" i="17" s="1"/>
  <c r="J176" i="17" s="1"/>
  <c r="J177" i="17" s="1"/>
  <c r="I166" i="17"/>
  <c r="I167" i="17" s="1"/>
  <c r="I168" i="17" s="1"/>
  <c r="I169" i="17" s="1"/>
  <c r="I170" i="17" s="1"/>
  <c r="I171" i="17" s="1"/>
  <c r="I172" i="17" s="1"/>
  <c r="I173" i="17" s="1"/>
  <c r="I174" i="17" s="1"/>
  <c r="I175" i="17" s="1"/>
  <c r="I176" i="17" s="1"/>
  <c r="I177" i="17" s="1"/>
  <c r="H166" i="17"/>
  <c r="H167" i="17" s="1"/>
  <c r="H168" i="17" s="1"/>
  <c r="H169" i="17" s="1"/>
  <c r="H170" i="17" s="1"/>
  <c r="H171" i="17" s="1"/>
  <c r="H172" i="17" s="1"/>
  <c r="H173" i="17" s="1"/>
  <c r="H174" i="17" s="1"/>
  <c r="H175" i="17" s="1"/>
  <c r="H176" i="17" s="1"/>
  <c r="H177" i="17" s="1"/>
  <c r="G166" i="17"/>
  <c r="G167" i="17" s="1"/>
  <c r="G168" i="17" s="1"/>
  <c r="G169" i="17" s="1"/>
  <c r="G170" i="17" s="1"/>
  <c r="G171" i="17" s="1"/>
  <c r="G172" i="17" s="1"/>
  <c r="G173" i="17" s="1"/>
  <c r="G174" i="17" s="1"/>
  <c r="G175" i="17" s="1"/>
  <c r="G176" i="17" s="1"/>
  <c r="G177" i="17" s="1"/>
  <c r="F166" i="17"/>
  <c r="F167" i="17" s="1"/>
  <c r="F168" i="17" s="1"/>
  <c r="F169" i="17" s="1"/>
  <c r="F170" i="17" s="1"/>
  <c r="F171" i="17" s="1"/>
  <c r="F172" i="17" s="1"/>
  <c r="F173" i="17" s="1"/>
  <c r="F174" i="17" s="1"/>
  <c r="F175" i="17" s="1"/>
  <c r="F176" i="17" s="1"/>
  <c r="F177" i="17" s="1"/>
  <c r="E166" i="17"/>
  <c r="E167" i="17" s="1"/>
  <c r="E168" i="17" s="1"/>
  <c r="E169" i="17" s="1"/>
  <c r="E170" i="17" s="1"/>
  <c r="E171" i="17" s="1"/>
  <c r="E172" i="17" s="1"/>
  <c r="E173" i="17" s="1"/>
  <c r="E174" i="17" s="1"/>
  <c r="E175" i="17" s="1"/>
  <c r="E176" i="17" s="1"/>
  <c r="E177" i="17" s="1"/>
  <c r="D166" i="17"/>
  <c r="D167" i="17" s="1"/>
  <c r="D168" i="17" s="1"/>
  <c r="D169" i="17" s="1"/>
  <c r="D170" i="17" s="1"/>
  <c r="D171" i="17" s="1"/>
  <c r="D172" i="17" s="1"/>
  <c r="D173" i="17" s="1"/>
  <c r="D174" i="17" s="1"/>
  <c r="D175" i="17" s="1"/>
  <c r="D176" i="17" s="1"/>
  <c r="D177" i="17" s="1"/>
  <c r="C166" i="17"/>
  <c r="C167" i="17" s="1"/>
  <c r="C168" i="17" s="1"/>
  <c r="C169" i="17" s="1"/>
  <c r="C170" i="17" s="1"/>
  <c r="C171" i="17" s="1"/>
  <c r="C172" i="17" s="1"/>
  <c r="C173" i="17" s="1"/>
  <c r="C174" i="17" s="1"/>
  <c r="C175" i="17" s="1"/>
  <c r="C176" i="17" s="1"/>
  <c r="C177" i="17" s="1"/>
  <c r="A155" i="17"/>
  <c r="A156" i="17" s="1"/>
  <c r="A157" i="17" s="1"/>
  <c r="A158" i="17" s="1"/>
  <c r="A159" i="17" s="1"/>
  <c r="A160" i="17" s="1"/>
  <c r="A161" i="17" s="1"/>
  <c r="A162" i="17" s="1"/>
  <c r="A163" i="17" s="1"/>
  <c r="A164" i="17" s="1"/>
  <c r="A165" i="17" s="1"/>
  <c r="R154" i="17"/>
  <c r="R155" i="17" s="1"/>
  <c r="R156" i="17" s="1"/>
  <c r="R157" i="17" s="1"/>
  <c r="R158" i="17" s="1"/>
  <c r="R159" i="17" s="1"/>
  <c r="R160" i="17" s="1"/>
  <c r="R161" i="17" s="1"/>
  <c r="R162" i="17" s="1"/>
  <c r="R163" i="17" s="1"/>
  <c r="R164" i="17" s="1"/>
  <c r="R165" i="17" s="1"/>
  <c r="Q154" i="17"/>
  <c r="O154" i="17"/>
  <c r="O155" i="17" s="1"/>
  <c r="O156" i="17" s="1"/>
  <c r="O157" i="17" s="1"/>
  <c r="O158" i="17" s="1"/>
  <c r="O159" i="17" s="1"/>
  <c r="O160" i="17" s="1"/>
  <c r="O161" i="17" s="1"/>
  <c r="O162" i="17" s="1"/>
  <c r="O163" i="17" s="1"/>
  <c r="O164" i="17" s="1"/>
  <c r="O165" i="17" s="1"/>
  <c r="N154" i="17"/>
  <c r="N155" i="17" s="1"/>
  <c r="N156" i="17" s="1"/>
  <c r="N157" i="17" s="1"/>
  <c r="N158" i="17" s="1"/>
  <c r="N159" i="17" s="1"/>
  <c r="N160" i="17" s="1"/>
  <c r="N161" i="17" s="1"/>
  <c r="N162" i="17" s="1"/>
  <c r="N163" i="17" s="1"/>
  <c r="N164" i="17" s="1"/>
  <c r="N165" i="17" s="1"/>
  <c r="M154" i="17"/>
  <c r="M155" i="17" s="1"/>
  <c r="M156" i="17" s="1"/>
  <c r="M157" i="17" s="1"/>
  <c r="M158" i="17" s="1"/>
  <c r="M159" i="17" s="1"/>
  <c r="M160" i="17" s="1"/>
  <c r="M161" i="17" s="1"/>
  <c r="M162" i="17" s="1"/>
  <c r="M163" i="17" s="1"/>
  <c r="M164" i="17" s="1"/>
  <c r="M165" i="17" s="1"/>
  <c r="L154" i="17"/>
  <c r="L155" i="17" s="1"/>
  <c r="L156" i="17" s="1"/>
  <c r="L157" i="17" s="1"/>
  <c r="L158" i="17" s="1"/>
  <c r="L159" i="17" s="1"/>
  <c r="L160" i="17" s="1"/>
  <c r="L161" i="17" s="1"/>
  <c r="L162" i="17" s="1"/>
  <c r="L163" i="17" s="1"/>
  <c r="L164" i="17" s="1"/>
  <c r="L165" i="17" s="1"/>
  <c r="J154" i="17"/>
  <c r="J155" i="17" s="1"/>
  <c r="J156" i="17" s="1"/>
  <c r="J157" i="17" s="1"/>
  <c r="J158" i="17" s="1"/>
  <c r="J159" i="17" s="1"/>
  <c r="J160" i="17" s="1"/>
  <c r="J161" i="17" s="1"/>
  <c r="J162" i="17" s="1"/>
  <c r="J163" i="17" s="1"/>
  <c r="J164" i="17" s="1"/>
  <c r="J165" i="17" s="1"/>
  <c r="I154" i="17"/>
  <c r="I155" i="17" s="1"/>
  <c r="I156" i="17" s="1"/>
  <c r="I157" i="17" s="1"/>
  <c r="I158" i="17" s="1"/>
  <c r="I159" i="17" s="1"/>
  <c r="I160" i="17" s="1"/>
  <c r="I161" i="17" s="1"/>
  <c r="I162" i="17" s="1"/>
  <c r="I163" i="17" s="1"/>
  <c r="I164" i="17" s="1"/>
  <c r="I165" i="17" s="1"/>
  <c r="H154" i="17"/>
  <c r="H155" i="17" s="1"/>
  <c r="H156" i="17" s="1"/>
  <c r="H157" i="17" s="1"/>
  <c r="H158" i="17" s="1"/>
  <c r="H159" i="17" s="1"/>
  <c r="H160" i="17" s="1"/>
  <c r="H161" i="17" s="1"/>
  <c r="H162" i="17" s="1"/>
  <c r="H163" i="17" s="1"/>
  <c r="H164" i="17" s="1"/>
  <c r="H165" i="17" s="1"/>
  <c r="G154" i="17"/>
  <c r="G155" i="17" s="1"/>
  <c r="G156" i="17" s="1"/>
  <c r="G157" i="17" s="1"/>
  <c r="G158" i="17" s="1"/>
  <c r="G159" i="17" s="1"/>
  <c r="G160" i="17" s="1"/>
  <c r="G161" i="17" s="1"/>
  <c r="G162" i="17" s="1"/>
  <c r="G163" i="17" s="1"/>
  <c r="G164" i="17" s="1"/>
  <c r="G165" i="17" s="1"/>
  <c r="F154" i="17"/>
  <c r="F155" i="17" s="1"/>
  <c r="F156" i="17" s="1"/>
  <c r="F157" i="17" s="1"/>
  <c r="F158" i="17" s="1"/>
  <c r="F159" i="17" s="1"/>
  <c r="F160" i="17" s="1"/>
  <c r="F161" i="17" s="1"/>
  <c r="F162" i="17" s="1"/>
  <c r="F163" i="17" s="1"/>
  <c r="F164" i="17" s="1"/>
  <c r="F165" i="17" s="1"/>
  <c r="E154" i="17"/>
  <c r="E155" i="17" s="1"/>
  <c r="E156" i="17" s="1"/>
  <c r="E157" i="17" s="1"/>
  <c r="E158" i="17" s="1"/>
  <c r="E159" i="17" s="1"/>
  <c r="E160" i="17" s="1"/>
  <c r="E161" i="17" s="1"/>
  <c r="E162" i="17" s="1"/>
  <c r="E163" i="17" s="1"/>
  <c r="E164" i="17" s="1"/>
  <c r="E165" i="17" s="1"/>
  <c r="D154" i="17"/>
  <c r="D155" i="17" s="1"/>
  <c r="D156" i="17" s="1"/>
  <c r="D157" i="17" s="1"/>
  <c r="D158" i="17" s="1"/>
  <c r="D159" i="17" s="1"/>
  <c r="D160" i="17" s="1"/>
  <c r="D161" i="17" s="1"/>
  <c r="D162" i="17" s="1"/>
  <c r="D163" i="17" s="1"/>
  <c r="D164" i="17" s="1"/>
  <c r="D165" i="17" s="1"/>
  <c r="C154" i="17"/>
  <c r="C155" i="17" s="1"/>
  <c r="C156" i="17" s="1"/>
  <c r="C157" i="17" s="1"/>
  <c r="C158" i="17" s="1"/>
  <c r="C159" i="17" s="1"/>
  <c r="C160" i="17" s="1"/>
  <c r="C161" i="17" s="1"/>
  <c r="C162" i="17" s="1"/>
  <c r="C163" i="17" s="1"/>
  <c r="C164" i="17" s="1"/>
  <c r="C165" i="17" s="1"/>
  <c r="A143" i="17"/>
  <c r="A144" i="17" s="1"/>
  <c r="A145" i="17" s="1"/>
  <c r="A146" i="17" s="1"/>
  <c r="A147" i="17" s="1"/>
  <c r="A148" i="17" s="1"/>
  <c r="A149" i="17" s="1"/>
  <c r="A150" i="17" s="1"/>
  <c r="A151" i="17" s="1"/>
  <c r="A152" i="17" s="1"/>
  <c r="A153" i="17" s="1"/>
  <c r="R142" i="17"/>
  <c r="R143" i="17" s="1"/>
  <c r="R144" i="17" s="1"/>
  <c r="R145" i="17" s="1"/>
  <c r="R146" i="17" s="1"/>
  <c r="R147" i="17" s="1"/>
  <c r="R148" i="17" s="1"/>
  <c r="R149" i="17" s="1"/>
  <c r="R150" i="17" s="1"/>
  <c r="R151" i="17" s="1"/>
  <c r="R152" i="17" s="1"/>
  <c r="R153" i="17" s="1"/>
  <c r="Q142" i="17"/>
  <c r="O142" i="17"/>
  <c r="O143" i="17" s="1"/>
  <c r="O144" i="17" s="1"/>
  <c r="O145" i="17" s="1"/>
  <c r="O146" i="17" s="1"/>
  <c r="O147" i="17" s="1"/>
  <c r="O148" i="17" s="1"/>
  <c r="O149" i="17" s="1"/>
  <c r="O150" i="17" s="1"/>
  <c r="O151" i="17" s="1"/>
  <c r="O152" i="17" s="1"/>
  <c r="O153" i="17" s="1"/>
  <c r="N142" i="17"/>
  <c r="N143" i="17" s="1"/>
  <c r="N144" i="17" s="1"/>
  <c r="N145" i="17" s="1"/>
  <c r="N146" i="17" s="1"/>
  <c r="N147" i="17" s="1"/>
  <c r="N148" i="17" s="1"/>
  <c r="N149" i="17" s="1"/>
  <c r="N150" i="17" s="1"/>
  <c r="N151" i="17" s="1"/>
  <c r="N152" i="17" s="1"/>
  <c r="N153" i="17" s="1"/>
  <c r="M142" i="17"/>
  <c r="M143" i="17" s="1"/>
  <c r="M144" i="17" s="1"/>
  <c r="M145" i="17" s="1"/>
  <c r="M146" i="17" s="1"/>
  <c r="M147" i="17" s="1"/>
  <c r="M148" i="17" s="1"/>
  <c r="M149" i="17" s="1"/>
  <c r="M150" i="17" s="1"/>
  <c r="M151" i="17" s="1"/>
  <c r="M152" i="17" s="1"/>
  <c r="M153" i="17" s="1"/>
  <c r="L142" i="17"/>
  <c r="L143" i="17" s="1"/>
  <c r="L144" i="17" s="1"/>
  <c r="L145" i="17" s="1"/>
  <c r="L146" i="17" s="1"/>
  <c r="L147" i="17" s="1"/>
  <c r="L148" i="17" s="1"/>
  <c r="L149" i="17" s="1"/>
  <c r="L150" i="17" s="1"/>
  <c r="L151" i="17" s="1"/>
  <c r="L152" i="17" s="1"/>
  <c r="L153" i="17" s="1"/>
  <c r="J142" i="17"/>
  <c r="J143" i="17" s="1"/>
  <c r="J144" i="17" s="1"/>
  <c r="J145" i="17" s="1"/>
  <c r="J146" i="17" s="1"/>
  <c r="J147" i="17" s="1"/>
  <c r="J148" i="17" s="1"/>
  <c r="J149" i="17" s="1"/>
  <c r="J150" i="17" s="1"/>
  <c r="J151" i="17" s="1"/>
  <c r="J152" i="17" s="1"/>
  <c r="J153" i="17" s="1"/>
  <c r="I142" i="17"/>
  <c r="I143" i="17" s="1"/>
  <c r="I144" i="17" s="1"/>
  <c r="I145" i="17" s="1"/>
  <c r="I146" i="17" s="1"/>
  <c r="I147" i="17" s="1"/>
  <c r="I148" i="17" s="1"/>
  <c r="I149" i="17" s="1"/>
  <c r="I150" i="17" s="1"/>
  <c r="I151" i="17" s="1"/>
  <c r="I152" i="17" s="1"/>
  <c r="I153" i="17" s="1"/>
  <c r="H142" i="17"/>
  <c r="H143" i="17" s="1"/>
  <c r="H144" i="17" s="1"/>
  <c r="H145" i="17" s="1"/>
  <c r="H146" i="17" s="1"/>
  <c r="H147" i="17" s="1"/>
  <c r="H148" i="17" s="1"/>
  <c r="H149" i="17" s="1"/>
  <c r="H150" i="17" s="1"/>
  <c r="H151" i="17" s="1"/>
  <c r="H152" i="17" s="1"/>
  <c r="H153" i="17" s="1"/>
  <c r="G142" i="17"/>
  <c r="G143" i="17" s="1"/>
  <c r="G144" i="17" s="1"/>
  <c r="G145" i="17" s="1"/>
  <c r="G146" i="17" s="1"/>
  <c r="G147" i="17" s="1"/>
  <c r="G148" i="17" s="1"/>
  <c r="G149" i="17" s="1"/>
  <c r="G150" i="17" s="1"/>
  <c r="G151" i="17" s="1"/>
  <c r="G152" i="17" s="1"/>
  <c r="G153" i="17" s="1"/>
  <c r="F142" i="17"/>
  <c r="F143" i="17" s="1"/>
  <c r="F144" i="17" s="1"/>
  <c r="F145" i="17" s="1"/>
  <c r="F146" i="17" s="1"/>
  <c r="F147" i="17" s="1"/>
  <c r="F148" i="17" s="1"/>
  <c r="F149" i="17" s="1"/>
  <c r="F150" i="17" s="1"/>
  <c r="F151" i="17" s="1"/>
  <c r="F152" i="17" s="1"/>
  <c r="F153" i="17" s="1"/>
  <c r="E142" i="17"/>
  <c r="E143" i="17" s="1"/>
  <c r="E144" i="17" s="1"/>
  <c r="E145" i="17" s="1"/>
  <c r="E146" i="17" s="1"/>
  <c r="E147" i="17" s="1"/>
  <c r="E148" i="17" s="1"/>
  <c r="E149" i="17" s="1"/>
  <c r="E150" i="17" s="1"/>
  <c r="E151" i="17" s="1"/>
  <c r="E152" i="17" s="1"/>
  <c r="E153" i="17" s="1"/>
  <c r="D142" i="17"/>
  <c r="D143" i="17" s="1"/>
  <c r="D144" i="17" s="1"/>
  <c r="D145" i="17" s="1"/>
  <c r="D146" i="17" s="1"/>
  <c r="D147" i="17" s="1"/>
  <c r="D148" i="17" s="1"/>
  <c r="D149" i="17" s="1"/>
  <c r="D150" i="17" s="1"/>
  <c r="D151" i="17" s="1"/>
  <c r="D152" i="17" s="1"/>
  <c r="D153" i="17" s="1"/>
  <c r="C142" i="17"/>
  <c r="C143" i="17" s="1"/>
  <c r="C144" i="17" s="1"/>
  <c r="C145" i="17" s="1"/>
  <c r="C146" i="17" s="1"/>
  <c r="C147" i="17" s="1"/>
  <c r="C148" i="17" s="1"/>
  <c r="C149" i="17" s="1"/>
  <c r="C150" i="17" s="1"/>
  <c r="C151" i="17" s="1"/>
  <c r="C152" i="17" s="1"/>
  <c r="C153" i="17" s="1"/>
  <c r="A131" i="17"/>
  <c r="A132" i="17" s="1"/>
  <c r="A133" i="17" s="1"/>
  <c r="A134" i="17" s="1"/>
  <c r="A135" i="17" s="1"/>
  <c r="A136" i="17" s="1"/>
  <c r="A137" i="17" s="1"/>
  <c r="A138" i="17" s="1"/>
  <c r="A139" i="17" s="1"/>
  <c r="A140" i="17" s="1"/>
  <c r="A141" i="17" s="1"/>
  <c r="R130" i="17"/>
  <c r="R131" i="17" s="1"/>
  <c r="R132" i="17" s="1"/>
  <c r="R133" i="17" s="1"/>
  <c r="R134" i="17" s="1"/>
  <c r="R135" i="17" s="1"/>
  <c r="R136" i="17" s="1"/>
  <c r="R137" i="17" s="1"/>
  <c r="R138" i="17" s="1"/>
  <c r="R139" i="17" s="1"/>
  <c r="R140" i="17" s="1"/>
  <c r="R141" i="17" s="1"/>
  <c r="Q130" i="17"/>
  <c r="O130" i="17"/>
  <c r="O131" i="17" s="1"/>
  <c r="O132" i="17" s="1"/>
  <c r="O133" i="17" s="1"/>
  <c r="O134" i="17" s="1"/>
  <c r="O135" i="17" s="1"/>
  <c r="O136" i="17" s="1"/>
  <c r="O137" i="17" s="1"/>
  <c r="O138" i="17" s="1"/>
  <c r="O139" i="17" s="1"/>
  <c r="O140" i="17" s="1"/>
  <c r="O141" i="17" s="1"/>
  <c r="N130" i="17"/>
  <c r="N131" i="17" s="1"/>
  <c r="N132" i="17" s="1"/>
  <c r="N133" i="17" s="1"/>
  <c r="N134" i="17" s="1"/>
  <c r="N135" i="17" s="1"/>
  <c r="N136" i="17" s="1"/>
  <c r="N137" i="17" s="1"/>
  <c r="N138" i="17" s="1"/>
  <c r="N139" i="17" s="1"/>
  <c r="N140" i="17" s="1"/>
  <c r="N141" i="17" s="1"/>
  <c r="M130" i="17"/>
  <c r="M131" i="17" s="1"/>
  <c r="M132" i="17" s="1"/>
  <c r="M133" i="17" s="1"/>
  <c r="M134" i="17" s="1"/>
  <c r="M135" i="17" s="1"/>
  <c r="M136" i="17" s="1"/>
  <c r="M137" i="17" s="1"/>
  <c r="M138" i="17" s="1"/>
  <c r="M139" i="17" s="1"/>
  <c r="M140" i="17" s="1"/>
  <c r="M141" i="17" s="1"/>
  <c r="L130" i="17"/>
  <c r="L131" i="17" s="1"/>
  <c r="L132" i="17" s="1"/>
  <c r="L133" i="17" s="1"/>
  <c r="L134" i="17" s="1"/>
  <c r="L135" i="17" s="1"/>
  <c r="L136" i="17" s="1"/>
  <c r="L137" i="17" s="1"/>
  <c r="L138" i="17" s="1"/>
  <c r="L139" i="17" s="1"/>
  <c r="L140" i="17" s="1"/>
  <c r="L141" i="17" s="1"/>
  <c r="J130" i="17"/>
  <c r="J131" i="17" s="1"/>
  <c r="J132" i="17" s="1"/>
  <c r="J133" i="17" s="1"/>
  <c r="J134" i="17" s="1"/>
  <c r="J135" i="17" s="1"/>
  <c r="J136" i="17" s="1"/>
  <c r="J137" i="17" s="1"/>
  <c r="J138" i="17" s="1"/>
  <c r="J139" i="17" s="1"/>
  <c r="J140" i="17" s="1"/>
  <c r="J141" i="17" s="1"/>
  <c r="I130" i="17"/>
  <c r="I131" i="17" s="1"/>
  <c r="I132" i="17" s="1"/>
  <c r="I133" i="17" s="1"/>
  <c r="I134" i="17" s="1"/>
  <c r="I135" i="17" s="1"/>
  <c r="I136" i="17" s="1"/>
  <c r="I137" i="17" s="1"/>
  <c r="I138" i="17" s="1"/>
  <c r="I139" i="17" s="1"/>
  <c r="I140" i="17" s="1"/>
  <c r="I141" i="17" s="1"/>
  <c r="H130" i="17"/>
  <c r="H131" i="17" s="1"/>
  <c r="H132" i="17" s="1"/>
  <c r="H133" i="17" s="1"/>
  <c r="H134" i="17" s="1"/>
  <c r="H135" i="17" s="1"/>
  <c r="H136" i="17" s="1"/>
  <c r="H137" i="17" s="1"/>
  <c r="H138" i="17" s="1"/>
  <c r="H139" i="17" s="1"/>
  <c r="H140" i="17" s="1"/>
  <c r="H141" i="17" s="1"/>
  <c r="G130" i="17"/>
  <c r="G131" i="17" s="1"/>
  <c r="G132" i="17" s="1"/>
  <c r="G133" i="17" s="1"/>
  <c r="G134" i="17" s="1"/>
  <c r="G135" i="17" s="1"/>
  <c r="G136" i="17" s="1"/>
  <c r="G137" i="17" s="1"/>
  <c r="G138" i="17" s="1"/>
  <c r="G139" i="17" s="1"/>
  <c r="G140" i="17" s="1"/>
  <c r="G141" i="17" s="1"/>
  <c r="F130" i="17"/>
  <c r="F131" i="17" s="1"/>
  <c r="F132" i="17" s="1"/>
  <c r="F133" i="17" s="1"/>
  <c r="F134" i="17" s="1"/>
  <c r="F135" i="17" s="1"/>
  <c r="F136" i="17" s="1"/>
  <c r="F137" i="17" s="1"/>
  <c r="F138" i="17" s="1"/>
  <c r="F139" i="17" s="1"/>
  <c r="F140" i="17" s="1"/>
  <c r="F141" i="17" s="1"/>
  <c r="E130" i="17"/>
  <c r="E131" i="17" s="1"/>
  <c r="E132" i="17" s="1"/>
  <c r="E133" i="17" s="1"/>
  <c r="E134" i="17" s="1"/>
  <c r="E135" i="17" s="1"/>
  <c r="E136" i="17" s="1"/>
  <c r="E137" i="17" s="1"/>
  <c r="E138" i="17" s="1"/>
  <c r="E139" i="17" s="1"/>
  <c r="E140" i="17" s="1"/>
  <c r="E141" i="17" s="1"/>
  <c r="D130" i="17"/>
  <c r="D131" i="17" s="1"/>
  <c r="D132" i="17" s="1"/>
  <c r="D133" i="17" s="1"/>
  <c r="D134" i="17" s="1"/>
  <c r="D135" i="17" s="1"/>
  <c r="D136" i="17" s="1"/>
  <c r="D137" i="17" s="1"/>
  <c r="D138" i="17" s="1"/>
  <c r="D139" i="17" s="1"/>
  <c r="D140" i="17" s="1"/>
  <c r="D141" i="17" s="1"/>
  <c r="C130" i="17"/>
  <c r="C131" i="17" s="1"/>
  <c r="C132" i="17" s="1"/>
  <c r="C133" i="17" s="1"/>
  <c r="C134" i="17" s="1"/>
  <c r="C135" i="17" s="1"/>
  <c r="C136" i="17" s="1"/>
  <c r="C137" i="17" s="1"/>
  <c r="C138" i="17" s="1"/>
  <c r="C139" i="17" s="1"/>
  <c r="C140" i="17" s="1"/>
  <c r="C141" i="17" s="1"/>
  <c r="A119" i="17"/>
  <c r="A120" i="17" s="1"/>
  <c r="A121" i="17" s="1"/>
  <c r="A122" i="17" s="1"/>
  <c r="A123" i="17" s="1"/>
  <c r="A124" i="17" s="1"/>
  <c r="A125" i="17" s="1"/>
  <c r="A126" i="17" s="1"/>
  <c r="A127" i="17" s="1"/>
  <c r="A128" i="17" s="1"/>
  <c r="A129" i="17" s="1"/>
  <c r="R118" i="17"/>
  <c r="R119" i="17" s="1"/>
  <c r="R120" i="17" s="1"/>
  <c r="R121" i="17" s="1"/>
  <c r="R122" i="17" s="1"/>
  <c r="R123" i="17" s="1"/>
  <c r="R124" i="17" s="1"/>
  <c r="R125" i="17" s="1"/>
  <c r="R126" i="17" s="1"/>
  <c r="R127" i="17" s="1"/>
  <c r="R128" i="17" s="1"/>
  <c r="R129" i="17" s="1"/>
  <c r="Q118" i="17"/>
  <c r="O118" i="17"/>
  <c r="O119" i="17" s="1"/>
  <c r="O120" i="17" s="1"/>
  <c r="O121" i="17" s="1"/>
  <c r="O122" i="17" s="1"/>
  <c r="O123" i="17" s="1"/>
  <c r="O124" i="17" s="1"/>
  <c r="O125" i="17" s="1"/>
  <c r="O126" i="17" s="1"/>
  <c r="O127" i="17" s="1"/>
  <c r="O128" i="17" s="1"/>
  <c r="O129" i="17" s="1"/>
  <c r="N118" i="17"/>
  <c r="N119" i="17" s="1"/>
  <c r="N120" i="17" s="1"/>
  <c r="N121" i="17" s="1"/>
  <c r="N122" i="17" s="1"/>
  <c r="N123" i="17" s="1"/>
  <c r="N124" i="17" s="1"/>
  <c r="N125" i="17" s="1"/>
  <c r="N126" i="17" s="1"/>
  <c r="N127" i="17" s="1"/>
  <c r="N128" i="17" s="1"/>
  <c r="N129" i="17" s="1"/>
  <c r="M118" i="17"/>
  <c r="M119" i="17" s="1"/>
  <c r="M120" i="17" s="1"/>
  <c r="M121" i="17" s="1"/>
  <c r="M122" i="17" s="1"/>
  <c r="M123" i="17" s="1"/>
  <c r="M124" i="17" s="1"/>
  <c r="M125" i="17" s="1"/>
  <c r="M126" i="17" s="1"/>
  <c r="M127" i="17" s="1"/>
  <c r="M128" i="17" s="1"/>
  <c r="M129" i="17" s="1"/>
  <c r="L118" i="17"/>
  <c r="L119" i="17" s="1"/>
  <c r="L120" i="17" s="1"/>
  <c r="L121" i="17" s="1"/>
  <c r="L122" i="17" s="1"/>
  <c r="L123" i="17" s="1"/>
  <c r="L124" i="17" s="1"/>
  <c r="L125" i="17" s="1"/>
  <c r="L126" i="17" s="1"/>
  <c r="L127" i="17" s="1"/>
  <c r="L128" i="17" s="1"/>
  <c r="L129" i="17" s="1"/>
  <c r="J118" i="17"/>
  <c r="J119" i="17" s="1"/>
  <c r="J120" i="17" s="1"/>
  <c r="J121" i="17" s="1"/>
  <c r="J122" i="17" s="1"/>
  <c r="J123" i="17" s="1"/>
  <c r="J124" i="17" s="1"/>
  <c r="J125" i="17" s="1"/>
  <c r="J126" i="17" s="1"/>
  <c r="J127" i="17" s="1"/>
  <c r="J128" i="17" s="1"/>
  <c r="J129" i="17" s="1"/>
  <c r="I118" i="17"/>
  <c r="I119" i="17" s="1"/>
  <c r="I120" i="17" s="1"/>
  <c r="I121" i="17" s="1"/>
  <c r="I122" i="17" s="1"/>
  <c r="I123" i="17" s="1"/>
  <c r="I124" i="17" s="1"/>
  <c r="I125" i="17" s="1"/>
  <c r="I126" i="17" s="1"/>
  <c r="I127" i="17" s="1"/>
  <c r="I128" i="17" s="1"/>
  <c r="I129" i="17" s="1"/>
  <c r="H118" i="17"/>
  <c r="H119" i="17" s="1"/>
  <c r="H120" i="17" s="1"/>
  <c r="H121" i="17" s="1"/>
  <c r="H122" i="17" s="1"/>
  <c r="H123" i="17" s="1"/>
  <c r="H124" i="17" s="1"/>
  <c r="H125" i="17" s="1"/>
  <c r="H126" i="17" s="1"/>
  <c r="H127" i="17" s="1"/>
  <c r="H128" i="17" s="1"/>
  <c r="H129" i="17" s="1"/>
  <c r="G118" i="17"/>
  <c r="G119" i="17" s="1"/>
  <c r="G120" i="17" s="1"/>
  <c r="G121" i="17" s="1"/>
  <c r="G122" i="17" s="1"/>
  <c r="G123" i="17" s="1"/>
  <c r="G124" i="17" s="1"/>
  <c r="G125" i="17" s="1"/>
  <c r="G126" i="17" s="1"/>
  <c r="G127" i="17" s="1"/>
  <c r="G128" i="17" s="1"/>
  <c r="G129" i="17" s="1"/>
  <c r="F118" i="17"/>
  <c r="F119" i="17" s="1"/>
  <c r="F120" i="17" s="1"/>
  <c r="F121" i="17" s="1"/>
  <c r="F122" i="17" s="1"/>
  <c r="F123" i="17" s="1"/>
  <c r="F124" i="17" s="1"/>
  <c r="F125" i="17" s="1"/>
  <c r="F126" i="17" s="1"/>
  <c r="F127" i="17" s="1"/>
  <c r="F128" i="17" s="1"/>
  <c r="F129" i="17" s="1"/>
  <c r="E118" i="17"/>
  <c r="E119" i="17" s="1"/>
  <c r="E120" i="17" s="1"/>
  <c r="E121" i="17" s="1"/>
  <c r="E122" i="17" s="1"/>
  <c r="E123" i="17" s="1"/>
  <c r="E124" i="17" s="1"/>
  <c r="E125" i="17" s="1"/>
  <c r="E126" i="17" s="1"/>
  <c r="E127" i="17" s="1"/>
  <c r="E128" i="17" s="1"/>
  <c r="E129" i="17" s="1"/>
  <c r="D118" i="17"/>
  <c r="D119" i="17" s="1"/>
  <c r="D120" i="17" s="1"/>
  <c r="D121" i="17" s="1"/>
  <c r="D122" i="17" s="1"/>
  <c r="D123" i="17" s="1"/>
  <c r="D124" i="17" s="1"/>
  <c r="D125" i="17" s="1"/>
  <c r="D126" i="17" s="1"/>
  <c r="D127" i="17" s="1"/>
  <c r="D128" i="17" s="1"/>
  <c r="D129" i="17" s="1"/>
  <c r="C118" i="17"/>
  <c r="C119" i="17" s="1"/>
  <c r="C120" i="17" s="1"/>
  <c r="C121" i="17" s="1"/>
  <c r="C122" i="17" s="1"/>
  <c r="C123" i="17" s="1"/>
  <c r="C124" i="17" s="1"/>
  <c r="C125" i="17" s="1"/>
  <c r="C126" i="17" s="1"/>
  <c r="C127" i="17" s="1"/>
  <c r="C128" i="17" s="1"/>
  <c r="C129" i="17" s="1"/>
  <c r="A107" i="17"/>
  <c r="A108" i="17" s="1"/>
  <c r="A109" i="17" s="1"/>
  <c r="A110" i="17" s="1"/>
  <c r="A111" i="17" s="1"/>
  <c r="A112" i="17" s="1"/>
  <c r="A113" i="17" s="1"/>
  <c r="A114" i="17" s="1"/>
  <c r="A115" i="17" s="1"/>
  <c r="A116" i="17" s="1"/>
  <c r="A117" i="17" s="1"/>
  <c r="R106" i="17"/>
  <c r="R107" i="17" s="1"/>
  <c r="R108" i="17" s="1"/>
  <c r="R109" i="17" s="1"/>
  <c r="R110" i="17" s="1"/>
  <c r="R111" i="17" s="1"/>
  <c r="R112" i="17" s="1"/>
  <c r="R113" i="17" s="1"/>
  <c r="R114" i="17" s="1"/>
  <c r="R115" i="17" s="1"/>
  <c r="R116" i="17" s="1"/>
  <c r="R117" i="17" s="1"/>
  <c r="Q106" i="17"/>
  <c r="O106" i="17"/>
  <c r="O107" i="17" s="1"/>
  <c r="O108" i="17" s="1"/>
  <c r="O109" i="17" s="1"/>
  <c r="O110" i="17" s="1"/>
  <c r="O111" i="17" s="1"/>
  <c r="O112" i="17" s="1"/>
  <c r="O113" i="17" s="1"/>
  <c r="O114" i="17" s="1"/>
  <c r="O115" i="17" s="1"/>
  <c r="O116" i="17" s="1"/>
  <c r="O117" i="17" s="1"/>
  <c r="N106" i="17"/>
  <c r="N107" i="17" s="1"/>
  <c r="N108" i="17" s="1"/>
  <c r="N109" i="17" s="1"/>
  <c r="N110" i="17" s="1"/>
  <c r="N111" i="17" s="1"/>
  <c r="N112" i="17" s="1"/>
  <c r="N113" i="17" s="1"/>
  <c r="N114" i="17" s="1"/>
  <c r="N115" i="17" s="1"/>
  <c r="N116" i="17" s="1"/>
  <c r="N117" i="17" s="1"/>
  <c r="M106" i="17"/>
  <c r="M107" i="17" s="1"/>
  <c r="M108" i="17" s="1"/>
  <c r="M109" i="17" s="1"/>
  <c r="M110" i="17" s="1"/>
  <c r="M111" i="17" s="1"/>
  <c r="M112" i="17" s="1"/>
  <c r="M113" i="17" s="1"/>
  <c r="M114" i="17" s="1"/>
  <c r="M115" i="17" s="1"/>
  <c r="M116" i="17" s="1"/>
  <c r="M117" i="17" s="1"/>
  <c r="L106" i="17"/>
  <c r="L107" i="17" s="1"/>
  <c r="L108" i="17" s="1"/>
  <c r="L109" i="17" s="1"/>
  <c r="L110" i="17" s="1"/>
  <c r="L111" i="17" s="1"/>
  <c r="L112" i="17" s="1"/>
  <c r="L113" i="17" s="1"/>
  <c r="L114" i="17" s="1"/>
  <c r="L115" i="17" s="1"/>
  <c r="L116" i="17" s="1"/>
  <c r="L117" i="17" s="1"/>
  <c r="J106" i="17"/>
  <c r="J107" i="17" s="1"/>
  <c r="J108" i="17" s="1"/>
  <c r="J109" i="17" s="1"/>
  <c r="J110" i="17" s="1"/>
  <c r="J111" i="17" s="1"/>
  <c r="J112" i="17" s="1"/>
  <c r="J113" i="17" s="1"/>
  <c r="J114" i="17" s="1"/>
  <c r="J115" i="17" s="1"/>
  <c r="J116" i="17" s="1"/>
  <c r="J117" i="17" s="1"/>
  <c r="I106" i="17"/>
  <c r="I107" i="17" s="1"/>
  <c r="I108" i="17" s="1"/>
  <c r="I109" i="17" s="1"/>
  <c r="I110" i="17" s="1"/>
  <c r="I111" i="17" s="1"/>
  <c r="I112" i="17" s="1"/>
  <c r="I113" i="17" s="1"/>
  <c r="I114" i="17" s="1"/>
  <c r="I115" i="17" s="1"/>
  <c r="I116" i="17" s="1"/>
  <c r="I117" i="17" s="1"/>
  <c r="H106" i="17"/>
  <c r="H107" i="17" s="1"/>
  <c r="H108" i="17" s="1"/>
  <c r="H109" i="17" s="1"/>
  <c r="H110" i="17" s="1"/>
  <c r="H111" i="17" s="1"/>
  <c r="H112" i="17" s="1"/>
  <c r="H113" i="17" s="1"/>
  <c r="H114" i="17" s="1"/>
  <c r="H115" i="17" s="1"/>
  <c r="H116" i="17" s="1"/>
  <c r="H117" i="17" s="1"/>
  <c r="G106" i="17"/>
  <c r="G107" i="17" s="1"/>
  <c r="G108" i="17" s="1"/>
  <c r="G109" i="17" s="1"/>
  <c r="G110" i="17" s="1"/>
  <c r="G111" i="17" s="1"/>
  <c r="G112" i="17" s="1"/>
  <c r="G113" i="17" s="1"/>
  <c r="G114" i="17" s="1"/>
  <c r="G115" i="17" s="1"/>
  <c r="G116" i="17" s="1"/>
  <c r="G117" i="17" s="1"/>
  <c r="F106" i="17"/>
  <c r="F107" i="17" s="1"/>
  <c r="F108" i="17" s="1"/>
  <c r="F109" i="17" s="1"/>
  <c r="F110" i="17" s="1"/>
  <c r="F111" i="17" s="1"/>
  <c r="F112" i="17" s="1"/>
  <c r="F113" i="17" s="1"/>
  <c r="F114" i="17" s="1"/>
  <c r="F115" i="17" s="1"/>
  <c r="F116" i="17" s="1"/>
  <c r="F117" i="17" s="1"/>
  <c r="E106" i="17"/>
  <c r="E107" i="17" s="1"/>
  <c r="E108" i="17" s="1"/>
  <c r="E109" i="17" s="1"/>
  <c r="E110" i="17" s="1"/>
  <c r="E111" i="17" s="1"/>
  <c r="E112" i="17" s="1"/>
  <c r="E113" i="17" s="1"/>
  <c r="E114" i="17" s="1"/>
  <c r="E115" i="17" s="1"/>
  <c r="E116" i="17" s="1"/>
  <c r="E117" i="17" s="1"/>
  <c r="D106" i="17"/>
  <c r="D107" i="17" s="1"/>
  <c r="D108" i="17" s="1"/>
  <c r="D109" i="17" s="1"/>
  <c r="D110" i="17" s="1"/>
  <c r="D111" i="17" s="1"/>
  <c r="D112" i="17" s="1"/>
  <c r="D113" i="17" s="1"/>
  <c r="D114" i="17" s="1"/>
  <c r="D115" i="17" s="1"/>
  <c r="D116" i="17" s="1"/>
  <c r="D117" i="17" s="1"/>
  <c r="C106" i="17"/>
  <c r="C107" i="17" s="1"/>
  <c r="C108" i="17" s="1"/>
  <c r="C109" i="17" s="1"/>
  <c r="C110" i="17" s="1"/>
  <c r="C111" i="17" s="1"/>
  <c r="C112" i="17" s="1"/>
  <c r="C113" i="17" s="1"/>
  <c r="C114" i="17" s="1"/>
  <c r="C115" i="17" s="1"/>
  <c r="C116" i="17" s="1"/>
  <c r="C117" i="17" s="1"/>
  <c r="A95" i="17"/>
  <c r="A96" i="17" s="1"/>
  <c r="A97" i="17" s="1"/>
  <c r="A98" i="17" s="1"/>
  <c r="A99" i="17" s="1"/>
  <c r="A100" i="17" s="1"/>
  <c r="A101" i="17" s="1"/>
  <c r="A102" i="17" s="1"/>
  <c r="A103" i="17" s="1"/>
  <c r="A104" i="17" s="1"/>
  <c r="A105" i="17" s="1"/>
  <c r="R94" i="17"/>
  <c r="R95" i="17" s="1"/>
  <c r="R96" i="17" s="1"/>
  <c r="R97" i="17" s="1"/>
  <c r="R98" i="17" s="1"/>
  <c r="R99" i="17" s="1"/>
  <c r="R100" i="17" s="1"/>
  <c r="R101" i="17" s="1"/>
  <c r="R102" i="17" s="1"/>
  <c r="R103" i="17" s="1"/>
  <c r="R104" i="17" s="1"/>
  <c r="R105" i="17" s="1"/>
  <c r="Q94" i="17"/>
  <c r="O94" i="17"/>
  <c r="O95" i="17" s="1"/>
  <c r="O96" i="17" s="1"/>
  <c r="O97" i="17" s="1"/>
  <c r="O98" i="17" s="1"/>
  <c r="O99" i="17" s="1"/>
  <c r="O100" i="17" s="1"/>
  <c r="O101" i="17" s="1"/>
  <c r="O102" i="17" s="1"/>
  <c r="O103" i="17" s="1"/>
  <c r="O104" i="17" s="1"/>
  <c r="O105" i="17" s="1"/>
  <c r="N94" i="17"/>
  <c r="N95" i="17" s="1"/>
  <c r="N96" i="17" s="1"/>
  <c r="N97" i="17" s="1"/>
  <c r="N98" i="17" s="1"/>
  <c r="N99" i="17" s="1"/>
  <c r="N100" i="17" s="1"/>
  <c r="N101" i="17" s="1"/>
  <c r="N102" i="17" s="1"/>
  <c r="N103" i="17" s="1"/>
  <c r="N104" i="17" s="1"/>
  <c r="N105" i="17" s="1"/>
  <c r="M94" i="17"/>
  <c r="M95" i="17" s="1"/>
  <c r="M96" i="17" s="1"/>
  <c r="M97" i="17" s="1"/>
  <c r="M98" i="17" s="1"/>
  <c r="M99" i="17" s="1"/>
  <c r="M100" i="17" s="1"/>
  <c r="M101" i="17" s="1"/>
  <c r="M102" i="17" s="1"/>
  <c r="M103" i="17" s="1"/>
  <c r="M104" i="17" s="1"/>
  <c r="M105" i="17" s="1"/>
  <c r="L94" i="17"/>
  <c r="L95" i="17" s="1"/>
  <c r="L96" i="17" s="1"/>
  <c r="L97" i="17" s="1"/>
  <c r="L98" i="17" s="1"/>
  <c r="L99" i="17" s="1"/>
  <c r="L100" i="17" s="1"/>
  <c r="L101" i="17" s="1"/>
  <c r="L102" i="17" s="1"/>
  <c r="L103" i="17" s="1"/>
  <c r="L104" i="17" s="1"/>
  <c r="L105" i="17" s="1"/>
  <c r="J94" i="17"/>
  <c r="J95" i="17" s="1"/>
  <c r="J96" i="17" s="1"/>
  <c r="J97" i="17" s="1"/>
  <c r="J98" i="17" s="1"/>
  <c r="J99" i="17" s="1"/>
  <c r="J100" i="17" s="1"/>
  <c r="J101" i="17" s="1"/>
  <c r="J102" i="17" s="1"/>
  <c r="J103" i="17" s="1"/>
  <c r="J104" i="17" s="1"/>
  <c r="J105" i="17" s="1"/>
  <c r="I94" i="17"/>
  <c r="I95" i="17" s="1"/>
  <c r="I96" i="17" s="1"/>
  <c r="I97" i="17" s="1"/>
  <c r="I98" i="17" s="1"/>
  <c r="I99" i="17" s="1"/>
  <c r="I100" i="17" s="1"/>
  <c r="I101" i="17" s="1"/>
  <c r="I102" i="17" s="1"/>
  <c r="I103" i="17" s="1"/>
  <c r="I104" i="17" s="1"/>
  <c r="I105" i="17" s="1"/>
  <c r="H94" i="17"/>
  <c r="H95" i="17" s="1"/>
  <c r="H96" i="17" s="1"/>
  <c r="H97" i="17" s="1"/>
  <c r="H98" i="17" s="1"/>
  <c r="H99" i="17" s="1"/>
  <c r="H100" i="17" s="1"/>
  <c r="H101" i="17" s="1"/>
  <c r="H102" i="17" s="1"/>
  <c r="H103" i="17" s="1"/>
  <c r="H104" i="17" s="1"/>
  <c r="H105" i="17" s="1"/>
  <c r="G94" i="17"/>
  <c r="G95" i="17" s="1"/>
  <c r="G96" i="17" s="1"/>
  <c r="G97" i="17" s="1"/>
  <c r="G98" i="17" s="1"/>
  <c r="G99" i="17" s="1"/>
  <c r="G100" i="17" s="1"/>
  <c r="G101" i="17" s="1"/>
  <c r="G102" i="17" s="1"/>
  <c r="G103" i="17" s="1"/>
  <c r="G104" i="17" s="1"/>
  <c r="G105" i="17" s="1"/>
  <c r="F94" i="17"/>
  <c r="F95" i="17" s="1"/>
  <c r="F96" i="17" s="1"/>
  <c r="F97" i="17" s="1"/>
  <c r="F98" i="17" s="1"/>
  <c r="F99" i="17" s="1"/>
  <c r="F100" i="17" s="1"/>
  <c r="F101" i="17" s="1"/>
  <c r="F102" i="17" s="1"/>
  <c r="F103" i="17" s="1"/>
  <c r="F104" i="17" s="1"/>
  <c r="F105" i="17" s="1"/>
  <c r="E94" i="17"/>
  <c r="E95" i="17" s="1"/>
  <c r="E96" i="17" s="1"/>
  <c r="E97" i="17" s="1"/>
  <c r="E98" i="17" s="1"/>
  <c r="E99" i="17" s="1"/>
  <c r="E100" i="17" s="1"/>
  <c r="E101" i="17" s="1"/>
  <c r="E102" i="17" s="1"/>
  <c r="E103" i="17" s="1"/>
  <c r="E104" i="17" s="1"/>
  <c r="E105" i="17" s="1"/>
  <c r="D94" i="17"/>
  <c r="D95" i="17" s="1"/>
  <c r="D96" i="17" s="1"/>
  <c r="D97" i="17" s="1"/>
  <c r="D98" i="17" s="1"/>
  <c r="D99" i="17" s="1"/>
  <c r="D100" i="17" s="1"/>
  <c r="D101" i="17" s="1"/>
  <c r="D102" i="17" s="1"/>
  <c r="D103" i="17" s="1"/>
  <c r="D104" i="17" s="1"/>
  <c r="D105" i="17" s="1"/>
  <c r="C94" i="17"/>
  <c r="C95" i="17" s="1"/>
  <c r="C96" i="17" s="1"/>
  <c r="C97" i="17" s="1"/>
  <c r="C98" i="17" s="1"/>
  <c r="C99" i="17" s="1"/>
  <c r="C100" i="17" s="1"/>
  <c r="C101" i="17" s="1"/>
  <c r="C102" i="17" s="1"/>
  <c r="C103" i="17" s="1"/>
  <c r="C104" i="17" s="1"/>
  <c r="C105" i="17" s="1"/>
  <c r="A83" i="17"/>
  <c r="A84" i="17" s="1"/>
  <c r="A85" i="17" s="1"/>
  <c r="A86" i="17" s="1"/>
  <c r="A87" i="17" s="1"/>
  <c r="A88" i="17" s="1"/>
  <c r="A89" i="17" s="1"/>
  <c r="A90" i="17" s="1"/>
  <c r="A91" i="17" s="1"/>
  <c r="A92" i="17" s="1"/>
  <c r="A93" i="17" s="1"/>
  <c r="R82" i="17"/>
  <c r="R83" i="17" s="1"/>
  <c r="R84" i="17" s="1"/>
  <c r="R85" i="17" s="1"/>
  <c r="R86" i="17" s="1"/>
  <c r="R87" i="17" s="1"/>
  <c r="R88" i="17" s="1"/>
  <c r="R89" i="17" s="1"/>
  <c r="R90" i="17" s="1"/>
  <c r="R91" i="17" s="1"/>
  <c r="R92" i="17" s="1"/>
  <c r="R93" i="17" s="1"/>
  <c r="Q82" i="17"/>
  <c r="O82" i="17"/>
  <c r="O83" i="17" s="1"/>
  <c r="O84" i="17" s="1"/>
  <c r="O85" i="17" s="1"/>
  <c r="O86" i="17" s="1"/>
  <c r="O87" i="17" s="1"/>
  <c r="O88" i="17" s="1"/>
  <c r="O89" i="17" s="1"/>
  <c r="O90" i="17" s="1"/>
  <c r="O91" i="17" s="1"/>
  <c r="O92" i="17" s="1"/>
  <c r="O93" i="17" s="1"/>
  <c r="N82" i="17"/>
  <c r="N83" i="17" s="1"/>
  <c r="N84" i="17" s="1"/>
  <c r="N85" i="17" s="1"/>
  <c r="N86" i="17" s="1"/>
  <c r="N87" i="17" s="1"/>
  <c r="N88" i="17" s="1"/>
  <c r="N89" i="17" s="1"/>
  <c r="N90" i="17" s="1"/>
  <c r="N91" i="17" s="1"/>
  <c r="N92" i="17" s="1"/>
  <c r="N93" i="17" s="1"/>
  <c r="M82" i="17"/>
  <c r="M83" i="17" s="1"/>
  <c r="M84" i="17" s="1"/>
  <c r="M85" i="17" s="1"/>
  <c r="M86" i="17" s="1"/>
  <c r="M87" i="17" s="1"/>
  <c r="M88" i="17" s="1"/>
  <c r="M89" i="17" s="1"/>
  <c r="M90" i="17" s="1"/>
  <c r="M91" i="17" s="1"/>
  <c r="M92" i="17" s="1"/>
  <c r="M93" i="17" s="1"/>
  <c r="L82" i="17"/>
  <c r="L83" i="17" s="1"/>
  <c r="L84" i="17" s="1"/>
  <c r="L85" i="17" s="1"/>
  <c r="L86" i="17" s="1"/>
  <c r="L87" i="17" s="1"/>
  <c r="L88" i="17" s="1"/>
  <c r="L89" i="17" s="1"/>
  <c r="L90" i="17" s="1"/>
  <c r="L91" i="17" s="1"/>
  <c r="L92" i="17" s="1"/>
  <c r="L93" i="17" s="1"/>
  <c r="J82" i="17"/>
  <c r="J83" i="17" s="1"/>
  <c r="J84" i="17" s="1"/>
  <c r="J85" i="17" s="1"/>
  <c r="J86" i="17" s="1"/>
  <c r="J87" i="17" s="1"/>
  <c r="J88" i="17" s="1"/>
  <c r="J89" i="17" s="1"/>
  <c r="J90" i="17" s="1"/>
  <c r="J91" i="17" s="1"/>
  <c r="J92" i="17" s="1"/>
  <c r="J93" i="17" s="1"/>
  <c r="I82" i="17"/>
  <c r="I83" i="17" s="1"/>
  <c r="I84" i="17" s="1"/>
  <c r="I85" i="17" s="1"/>
  <c r="I86" i="17" s="1"/>
  <c r="I87" i="17" s="1"/>
  <c r="I88" i="17" s="1"/>
  <c r="I89" i="17" s="1"/>
  <c r="I90" i="17" s="1"/>
  <c r="I91" i="17" s="1"/>
  <c r="I92" i="17" s="1"/>
  <c r="I93" i="17" s="1"/>
  <c r="H82" i="17"/>
  <c r="H83" i="17" s="1"/>
  <c r="H84" i="17" s="1"/>
  <c r="H85" i="17" s="1"/>
  <c r="H86" i="17" s="1"/>
  <c r="H87" i="17" s="1"/>
  <c r="H88" i="17" s="1"/>
  <c r="H89" i="17" s="1"/>
  <c r="H90" i="17" s="1"/>
  <c r="H91" i="17" s="1"/>
  <c r="H92" i="17" s="1"/>
  <c r="H93" i="17" s="1"/>
  <c r="G82" i="17"/>
  <c r="G83" i="17" s="1"/>
  <c r="G84" i="17" s="1"/>
  <c r="G85" i="17" s="1"/>
  <c r="G86" i="17" s="1"/>
  <c r="G87" i="17" s="1"/>
  <c r="G88" i="17" s="1"/>
  <c r="G89" i="17" s="1"/>
  <c r="G90" i="17" s="1"/>
  <c r="G91" i="17" s="1"/>
  <c r="G92" i="17" s="1"/>
  <c r="G93" i="17" s="1"/>
  <c r="F82" i="17"/>
  <c r="F83" i="17" s="1"/>
  <c r="F84" i="17" s="1"/>
  <c r="F85" i="17" s="1"/>
  <c r="F86" i="17" s="1"/>
  <c r="F87" i="17" s="1"/>
  <c r="F88" i="17" s="1"/>
  <c r="F89" i="17" s="1"/>
  <c r="F90" i="17" s="1"/>
  <c r="F91" i="17" s="1"/>
  <c r="F92" i="17" s="1"/>
  <c r="F93" i="17" s="1"/>
  <c r="E82" i="17"/>
  <c r="E83" i="17" s="1"/>
  <c r="E84" i="17" s="1"/>
  <c r="E85" i="17" s="1"/>
  <c r="E86" i="17" s="1"/>
  <c r="E87" i="17" s="1"/>
  <c r="E88" i="17" s="1"/>
  <c r="E89" i="17" s="1"/>
  <c r="E90" i="17" s="1"/>
  <c r="E91" i="17" s="1"/>
  <c r="E92" i="17" s="1"/>
  <c r="E93" i="17" s="1"/>
  <c r="D82" i="17"/>
  <c r="D83" i="17" s="1"/>
  <c r="D84" i="17" s="1"/>
  <c r="D85" i="17" s="1"/>
  <c r="D86" i="17" s="1"/>
  <c r="D87" i="17" s="1"/>
  <c r="D88" i="17" s="1"/>
  <c r="D89" i="17" s="1"/>
  <c r="D90" i="17" s="1"/>
  <c r="D91" i="17" s="1"/>
  <c r="D92" i="17" s="1"/>
  <c r="D93" i="17" s="1"/>
  <c r="C82" i="17"/>
  <c r="C83" i="17" s="1"/>
  <c r="C84" i="17" s="1"/>
  <c r="C85" i="17" s="1"/>
  <c r="C86" i="17" s="1"/>
  <c r="C87" i="17" s="1"/>
  <c r="C88" i="17" s="1"/>
  <c r="C89" i="17" s="1"/>
  <c r="C90" i="17" s="1"/>
  <c r="C91" i="17" s="1"/>
  <c r="C92" i="17" s="1"/>
  <c r="C93" i="17" s="1"/>
  <c r="A71" i="17"/>
  <c r="A72" i="17" s="1"/>
  <c r="A73" i="17" s="1"/>
  <c r="A74" i="17" s="1"/>
  <c r="A75" i="17" s="1"/>
  <c r="A76" i="17" s="1"/>
  <c r="A77" i="17" s="1"/>
  <c r="A78" i="17" s="1"/>
  <c r="A79" i="17" s="1"/>
  <c r="A80" i="17" s="1"/>
  <c r="A81" i="17" s="1"/>
  <c r="R70" i="17"/>
  <c r="R71" i="17" s="1"/>
  <c r="R72" i="17" s="1"/>
  <c r="R73" i="17" s="1"/>
  <c r="R74" i="17" s="1"/>
  <c r="R75" i="17" s="1"/>
  <c r="R76" i="17" s="1"/>
  <c r="R77" i="17" s="1"/>
  <c r="R78" i="17" s="1"/>
  <c r="R79" i="17" s="1"/>
  <c r="R80" i="17" s="1"/>
  <c r="R81" i="17" s="1"/>
  <c r="Q70" i="17"/>
  <c r="O70" i="17"/>
  <c r="O71" i="17" s="1"/>
  <c r="O72" i="17" s="1"/>
  <c r="O73" i="17" s="1"/>
  <c r="O74" i="17" s="1"/>
  <c r="O75" i="17" s="1"/>
  <c r="O76" i="17" s="1"/>
  <c r="O77" i="17" s="1"/>
  <c r="O78" i="17" s="1"/>
  <c r="O79" i="17" s="1"/>
  <c r="O80" i="17" s="1"/>
  <c r="O81" i="17" s="1"/>
  <c r="N70" i="17"/>
  <c r="M70" i="17"/>
  <c r="M71" i="17" s="1"/>
  <c r="M72" i="17" s="1"/>
  <c r="L70" i="17"/>
  <c r="L71" i="17" s="1"/>
  <c r="L72" i="17" s="1"/>
  <c r="L73" i="17" s="1"/>
  <c r="L74" i="17" s="1"/>
  <c r="L75" i="17" s="1"/>
  <c r="L76" i="17" s="1"/>
  <c r="L77" i="17" s="1"/>
  <c r="L78" i="17" s="1"/>
  <c r="L79" i="17" s="1"/>
  <c r="L80" i="17" s="1"/>
  <c r="L81" i="17" s="1"/>
  <c r="J70" i="17"/>
  <c r="J71" i="17" s="1"/>
  <c r="J72" i="17" s="1"/>
  <c r="J73" i="17" s="1"/>
  <c r="J74" i="17" s="1"/>
  <c r="J75" i="17" s="1"/>
  <c r="J76" i="17" s="1"/>
  <c r="J77" i="17" s="1"/>
  <c r="J78" i="17" s="1"/>
  <c r="J79" i="17" s="1"/>
  <c r="J80" i="17" s="1"/>
  <c r="J81" i="17" s="1"/>
  <c r="I70" i="17"/>
  <c r="I71" i="17" s="1"/>
  <c r="I72" i="17" s="1"/>
  <c r="I73" i="17" s="1"/>
  <c r="I74" i="17" s="1"/>
  <c r="I75" i="17" s="1"/>
  <c r="I76" i="17" s="1"/>
  <c r="I77" i="17" s="1"/>
  <c r="I78" i="17" s="1"/>
  <c r="I79" i="17" s="1"/>
  <c r="I80" i="17" s="1"/>
  <c r="I81" i="17" s="1"/>
  <c r="H70" i="17"/>
  <c r="H71" i="17" s="1"/>
  <c r="H72" i="17" s="1"/>
  <c r="H73" i="17" s="1"/>
  <c r="H74" i="17" s="1"/>
  <c r="H75" i="17" s="1"/>
  <c r="H76" i="17" s="1"/>
  <c r="H77" i="17" s="1"/>
  <c r="H78" i="17" s="1"/>
  <c r="H79" i="17" s="1"/>
  <c r="H80" i="17" s="1"/>
  <c r="H81" i="17" s="1"/>
  <c r="G70" i="17"/>
  <c r="G71" i="17" s="1"/>
  <c r="G72" i="17" s="1"/>
  <c r="G73" i="17" s="1"/>
  <c r="G74" i="17" s="1"/>
  <c r="G75" i="17" s="1"/>
  <c r="G76" i="17" s="1"/>
  <c r="G77" i="17" s="1"/>
  <c r="G78" i="17" s="1"/>
  <c r="G79" i="17" s="1"/>
  <c r="G80" i="17" s="1"/>
  <c r="G81" i="17" s="1"/>
  <c r="F70" i="17"/>
  <c r="F71" i="17" s="1"/>
  <c r="F72" i="17" s="1"/>
  <c r="F73" i="17" s="1"/>
  <c r="F74" i="17" s="1"/>
  <c r="F75" i="17" s="1"/>
  <c r="F76" i="17" s="1"/>
  <c r="F77" i="17" s="1"/>
  <c r="F78" i="17" s="1"/>
  <c r="F79" i="17" s="1"/>
  <c r="F80" i="17" s="1"/>
  <c r="F81" i="17" s="1"/>
  <c r="E70" i="17"/>
  <c r="E71" i="17" s="1"/>
  <c r="E72" i="17" s="1"/>
  <c r="E73" i="17" s="1"/>
  <c r="E74" i="17" s="1"/>
  <c r="E75" i="17" s="1"/>
  <c r="E76" i="17" s="1"/>
  <c r="E77" i="17" s="1"/>
  <c r="E78" i="17" s="1"/>
  <c r="E79" i="17" s="1"/>
  <c r="E80" i="17" s="1"/>
  <c r="E81" i="17" s="1"/>
  <c r="D70" i="17"/>
  <c r="D71" i="17" s="1"/>
  <c r="D72" i="17" s="1"/>
  <c r="D73" i="17" s="1"/>
  <c r="D74" i="17" s="1"/>
  <c r="D75" i="17" s="1"/>
  <c r="D76" i="17" s="1"/>
  <c r="D77" i="17" s="1"/>
  <c r="D78" i="17" s="1"/>
  <c r="D79" i="17" s="1"/>
  <c r="D80" i="17" s="1"/>
  <c r="D81" i="17" s="1"/>
  <c r="C70" i="17"/>
  <c r="C71" i="17" s="1"/>
  <c r="C72" i="17" s="1"/>
  <c r="C73" i="17" s="1"/>
  <c r="C74" i="17" s="1"/>
  <c r="C75" i="17" s="1"/>
  <c r="C76" i="17" s="1"/>
  <c r="C77" i="17" s="1"/>
  <c r="C78" i="17" s="1"/>
  <c r="C79" i="17" s="1"/>
  <c r="C80" i="17" s="1"/>
  <c r="C81" i="17" s="1"/>
  <c r="A59" i="17"/>
  <c r="A60" i="17" s="1"/>
  <c r="A61" i="17" s="1"/>
  <c r="A62" i="17" s="1"/>
  <c r="A63" i="17" s="1"/>
  <c r="A64" i="17" s="1"/>
  <c r="A65" i="17" s="1"/>
  <c r="A66" i="17" s="1"/>
  <c r="A67" i="17" s="1"/>
  <c r="A68" i="17" s="1"/>
  <c r="A69" i="17" s="1"/>
  <c r="R58" i="17"/>
  <c r="R59" i="17" s="1"/>
  <c r="R60" i="17" s="1"/>
  <c r="R61" i="17" s="1"/>
  <c r="R62" i="17" s="1"/>
  <c r="R63" i="17" s="1"/>
  <c r="R64" i="17" s="1"/>
  <c r="R65" i="17" s="1"/>
  <c r="R66" i="17" s="1"/>
  <c r="R67" i="17" s="1"/>
  <c r="R68" i="17" s="1"/>
  <c r="R69" i="17" s="1"/>
  <c r="Q58" i="17"/>
  <c r="O58" i="17"/>
  <c r="O59" i="17" s="1"/>
  <c r="O60" i="17" s="1"/>
  <c r="O61" i="17" s="1"/>
  <c r="O62" i="17" s="1"/>
  <c r="O63" i="17" s="1"/>
  <c r="O64" i="17" s="1"/>
  <c r="O65" i="17" s="1"/>
  <c r="O66" i="17" s="1"/>
  <c r="O67" i="17" s="1"/>
  <c r="O68" i="17" s="1"/>
  <c r="O69" i="17" s="1"/>
  <c r="N58" i="17"/>
  <c r="N59" i="17" s="1"/>
  <c r="N60" i="17" s="1"/>
  <c r="N61" i="17" s="1"/>
  <c r="N62" i="17" s="1"/>
  <c r="N63" i="17" s="1"/>
  <c r="N64" i="17" s="1"/>
  <c r="N65" i="17" s="1"/>
  <c r="N66" i="17" s="1"/>
  <c r="N67" i="17" s="1"/>
  <c r="N68" i="17" s="1"/>
  <c r="N69" i="17" s="1"/>
  <c r="M58" i="17"/>
  <c r="M59" i="17" s="1"/>
  <c r="M60" i="17" s="1"/>
  <c r="M61" i="17" s="1"/>
  <c r="M62" i="17" s="1"/>
  <c r="M63" i="17" s="1"/>
  <c r="M64" i="17" s="1"/>
  <c r="M65" i="17" s="1"/>
  <c r="M66" i="17" s="1"/>
  <c r="M67" i="17" s="1"/>
  <c r="M68" i="17" s="1"/>
  <c r="M69" i="17" s="1"/>
  <c r="L58" i="17"/>
  <c r="J58" i="17"/>
  <c r="J59" i="17" s="1"/>
  <c r="J60" i="17" s="1"/>
  <c r="J61" i="17" s="1"/>
  <c r="J62" i="17" s="1"/>
  <c r="J63" i="17" s="1"/>
  <c r="J64" i="17" s="1"/>
  <c r="J65" i="17" s="1"/>
  <c r="J66" i="17" s="1"/>
  <c r="J67" i="17" s="1"/>
  <c r="J68" i="17" s="1"/>
  <c r="J69" i="17" s="1"/>
  <c r="I58" i="17"/>
  <c r="I59" i="17" s="1"/>
  <c r="I60" i="17" s="1"/>
  <c r="I61" i="17" s="1"/>
  <c r="I62" i="17" s="1"/>
  <c r="I63" i="17" s="1"/>
  <c r="I64" i="17" s="1"/>
  <c r="I65" i="17" s="1"/>
  <c r="I66" i="17" s="1"/>
  <c r="I67" i="17" s="1"/>
  <c r="I68" i="17" s="1"/>
  <c r="I69" i="17" s="1"/>
  <c r="H58" i="17"/>
  <c r="H59" i="17" s="1"/>
  <c r="H60" i="17" s="1"/>
  <c r="H61" i="17" s="1"/>
  <c r="H62" i="17" s="1"/>
  <c r="H63" i="17" s="1"/>
  <c r="H64" i="17" s="1"/>
  <c r="H65" i="17" s="1"/>
  <c r="H66" i="17" s="1"/>
  <c r="H67" i="17" s="1"/>
  <c r="H68" i="17" s="1"/>
  <c r="H69" i="17" s="1"/>
  <c r="G58" i="17"/>
  <c r="G59" i="17" s="1"/>
  <c r="G60" i="17" s="1"/>
  <c r="G61" i="17" s="1"/>
  <c r="G62" i="17" s="1"/>
  <c r="G63" i="17" s="1"/>
  <c r="G64" i="17" s="1"/>
  <c r="G65" i="17" s="1"/>
  <c r="G66" i="17" s="1"/>
  <c r="G67" i="17" s="1"/>
  <c r="G68" i="17" s="1"/>
  <c r="G69" i="17" s="1"/>
  <c r="F58" i="17"/>
  <c r="F59" i="17" s="1"/>
  <c r="F60" i="17" s="1"/>
  <c r="F61" i="17" s="1"/>
  <c r="F62" i="17" s="1"/>
  <c r="F63" i="17" s="1"/>
  <c r="F64" i="17" s="1"/>
  <c r="F65" i="17" s="1"/>
  <c r="F66" i="17" s="1"/>
  <c r="F67" i="17" s="1"/>
  <c r="F68" i="17" s="1"/>
  <c r="F69" i="17" s="1"/>
  <c r="E58" i="17"/>
  <c r="E59" i="17" s="1"/>
  <c r="E60" i="17" s="1"/>
  <c r="E61" i="17" s="1"/>
  <c r="E62" i="17" s="1"/>
  <c r="E63" i="17" s="1"/>
  <c r="E64" i="17" s="1"/>
  <c r="E65" i="17" s="1"/>
  <c r="E66" i="17" s="1"/>
  <c r="E67" i="17" s="1"/>
  <c r="E68" i="17" s="1"/>
  <c r="E69" i="17" s="1"/>
  <c r="D58" i="17"/>
  <c r="D59" i="17" s="1"/>
  <c r="D60" i="17" s="1"/>
  <c r="D61" i="17" s="1"/>
  <c r="D62" i="17" s="1"/>
  <c r="D63" i="17" s="1"/>
  <c r="D64" i="17" s="1"/>
  <c r="D65" i="17" s="1"/>
  <c r="D66" i="17" s="1"/>
  <c r="D67" i="17" s="1"/>
  <c r="D68" i="17" s="1"/>
  <c r="D69" i="17" s="1"/>
  <c r="C58" i="17"/>
  <c r="C59" i="17" s="1"/>
  <c r="C60" i="17" s="1"/>
  <c r="C61" i="17" s="1"/>
  <c r="C62" i="17" s="1"/>
  <c r="C63" i="17" s="1"/>
  <c r="C64" i="17" s="1"/>
  <c r="C65" i="17" s="1"/>
  <c r="C66" i="17" s="1"/>
  <c r="C67" i="17" s="1"/>
  <c r="C68" i="17" s="1"/>
  <c r="C69" i="17" s="1"/>
  <c r="A47" i="17"/>
  <c r="A48" i="17" s="1"/>
  <c r="A49" i="17" s="1"/>
  <c r="A50" i="17" s="1"/>
  <c r="A51" i="17" s="1"/>
  <c r="A52" i="17" s="1"/>
  <c r="A53" i="17" s="1"/>
  <c r="A54" i="17" s="1"/>
  <c r="A55" i="17" s="1"/>
  <c r="A56" i="17" s="1"/>
  <c r="A57" i="17" s="1"/>
  <c r="R46" i="17"/>
  <c r="R47" i="17" s="1"/>
  <c r="R48" i="17" s="1"/>
  <c r="R49" i="17" s="1"/>
  <c r="R50" i="17" s="1"/>
  <c r="R51" i="17" s="1"/>
  <c r="R52" i="17" s="1"/>
  <c r="R53" i="17" s="1"/>
  <c r="R54" i="17" s="1"/>
  <c r="R55" i="17" s="1"/>
  <c r="R56" i="17" s="1"/>
  <c r="R57" i="17" s="1"/>
  <c r="Q46" i="17"/>
  <c r="O46" i="17"/>
  <c r="O47" i="17" s="1"/>
  <c r="O48" i="17" s="1"/>
  <c r="O49" i="17" s="1"/>
  <c r="O50" i="17" s="1"/>
  <c r="O51" i="17" s="1"/>
  <c r="O52" i="17" s="1"/>
  <c r="O53" i="17" s="1"/>
  <c r="O54" i="17" s="1"/>
  <c r="O55" i="17" s="1"/>
  <c r="O56" i="17" s="1"/>
  <c r="O57" i="17" s="1"/>
  <c r="N46" i="17"/>
  <c r="N47" i="17" s="1"/>
  <c r="N48" i="17" s="1"/>
  <c r="N49" i="17" s="1"/>
  <c r="N50" i="17" s="1"/>
  <c r="N51" i="17" s="1"/>
  <c r="N52" i="17" s="1"/>
  <c r="N53" i="17" s="1"/>
  <c r="N54" i="17" s="1"/>
  <c r="N55" i="17" s="1"/>
  <c r="N56" i="17" s="1"/>
  <c r="N57" i="17" s="1"/>
  <c r="M46" i="17"/>
  <c r="M47" i="17" s="1"/>
  <c r="M48" i="17" s="1"/>
  <c r="M49" i="17" s="1"/>
  <c r="M50" i="17" s="1"/>
  <c r="M51" i="17" s="1"/>
  <c r="M52" i="17" s="1"/>
  <c r="M53" i="17" s="1"/>
  <c r="M54" i="17" s="1"/>
  <c r="M55" i="17" s="1"/>
  <c r="M56" i="17" s="1"/>
  <c r="M57" i="17" s="1"/>
  <c r="L46" i="17"/>
  <c r="L47" i="17" s="1"/>
  <c r="L48" i="17" s="1"/>
  <c r="L49" i="17" s="1"/>
  <c r="L50" i="17" s="1"/>
  <c r="L51" i="17" s="1"/>
  <c r="L52" i="17" s="1"/>
  <c r="L53" i="17" s="1"/>
  <c r="L54" i="17" s="1"/>
  <c r="L55" i="17" s="1"/>
  <c r="L56" i="17" s="1"/>
  <c r="L57" i="17" s="1"/>
  <c r="J46" i="17"/>
  <c r="J47" i="17" s="1"/>
  <c r="J48" i="17" s="1"/>
  <c r="J49" i="17" s="1"/>
  <c r="J50" i="17" s="1"/>
  <c r="J51" i="17" s="1"/>
  <c r="J52" i="17" s="1"/>
  <c r="J53" i="17" s="1"/>
  <c r="J54" i="17" s="1"/>
  <c r="J55" i="17" s="1"/>
  <c r="J56" i="17" s="1"/>
  <c r="J57" i="17" s="1"/>
  <c r="I46" i="17"/>
  <c r="I47" i="17" s="1"/>
  <c r="I48" i="17" s="1"/>
  <c r="I49" i="17" s="1"/>
  <c r="I50" i="17" s="1"/>
  <c r="I51" i="17" s="1"/>
  <c r="I52" i="17" s="1"/>
  <c r="I53" i="17" s="1"/>
  <c r="I54" i="17" s="1"/>
  <c r="I55" i="17" s="1"/>
  <c r="I56" i="17" s="1"/>
  <c r="I57" i="17" s="1"/>
  <c r="H46" i="17"/>
  <c r="H47" i="17" s="1"/>
  <c r="H48" i="17" s="1"/>
  <c r="H49" i="17" s="1"/>
  <c r="H50" i="17" s="1"/>
  <c r="H51" i="17" s="1"/>
  <c r="H52" i="17" s="1"/>
  <c r="H53" i="17" s="1"/>
  <c r="H54" i="17" s="1"/>
  <c r="H55" i="17" s="1"/>
  <c r="H56" i="17" s="1"/>
  <c r="H57" i="17" s="1"/>
  <c r="G46" i="17"/>
  <c r="G47" i="17" s="1"/>
  <c r="G48" i="17" s="1"/>
  <c r="G49" i="17" s="1"/>
  <c r="G50" i="17" s="1"/>
  <c r="G51" i="17" s="1"/>
  <c r="G52" i="17" s="1"/>
  <c r="G53" i="17" s="1"/>
  <c r="G54" i="17" s="1"/>
  <c r="G55" i="17" s="1"/>
  <c r="G56" i="17" s="1"/>
  <c r="G57" i="17" s="1"/>
  <c r="F46" i="17"/>
  <c r="F47" i="17" s="1"/>
  <c r="F48" i="17" s="1"/>
  <c r="F49" i="17" s="1"/>
  <c r="F50" i="17" s="1"/>
  <c r="F51" i="17" s="1"/>
  <c r="F52" i="17" s="1"/>
  <c r="F53" i="17" s="1"/>
  <c r="F54" i="17" s="1"/>
  <c r="F55" i="17" s="1"/>
  <c r="F56" i="17" s="1"/>
  <c r="F57" i="17" s="1"/>
  <c r="E46" i="17"/>
  <c r="E47" i="17" s="1"/>
  <c r="E48" i="17" s="1"/>
  <c r="E49" i="17" s="1"/>
  <c r="E50" i="17" s="1"/>
  <c r="E51" i="17" s="1"/>
  <c r="E52" i="17" s="1"/>
  <c r="E53" i="17" s="1"/>
  <c r="E54" i="17" s="1"/>
  <c r="E55" i="17" s="1"/>
  <c r="E56" i="17" s="1"/>
  <c r="E57" i="17" s="1"/>
  <c r="D46" i="17"/>
  <c r="D47" i="17" s="1"/>
  <c r="D48" i="17" s="1"/>
  <c r="D49" i="17" s="1"/>
  <c r="D50" i="17" s="1"/>
  <c r="D51" i="17" s="1"/>
  <c r="D52" i="17" s="1"/>
  <c r="D53" i="17" s="1"/>
  <c r="D54" i="17" s="1"/>
  <c r="D55" i="17" s="1"/>
  <c r="D56" i="17" s="1"/>
  <c r="D57" i="17" s="1"/>
  <c r="C46" i="17"/>
  <c r="C47" i="17" s="1"/>
  <c r="C48" i="17" s="1"/>
  <c r="C49" i="17" s="1"/>
  <c r="C50" i="17" s="1"/>
  <c r="C51" i="17" s="1"/>
  <c r="C52" i="17" s="1"/>
  <c r="C53" i="17" s="1"/>
  <c r="C54" i="17" s="1"/>
  <c r="C55" i="17" s="1"/>
  <c r="C56" i="17" s="1"/>
  <c r="C57" i="17" s="1"/>
  <c r="A35" i="17"/>
  <c r="A36" i="17" s="1"/>
  <c r="A37" i="17" s="1"/>
  <c r="A38" i="17" s="1"/>
  <c r="A39" i="17" s="1"/>
  <c r="A40" i="17" s="1"/>
  <c r="A41" i="17" s="1"/>
  <c r="A42" i="17" s="1"/>
  <c r="A43" i="17" s="1"/>
  <c r="A44" i="17" s="1"/>
  <c r="A45" i="17" s="1"/>
  <c r="R34" i="17"/>
  <c r="R35" i="17" s="1"/>
  <c r="R36" i="17" s="1"/>
  <c r="R37" i="17" s="1"/>
  <c r="R38" i="17" s="1"/>
  <c r="R39" i="17" s="1"/>
  <c r="R40" i="17" s="1"/>
  <c r="R41" i="17" s="1"/>
  <c r="R42" i="17" s="1"/>
  <c r="R43" i="17" s="1"/>
  <c r="R44" i="17" s="1"/>
  <c r="R45" i="17" s="1"/>
  <c r="Q34" i="17"/>
  <c r="O34" i="17"/>
  <c r="O35" i="17" s="1"/>
  <c r="O36" i="17" s="1"/>
  <c r="O37" i="17" s="1"/>
  <c r="O38" i="17" s="1"/>
  <c r="O39" i="17" s="1"/>
  <c r="O40" i="17" s="1"/>
  <c r="O41" i="17" s="1"/>
  <c r="O42" i="17" s="1"/>
  <c r="O43" i="17" s="1"/>
  <c r="O44" i="17" s="1"/>
  <c r="O45" i="17" s="1"/>
  <c r="N34" i="17"/>
  <c r="N35" i="17" s="1"/>
  <c r="N36" i="17" s="1"/>
  <c r="N37" i="17" s="1"/>
  <c r="N38" i="17" s="1"/>
  <c r="N39" i="17" s="1"/>
  <c r="N40" i="17" s="1"/>
  <c r="N41" i="17" s="1"/>
  <c r="N42" i="17" s="1"/>
  <c r="N43" i="17" s="1"/>
  <c r="N44" i="17" s="1"/>
  <c r="N45" i="17" s="1"/>
  <c r="M34" i="17"/>
  <c r="M35" i="17" s="1"/>
  <c r="M36" i="17" s="1"/>
  <c r="M37" i="17" s="1"/>
  <c r="M38" i="17" s="1"/>
  <c r="M39" i="17" s="1"/>
  <c r="M40" i="17" s="1"/>
  <c r="M41" i="17" s="1"/>
  <c r="M42" i="17" s="1"/>
  <c r="M43" i="17" s="1"/>
  <c r="M44" i="17" s="1"/>
  <c r="M45" i="17" s="1"/>
  <c r="L34" i="17"/>
  <c r="L35" i="17" s="1"/>
  <c r="L36" i="17" s="1"/>
  <c r="L37" i="17" s="1"/>
  <c r="L38" i="17" s="1"/>
  <c r="L39" i="17" s="1"/>
  <c r="L40" i="17" s="1"/>
  <c r="L41" i="17" s="1"/>
  <c r="L42" i="17" s="1"/>
  <c r="L43" i="17" s="1"/>
  <c r="L44" i="17" s="1"/>
  <c r="L45" i="17" s="1"/>
  <c r="J34" i="17"/>
  <c r="J35" i="17" s="1"/>
  <c r="J36" i="17" s="1"/>
  <c r="J37" i="17" s="1"/>
  <c r="J38" i="17" s="1"/>
  <c r="J39" i="17" s="1"/>
  <c r="J40" i="17" s="1"/>
  <c r="J41" i="17" s="1"/>
  <c r="J42" i="17" s="1"/>
  <c r="J43" i="17" s="1"/>
  <c r="J44" i="17" s="1"/>
  <c r="J45" i="17" s="1"/>
  <c r="I34" i="17"/>
  <c r="I35" i="17" s="1"/>
  <c r="I36" i="17" s="1"/>
  <c r="I37" i="17" s="1"/>
  <c r="I38" i="17" s="1"/>
  <c r="I39" i="17" s="1"/>
  <c r="I40" i="17" s="1"/>
  <c r="I41" i="17" s="1"/>
  <c r="I42" i="17" s="1"/>
  <c r="I43" i="17" s="1"/>
  <c r="I44" i="17" s="1"/>
  <c r="I45" i="17" s="1"/>
  <c r="H34" i="17"/>
  <c r="H35" i="17" s="1"/>
  <c r="H36" i="17" s="1"/>
  <c r="H37" i="17" s="1"/>
  <c r="H38" i="17" s="1"/>
  <c r="H39" i="17" s="1"/>
  <c r="H40" i="17" s="1"/>
  <c r="H41" i="17" s="1"/>
  <c r="H42" i="17" s="1"/>
  <c r="H43" i="17" s="1"/>
  <c r="H44" i="17" s="1"/>
  <c r="H45" i="17" s="1"/>
  <c r="G34" i="17"/>
  <c r="G35" i="17" s="1"/>
  <c r="G36" i="17" s="1"/>
  <c r="G37" i="17" s="1"/>
  <c r="G38" i="17" s="1"/>
  <c r="G39" i="17" s="1"/>
  <c r="G40" i="17" s="1"/>
  <c r="G41" i="17" s="1"/>
  <c r="G42" i="17" s="1"/>
  <c r="G43" i="17" s="1"/>
  <c r="G44" i="17" s="1"/>
  <c r="G45" i="17" s="1"/>
  <c r="F34" i="17"/>
  <c r="F35" i="17" s="1"/>
  <c r="F36" i="17" s="1"/>
  <c r="F37" i="17" s="1"/>
  <c r="F38" i="17" s="1"/>
  <c r="F39" i="17" s="1"/>
  <c r="F40" i="17" s="1"/>
  <c r="F41" i="17" s="1"/>
  <c r="F42" i="17" s="1"/>
  <c r="F43" i="17" s="1"/>
  <c r="F44" i="17" s="1"/>
  <c r="F45" i="17" s="1"/>
  <c r="E34" i="17"/>
  <c r="E35" i="17" s="1"/>
  <c r="E36" i="17" s="1"/>
  <c r="E37" i="17" s="1"/>
  <c r="E38" i="17" s="1"/>
  <c r="E39" i="17" s="1"/>
  <c r="E40" i="17" s="1"/>
  <c r="E41" i="17" s="1"/>
  <c r="E42" i="17" s="1"/>
  <c r="E43" i="17" s="1"/>
  <c r="E44" i="17" s="1"/>
  <c r="E45" i="17" s="1"/>
  <c r="D34" i="17"/>
  <c r="D35" i="17" s="1"/>
  <c r="D36" i="17" s="1"/>
  <c r="D37" i="17" s="1"/>
  <c r="D38" i="17" s="1"/>
  <c r="D39" i="17" s="1"/>
  <c r="D40" i="17" s="1"/>
  <c r="D41" i="17" s="1"/>
  <c r="D42" i="17" s="1"/>
  <c r="D43" i="17" s="1"/>
  <c r="D44" i="17" s="1"/>
  <c r="D45" i="17" s="1"/>
  <c r="C34" i="17"/>
  <c r="C35" i="17" s="1"/>
  <c r="C36" i="17" s="1"/>
  <c r="C37" i="17" s="1"/>
  <c r="C38" i="17" s="1"/>
  <c r="C39" i="17" s="1"/>
  <c r="C40" i="17" s="1"/>
  <c r="C41" i="17" s="1"/>
  <c r="C42" i="17" s="1"/>
  <c r="C43" i="17" s="1"/>
  <c r="C44" i="17" s="1"/>
  <c r="C45" i="17" s="1"/>
  <c r="A23" i="17"/>
  <c r="A24" i="17" s="1"/>
  <c r="A25" i="17" s="1"/>
  <c r="A26" i="17" s="1"/>
  <c r="A27" i="17" s="1"/>
  <c r="A28" i="17" s="1"/>
  <c r="A29" i="17" s="1"/>
  <c r="A30" i="17" s="1"/>
  <c r="A31" i="17" s="1"/>
  <c r="A32" i="17" s="1"/>
  <c r="A33" i="17" s="1"/>
  <c r="R22" i="17"/>
  <c r="R23" i="17" s="1"/>
  <c r="R24" i="17" s="1"/>
  <c r="R25" i="17" s="1"/>
  <c r="R26" i="17" s="1"/>
  <c r="R27" i="17" s="1"/>
  <c r="R28" i="17" s="1"/>
  <c r="R29" i="17" s="1"/>
  <c r="R30" i="17" s="1"/>
  <c r="R31" i="17" s="1"/>
  <c r="R32" i="17" s="1"/>
  <c r="R33" i="17" s="1"/>
  <c r="Q22" i="17"/>
  <c r="O22" i="17"/>
  <c r="O23" i="17" s="1"/>
  <c r="O24" i="17" s="1"/>
  <c r="O25" i="17" s="1"/>
  <c r="O26" i="17" s="1"/>
  <c r="O27" i="17" s="1"/>
  <c r="O28" i="17" s="1"/>
  <c r="O29" i="17" s="1"/>
  <c r="O30" i="17" s="1"/>
  <c r="O31" i="17" s="1"/>
  <c r="O32" i="17" s="1"/>
  <c r="O33" i="17" s="1"/>
  <c r="N22" i="17"/>
  <c r="N23" i="17" s="1"/>
  <c r="N24" i="17" s="1"/>
  <c r="N25" i="17" s="1"/>
  <c r="N26" i="17" s="1"/>
  <c r="N27" i="17" s="1"/>
  <c r="N28" i="17" s="1"/>
  <c r="N29" i="17" s="1"/>
  <c r="N30" i="17" s="1"/>
  <c r="N31" i="17" s="1"/>
  <c r="N32" i="17" s="1"/>
  <c r="N33" i="17" s="1"/>
  <c r="M22" i="17"/>
  <c r="M23" i="17" s="1"/>
  <c r="M24" i="17" s="1"/>
  <c r="M25" i="17" s="1"/>
  <c r="M26" i="17" s="1"/>
  <c r="M27" i="17" s="1"/>
  <c r="M28" i="17" s="1"/>
  <c r="M29" i="17" s="1"/>
  <c r="M30" i="17" s="1"/>
  <c r="M31" i="17" s="1"/>
  <c r="M32" i="17" s="1"/>
  <c r="M33" i="17" s="1"/>
  <c r="L22" i="17"/>
  <c r="L23" i="17" s="1"/>
  <c r="L24" i="17" s="1"/>
  <c r="L25" i="17" s="1"/>
  <c r="L26" i="17" s="1"/>
  <c r="L27" i="17" s="1"/>
  <c r="L28" i="17" s="1"/>
  <c r="L29" i="17" s="1"/>
  <c r="L30" i="17" s="1"/>
  <c r="L31" i="17" s="1"/>
  <c r="L32" i="17" s="1"/>
  <c r="L33" i="17" s="1"/>
  <c r="J22" i="17"/>
  <c r="J23" i="17" s="1"/>
  <c r="J24" i="17" s="1"/>
  <c r="J25" i="17" s="1"/>
  <c r="J26" i="17" s="1"/>
  <c r="J27" i="17" s="1"/>
  <c r="J28" i="17" s="1"/>
  <c r="J29" i="17" s="1"/>
  <c r="J30" i="17" s="1"/>
  <c r="J31" i="17" s="1"/>
  <c r="J32" i="17" s="1"/>
  <c r="J33" i="17" s="1"/>
  <c r="I22" i="17"/>
  <c r="I23" i="17" s="1"/>
  <c r="I24" i="17" s="1"/>
  <c r="I25" i="17" s="1"/>
  <c r="I26" i="17" s="1"/>
  <c r="I27" i="17" s="1"/>
  <c r="I28" i="17" s="1"/>
  <c r="I29" i="17" s="1"/>
  <c r="I30" i="17" s="1"/>
  <c r="I31" i="17" s="1"/>
  <c r="I32" i="17" s="1"/>
  <c r="I33" i="17" s="1"/>
  <c r="H22" i="17"/>
  <c r="H23" i="17" s="1"/>
  <c r="H24" i="17" s="1"/>
  <c r="H25" i="17" s="1"/>
  <c r="H26" i="17" s="1"/>
  <c r="H27" i="17" s="1"/>
  <c r="H28" i="17" s="1"/>
  <c r="H29" i="17" s="1"/>
  <c r="H30" i="17" s="1"/>
  <c r="H31" i="17" s="1"/>
  <c r="H32" i="17" s="1"/>
  <c r="H33" i="17" s="1"/>
  <c r="G22" i="17"/>
  <c r="G23" i="17" s="1"/>
  <c r="G24" i="17" s="1"/>
  <c r="G25" i="17" s="1"/>
  <c r="G26" i="17" s="1"/>
  <c r="G27" i="17" s="1"/>
  <c r="G28" i="17" s="1"/>
  <c r="G29" i="17" s="1"/>
  <c r="G30" i="17" s="1"/>
  <c r="G31" i="17" s="1"/>
  <c r="G32" i="17" s="1"/>
  <c r="G33" i="17" s="1"/>
  <c r="F22" i="17"/>
  <c r="F23" i="17" s="1"/>
  <c r="F24" i="17" s="1"/>
  <c r="F25" i="17" s="1"/>
  <c r="F26" i="17" s="1"/>
  <c r="F27" i="17" s="1"/>
  <c r="F28" i="17" s="1"/>
  <c r="F29" i="17" s="1"/>
  <c r="F30" i="17" s="1"/>
  <c r="F31" i="17" s="1"/>
  <c r="F32" i="17" s="1"/>
  <c r="F33" i="17" s="1"/>
  <c r="E22" i="17"/>
  <c r="E23" i="17" s="1"/>
  <c r="E24" i="17" s="1"/>
  <c r="E25" i="17" s="1"/>
  <c r="E26" i="17" s="1"/>
  <c r="E27" i="17" s="1"/>
  <c r="E28" i="17" s="1"/>
  <c r="E29" i="17" s="1"/>
  <c r="E30" i="17" s="1"/>
  <c r="E31" i="17" s="1"/>
  <c r="E32" i="17" s="1"/>
  <c r="E33" i="17" s="1"/>
  <c r="D22" i="17"/>
  <c r="D23" i="17" s="1"/>
  <c r="D24" i="17" s="1"/>
  <c r="D25" i="17" s="1"/>
  <c r="D26" i="17" s="1"/>
  <c r="D27" i="17" s="1"/>
  <c r="D28" i="17" s="1"/>
  <c r="D29" i="17" s="1"/>
  <c r="D30" i="17" s="1"/>
  <c r="D31" i="17" s="1"/>
  <c r="D32" i="17" s="1"/>
  <c r="D33" i="17" s="1"/>
  <c r="C22" i="17"/>
  <c r="C23" i="17" s="1"/>
  <c r="C24" i="17" s="1"/>
  <c r="C25" i="17" s="1"/>
  <c r="C26" i="17" s="1"/>
  <c r="C27" i="17" s="1"/>
  <c r="C28" i="17" s="1"/>
  <c r="C29" i="17" s="1"/>
  <c r="C30" i="17" s="1"/>
  <c r="C31" i="17" s="1"/>
  <c r="C32" i="17" s="1"/>
  <c r="C33" i="17" s="1"/>
  <c r="A11" i="17"/>
  <c r="A12" i="17" s="1"/>
  <c r="A13" i="17" s="1"/>
  <c r="A14" i="17" s="1"/>
  <c r="A15" i="17" s="1"/>
  <c r="A16" i="17" s="1"/>
  <c r="A17" i="17" s="1"/>
  <c r="A18" i="17" s="1"/>
  <c r="A19" i="17" s="1"/>
  <c r="A20" i="17" s="1"/>
  <c r="A21" i="17" s="1"/>
  <c r="R10" i="17"/>
  <c r="R11" i="17" s="1"/>
  <c r="R12" i="17" s="1"/>
  <c r="R13" i="17" s="1"/>
  <c r="R14" i="17" s="1"/>
  <c r="R15" i="17" s="1"/>
  <c r="R16" i="17" s="1"/>
  <c r="R17" i="17" s="1"/>
  <c r="R18" i="17" s="1"/>
  <c r="R19" i="17" s="1"/>
  <c r="R20" i="17" s="1"/>
  <c r="R21" i="17" s="1"/>
  <c r="Q10" i="17"/>
  <c r="O10" i="17"/>
  <c r="O11" i="17" s="1"/>
  <c r="O12" i="17" s="1"/>
  <c r="O13" i="17" s="1"/>
  <c r="O14" i="17" s="1"/>
  <c r="O15" i="17" s="1"/>
  <c r="O16" i="17" s="1"/>
  <c r="O17" i="17" s="1"/>
  <c r="O18" i="17" s="1"/>
  <c r="O19" i="17" s="1"/>
  <c r="O20" i="17" s="1"/>
  <c r="O21" i="17" s="1"/>
  <c r="N10" i="17"/>
  <c r="N11" i="17" s="1"/>
  <c r="N12" i="17" s="1"/>
  <c r="N13" i="17" s="1"/>
  <c r="N14" i="17" s="1"/>
  <c r="N15" i="17" s="1"/>
  <c r="N16" i="17" s="1"/>
  <c r="N17" i="17" s="1"/>
  <c r="N18" i="17" s="1"/>
  <c r="N19" i="17" s="1"/>
  <c r="N20" i="17" s="1"/>
  <c r="N21" i="17" s="1"/>
  <c r="M10" i="17"/>
  <c r="M11" i="17" s="1"/>
  <c r="M12" i="17" s="1"/>
  <c r="M13" i="17" s="1"/>
  <c r="M14" i="17" s="1"/>
  <c r="M15" i="17" s="1"/>
  <c r="M16" i="17" s="1"/>
  <c r="M17" i="17" s="1"/>
  <c r="M18" i="17" s="1"/>
  <c r="M19" i="17" s="1"/>
  <c r="M20" i="17" s="1"/>
  <c r="M21" i="17" s="1"/>
  <c r="L10" i="17"/>
  <c r="L11" i="17" s="1"/>
  <c r="L12" i="17" s="1"/>
  <c r="L13" i="17" s="1"/>
  <c r="L14" i="17" s="1"/>
  <c r="L15" i="17" s="1"/>
  <c r="L16" i="17" s="1"/>
  <c r="L17" i="17" s="1"/>
  <c r="L18" i="17" s="1"/>
  <c r="L19" i="17" s="1"/>
  <c r="L20" i="17" s="1"/>
  <c r="L21" i="17" s="1"/>
  <c r="J10" i="17"/>
  <c r="J11" i="17" s="1"/>
  <c r="J12" i="17" s="1"/>
  <c r="J13" i="17" s="1"/>
  <c r="J14" i="17" s="1"/>
  <c r="J15" i="17" s="1"/>
  <c r="J16" i="17" s="1"/>
  <c r="J17" i="17" s="1"/>
  <c r="J18" i="17" s="1"/>
  <c r="J19" i="17" s="1"/>
  <c r="J20" i="17" s="1"/>
  <c r="J21" i="17" s="1"/>
  <c r="I10" i="17"/>
  <c r="I11" i="17" s="1"/>
  <c r="I12" i="17" s="1"/>
  <c r="I13" i="17" s="1"/>
  <c r="I14" i="17" s="1"/>
  <c r="I15" i="17" s="1"/>
  <c r="I16" i="17" s="1"/>
  <c r="I17" i="17" s="1"/>
  <c r="I18" i="17" s="1"/>
  <c r="I19" i="17" s="1"/>
  <c r="I20" i="17" s="1"/>
  <c r="I21" i="17" s="1"/>
  <c r="H10" i="17"/>
  <c r="H11" i="17" s="1"/>
  <c r="H12" i="17" s="1"/>
  <c r="H13" i="17" s="1"/>
  <c r="H14" i="17" s="1"/>
  <c r="H15" i="17" s="1"/>
  <c r="H16" i="17" s="1"/>
  <c r="H17" i="17" s="1"/>
  <c r="H18" i="17" s="1"/>
  <c r="H19" i="17" s="1"/>
  <c r="H20" i="17" s="1"/>
  <c r="H21" i="17" s="1"/>
  <c r="G10" i="17"/>
  <c r="G11" i="17" s="1"/>
  <c r="G12" i="17" s="1"/>
  <c r="G13" i="17" s="1"/>
  <c r="G14" i="17" s="1"/>
  <c r="G15" i="17" s="1"/>
  <c r="G16" i="17" s="1"/>
  <c r="G17" i="17" s="1"/>
  <c r="G18" i="17" s="1"/>
  <c r="G19" i="17" s="1"/>
  <c r="G20" i="17" s="1"/>
  <c r="G21" i="17" s="1"/>
  <c r="F10" i="17"/>
  <c r="F11" i="17" s="1"/>
  <c r="F12" i="17" s="1"/>
  <c r="F13" i="17" s="1"/>
  <c r="F14" i="17" s="1"/>
  <c r="F15" i="17" s="1"/>
  <c r="F16" i="17" s="1"/>
  <c r="F17" i="17" s="1"/>
  <c r="F18" i="17" s="1"/>
  <c r="F19" i="17" s="1"/>
  <c r="F20" i="17" s="1"/>
  <c r="F21" i="17" s="1"/>
  <c r="E10" i="17"/>
  <c r="E11" i="17" s="1"/>
  <c r="E12" i="17" s="1"/>
  <c r="E13" i="17" s="1"/>
  <c r="E14" i="17" s="1"/>
  <c r="E15" i="17" s="1"/>
  <c r="E16" i="17" s="1"/>
  <c r="E17" i="17" s="1"/>
  <c r="E18" i="17" s="1"/>
  <c r="E19" i="17" s="1"/>
  <c r="E20" i="17" s="1"/>
  <c r="E21" i="17" s="1"/>
  <c r="D10" i="17"/>
  <c r="D11" i="17" s="1"/>
  <c r="D12" i="17" s="1"/>
  <c r="D13" i="17" s="1"/>
  <c r="D14" i="17" s="1"/>
  <c r="D15" i="17" s="1"/>
  <c r="D16" i="17" s="1"/>
  <c r="D17" i="17" s="1"/>
  <c r="D18" i="17" s="1"/>
  <c r="D19" i="17" s="1"/>
  <c r="D20" i="17" s="1"/>
  <c r="D21" i="17" s="1"/>
  <c r="C10" i="17"/>
  <c r="C11" i="17" s="1"/>
  <c r="C12" i="17" s="1"/>
  <c r="C13" i="17" s="1"/>
  <c r="C14" i="17" s="1"/>
  <c r="C15" i="17" s="1"/>
  <c r="C16" i="17" s="1"/>
  <c r="C17" i="17" s="1"/>
  <c r="C18" i="17" s="1"/>
  <c r="C19" i="17" s="1"/>
  <c r="C20" i="17" s="1"/>
  <c r="C21" i="17" s="1"/>
  <c r="T5" i="17"/>
  <c r="AJ5" i="17" s="1"/>
  <c r="AG92" i="15"/>
  <c r="AF92" i="15"/>
  <c r="AE92" i="15"/>
  <c r="Y92" i="15"/>
  <c r="W92" i="15"/>
  <c r="V92" i="15"/>
  <c r="U92" i="15"/>
  <c r="T92" i="15"/>
  <c r="S92" i="15"/>
  <c r="R92" i="15"/>
  <c r="Q92" i="15"/>
  <c r="O92" i="15"/>
  <c r="N92" i="15"/>
  <c r="M92" i="15"/>
  <c r="L92" i="15"/>
  <c r="K92" i="15"/>
  <c r="AD92" i="15"/>
  <c r="AC92" i="15"/>
  <c r="AA92" i="15"/>
  <c r="Z92" i="15"/>
  <c r="I92" i="15"/>
  <c r="H92" i="15"/>
  <c r="G92" i="15"/>
  <c r="F92" i="15"/>
  <c r="E92" i="15"/>
  <c r="D92" i="15"/>
  <c r="C92" i="15"/>
  <c r="B92" i="15"/>
  <c r="AG91" i="15"/>
  <c r="AF91" i="15"/>
  <c r="AE91" i="15"/>
  <c r="Y91" i="15"/>
  <c r="W91" i="15"/>
  <c r="V91" i="15"/>
  <c r="U91" i="15"/>
  <c r="T91" i="15"/>
  <c r="S91" i="15"/>
  <c r="R91" i="15"/>
  <c r="Q91" i="15"/>
  <c r="O91" i="15"/>
  <c r="N91" i="15"/>
  <c r="M91" i="15"/>
  <c r="L91" i="15"/>
  <c r="K91" i="15"/>
  <c r="AD91" i="15"/>
  <c r="AC91" i="15"/>
  <c r="AA91" i="15"/>
  <c r="Z91" i="15"/>
  <c r="I91" i="15"/>
  <c r="H91" i="15"/>
  <c r="G91" i="15"/>
  <c r="F91" i="15"/>
  <c r="E91" i="15"/>
  <c r="D91" i="15"/>
  <c r="C91" i="15"/>
  <c r="B91" i="15"/>
  <c r="AG90" i="15"/>
  <c r="AF90" i="15"/>
  <c r="AE90" i="15"/>
  <c r="Y90" i="15"/>
  <c r="W90" i="15"/>
  <c r="V90" i="15"/>
  <c r="U90" i="15"/>
  <c r="T90" i="15"/>
  <c r="S90" i="15"/>
  <c r="R90" i="15"/>
  <c r="Q90" i="15"/>
  <c r="O90" i="15"/>
  <c r="N90" i="15"/>
  <c r="M90" i="15"/>
  <c r="L90" i="15"/>
  <c r="K90" i="15"/>
  <c r="AD90" i="15"/>
  <c r="AC90" i="15"/>
  <c r="AA90" i="15"/>
  <c r="Z90" i="15"/>
  <c r="I90" i="15"/>
  <c r="H90" i="15"/>
  <c r="G90" i="15"/>
  <c r="F90" i="15"/>
  <c r="E90" i="15"/>
  <c r="D90" i="15"/>
  <c r="C90" i="15"/>
  <c r="B90" i="15"/>
  <c r="AG89" i="15"/>
  <c r="AF89" i="15"/>
  <c r="AE89" i="15"/>
  <c r="Y89" i="15"/>
  <c r="W89" i="15"/>
  <c r="V89" i="15"/>
  <c r="U89" i="15"/>
  <c r="T89" i="15"/>
  <c r="S89" i="15"/>
  <c r="R89" i="15"/>
  <c r="Q89" i="15"/>
  <c r="O89" i="15"/>
  <c r="N89" i="15"/>
  <c r="M89" i="15"/>
  <c r="L89" i="15"/>
  <c r="K89" i="15"/>
  <c r="AD89" i="15"/>
  <c r="AC89" i="15"/>
  <c r="AA89" i="15"/>
  <c r="Z89" i="15"/>
  <c r="I89" i="15"/>
  <c r="H89" i="15"/>
  <c r="G89" i="15"/>
  <c r="F89" i="15"/>
  <c r="E89" i="15"/>
  <c r="D89" i="15"/>
  <c r="C89" i="15"/>
  <c r="B89" i="15"/>
  <c r="AG88" i="15"/>
  <c r="AF88" i="15"/>
  <c r="AE88" i="15"/>
  <c r="Y88" i="15"/>
  <c r="W88" i="15"/>
  <c r="V88" i="15"/>
  <c r="U88" i="15"/>
  <c r="T88" i="15"/>
  <c r="S88" i="15"/>
  <c r="R88" i="15"/>
  <c r="Q88" i="15"/>
  <c r="O88" i="15"/>
  <c r="N88" i="15"/>
  <c r="M88" i="15"/>
  <c r="L88" i="15"/>
  <c r="K88" i="15"/>
  <c r="AD88" i="15"/>
  <c r="AC88" i="15"/>
  <c r="AA88" i="15"/>
  <c r="Z88" i="15"/>
  <c r="I88" i="15"/>
  <c r="H88" i="15"/>
  <c r="G88" i="15"/>
  <c r="F88" i="15"/>
  <c r="E88" i="15"/>
  <c r="D88" i="15"/>
  <c r="C88" i="15"/>
  <c r="B88" i="15"/>
  <c r="AG87" i="15"/>
  <c r="AF87" i="15"/>
  <c r="AE87" i="15"/>
  <c r="Y87" i="15"/>
  <c r="W87" i="15"/>
  <c r="V87" i="15"/>
  <c r="U87" i="15"/>
  <c r="T87" i="15"/>
  <c r="S87" i="15"/>
  <c r="R87" i="15"/>
  <c r="Q87" i="15"/>
  <c r="O87" i="15"/>
  <c r="N87" i="15"/>
  <c r="M87" i="15"/>
  <c r="L87" i="15"/>
  <c r="K87" i="15"/>
  <c r="AD87" i="15"/>
  <c r="AC87" i="15"/>
  <c r="AA87" i="15"/>
  <c r="Z87" i="15"/>
  <c r="I87" i="15"/>
  <c r="H87" i="15"/>
  <c r="G87" i="15"/>
  <c r="F87" i="15"/>
  <c r="E87" i="15"/>
  <c r="D87" i="15"/>
  <c r="C87" i="15"/>
  <c r="B87" i="15"/>
  <c r="AG86" i="15"/>
  <c r="AF86" i="15"/>
  <c r="AE86" i="15"/>
  <c r="Y86" i="15"/>
  <c r="W86" i="15"/>
  <c r="V86" i="15"/>
  <c r="U86" i="15"/>
  <c r="S86" i="15"/>
  <c r="R86" i="15"/>
  <c r="Q86" i="15"/>
  <c r="O86" i="15"/>
  <c r="N86" i="15"/>
  <c r="M86" i="15"/>
  <c r="L86" i="15"/>
  <c r="K86" i="15"/>
  <c r="AD86" i="15"/>
  <c r="AC86" i="15"/>
  <c r="AA86" i="15"/>
  <c r="Z86" i="15"/>
  <c r="I86" i="15"/>
  <c r="H86" i="15"/>
  <c r="G86" i="15"/>
  <c r="F86" i="15"/>
  <c r="E86" i="15"/>
  <c r="D86" i="15"/>
  <c r="C86" i="15"/>
  <c r="B86" i="15"/>
  <c r="AG85" i="15"/>
  <c r="AF85" i="15"/>
  <c r="AE85" i="15"/>
  <c r="Y85" i="15"/>
  <c r="W85" i="15"/>
  <c r="V85" i="15"/>
  <c r="U85" i="15"/>
  <c r="S85" i="15"/>
  <c r="R85" i="15"/>
  <c r="Q85" i="15"/>
  <c r="O85" i="15"/>
  <c r="N85" i="15"/>
  <c r="M85" i="15"/>
  <c r="L85" i="15"/>
  <c r="K85" i="15"/>
  <c r="AD85" i="15"/>
  <c r="AC85" i="15"/>
  <c r="AA85" i="15"/>
  <c r="Z85" i="15"/>
  <c r="I85" i="15"/>
  <c r="H85" i="15"/>
  <c r="G85" i="15"/>
  <c r="F85" i="15"/>
  <c r="E85" i="15"/>
  <c r="D85" i="15"/>
  <c r="C85" i="15"/>
  <c r="B85" i="15"/>
  <c r="AG84" i="15"/>
  <c r="AF84" i="15"/>
  <c r="AE84" i="15"/>
  <c r="Y84" i="15"/>
  <c r="W84" i="15"/>
  <c r="V84" i="15"/>
  <c r="U84" i="15"/>
  <c r="S84" i="15"/>
  <c r="R84" i="15"/>
  <c r="Q84" i="15"/>
  <c r="O84" i="15"/>
  <c r="N84" i="15"/>
  <c r="M84" i="15"/>
  <c r="L84" i="15"/>
  <c r="K84" i="15"/>
  <c r="AD84" i="15"/>
  <c r="AC84" i="15"/>
  <c r="AA84" i="15"/>
  <c r="Z84" i="15"/>
  <c r="I84" i="15"/>
  <c r="H84" i="15"/>
  <c r="G84" i="15"/>
  <c r="F84" i="15"/>
  <c r="E84" i="15"/>
  <c r="D84" i="15"/>
  <c r="C84" i="15"/>
  <c r="B84" i="15"/>
  <c r="AG83" i="15"/>
  <c r="AF83" i="15"/>
  <c r="AE83" i="15"/>
  <c r="Y83" i="15"/>
  <c r="W83" i="15"/>
  <c r="V83" i="15"/>
  <c r="U83" i="15"/>
  <c r="S83" i="15"/>
  <c r="R83" i="15"/>
  <c r="Q83" i="15"/>
  <c r="O83" i="15"/>
  <c r="N83" i="15"/>
  <c r="M83" i="15"/>
  <c r="K83" i="15"/>
  <c r="AD83" i="15"/>
  <c r="AC83" i="15"/>
  <c r="AA83" i="15"/>
  <c r="Z83" i="15"/>
  <c r="I83" i="15"/>
  <c r="H83" i="15"/>
  <c r="G83" i="15"/>
  <c r="F83" i="15"/>
  <c r="E83" i="15"/>
  <c r="D83" i="15"/>
  <c r="C83" i="15"/>
  <c r="B83" i="15"/>
  <c r="AG82" i="15"/>
  <c r="AF82" i="15"/>
  <c r="AE82" i="15"/>
  <c r="Y82" i="15"/>
  <c r="W82" i="15"/>
  <c r="V82" i="15"/>
  <c r="U82" i="15"/>
  <c r="S82" i="15"/>
  <c r="R82" i="15"/>
  <c r="Q82" i="15"/>
  <c r="N82" i="15"/>
  <c r="M82" i="15"/>
  <c r="K82" i="15"/>
  <c r="AD82" i="15"/>
  <c r="AC82" i="15"/>
  <c r="AA82" i="15"/>
  <c r="Z82" i="15"/>
  <c r="I82" i="15"/>
  <c r="H82" i="15"/>
  <c r="G82" i="15"/>
  <c r="F82" i="15"/>
  <c r="E82" i="15"/>
  <c r="D82" i="15"/>
  <c r="C82" i="15"/>
  <c r="B82" i="15"/>
  <c r="AG81" i="15"/>
  <c r="AF81" i="15"/>
  <c r="AE81" i="15"/>
  <c r="Y81" i="15"/>
  <c r="W81" i="15"/>
  <c r="V81" i="15"/>
  <c r="U81" i="15"/>
  <c r="S81" i="15"/>
  <c r="R81" i="15"/>
  <c r="Q81" i="15"/>
  <c r="N81" i="15"/>
  <c r="M81" i="15"/>
  <c r="K81" i="15"/>
  <c r="AD81" i="15"/>
  <c r="AC81" i="15"/>
  <c r="AA81" i="15"/>
  <c r="Z81" i="15"/>
  <c r="I81" i="15"/>
  <c r="H81" i="15"/>
  <c r="G81" i="15"/>
  <c r="F81" i="15"/>
  <c r="E81" i="15"/>
  <c r="D81" i="15"/>
  <c r="C81" i="15"/>
  <c r="B81" i="15"/>
  <c r="AG80" i="15"/>
  <c r="AF80" i="15"/>
  <c r="AE80" i="15"/>
  <c r="Y80" i="15"/>
  <c r="W80" i="15"/>
  <c r="V80" i="15"/>
  <c r="U80" i="15"/>
  <c r="S80" i="15"/>
  <c r="R80" i="15"/>
  <c r="Q80" i="15"/>
  <c r="N80" i="15"/>
  <c r="M80" i="15"/>
  <c r="K80" i="15"/>
  <c r="AD80" i="15"/>
  <c r="AC80" i="15"/>
  <c r="AA80" i="15"/>
  <c r="Z80" i="15"/>
  <c r="I80" i="15"/>
  <c r="H80" i="15"/>
  <c r="G80" i="15"/>
  <c r="F80" i="15"/>
  <c r="E80" i="15"/>
  <c r="D80" i="15"/>
  <c r="C80" i="15"/>
  <c r="B80" i="15"/>
  <c r="AG79" i="15"/>
  <c r="AF79" i="15"/>
  <c r="AE79" i="15"/>
  <c r="Y79" i="15"/>
  <c r="W79" i="15"/>
  <c r="V79" i="15"/>
  <c r="U79" i="15"/>
  <c r="S79" i="15"/>
  <c r="R79" i="15"/>
  <c r="Q79" i="15"/>
  <c r="N79" i="15"/>
  <c r="M79" i="15"/>
  <c r="K79" i="15"/>
  <c r="AD79" i="15"/>
  <c r="AC79" i="15"/>
  <c r="AA79" i="15"/>
  <c r="Z79" i="15"/>
  <c r="I79" i="15"/>
  <c r="H79" i="15"/>
  <c r="G79" i="15"/>
  <c r="F79" i="15"/>
  <c r="E79" i="15"/>
  <c r="D79" i="15"/>
  <c r="C79" i="15"/>
  <c r="B79" i="15"/>
  <c r="AG78" i="15"/>
  <c r="AF78" i="15"/>
  <c r="AE78" i="15"/>
  <c r="Y78" i="15"/>
  <c r="W78" i="15"/>
  <c r="V78" i="15"/>
  <c r="U78" i="15"/>
  <c r="S78" i="15"/>
  <c r="R78" i="15"/>
  <c r="Q78" i="15"/>
  <c r="N78" i="15"/>
  <c r="M78" i="15"/>
  <c r="K78" i="15"/>
  <c r="AD78" i="15"/>
  <c r="AC78" i="15"/>
  <c r="AA78" i="15"/>
  <c r="Z78" i="15"/>
  <c r="I78" i="15"/>
  <c r="H78" i="15"/>
  <c r="G78" i="15"/>
  <c r="F78" i="15"/>
  <c r="E78" i="15"/>
  <c r="D78" i="15"/>
  <c r="C78" i="15"/>
  <c r="B78" i="15"/>
  <c r="AG77" i="15"/>
  <c r="AF77" i="15"/>
  <c r="AE77" i="15"/>
  <c r="Y77" i="15"/>
  <c r="W77" i="15"/>
  <c r="V77" i="15"/>
  <c r="U77" i="15"/>
  <c r="S77" i="15"/>
  <c r="R77" i="15"/>
  <c r="Q77" i="15"/>
  <c r="N77" i="15"/>
  <c r="M77" i="15"/>
  <c r="K77" i="15"/>
  <c r="AD77" i="15"/>
  <c r="AC77" i="15"/>
  <c r="AA77" i="15"/>
  <c r="Z77" i="15"/>
  <c r="I77" i="15"/>
  <c r="H77" i="15"/>
  <c r="G77" i="15"/>
  <c r="F77" i="15"/>
  <c r="E77" i="15"/>
  <c r="D77" i="15"/>
  <c r="C77" i="15"/>
  <c r="B77" i="15"/>
  <c r="AG76" i="15"/>
  <c r="AF76" i="15"/>
  <c r="AE76" i="15"/>
  <c r="Y76" i="15"/>
  <c r="W76" i="15"/>
  <c r="V76" i="15"/>
  <c r="U76" i="15"/>
  <c r="S76" i="15"/>
  <c r="R76" i="15"/>
  <c r="Q76" i="15"/>
  <c r="N76" i="15"/>
  <c r="M76" i="15"/>
  <c r="K76" i="15"/>
  <c r="AD76" i="15"/>
  <c r="AC76" i="15"/>
  <c r="AA76" i="15"/>
  <c r="Z76" i="15"/>
  <c r="I76" i="15"/>
  <c r="H76" i="15"/>
  <c r="G76" i="15"/>
  <c r="F76" i="15"/>
  <c r="E76" i="15"/>
  <c r="D76" i="15"/>
  <c r="C76" i="15"/>
  <c r="B76" i="15"/>
  <c r="AG75" i="15"/>
  <c r="AF75" i="15"/>
  <c r="AE75" i="15"/>
  <c r="Y75" i="15"/>
  <c r="W75" i="15"/>
  <c r="V75" i="15"/>
  <c r="U75" i="15"/>
  <c r="S75" i="15"/>
  <c r="R75" i="15"/>
  <c r="Q75" i="15"/>
  <c r="N75" i="15"/>
  <c r="M75" i="15"/>
  <c r="K75" i="15"/>
  <c r="AD75" i="15"/>
  <c r="AC75" i="15"/>
  <c r="AA75" i="15"/>
  <c r="Z75" i="15"/>
  <c r="I75" i="15"/>
  <c r="H75" i="15"/>
  <c r="G75" i="15"/>
  <c r="F75" i="15"/>
  <c r="E75" i="15"/>
  <c r="D75" i="15"/>
  <c r="C75" i="15"/>
  <c r="B75" i="15"/>
  <c r="AG74" i="15"/>
  <c r="AF74" i="15"/>
  <c r="AE74" i="15"/>
  <c r="Y74" i="15"/>
  <c r="W74" i="15"/>
  <c r="V74" i="15"/>
  <c r="U74" i="15"/>
  <c r="S74" i="15"/>
  <c r="R74" i="15"/>
  <c r="Q74" i="15"/>
  <c r="N74" i="15"/>
  <c r="M74" i="15"/>
  <c r="K74" i="15"/>
  <c r="AD74" i="15"/>
  <c r="AC74" i="15"/>
  <c r="AA74" i="15"/>
  <c r="Z74" i="15"/>
  <c r="I74" i="15"/>
  <c r="H74" i="15"/>
  <c r="G74" i="15"/>
  <c r="F74" i="15"/>
  <c r="E74" i="15"/>
  <c r="D74" i="15"/>
  <c r="C74" i="15"/>
  <c r="B74" i="15"/>
  <c r="AG73" i="15"/>
  <c r="AF73" i="15"/>
  <c r="AE73" i="15"/>
  <c r="Y73" i="15"/>
  <c r="W73" i="15"/>
  <c r="V73" i="15"/>
  <c r="U73" i="15"/>
  <c r="S73" i="15"/>
  <c r="R73" i="15"/>
  <c r="Q73" i="15"/>
  <c r="N73" i="15"/>
  <c r="M73" i="15"/>
  <c r="K73" i="15"/>
  <c r="AD73" i="15"/>
  <c r="AC73" i="15"/>
  <c r="AA73" i="15"/>
  <c r="Z73" i="15"/>
  <c r="I73" i="15"/>
  <c r="H73" i="15"/>
  <c r="G73" i="15"/>
  <c r="F73" i="15"/>
  <c r="E73" i="15"/>
  <c r="D73" i="15"/>
  <c r="C73" i="15"/>
  <c r="B73" i="15"/>
  <c r="AG72" i="15"/>
  <c r="AF72" i="15"/>
  <c r="AE72" i="15"/>
  <c r="Y72" i="15"/>
  <c r="W72" i="15"/>
  <c r="V72" i="15"/>
  <c r="U72" i="15"/>
  <c r="S72" i="15"/>
  <c r="R72" i="15"/>
  <c r="Q72" i="15"/>
  <c r="N72" i="15"/>
  <c r="M72" i="15"/>
  <c r="K72" i="15"/>
  <c r="AD72" i="15"/>
  <c r="AC72" i="15"/>
  <c r="AA72" i="15"/>
  <c r="Z72" i="15"/>
  <c r="I72" i="15"/>
  <c r="H72" i="15"/>
  <c r="G72" i="15"/>
  <c r="F72" i="15"/>
  <c r="E72" i="15"/>
  <c r="D72" i="15"/>
  <c r="C72" i="15"/>
  <c r="B72" i="15"/>
  <c r="AG71" i="15"/>
  <c r="AF71" i="15"/>
  <c r="AE71" i="15"/>
  <c r="Y71" i="15"/>
  <c r="W71" i="15"/>
  <c r="V71" i="15"/>
  <c r="U71" i="15"/>
  <c r="S71" i="15"/>
  <c r="R71" i="15"/>
  <c r="Q71" i="15"/>
  <c r="N71" i="15"/>
  <c r="M71" i="15"/>
  <c r="K71" i="15"/>
  <c r="AD71" i="15"/>
  <c r="AC71" i="15"/>
  <c r="AA71" i="15"/>
  <c r="Z71" i="15"/>
  <c r="I71" i="15"/>
  <c r="H71" i="15"/>
  <c r="G71" i="15"/>
  <c r="F71" i="15"/>
  <c r="E71" i="15"/>
  <c r="D71" i="15"/>
  <c r="C71" i="15"/>
  <c r="B71" i="15"/>
  <c r="AG70" i="15"/>
  <c r="AF70" i="15"/>
  <c r="AE70" i="15"/>
  <c r="Y70" i="15"/>
  <c r="W70" i="15"/>
  <c r="V70" i="15"/>
  <c r="U70" i="15"/>
  <c r="S70" i="15"/>
  <c r="R70" i="15"/>
  <c r="Q70" i="15"/>
  <c r="N70" i="15"/>
  <c r="M70" i="15"/>
  <c r="K70" i="15"/>
  <c r="AD70" i="15"/>
  <c r="AC70" i="15"/>
  <c r="AA70" i="15"/>
  <c r="Z70" i="15"/>
  <c r="I70" i="15"/>
  <c r="H70" i="15"/>
  <c r="G70" i="15"/>
  <c r="F70" i="15"/>
  <c r="E70" i="15"/>
  <c r="D70" i="15"/>
  <c r="C70" i="15"/>
  <c r="B70" i="15"/>
  <c r="AG69" i="15"/>
  <c r="AF69" i="15"/>
  <c r="AE69" i="15"/>
  <c r="Y69" i="15"/>
  <c r="W69" i="15"/>
  <c r="V69" i="15"/>
  <c r="U69" i="15"/>
  <c r="S69" i="15"/>
  <c r="R69" i="15"/>
  <c r="Q69" i="15"/>
  <c r="N69" i="15"/>
  <c r="M69" i="15"/>
  <c r="K69" i="15"/>
  <c r="AD69" i="15"/>
  <c r="AC69" i="15"/>
  <c r="AA69" i="15"/>
  <c r="Z69" i="15"/>
  <c r="I69" i="15"/>
  <c r="H69" i="15"/>
  <c r="G69" i="15"/>
  <c r="F69" i="15"/>
  <c r="E69" i="15"/>
  <c r="D69" i="15"/>
  <c r="C69" i="15"/>
  <c r="B69" i="15"/>
  <c r="AG68" i="15"/>
  <c r="AF68" i="15"/>
  <c r="AE68" i="15"/>
  <c r="Y68" i="15"/>
  <c r="W68" i="15"/>
  <c r="V68" i="15"/>
  <c r="U68" i="15"/>
  <c r="S68" i="15"/>
  <c r="R68" i="15"/>
  <c r="Q68" i="15"/>
  <c r="N68" i="15"/>
  <c r="M68" i="15"/>
  <c r="K68" i="15"/>
  <c r="AD68" i="15"/>
  <c r="AC68" i="15"/>
  <c r="AA68" i="15"/>
  <c r="Z68" i="15"/>
  <c r="I68" i="15"/>
  <c r="H68" i="15"/>
  <c r="G68" i="15"/>
  <c r="F68" i="15"/>
  <c r="E68" i="15"/>
  <c r="D68" i="15"/>
  <c r="C68" i="15"/>
  <c r="B68" i="15"/>
  <c r="AG67" i="15"/>
  <c r="AF67" i="15"/>
  <c r="AE67" i="15"/>
  <c r="Y67" i="15"/>
  <c r="W67" i="15"/>
  <c r="V67" i="15"/>
  <c r="U67" i="15"/>
  <c r="S67" i="15"/>
  <c r="R67" i="15"/>
  <c r="Q67" i="15"/>
  <c r="N67" i="15"/>
  <c r="M67" i="15"/>
  <c r="K67" i="15"/>
  <c r="AD67" i="15"/>
  <c r="AC67" i="15"/>
  <c r="AA67" i="15"/>
  <c r="Z67" i="15"/>
  <c r="I67" i="15"/>
  <c r="H67" i="15"/>
  <c r="G67" i="15"/>
  <c r="F67" i="15"/>
  <c r="E67" i="15"/>
  <c r="D67" i="15"/>
  <c r="C67" i="15"/>
  <c r="B67" i="15"/>
  <c r="AG66" i="15"/>
  <c r="AF66" i="15"/>
  <c r="AE66" i="15"/>
  <c r="Y66" i="15"/>
  <c r="W66" i="15"/>
  <c r="V66" i="15"/>
  <c r="U66" i="15"/>
  <c r="S66" i="15"/>
  <c r="R66" i="15"/>
  <c r="Q66" i="15"/>
  <c r="N66" i="15"/>
  <c r="M66" i="15"/>
  <c r="K66" i="15"/>
  <c r="AD66" i="15"/>
  <c r="AC66" i="15"/>
  <c r="AA66" i="15"/>
  <c r="Z66" i="15"/>
  <c r="I66" i="15"/>
  <c r="H66" i="15"/>
  <c r="G66" i="15"/>
  <c r="F66" i="15"/>
  <c r="E66" i="15"/>
  <c r="D66" i="15"/>
  <c r="C66" i="15"/>
  <c r="B66" i="15"/>
  <c r="AG65" i="15"/>
  <c r="AF65" i="15"/>
  <c r="AE65" i="15"/>
  <c r="Y65" i="15"/>
  <c r="W65" i="15"/>
  <c r="V65" i="15"/>
  <c r="U65" i="15"/>
  <c r="S65" i="15"/>
  <c r="R65" i="15"/>
  <c r="Q65" i="15"/>
  <c r="N65" i="15"/>
  <c r="M65" i="15"/>
  <c r="K65" i="15"/>
  <c r="AD65" i="15"/>
  <c r="AC65" i="15"/>
  <c r="AA65" i="15"/>
  <c r="Z65" i="15"/>
  <c r="I65" i="15"/>
  <c r="H65" i="15"/>
  <c r="G65" i="15"/>
  <c r="F65" i="15"/>
  <c r="E65" i="15"/>
  <c r="D65" i="15"/>
  <c r="C65" i="15"/>
  <c r="B65" i="15"/>
  <c r="AG64" i="15"/>
  <c r="AF64" i="15"/>
  <c r="AE64" i="15"/>
  <c r="Y64" i="15"/>
  <c r="W64" i="15"/>
  <c r="V64" i="15"/>
  <c r="U64" i="15"/>
  <c r="S64" i="15"/>
  <c r="R64" i="15"/>
  <c r="Q64" i="15"/>
  <c r="N64" i="15"/>
  <c r="M64" i="15"/>
  <c r="K64" i="15"/>
  <c r="AD64" i="15"/>
  <c r="AC64" i="15"/>
  <c r="AA64" i="15"/>
  <c r="Z64" i="15"/>
  <c r="I64" i="15"/>
  <c r="H64" i="15"/>
  <c r="G64" i="15"/>
  <c r="F64" i="15"/>
  <c r="E64" i="15"/>
  <c r="D64" i="15"/>
  <c r="C64" i="15"/>
  <c r="B64" i="15"/>
  <c r="AG63" i="15"/>
  <c r="AF63" i="15"/>
  <c r="AE63" i="15"/>
  <c r="Y63" i="15"/>
  <c r="W63" i="15"/>
  <c r="V63" i="15"/>
  <c r="U63" i="15"/>
  <c r="S63" i="15"/>
  <c r="R63" i="15"/>
  <c r="Q63" i="15"/>
  <c r="N63" i="15"/>
  <c r="M63" i="15"/>
  <c r="K63" i="15"/>
  <c r="AD63" i="15"/>
  <c r="AC63" i="15"/>
  <c r="AA63" i="15"/>
  <c r="Z63" i="15"/>
  <c r="I63" i="15"/>
  <c r="H63" i="15"/>
  <c r="G63" i="15"/>
  <c r="F63" i="15"/>
  <c r="E63" i="15"/>
  <c r="D63" i="15"/>
  <c r="C63" i="15"/>
  <c r="B63" i="15"/>
  <c r="AG62" i="15"/>
  <c r="AF62" i="15"/>
  <c r="AE62" i="15"/>
  <c r="Y62" i="15"/>
  <c r="W62" i="15"/>
  <c r="V62" i="15"/>
  <c r="U62" i="15"/>
  <c r="S62" i="15"/>
  <c r="R62" i="15"/>
  <c r="Q62" i="15"/>
  <c r="N62" i="15"/>
  <c r="M62" i="15"/>
  <c r="K62" i="15"/>
  <c r="AD62" i="15"/>
  <c r="AC62" i="15"/>
  <c r="AA62" i="15"/>
  <c r="Z62" i="15"/>
  <c r="I62" i="15"/>
  <c r="H62" i="15"/>
  <c r="G62" i="15"/>
  <c r="F62" i="15"/>
  <c r="E62" i="15"/>
  <c r="D62" i="15"/>
  <c r="C62" i="15"/>
  <c r="B62" i="15"/>
  <c r="AG61" i="15"/>
  <c r="AF61" i="15"/>
  <c r="AE61" i="15"/>
  <c r="Y61" i="15"/>
  <c r="W61" i="15"/>
  <c r="V61" i="15"/>
  <c r="U61" i="15"/>
  <c r="S61" i="15"/>
  <c r="R61" i="15"/>
  <c r="Q61" i="15"/>
  <c r="N61" i="15"/>
  <c r="M61" i="15"/>
  <c r="K61" i="15"/>
  <c r="AD61" i="15"/>
  <c r="AC61" i="15"/>
  <c r="AA61" i="15"/>
  <c r="Z61" i="15"/>
  <c r="I61" i="15"/>
  <c r="H61" i="15"/>
  <c r="G61" i="15"/>
  <c r="F61" i="15"/>
  <c r="E61" i="15"/>
  <c r="D61" i="15"/>
  <c r="C61" i="15"/>
  <c r="B61" i="15"/>
  <c r="AG60" i="15"/>
  <c r="AF60" i="15"/>
  <c r="AE60" i="15"/>
  <c r="Y60" i="15"/>
  <c r="W60" i="15"/>
  <c r="V60" i="15"/>
  <c r="U60" i="15"/>
  <c r="S60" i="15"/>
  <c r="R60" i="15"/>
  <c r="Q60" i="15"/>
  <c r="N60" i="15"/>
  <c r="M60" i="15"/>
  <c r="K60" i="15"/>
  <c r="AD60" i="15"/>
  <c r="AC60" i="15"/>
  <c r="AA60" i="15"/>
  <c r="Z60" i="15"/>
  <c r="I60" i="15"/>
  <c r="H60" i="15"/>
  <c r="G60" i="15"/>
  <c r="F60" i="15"/>
  <c r="E60" i="15"/>
  <c r="D60" i="15"/>
  <c r="C60" i="15"/>
  <c r="B60" i="15"/>
  <c r="AG59" i="15"/>
  <c r="AF59" i="15"/>
  <c r="AE59" i="15"/>
  <c r="Y59" i="15"/>
  <c r="W59" i="15"/>
  <c r="V59" i="15"/>
  <c r="U59" i="15"/>
  <c r="S59" i="15"/>
  <c r="R59" i="15"/>
  <c r="Q59" i="15"/>
  <c r="N59" i="15"/>
  <c r="M59" i="15"/>
  <c r="K59" i="15"/>
  <c r="AD59" i="15"/>
  <c r="AC59" i="15"/>
  <c r="AA59" i="15"/>
  <c r="Z59" i="15"/>
  <c r="I59" i="15"/>
  <c r="H59" i="15"/>
  <c r="G59" i="15"/>
  <c r="F59" i="15"/>
  <c r="E59" i="15"/>
  <c r="D59" i="15"/>
  <c r="C59" i="15"/>
  <c r="B59" i="15"/>
  <c r="AG58" i="15"/>
  <c r="AF58" i="15"/>
  <c r="AE58" i="15"/>
  <c r="Y58" i="15"/>
  <c r="W58" i="15"/>
  <c r="V58" i="15"/>
  <c r="U58" i="15"/>
  <c r="S58" i="15"/>
  <c r="R58" i="15"/>
  <c r="Q58" i="15"/>
  <c r="N58" i="15"/>
  <c r="M58" i="15"/>
  <c r="K58" i="15"/>
  <c r="AD58" i="15"/>
  <c r="AC58" i="15"/>
  <c r="AA58" i="15"/>
  <c r="Z58" i="15"/>
  <c r="I58" i="15"/>
  <c r="H58" i="15"/>
  <c r="G58" i="15"/>
  <c r="F58" i="15"/>
  <c r="E58" i="15"/>
  <c r="D58" i="15"/>
  <c r="C58" i="15"/>
  <c r="B58" i="15"/>
  <c r="AG57" i="15"/>
  <c r="AF57" i="15"/>
  <c r="AE57" i="15"/>
  <c r="Y57" i="15"/>
  <c r="W57" i="15"/>
  <c r="V57" i="15"/>
  <c r="U57" i="15"/>
  <c r="S57" i="15"/>
  <c r="R57" i="15"/>
  <c r="Q57" i="15"/>
  <c r="N57" i="15"/>
  <c r="M57" i="15"/>
  <c r="K57" i="15"/>
  <c r="AD57" i="15"/>
  <c r="AC57" i="15"/>
  <c r="AA57" i="15"/>
  <c r="Z57" i="15"/>
  <c r="I57" i="15"/>
  <c r="H57" i="15"/>
  <c r="G57" i="15"/>
  <c r="F57" i="15"/>
  <c r="E57" i="15"/>
  <c r="D57" i="15"/>
  <c r="C57" i="15"/>
  <c r="B57" i="15"/>
  <c r="AG56" i="15"/>
  <c r="AF56" i="15"/>
  <c r="AE56" i="15"/>
  <c r="Y56" i="15"/>
  <c r="W56" i="15"/>
  <c r="V56" i="15"/>
  <c r="U56" i="15"/>
  <c r="S56" i="15"/>
  <c r="R56" i="15"/>
  <c r="Q56" i="15"/>
  <c r="N56" i="15"/>
  <c r="M56" i="15"/>
  <c r="K56" i="15"/>
  <c r="AD56" i="15"/>
  <c r="AC56" i="15"/>
  <c r="AA56" i="15"/>
  <c r="Z56" i="15"/>
  <c r="I56" i="15"/>
  <c r="H56" i="15"/>
  <c r="G56" i="15"/>
  <c r="F56" i="15"/>
  <c r="E56" i="15"/>
  <c r="D56" i="15"/>
  <c r="C56" i="15"/>
  <c r="B56" i="15"/>
  <c r="AG55" i="15"/>
  <c r="AF55" i="15"/>
  <c r="AE55" i="15"/>
  <c r="Y55" i="15"/>
  <c r="W55" i="15"/>
  <c r="V55" i="15"/>
  <c r="U55" i="15"/>
  <c r="S55" i="15"/>
  <c r="R55" i="15"/>
  <c r="Q55" i="15"/>
  <c r="N55" i="15"/>
  <c r="M55" i="15"/>
  <c r="K55" i="15"/>
  <c r="AD55" i="15"/>
  <c r="AC55" i="15"/>
  <c r="AA55" i="15"/>
  <c r="Z55" i="15"/>
  <c r="I55" i="15"/>
  <c r="H55" i="15"/>
  <c r="G55" i="15"/>
  <c r="F55" i="15"/>
  <c r="E55" i="15"/>
  <c r="D55" i="15"/>
  <c r="C55" i="15"/>
  <c r="B55" i="15"/>
  <c r="AG54" i="15"/>
  <c r="AF54" i="15"/>
  <c r="AE54" i="15"/>
  <c r="Y54" i="15"/>
  <c r="W54" i="15"/>
  <c r="V54" i="15"/>
  <c r="U54" i="15"/>
  <c r="S54" i="15"/>
  <c r="R54" i="15"/>
  <c r="Q54" i="15"/>
  <c r="N54" i="15"/>
  <c r="M54" i="15"/>
  <c r="K54" i="15"/>
  <c r="AD54" i="15"/>
  <c r="AC54" i="15"/>
  <c r="AA54" i="15"/>
  <c r="Z54" i="15"/>
  <c r="I54" i="15"/>
  <c r="H54" i="15"/>
  <c r="G54" i="15"/>
  <c r="F54" i="15"/>
  <c r="E54" i="15"/>
  <c r="D54" i="15"/>
  <c r="C54" i="15"/>
  <c r="B54" i="15"/>
  <c r="AG53" i="15"/>
  <c r="AF53" i="15"/>
  <c r="AE53" i="15"/>
  <c r="Y53" i="15"/>
  <c r="W53" i="15"/>
  <c r="V53" i="15"/>
  <c r="U53" i="15"/>
  <c r="S53" i="15"/>
  <c r="R53" i="15"/>
  <c r="Q53" i="15"/>
  <c r="N53" i="15"/>
  <c r="M53" i="15"/>
  <c r="K53" i="15"/>
  <c r="AD53" i="15"/>
  <c r="AC53" i="15"/>
  <c r="AA53" i="15"/>
  <c r="Z53" i="15"/>
  <c r="I53" i="15"/>
  <c r="H53" i="15"/>
  <c r="G53" i="15"/>
  <c r="F53" i="15"/>
  <c r="E53" i="15"/>
  <c r="D53" i="15"/>
  <c r="C53" i="15"/>
  <c r="B53" i="15"/>
  <c r="AG52" i="15"/>
  <c r="AF52" i="15"/>
  <c r="AE52" i="15"/>
  <c r="Y52" i="15"/>
  <c r="W52" i="15"/>
  <c r="V52" i="15"/>
  <c r="U52" i="15"/>
  <c r="S52" i="15"/>
  <c r="R52" i="15"/>
  <c r="Q52" i="15"/>
  <c r="N52" i="15"/>
  <c r="M52" i="15"/>
  <c r="K52" i="15"/>
  <c r="AD52" i="15"/>
  <c r="AC52" i="15"/>
  <c r="AA52" i="15"/>
  <c r="Z52" i="15"/>
  <c r="I52" i="15"/>
  <c r="H52" i="15"/>
  <c r="G52" i="15"/>
  <c r="F52" i="15"/>
  <c r="E52" i="15"/>
  <c r="D52" i="15"/>
  <c r="C52" i="15"/>
  <c r="B52" i="15"/>
  <c r="AG51" i="15"/>
  <c r="AF51" i="15"/>
  <c r="AE51" i="15"/>
  <c r="Y51" i="15"/>
  <c r="W51" i="15"/>
  <c r="V51" i="15"/>
  <c r="U51" i="15"/>
  <c r="S51" i="15"/>
  <c r="R51" i="15"/>
  <c r="Q51" i="15"/>
  <c r="N51" i="15"/>
  <c r="M51" i="15"/>
  <c r="K51" i="15"/>
  <c r="AD51" i="15"/>
  <c r="AC51" i="15"/>
  <c r="AA51" i="15"/>
  <c r="Z51" i="15"/>
  <c r="I51" i="15"/>
  <c r="H51" i="15"/>
  <c r="G51" i="15"/>
  <c r="F51" i="15"/>
  <c r="E51" i="15"/>
  <c r="D51" i="15"/>
  <c r="C51" i="15"/>
  <c r="B51" i="15"/>
  <c r="AG50" i="15"/>
  <c r="AF50" i="15"/>
  <c r="AE50" i="15"/>
  <c r="Y50" i="15"/>
  <c r="W50" i="15"/>
  <c r="V50" i="15"/>
  <c r="U50" i="15"/>
  <c r="S50" i="15"/>
  <c r="R50" i="15"/>
  <c r="Q50" i="15"/>
  <c r="N50" i="15"/>
  <c r="M50" i="15"/>
  <c r="K50" i="15"/>
  <c r="AD50" i="15"/>
  <c r="AC50" i="15"/>
  <c r="AA50" i="15"/>
  <c r="Z50" i="15"/>
  <c r="I50" i="15"/>
  <c r="H50" i="15"/>
  <c r="G50" i="15"/>
  <c r="F50" i="15"/>
  <c r="E50" i="15"/>
  <c r="D50" i="15"/>
  <c r="C50" i="15"/>
  <c r="B50" i="15"/>
  <c r="AG49" i="15"/>
  <c r="AF49" i="15"/>
  <c r="AE49" i="15"/>
  <c r="Y49" i="15"/>
  <c r="W49" i="15"/>
  <c r="V49" i="15"/>
  <c r="U49" i="15"/>
  <c r="S49" i="15"/>
  <c r="R49" i="15"/>
  <c r="Q49" i="15"/>
  <c r="N49" i="15"/>
  <c r="M49" i="15"/>
  <c r="K49" i="15"/>
  <c r="AD49" i="15"/>
  <c r="AC49" i="15"/>
  <c r="AA49" i="15"/>
  <c r="Z49" i="15"/>
  <c r="I49" i="15"/>
  <c r="H49" i="15"/>
  <c r="G49" i="15"/>
  <c r="F49" i="15"/>
  <c r="E49" i="15"/>
  <c r="D49" i="15"/>
  <c r="C49" i="15"/>
  <c r="B49" i="15"/>
  <c r="AG48" i="15"/>
  <c r="AF48" i="15"/>
  <c r="AE48" i="15"/>
  <c r="Y48" i="15"/>
  <c r="W48" i="15"/>
  <c r="V48" i="15"/>
  <c r="U48" i="15"/>
  <c r="S48" i="15"/>
  <c r="R48" i="15"/>
  <c r="Q48" i="15"/>
  <c r="N48" i="15"/>
  <c r="M48" i="15"/>
  <c r="K48" i="15"/>
  <c r="AD48" i="15"/>
  <c r="AC48" i="15"/>
  <c r="AA48" i="15"/>
  <c r="Z48" i="15"/>
  <c r="I48" i="15"/>
  <c r="H48" i="15"/>
  <c r="G48" i="15"/>
  <c r="F48" i="15"/>
  <c r="E48" i="15"/>
  <c r="D48" i="15"/>
  <c r="C48" i="15"/>
  <c r="B48" i="15"/>
  <c r="AG47" i="15"/>
  <c r="AF47" i="15"/>
  <c r="AE47" i="15"/>
  <c r="Y47" i="15"/>
  <c r="W47" i="15"/>
  <c r="V47" i="15"/>
  <c r="U47" i="15"/>
  <c r="S47" i="15"/>
  <c r="R47" i="15"/>
  <c r="Q47" i="15"/>
  <c r="N47" i="15"/>
  <c r="M47" i="15"/>
  <c r="K47" i="15"/>
  <c r="AD47" i="15"/>
  <c r="AC47" i="15"/>
  <c r="AA47" i="15"/>
  <c r="Z47" i="15"/>
  <c r="I47" i="15"/>
  <c r="H47" i="15"/>
  <c r="G47" i="15"/>
  <c r="F47" i="15"/>
  <c r="E47" i="15"/>
  <c r="D47" i="15"/>
  <c r="C47" i="15"/>
  <c r="B47" i="15"/>
  <c r="AG46" i="15"/>
  <c r="AF46" i="15"/>
  <c r="AE46" i="15"/>
  <c r="Y46" i="15"/>
  <c r="W46" i="15"/>
  <c r="V46" i="15"/>
  <c r="U46" i="15"/>
  <c r="S46" i="15"/>
  <c r="R46" i="15"/>
  <c r="Q46" i="15"/>
  <c r="N46" i="15"/>
  <c r="M46" i="15"/>
  <c r="K46" i="15"/>
  <c r="AD46" i="15"/>
  <c r="AC46" i="15"/>
  <c r="AA46" i="15"/>
  <c r="Z46" i="15"/>
  <c r="I46" i="15"/>
  <c r="H46" i="15"/>
  <c r="G46" i="15"/>
  <c r="F46" i="15"/>
  <c r="E46" i="15"/>
  <c r="D46" i="15"/>
  <c r="C46" i="15"/>
  <c r="B46" i="15"/>
  <c r="AG45" i="15"/>
  <c r="AF45" i="15"/>
  <c r="AE45" i="15"/>
  <c r="Y45" i="15"/>
  <c r="W45" i="15"/>
  <c r="V45" i="15"/>
  <c r="U45" i="15"/>
  <c r="S45" i="15"/>
  <c r="R45" i="15"/>
  <c r="Q45" i="15"/>
  <c r="N45" i="15"/>
  <c r="M45" i="15"/>
  <c r="K45" i="15"/>
  <c r="AD45" i="15"/>
  <c r="AC45" i="15"/>
  <c r="AA45" i="15"/>
  <c r="Z45" i="15"/>
  <c r="I45" i="15"/>
  <c r="H45" i="15"/>
  <c r="G45" i="15"/>
  <c r="F45" i="15"/>
  <c r="E45" i="15"/>
  <c r="D45" i="15"/>
  <c r="C45" i="15"/>
  <c r="B45" i="15"/>
  <c r="AG44" i="15"/>
  <c r="AF44" i="15"/>
  <c r="AE44" i="15"/>
  <c r="Y44" i="15"/>
  <c r="W44" i="15"/>
  <c r="V44" i="15"/>
  <c r="U44" i="15"/>
  <c r="S44" i="15"/>
  <c r="R44" i="15"/>
  <c r="Q44" i="15"/>
  <c r="N44" i="15"/>
  <c r="M44" i="15"/>
  <c r="K44" i="15"/>
  <c r="AD44" i="15"/>
  <c r="AC44" i="15"/>
  <c r="AA44" i="15"/>
  <c r="Z44" i="15"/>
  <c r="I44" i="15"/>
  <c r="H44" i="15"/>
  <c r="G44" i="15"/>
  <c r="F44" i="15"/>
  <c r="E44" i="15"/>
  <c r="D44" i="15"/>
  <c r="C44" i="15"/>
  <c r="B44" i="15"/>
  <c r="AG43" i="15"/>
  <c r="AF43" i="15"/>
  <c r="AE43" i="15"/>
  <c r="Y43" i="15"/>
  <c r="W43" i="15"/>
  <c r="V43" i="15"/>
  <c r="U43" i="15"/>
  <c r="S43" i="15"/>
  <c r="R43" i="15"/>
  <c r="Q43" i="15"/>
  <c r="N43" i="15"/>
  <c r="M43" i="15"/>
  <c r="K43" i="15"/>
  <c r="AD43" i="15"/>
  <c r="AC43" i="15"/>
  <c r="AA43" i="15"/>
  <c r="Z43" i="15"/>
  <c r="I43" i="15"/>
  <c r="H43" i="15"/>
  <c r="G43" i="15"/>
  <c r="F43" i="15"/>
  <c r="E43" i="15"/>
  <c r="D43" i="15"/>
  <c r="C43" i="15"/>
  <c r="B43" i="15"/>
  <c r="AG42" i="15"/>
  <c r="AF42" i="15"/>
  <c r="AE42" i="15"/>
  <c r="Y42" i="15"/>
  <c r="W42" i="15"/>
  <c r="V42" i="15"/>
  <c r="U42" i="15"/>
  <c r="S42" i="15"/>
  <c r="R42" i="15"/>
  <c r="Q42" i="15"/>
  <c r="N42" i="15"/>
  <c r="M42" i="15"/>
  <c r="K42" i="15"/>
  <c r="AD42" i="15"/>
  <c r="AC42" i="15"/>
  <c r="AA42" i="15"/>
  <c r="Z42" i="15"/>
  <c r="I42" i="15"/>
  <c r="H42" i="15"/>
  <c r="G42" i="15"/>
  <c r="F42" i="15"/>
  <c r="E42" i="15"/>
  <c r="D42" i="15"/>
  <c r="C42" i="15"/>
  <c r="B42" i="15"/>
  <c r="AG41" i="15"/>
  <c r="AF41" i="15"/>
  <c r="AE41" i="15"/>
  <c r="Y41" i="15"/>
  <c r="W41" i="15"/>
  <c r="V41" i="15"/>
  <c r="U41" i="15"/>
  <c r="S41" i="15"/>
  <c r="R41" i="15"/>
  <c r="Q41" i="15"/>
  <c r="N41" i="15"/>
  <c r="M41" i="15"/>
  <c r="K41" i="15"/>
  <c r="AD41" i="15"/>
  <c r="AC41" i="15"/>
  <c r="AA41" i="15"/>
  <c r="Z41" i="15"/>
  <c r="I41" i="15"/>
  <c r="H41" i="15"/>
  <c r="G41" i="15"/>
  <c r="F41" i="15"/>
  <c r="E41" i="15"/>
  <c r="D41" i="15"/>
  <c r="C41" i="15"/>
  <c r="B41" i="15"/>
  <c r="AG40" i="15"/>
  <c r="AF40" i="15"/>
  <c r="AE40" i="15"/>
  <c r="Y40" i="15"/>
  <c r="W40" i="15"/>
  <c r="V40" i="15"/>
  <c r="U40" i="15"/>
  <c r="S40" i="15"/>
  <c r="R40" i="15"/>
  <c r="Q40" i="15"/>
  <c r="N40" i="15"/>
  <c r="M40" i="15"/>
  <c r="K40" i="15"/>
  <c r="AD40" i="15"/>
  <c r="AC40" i="15"/>
  <c r="AA40" i="15"/>
  <c r="Z40" i="15"/>
  <c r="I40" i="15"/>
  <c r="H40" i="15"/>
  <c r="G40" i="15"/>
  <c r="F40" i="15"/>
  <c r="E40" i="15"/>
  <c r="D40" i="15"/>
  <c r="C40" i="15"/>
  <c r="B40" i="15"/>
  <c r="AG39" i="15"/>
  <c r="AF39" i="15"/>
  <c r="AE39" i="15"/>
  <c r="Y39" i="15"/>
  <c r="W39" i="15"/>
  <c r="V39" i="15"/>
  <c r="U39" i="15"/>
  <c r="S39" i="15"/>
  <c r="R39" i="15"/>
  <c r="Q39" i="15"/>
  <c r="N39" i="15"/>
  <c r="M39" i="15"/>
  <c r="K39" i="15"/>
  <c r="AD39" i="15"/>
  <c r="AC39" i="15"/>
  <c r="AA39" i="15"/>
  <c r="Z39" i="15"/>
  <c r="I39" i="15"/>
  <c r="H39" i="15"/>
  <c r="G39" i="15"/>
  <c r="F39" i="15"/>
  <c r="E39" i="15"/>
  <c r="D39" i="15"/>
  <c r="C39" i="15"/>
  <c r="B39" i="15"/>
  <c r="AG38" i="15"/>
  <c r="AF38" i="15"/>
  <c r="AE38" i="15"/>
  <c r="Y38" i="15"/>
  <c r="W38" i="15"/>
  <c r="V38" i="15"/>
  <c r="U38" i="15"/>
  <c r="S38" i="15"/>
  <c r="R38" i="15"/>
  <c r="Q38" i="15"/>
  <c r="N38" i="15"/>
  <c r="M38" i="15"/>
  <c r="K38" i="15"/>
  <c r="AD38" i="15"/>
  <c r="AC38" i="15"/>
  <c r="AA38" i="15"/>
  <c r="Z38" i="15"/>
  <c r="I38" i="15"/>
  <c r="H38" i="15"/>
  <c r="G38" i="15"/>
  <c r="F38" i="15"/>
  <c r="E38" i="15"/>
  <c r="D38" i="15"/>
  <c r="C38" i="15"/>
  <c r="B38" i="15"/>
  <c r="AG37" i="15"/>
  <c r="AF37" i="15"/>
  <c r="AE37" i="15"/>
  <c r="Y37" i="15"/>
  <c r="W37" i="15"/>
  <c r="V37" i="15"/>
  <c r="U37" i="15"/>
  <c r="S37" i="15"/>
  <c r="R37" i="15"/>
  <c r="Q37" i="15"/>
  <c r="N37" i="15"/>
  <c r="M37" i="15"/>
  <c r="K37" i="15"/>
  <c r="AD37" i="15"/>
  <c r="AC37" i="15"/>
  <c r="AA37" i="15"/>
  <c r="Z37" i="15"/>
  <c r="I37" i="15"/>
  <c r="H37" i="15"/>
  <c r="G37" i="15"/>
  <c r="F37" i="15"/>
  <c r="E37" i="15"/>
  <c r="D37" i="15"/>
  <c r="C37" i="15"/>
  <c r="B37" i="15"/>
  <c r="AG36" i="15"/>
  <c r="AF36" i="15"/>
  <c r="AE36" i="15"/>
  <c r="Y36" i="15"/>
  <c r="W36" i="15"/>
  <c r="V36" i="15"/>
  <c r="U36" i="15"/>
  <c r="S36" i="15"/>
  <c r="R36" i="15"/>
  <c r="Q36" i="15"/>
  <c r="N36" i="15"/>
  <c r="M36" i="15"/>
  <c r="K36" i="15"/>
  <c r="AD36" i="15"/>
  <c r="AC36" i="15"/>
  <c r="AA36" i="15"/>
  <c r="Z36" i="15"/>
  <c r="I36" i="15"/>
  <c r="H36" i="15"/>
  <c r="G36" i="15"/>
  <c r="F36" i="15"/>
  <c r="E36" i="15"/>
  <c r="D36" i="15"/>
  <c r="C36" i="15"/>
  <c r="B36" i="15"/>
  <c r="AG35" i="15"/>
  <c r="AF35" i="15"/>
  <c r="AE35" i="15"/>
  <c r="Y35" i="15"/>
  <c r="W35" i="15"/>
  <c r="V35" i="15"/>
  <c r="U35" i="15"/>
  <c r="S35" i="15"/>
  <c r="R35" i="15"/>
  <c r="Q35" i="15"/>
  <c r="N35" i="15"/>
  <c r="M35" i="15"/>
  <c r="K35" i="15"/>
  <c r="AD35" i="15"/>
  <c r="AC35" i="15"/>
  <c r="AA35" i="15"/>
  <c r="Z35" i="15"/>
  <c r="I35" i="15"/>
  <c r="H35" i="15"/>
  <c r="G35" i="15"/>
  <c r="F35" i="15"/>
  <c r="E35" i="15"/>
  <c r="D35" i="15"/>
  <c r="C35" i="15"/>
  <c r="B35" i="15"/>
  <c r="AG34" i="15"/>
  <c r="AF34" i="15"/>
  <c r="AE34" i="15"/>
  <c r="Y34" i="15"/>
  <c r="W34" i="15"/>
  <c r="V34" i="15"/>
  <c r="U34" i="15"/>
  <c r="S34" i="15"/>
  <c r="R34" i="15"/>
  <c r="Q34" i="15"/>
  <c r="N34" i="15"/>
  <c r="M34" i="15"/>
  <c r="K34" i="15"/>
  <c r="AD34" i="15"/>
  <c r="AC34" i="15"/>
  <c r="AA34" i="15"/>
  <c r="Z34" i="15"/>
  <c r="I34" i="15"/>
  <c r="H34" i="15"/>
  <c r="G34" i="15"/>
  <c r="F34" i="15"/>
  <c r="E34" i="15"/>
  <c r="D34" i="15"/>
  <c r="C34" i="15"/>
  <c r="B34" i="15"/>
  <c r="AG33" i="15"/>
  <c r="AF33" i="15"/>
  <c r="AE33" i="15"/>
  <c r="Y33" i="15"/>
  <c r="W33" i="15"/>
  <c r="V33" i="15"/>
  <c r="U33" i="15"/>
  <c r="S33" i="15"/>
  <c r="R33" i="15"/>
  <c r="Q33" i="15"/>
  <c r="N33" i="15"/>
  <c r="M33" i="15"/>
  <c r="K33" i="15"/>
  <c r="AD33" i="15"/>
  <c r="AC33" i="15"/>
  <c r="AA33" i="15"/>
  <c r="Z33" i="15"/>
  <c r="I33" i="15"/>
  <c r="H33" i="15"/>
  <c r="G33" i="15"/>
  <c r="F33" i="15"/>
  <c r="E33" i="15"/>
  <c r="D33" i="15"/>
  <c r="C33" i="15"/>
  <c r="B33" i="15"/>
  <c r="AG32" i="15"/>
  <c r="AF32" i="15"/>
  <c r="AE32" i="15"/>
  <c r="Y32" i="15"/>
  <c r="W32" i="15"/>
  <c r="V32" i="15"/>
  <c r="U32" i="15"/>
  <c r="S32" i="15"/>
  <c r="R32" i="15"/>
  <c r="Q32" i="15"/>
  <c r="N32" i="15"/>
  <c r="M32" i="15"/>
  <c r="K32" i="15"/>
  <c r="AD32" i="15"/>
  <c r="AC32" i="15"/>
  <c r="AA32" i="15"/>
  <c r="Z32" i="15"/>
  <c r="I32" i="15"/>
  <c r="H32" i="15"/>
  <c r="G32" i="15"/>
  <c r="F32" i="15"/>
  <c r="E32" i="15"/>
  <c r="D32" i="15"/>
  <c r="C32" i="15"/>
  <c r="B32" i="15"/>
  <c r="AG31" i="15"/>
  <c r="AF31" i="15"/>
  <c r="AE31" i="15"/>
  <c r="Y31" i="15"/>
  <c r="W31" i="15"/>
  <c r="V31" i="15"/>
  <c r="U31" i="15"/>
  <c r="S31" i="15"/>
  <c r="R31" i="15"/>
  <c r="Q31" i="15"/>
  <c r="N31" i="15"/>
  <c r="M31" i="15"/>
  <c r="K31" i="15"/>
  <c r="AD31" i="15"/>
  <c r="AC31" i="15"/>
  <c r="AA31" i="15"/>
  <c r="Z31" i="15"/>
  <c r="I31" i="15"/>
  <c r="H31" i="15"/>
  <c r="G31" i="15"/>
  <c r="F31" i="15"/>
  <c r="E31" i="15"/>
  <c r="D31" i="15"/>
  <c r="C31" i="15"/>
  <c r="B31" i="15"/>
  <c r="AG30" i="15"/>
  <c r="AF30" i="15"/>
  <c r="AE30" i="15"/>
  <c r="Y30" i="15"/>
  <c r="W30" i="15"/>
  <c r="V30" i="15"/>
  <c r="U30" i="15"/>
  <c r="S30" i="15"/>
  <c r="R30" i="15"/>
  <c r="Q30" i="15"/>
  <c r="N30" i="15"/>
  <c r="M30" i="15"/>
  <c r="K30" i="15"/>
  <c r="AD30" i="15"/>
  <c r="AC30" i="15"/>
  <c r="AA30" i="15"/>
  <c r="Z30" i="15"/>
  <c r="I30" i="15"/>
  <c r="H30" i="15"/>
  <c r="G30" i="15"/>
  <c r="F30" i="15"/>
  <c r="E30" i="15"/>
  <c r="D30" i="15"/>
  <c r="C30" i="15"/>
  <c r="B30" i="15"/>
  <c r="AG29" i="15"/>
  <c r="AF29" i="15"/>
  <c r="AE29" i="15"/>
  <c r="Y29" i="15"/>
  <c r="W29" i="15"/>
  <c r="V29" i="15"/>
  <c r="U29" i="15"/>
  <c r="S29" i="15"/>
  <c r="R29" i="15"/>
  <c r="Q29" i="15"/>
  <c r="N29" i="15"/>
  <c r="M29" i="15"/>
  <c r="K29" i="15"/>
  <c r="AD29" i="15"/>
  <c r="AC29" i="15"/>
  <c r="AA29" i="15"/>
  <c r="Z29" i="15"/>
  <c r="I29" i="15"/>
  <c r="H29" i="15"/>
  <c r="G29" i="15"/>
  <c r="F29" i="15"/>
  <c r="E29" i="15"/>
  <c r="D29" i="15"/>
  <c r="C29" i="15"/>
  <c r="B29" i="15"/>
  <c r="AG28" i="15"/>
  <c r="AF28" i="15"/>
  <c r="AE28" i="15"/>
  <c r="Y28" i="15"/>
  <c r="W28" i="15"/>
  <c r="V28" i="15"/>
  <c r="U28" i="15"/>
  <c r="S28" i="15"/>
  <c r="R28" i="15"/>
  <c r="Q28" i="15"/>
  <c r="N28" i="15"/>
  <c r="M28" i="15"/>
  <c r="K28" i="15"/>
  <c r="AD28" i="15"/>
  <c r="AC28" i="15"/>
  <c r="AA28" i="15"/>
  <c r="Z28" i="15"/>
  <c r="I28" i="15"/>
  <c r="H28" i="15"/>
  <c r="G28" i="15"/>
  <c r="F28" i="15"/>
  <c r="E28" i="15"/>
  <c r="D28" i="15"/>
  <c r="C28" i="15"/>
  <c r="B28" i="15"/>
  <c r="AG27" i="15"/>
  <c r="AF27" i="15"/>
  <c r="AE27" i="15"/>
  <c r="Y27" i="15"/>
  <c r="W27" i="15"/>
  <c r="V27" i="15"/>
  <c r="U27" i="15"/>
  <c r="S27" i="15"/>
  <c r="R27" i="15"/>
  <c r="Q27" i="15"/>
  <c r="N27" i="15"/>
  <c r="M27" i="15"/>
  <c r="K27" i="15"/>
  <c r="AD27" i="15"/>
  <c r="AC27" i="15"/>
  <c r="AA27" i="15"/>
  <c r="Z27" i="15"/>
  <c r="I27" i="15"/>
  <c r="H27" i="15"/>
  <c r="G27" i="15"/>
  <c r="F27" i="15"/>
  <c r="E27" i="15"/>
  <c r="D27" i="15"/>
  <c r="C27" i="15"/>
  <c r="B27" i="15"/>
  <c r="AG26" i="15"/>
  <c r="AF26" i="15"/>
  <c r="AE26" i="15"/>
  <c r="Y26" i="15"/>
  <c r="W26" i="15"/>
  <c r="V26" i="15"/>
  <c r="U26" i="15"/>
  <c r="S26" i="15"/>
  <c r="R26" i="15"/>
  <c r="Q26" i="15"/>
  <c r="N26" i="15"/>
  <c r="M26" i="15"/>
  <c r="K26" i="15"/>
  <c r="AD26" i="15"/>
  <c r="AC26" i="15"/>
  <c r="AA26" i="15"/>
  <c r="Z26" i="15"/>
  <c r="I26" i="15"/>
  <c r="H26" i="15"/>
  <c r="G26" i="15"/>
  <c r="F26" i="15"/>
  <c r="E26" i="15"/>
  <c r="D26" i="15"/>
  <c r="C26" i="15"/>
  <c r="B26" i="15"/>
  <c r="AG25" i="15"/>
  <c r="AF25" i="15"/>
  <c r="AE25" i="15"/>
  <c r="Y25" i="15"/>
  <c r="W25" i="15"/>
  <c r="V25" i="15"/>
  <c r="U25" i="15"/>
  <c r="S25" i="15"/>
  <c r="R25" i="15"/>
  <c r="Q25" i="15"/>
  <c r="N25" i="15"/>
  <c r="M25" i="15"/>
  <c r="K25" i="15"/>
  <c r="AD25" i="15"/>
  <c r="AC25" i="15"/>
  <c r="AA25" i="15"/>
  <c r="Z25" i="15"/>
  <c r="I25" i="15"/>
  <c r="H25" i="15"/>
  <c r="G25" i="15"/>
  <c r="F25" i="15"/>
  <c r="E25" i="15"/>
  <c r="D25" i="15"/>
  <c r="C25" i="15"/>
  <c r="B25" i="15"/>
  <c r="AG24" i="15"/>
  <c r="AF24" i="15"/>
  <c r="AE24" i="15"/>
  <c r="Y24" i="15"/>
  <c r="W24" i="15"/>
  <c r="V24" i="15"/>
  <c r="U24" i="15"/>
  <c r="S24" i="15"/>
  <c r="R24" i="15"/>
  <c r="Q24" i="15"/>
  <c r="N24" i="15"/>
  <c r="M24" i="15"/>
  <c r="K24" i="15"/>
  <c r="AD24" i="15"/>
  <c r="AC24" i="15"/>
  <c r="AA24" i="15"/>
  <c r="Z24" i="15"/>
  <c r="I24" i="15"/>
  <c r="H24" i="15"/>
  <c r="G24" i="15"/>
  <c r="F24" i="15"/>
  <c r="E24" i="15"/>
  <c r="D24" i="15"/>
  <c r="C24" i="15"/>
  <c r="B24" i="15"/>
  <c r="AG23" i="15"/>
  <c r="AF23" i="15"/>
  <c r="AE23" i="15"/>
  <c r="Y23" i="15"/>
  <c r="W23" i="15"/>
  <c r="V23" i="15"/>
  <c r="U23" i="15"/>
  <c r="S23" i="15"/>
  <c r="R23" i="15"/>
  <c r="Q23" i="15"/>
  <c r="N23" i="15"/>
  <c r="M23" i="15"/>
  <c r="K23" i="15"/>
  <c r="AD23" i="15"/>
  <c r="AC23" i="15"/>
  <c r="AA23" i="15"/>
  <c r="Z23" i="15"/>
  <c r="I23" i="15"/>
  <c r="H23" i="15"/>
  <c r="G23" i="15"/>
  <c r="F23" i="15"/>
  <c r="E23" i="15"/>
  <c r="D23" i="15"/>
  <c r="C23" i="15"/>
  <c r="B23" i="15"/>
  <c r="AG22" i="15"/>
  <c r="AF22" i="15"/>
  <c r="AE22" i="15"/>
  <c r="Y22" i="15"/>
  <c r="W22" i="15"/>
  <c r="V22" i="15"/>
  <c r="U22" i="15"/>
  <c r="S22" i="15"/>
  <c r="R22" i="15"/>
  <c r="Q22" i="15"/>
  <c r="N22" i="15"/>
  <c r="M22" i="15"/>
  <c r="K22" i="15"/>
  <c r="AD22" i="15"/>
  <c r="AC22" i="15"/>
  <c r="AA22" i="15"/>
  <c r="Z22" i="15"/>
  <c r="I22" i="15"/>
  <c r="H22" i="15"/>
  <c r="G22" i="15"/>
  <c r="F22" i="15"/>
  <c r="E22" i="15"/>
  <c r="D22" i="15"/>
  <c r="C22" i="15"/>
  <c r="B22" i="15"/>
  <c r="AG21" i="15"/>
  <c r="AF21" i="15"/>
  <c r="AE21" i="15"/>
  <c r="Y21" i="15"/>
  <c r="W21" i="15"/>
  <c r="V21" i="15"/>
  <c r="U21" i="15"/>
  <c r="S21" i="15"/>
  <c r="R21" i="15"/>
  <c r="Q21" i="15"/>
  <c r="N21" i="15"/>
  <c r="M21" i="15"/>
  <c r="K21" i="15"/>
  <c r="AD21" i="15"/>
  <c r="AC21" i="15"/>
  <c r="AA21" i="15"/>
  <c r="Z21" i="15"/>
  <c r="I21" i="15"/>
  <c r="H21" i="15"/>
  <c r="G21" i="15"/>
  <c r="F21" i="15"/>
  <c r="E21" i="15"/>
  <c r="D21" i="15"/>
  <c r="C21" i="15"/>
  <c r="B21" i="15"/>
  <c r="AG20" i="15"/>
  <c r="AF20" i="15"/>
  <c r="AE20" i="15"/>
  <c r="Y20" i="15"/>
  <c r="W20" i="15"/>
  <c r="V20" i="15"/>
  <c r="U20" i="15"/>
  <c r="S20" i="15"/>
  <c r="R20" i="15"/>
  <c r="Q20" i="15"/>
  <c r="N20" i="15"/>
  <c r="M20" i="15"/>
  <c r="K20" i="15"/>
  <c r="AD20" i="15"/>
  <c r="AC20" i="15"/>
  <c r="AA20" i="15"/>
  <c r="Z20" i="15"/>
  <c r="I20" i="15"/>
  <c r="H20" i="15"/>
  <c r="G20" i="15"/>
  <c r="F20" i="15"/>
  <c r="E20" i="15"/>
  <c r="D20" i="15"/>
  <c r="C20" i="15"/>
  <c r="B20" i="15"/>
  <c r="AG19" i="15"/>
  <c r="AF19" i="15"/>
  <c r="AE19" i="15"/>
  <c r="Y19" i="15"/>
  <c r="W19" i="15"/>
  <c r="V19" i="15"/>
  <c r="U19" i="15"/>
  <c r="S19" i="15"/>
  <c r="R19" i="15"/>
  <c r="Q19" i="15"/>
  <c r="N19" i="15"/>
  <c r="M19" i="15"/>
  <c r="K19" i="15"/>
  <c r="AD19" i="15"/>
  <c r="AC19" i="15"/>
  <c r="AA19" i="15"/>
  <c r="Z19" i="15"/>
  <c r="I19" i="15"/>
  <c r="H19" i="15"/>
  <c r="G19" i="15"/>
  <c r="F19" i="15"/>
  <c r="E19" i="15"/>
  <c r="D19" i="15"/>
  <c r="C19" i="15"/>
  <c r="B19" i="15"/>
  <c r="AG18" i="15"/>
  <c r="AF18" i="15"/>
  <c r="AE18" i="15"/>
  <c r="Y18" i="15"/>
  <c r="W18" i="15"/>
  <c r="V18" i="15"/>
  <c r="U18" i="15"/>
  <c r="S18" i="15"/>
  <c r="R18" i="15"/>
  <c r="Q18" i="15"/>
  <c r="N18" i="15"/>
  <c r="M18" i="15"/>
  <c r="K18" i="15"/>
  <c r="AD18" i="15"/>
  <c r="AC18" i="15"/>
  <c r="AA18" i="15"/>
  <c r="Z18" i="15"/>
  <c r="I18" i="15"/>
  <c r="H18" i="15"/>
  <c r="G18" i="15"/>
  <c r="F18" i="15"/>
  <c r="E18" i="15"/>
  <c r="D18" i="15"/>
  <c r="C18" i="15"/>
  <c r="B18" i="15"/>
  <c r="AG17" i="15"/>
  <c r="AF17" i="15"/>
  <c r="AE17" i="15"/>
  <c r="Y17" i="15"/>
  <c r="W17" i="15"/>
  <c r="V17" i="15"/>
  <c r="U17" i="15"/>
  <c r="S17" i="15"/>
  <c r="R17" i="15"/>
  <c r="Q17" i="15"/>
  <c r="N17" i="15"/>
  <c r="M17" i="15"/>
  <c r="K17" i="15"/>
  <c r="AD17" i="15"/>
  <c r="AC17" i="15"/>
  <c r="AA17" i="15"/>
  <c r="Z17" i="15"/>
  <c r="I17" i="15"/>
  <c r="H17" i="15"/>
  <c r="G17" i="15"/>
  <c r="F17" i="15"/>
  <c r="E17" i="15"/>
  <c r="D17" i="15"/>
  <c r="C17" i="15"/>
  <c r="B17" i="15"/>
  <c r="AG16" i="15"/>
  <c r="AF16" i="15"/>
  <c r="AE16" i="15"/>
  <c r="Y16" i="15"/>
  <c r="W16" i="15"/>
  <c r="V16" i="15"/>
  <c r="U16" i="15"/>
  <c r="S16" i="15"/>
  <c r="R16" i="15"/>
  <c r="Q16" i="15"/>
  <c r="N16" i="15"/>
  <c r="M16" i="15"/>
  <c r="K16" i="15"/>
  <c r="AD16" i="15"/>
  <c r="AC16" i="15"/>
  <c r="AA16" i="15"/>
  <c r="Z16" i="15"/>
  <c r="I16" i="15"/>
  <c r="H16" i="15"/>
  <c r="G16" i="15"/>
  <c r="F16" i="15"/>
  <c r="E16" i="15"/>
  <c r="D16" i="15"/>
  <c r="C16" i="15"/>
  <c r="B16" i="15"/>
  <c r="AG15" i="15"/>
  <c r="AF15" i="15"/>
  <c r="AE15" i="15"/>
  <c r="Y15" i="15"/>
  <c r="W15" i="15"/>
  <c r="V15" i="15"/>
  <c r="U15" i="15"/>
  <c r="S15" i="15"/>
  <c r="R15" i="15"/>
  <c r="Q15" i="15"/>
  <c r="N15" i="15"/>
  <c r="M15" i="15"/>
  <c r="K15" i="15"/>
  <c r="AD15" i="15"/>
  <c r="AC15" i="15"/>
  <c r="AA15" i="15"/>
  <c r="Z15" i="15"/>
  <c r="I15" i="15"/>
  <c r="H15" i="15"/>
  <c r="G15" i="15"/>
  <c r="F15" i="15"/>
  <c r="E15" i="15"/>
  <c r="D15" i="15"/>
  <c r="C15" i="15"/>
  <c r="B15" i="15"/>
  <c r="AG14" i="15"/>
  <c r="AF14" i="15"/>
  <c r="AE14" i="15"/>
  <c r="Y14" i="15"/>
  <c r="W14" i="15"/>
  <c r="V14" i="15"/>
  <c r="U14" i="15"/>
  <c r="S14" i="15"/>
  <c r="R14" i="15"/>
  <c r="Q14" i="15"/>
  <c r="N14" i="15"/>
  <c r="M14" i="15"/>
  <c r="K14" i="15"/>
  <c r="AD14" i="15"/>
  <c r="AC14" i="15"/>
  <c r="AA14" i="15"/>
  <c r="Z14" i="15"/>
  <c r="I14" i="15"/>
  <c r="H14" i="15"/>
  <c r="G14" i="15"/>
  <c r="F14" i="15"/>
  <c r="E14" i="15"/>
  <c r="D14" i="15"/>
  <c r="C14" i="15"/>
  <c r="B14" i="15"/>
  <c r="AG13" i="15"/>
  <c r="AF13" i="15"/>
  <c r="AE13" i="15"/>
  <c r="Y13" i="15"/>
  <c r="W13" i="15"/>
  <c r="V13" i="15"/>
  <c r="U13" i="15"/>
  <c r="S13" i="15"/>
  <c r="R13" i="15"/>
  <c r="Q13" i="15"/>
  <c r="N13" i="15"/>
  <c r="M13" i="15"/>
  <c r="K13" i="15"/>
  <c r="AD13" i="15"/>
  <c r="AC13" i="15"/>
  <c r="AA13" i="15"/>
  <c r="Z13" i="15"/>
  <c r="I13" i="15"/>
  <c r="H13" i="15"/>
  <c r="G13" i="15"/>
  <c r="F13" i="15"/>
  <c r="E13" i="15"/>
  <c r="D13" i="15"/>
  <c r="C13" i="15"/>
  <c r="B13" i="15"/>
  <c r="AG12" i="15"/>
  <c r="AF12" i="15"/>
  <c r="AE12" i="15"/>
  <c r="Y12" i="15"/>
  <c r="W12" i="15"/>
  <c r="V12" i="15"/>
  <c r="U12" i="15"/>
  <c r="S12" i="15"/>
  <c r="R12" i="15"/>
  <c r="Q12" i="15"/>
  <c r="N12" i="15"/>
  <c r="M12" i="15"/>
  <c r="K12" i="15"/>
  <c r="AD12" i="15"/>
  <c r="AC12" i="15"/>
  <c r="AA12" i="15"/>
  <c r="Z12" i="15"/>
  <c r="I12" i="15"/>
  <c r="H12" i="15"/>
  <c r="G12" i="15"/>
  <c r="F12" i="15"/>
  <c r="E12" i="15"/>
  <c r="D12" i="15"/>
  <c r="C12" i="15"/>
  <c r="B12" i="15"/>
  <c r="AG11" i="15"/>
  <c r="AF11" i="15"/>
  <c r="AE11" i="15"/>
  <c r="Y11" i="15"/>
  <c r="W11" i="15"/>
  <c r="V11" i="15"/>
  <c r="U11" i="15"/>
  <c r="S11" i="15"/>
  <c r="R11" i="15"/>
  <c r="Q11" i="15"/>
  <c r="N11" i="15"/>
  <c r="M11" i="15"/>
  <c r="K11" i="15"/>
  <c r="AD11" i="15"/>
  <c r="AC11" i="15"/>
  <c r="AA11" i="15"/>
  <c r="Z11" i="15"/>
  <c r="I11" i="15"/>
  <c r="H11" i="15"/>
  <c r="G11" i="15"/>
  <c r="F11" i="15"/>
  <c r="E11" i="15"/>
  <c r="D11" i="15"/>
  <c r="C11" i="15"/>
  <c r="B11" i="15"/>
  <c r="AG10" i="15"/>
  <c r="AF10" i="15"/>
  <c r="AE10" i="15"/>
  <c r="Y10" i="15"/>
  <c r="W10" i="15"/>
  <c r="V10" i="15"/>
  <c r="U10" i="15"/>
  <c r="S10" i="15"/>
  <c r="R10" i="15"/>
  <c r="Q10" i="15"/>
  <c r="N10" i="15"/>
  <c r="M10" i="15"/>
  <c r="K10" i="15"/>
  <c r="AD10" i="15"/>
  <c r="AC10" i="15"/>
  <c r="AA10" i="15"/>
  <c r="Z10" i="15"/>
  <c r="I10" i="15"/>
  <c r="H10" i="15"/>
  <c r="G10" i="15"/>
  <c r="F10" i="15"/>
  <c r="E10" i="15"/>
  <c r="D10" i="15"/>
  <c r="C10" i="15"/>
  <c r="B10" i="15"/>
  <c r="AG9" i="15"/>
  <c r="AF9" i="15"/>
  <c r="AE9" i="15"/>
  <c r="Y9" i="15"/>
  <c r="W9" i="15"/>
  <c r="V9" i="15"/>
  <c r="U9" i="15"/>
  <c r="S9" i="15"/>
  <c r="R9" i="15"/>
  <c r="Q9" i="15"/>
  <c r="N9" i="15"/>
  <c r="M9" i="15"/>
  <c r="K9" i="15"/>
  <c r="AD9" i="15"/>
  <c r="AC9" i="15"/>
  <c r="AA9" i="15"/>
  <c r="Z9" i="15"/>
  <c r="I9" i="15"/>
  <c r="H9" i="15"/>
  <c r="G9" i="15"/>
  <c r="F9" i="15"/>
  <c r="E9" i="15"/>
  <c r="D9" i="15"/>
  <c r="C9" i="15"/>
  <c r="B9" i="15"/>
  <c r="AG8" i="15"/>
  <c r="AF8" i="15"/>
  <c r="AE8" i="15"/>
  <c r="Y8" i="15"/>
  <c r="W8" i="15"/>
  <c r="V8" i="15"/>
  <c r="U8" i="15"/>
  <c r="S8" i="15"/>
  <c r="R8" i="15"/>
  <c r="Q8" i="15"/>
  <c r="N8" i="15"/>
  <c r="M8" i="15"/>
  <c r="K8" i="15"/>
  <c r="AD8" i="15"/>
  <c r="AC8" i="15"/>
  <c r="AA8" i="15"/>
  <c r="Z8" i="15"/>
  <c r="I8" i="15"/>
  <c r="H8" i="15"/>
  <c r="G8" i="15"/>
  <c r="F8" i="15"/>
  <c r="E8" i="15"/>
  <c r="D8" i="15"/>
  <c r="C8" i="15"/>
  <c r="B8" i="15"/>
  <c r="AG7" i="15"/>
  <c r="AF7" i="15"/>
  <c r="AE7" i="15"/>
  <c r="Y7" i="15"/>
  <c r="W7" i="15"/>
  <c r="V7" i="15"/>
  <c r="U7" i="15"/>
  <c r="S7" i="15"/>
  <c r="R7" i="15"/>
  <c r="Q7" i="15"/>
  <c r="N7" i="15"/>
  <c r="M7" i="15"/>
  <c r="K7" i="15"/>
  <c r="AD7" i="15"/>
  <c r="AC7" i="15"/>
  <c r="AA7" i="15"/>
  <c r="Z7" i="15"/>
  <c r="I7" i="15"/>
  <c r="H7" i="15"/>
  <c r="G7" i="15"/>
  <c r="F7" i="15"/>
  <c r="E7" i="15"/>
  <c r="D7" i="15"/>
  <c r="C7" i="15"/>
  <c r="B7" i="15"/>
  <c r="T25" i="14"/>
  <c r="A262" i="12"/>
  <c r="A263" i="12" s="1"/>
  <c r="A264" i="12" s="1"/>
  <c r="A265" i="12" s="1"/>
  <c r="A266" i="12" s="1"/>
  <c r="A267" i="12" s="1"/>
  <c r="A268" i="12" s="1"/>
  <c r="A269" i="12" s="1"/>
  <c r="A270" i="12" s="1"/>
  <c r="A271" i="12" s="1"/>
  <c r="A272" i="12" s="1"/>
  <c r="R261" i="12"/>
  <c r="R262" i="12" s="1"/>
  <c r="R263" i="12" s="1"/>
  <c r="R264" i="12" s="1"/>
  <c r="R265" i="12" s="1"/>
  <c r="R266" i="12" s="1"/>
  <c r="R267" i="12" s="1"/>
  <c r="R268" i="12" s="1"/>
  <c r="R269" i="12" s="1"/>
  <c r="R270" i="12" s="1"/>
  <c r="R271" i="12" s="1"/>
  <c r="R272" i="12" s="1"/>
  <c r="Q261" i="12"/>
  <c r="J261" i="12"/>
  <c r="J262" i="12" s="1"/>
  <c r="J263" i="12" s="1"/>
  <c r="J264" i="12" s="1"/>
  <c r="J265" i="12" s="1"/>
  <c r="J266" i="12" s="1"/>
  <c r="J267" i="12" s="1"/>
  <c r="J268" i="12" s="1"/>
  <c r="J269" i="12" s="1"/>
  <c r="J270" i="12" s="1"/>
  <c r="J271" i="12" s="1"/>
  <c r="J272" i="12" s="1"/>
  <c r="I261" i="12"/>
  <c r="I262" i="12" s="1"/>
  <c r="I263" i="12" s="1"/>
  <c r="I264" i="12" s="1"/>
  <c r="I265" i="12" s="1"/>
  <c r="I266" i="12" s="1"/>
  <c r="I267" i="12" s="1"/>
  <c r="I268" i="12" s="1"/>
  <c r="I269" i="12" s="1"/>
  <c r="I270" i="12" s="1"/>
  <c r="I271" i="12" s="1"/>
  <c r="I272" i="12" s="1"/>
  <c r="H261" i="12"/>
  <c r="H262" i="12" s="1"/>
  <c r="H263" i="12" s="1"/>
  <c r="H264" i="12" s="1"/>
  <c r="H265" i="12" s="1"/>
  <c r="H266" i="12" s="1"/>
  <c r="H267" i="12" s="1"/>
  <c r="H268" i="12" s="1"/>
  <c r="H269" i="12" s="1"/>
  <c r="H270" i="12" s="1"/>
  <c r="H271" i="12" s="1"/>
  <c r="H272" i="12" s="1"/>
  <c r="G261" i="12"/>
  <c r="G262" i="12" s="1"/>
  <c r="G263" i="12" s="1"/>
  <c r="G264" i="12" s="1"/>
  <c r="G265" i="12" s="1"/>
  <c r="G266" i="12" s="1"/>
  <c r="G267" i="12" s="1"/>
  <c r="G268" i="12" s="1"/>
  <c r="G269" i="12" s="1"/>
  <c r="G270" i="12" s="1"/>
  <c r="G271" i="12" s="1"/>
  <c r="G272" i="12" s="1"/>
  <c r="F261" i="12"/>
  <c r="F262" i="12" s="1"/>
  <c r="F263" i="12" s="1"/>
  <c r="F264" i="12" s="1"/>
  <c r="F265" i="12" s="1"/>
  <c r="F266" i="12" s="1"/>
  <c r="F267" i="12" s="1"/>
  <c r="F268" i="12" s="1"/>
  <c r="F269" i="12" s="1"/>
  <c r="F270" i="12" s="1"/>
  <c r="F271" i="12" s="1"/>
  <c r="F272" i="12" s="1"/>
  <c r="E261" i="12"/>
  <c r="E262" i="12" s="1"/>
  <c r="E263" i="12" s="1"/>
  <c r="E264" i="12" s="1"/>
  <c r="E265" i="12" s="1"/>
  <c r="E266" i="12" s="1"/>
  <c r="E267" i="12" s="1"/>
  <c r="E268" i="12" s="1"/>
  <c r="E269" i="12" s="1"/>
  <c r="E270" i="12" s="1"/>
  <c r="E271" i="12" s="1"/>
  <c r="E272" i="12" s="1"/>
  <c r="D261" i="12"/>
  <c r="D262" i="12" s="1"/>
  <c r="D263" i="12" s="1"/>
  <c r="D264" i="12" s="1"/>
  <c r="D265" i="12" s="1"/>
  <c r="D266" i="12" s="1"/>
  <c r="D267" i="12" s="1"/>
  <c r="D268" i="12" s="1"/>
  <c r="D269" i="12" s="1"/>
  <c r="D270" i="12" s="1"/>
  <c r="D271" i="12" s="1"/>
  <c r="D272" i="12" s="1"/>
  <c r="C261" i="12"/>
  <c r="C262" i="12" s="1"/>
  <c r="C263" i="12" s="1"/>
  <c r="C264" i="12" s="1"/>
  <c r="C265" i="12" s="1"/>
  <c r="C266" i="12" s="1"/>
  <c r="C267" i="12" s="1"/>
  <c r="C268" i="12" s="1"/>
  <c r="C269" i="12" s="1"/>
  <c r="C270" i="12" s="1"/>
  <c r="C271" i="12" s="1"/>
  <c r="C272" i="12" s="1"/>
  <c r="A250" i="12"/>
  <c r="A251" i="12" s="1"/>
  <c r="A252" i="12" s="1"/>
  <c r="A253" i="12" s="1"/>
  <c r="A254" i="12" s="1"/>
  <c r="A255" i="12" s="1"/>
  <c r="A256" i="12" s="1"/>
  <c r="A257" i="12" s="1"/>
  <c r="A258" i="12" s="1"/>
  <c r="A259" i="12" s="1"/>
  <c r="A260" i="12" s="1"/>
  <c r="R249" i="12"/>
  <c r="R250" i="12" s="1"/>
  <c r="R251" i="12" s="1"/>
  <c r="R252" i="12" s="1"/>
  <c r="R253" i="12" s="1"/>
  <c r="R254" i="12" s="1"/>
  <c r="R255" i="12" s="1"/>
  <c r="R256" i="12" s="1"/>
  <c r="R257" i="12" s="1"/>
  <c r="R258" i="12" s="1"/>
  <c r="R259" i="12" s="1"/>
  <c r="R260" i="12" s="1"/>
  <c r="Q249" i="12"/>
  <c r="J249" i="12"/>
  <c r="J250" i="12" s="1"/>
  <c r="J251" i="12" s="1"/>
  <c r="J252" i="12" s="1"/>
  <c r="J253" i="12" s="1"/>
  <c r="J254" i="12" s="1"/>
  <c r="J255" i="12" s="1"/>
  <c r="J256" i="12" s="1"/>
  <c r="J257" i="12" s="1"/>
  <c r="J258" i="12" s="1"/>
  <c r="J259" i="12" s="1"/>
  <c r="J260" i="12" s="1"/>
  <c r="I249" i="12"/>
  <c r="I250" i="12" s="1"/>
  <c r="I251" i="12" s="1"/>
  <c r="I252" i="12" s="1"/>
  <c r="I253" i="12" s="1"/>
  <c r="I254" i="12" s="1"/>
  <c r="I255" i="12" s="1"/>
  <c r="I256" i="12" s="1"/>
  <c r="I257" i="12" s="1"/>
  <c r="I258" i="12" s="1"/>
  <c r="I259" i="12" s="1"/>
  <c r="I260" i="12" s="1"/>
  <c r="H249" i="12"/>
  <c r="H250" i="12" s="1"/>
  <c r="H251" i="12" s="1"/>
  <c r="H252" i="12" s="1"/>
  <c r="H253" i="12" s="1"/>
  <c r="H254" i="12" s="1"/>
  <c r="H255" i="12" s="1"/>
  <c r="H256" i="12" s="1"/>
  <c r="H257" i="12" s="1"/>
  <c r="H258" i="12" s="1"/>
  <c r="H259" i="12" s="1"/>
  <c r="H260" i="12" s="1"/>
  <c r="G249" i="12"/>
  <c r="G250" i="12" s="1"/>
  <c r="G251" i="12" s="1"/>
  <c r="G252" i="12" s="1"/>
  <c r="G253" i="12" s="1"/>
  <c r="G254" i="12" s="1"/>
  <c r="G255" i="12" s="1"/>
  <c r="G256" i="12" s="1"/>
  <c r="G257" i="12" s="1"/>
  <c r="G258" i="12" s="1"/>
  <c r="G259" i="12" s="1"/>
  <c r="G260" i="12" s="1"/>
  <c r="F249" i="12"/>
  <c r="F250" i="12" s="1"/>
  <c r="F251" i="12" s="1"/>
  <c r="F252" i="12" s="1"/>
  <c r="F253" i="12" s="1"/>
  <c r="F254" i="12" s="1"/>
  <c r="F255" i="12" s="1"/>
  <c r="F256" i="12" s="1"/>
  <c r="F257" i="12" s="1"/>
  <c r="F258" i="12" s="1"/>
  <c r="F259" i="12" s="1"/>
  <c r="F260" i="12" s="1"/>
  <c r="E249" i="12"/>
  <c r="E250" i="12" s="1"/>
  <c r="E251" i="12" s="1"/>
  <c r="E252" i="12" s="1"/>
  <c r="E253" i="12" s="1"/>
  <c r="E254" i="12" s="1"/>
  <c r="E255" i="12" s="1"/>
  <c r="E256" i="12" s="1"/>
  <c r="E257" i="12" s="1"/>
  <c r="E258" i="12" s="1"/>
  <c r="E259" i="12" s="1"/>
  <c r="E260" i="12" s="1"/>
  <c r="D249" i="12"/>
  <c r="D250" i="12" s="1"/>
  <c r="D251" i="12" s="1"/>
  <c r="D252" i="12" s="1"/>
  <c r="D253" i="12" s="1"/>
  <c r="D254" i="12" s="1"/>
  <c r="D255" i="12" s="1"/>
  <c r="D256" i="12" s="1"/>
  <c r="D257" i="12" s="1"/>
  <c r="D258" i="12" s="1"/>
  <c r="D259" i="12" s="1"/>
  <c r="D260" i="12" s="1"/>
  <c r="C249" i="12"/>
  <c r="C250" i="12" s="1"/>
  <c r="C251" i="12" s="1"/>
  <c r="C252" i="12" s="1"/>
  <c r="C253" i="12" s="1"/>
  <c r="C254" i="12" s="1"/>
  <c r="C255" i="12" s="1"/>
  <c r="C256" i="12" s="1"/>
  <c r="C257" i="12" s="1"/>
  <c r="C258" i="12" s="1"/>
  <c r="C259" i="12" s="1"/>
  <c r="C260" i="12" s="1"/>
  <c r="A238" i="12"/>
  <c r="A239" i="12" s="1"/>
  <c r="A240" i="12" s="1"/>
  <c r="A241" i="12" s="1"/>
  <c r="A242" i="12" s="1"/>
  <c r="A243" i="12" s="1"/>
  <c r="A244" i="12" s="1"/>
  <c r="A245" i="12" s="1"/>
  <c r="A246" i="12" s="1"/>
  <c r="A247" i="12" s="1"/>
  <c r="A248" i="12" s="1"/>
  <c r="R237" i="12"/>
  <c r="R238" i="12" s="1"/>
  <c r="R239" i="12" s="1"/>
  <c r="R240" i="12" s="1"/>
  <c r="R241" i="12" s="1"/>
  <c r="R242" i="12" s="1"/>
  <c r="R243" i="12" s="1"/>
  <c r="R244" i="12" s="1"/>
  <c r="R245" i="12" s="1"/>
  <c r="R246" i="12" s="1"/>
  <c r="R247" i="12" s="1"/>
  <c r="R248" i="12" s="1"/>
  <c r="Q237" i="12"/>
  <c r="J237" i="12"/>
  <c r="J238" i="12" s="1"/>
  <c r="J239" i="12" s="1"/>
  <c r="J240" i="12" s="1"/>
  <c r="J241" i="12" s="1"/>
  <c r="J242" i="12" s="1"/>
  <c r="J243" i="12" s="1"/>
  <c r="J244" i="12" s="1"/>
  <c r="J245" i="12" s="1"/>
  <c r="J246" i="12" s="1"/>
  <c r="J247" i="12" s="1"/>
  <c r="J248" i="12" s="1"/>
  <c r="I237" i="12"/>
  <c r="I238" i="12" s="1"/>
  <c r="I239" i="12" s="1"/>
  <c r="I240" i="12" s="1"/>
  <c r="I241" i="12" s="1"/>
  <c r="I242" i="12" s="1"/>
  <c r="I243" i="12" s="1"/>
  <c r="I244" i="12" s="1"/>
  <c r="I245" i="12" s="1"/>
  <c r="I246" i="12" s="1"/>
  <c r="I247" i="12" s="1"/>
  <c r="I248" i="12" s="1"/>
  <c r="H237" i="12"/>
  <c r="H238" i="12" s="1"/>
  <c r="H239" i="12" s="1"/>
  <c r="H240" i="12" s="1"/>
  <c r="H241" i="12" s="1"/>
  <c r="H242" i="12" s="1"/>
  <c r="H243" i="12" s="1"/>
  <c r="H244" i="12" s="1"/>
  <c r="H245" i="12" s="1"/>
  <c r="H246" i="12" s="1"/>
  <c r="H247" i="12" s="1"/>
  <c r="H248" i="12" s="1"/>
  <c r="G237" i="12"/>
  <c r="G238" i="12" s="1"/>
  <c r="G239" i="12" s="1"/>
  <c r="G240" i="12" s="1"/>
  <c r="G241" i="12" s="1"/>
  <c r="G242" i="12" s="1"/>
  <c r="G243" i="12" s="1"/>
  <c r="G244" i="12" s="1"/>
  <c r="G245" i="12" s="1"/>
  <c r="G246" i="12" s="1"/>
  <c r="G247" i="12" s="1"/>
  <c r="G248" i="12" s="1"/>
  <c r="F237" i="12"/>
  <c r="F238" i="12" s="1"/>
  <c r="F239" i="12" s="1"/>
  <c r="F240" i="12" s="1"/>
  <c r="F241" i="12" s="1"/>
  <c r="F242" i="12" s="1"/>
  <c r="F243" i="12" s="1"/>
  <c r="F244" i="12" s="1"/>
  <c r="F245" i="12" s="1"/>
  <c r="F246" i="12" s="1"/>
  <c r="F247" i="12" s="1"/>
  <c r="F248" i="12" s="1"/>
  <c r="E237" i="12"/>
  <c r="E238" i="12" s="1"/>
  <c r="E239" i="12" s="1"/>
  <c r="E240" i="12" s="1"/>
  <c r="E241" i="12" s="1"/>
  <c r="E242" i="12" s="1"/>
  <c r="E243" i="12" s="1"/>
  <c r="E244" i="12" s="1"/>
  <c r="E245" i="12" s="1"/>
  <c r="E246" i="12" s="1"/>
  <c r="E247" i="12" s="1"/>
  <c r="E248" i="12" s="1"/>
  <c r="D237" i="12"/>
  <c r="D238" i="12" s="1"/>
  <c r="D239" i="12" s="1"/>
  <c r="D240" i="12" s="1"/>
  <c r="D241" i="12" s="1"/>
  <c r="D242" i="12" s="1"/>
  <c r="D243" i="12" s="1"/>
  <c r="D244" i="12" s="1"/>
  <c r="D245" i="12" s="1"/>
  <c r="D246" i="12" s="1"/>
  <c r="D247" i="12" s="1"/>
  <c r="D248" i="12" s="1"/>
  <c r="C237" i="12"/>
  <c r="C238" i="12" s="1"/>
  <c r="C239" i="12" s="1"/>
  <c r="C240" i="12" s="1"/>
  <c r="C241" i="12" s="1"/>
  <c r="C242" i="12" s="1"/>
  <c r="C243" i="12" s="1"/>
  <c r="C244" i="12" s="1"/>
  <c r="C245" i="12" s="1"/>
  <c r="C246" i="12" s="1"/>
  <c r="C247" i="12" s="1"/>
  <c r="C248" i="12" s="1"/>
  <c r="A226" i="12"/>
  <c r="A227" i="12" s="1"/>
  <c r="A228" i="12" s="1"/>
  <c r="A229" i="12" s="1"/>
  <c r="A230" i="12" s="1"/>
  <c r="A231" i="12" s="1"/>
  <c r="A232" i="12" s="1"/>
  <c r="A233" i="12" s="1"/>
  <c r="A234" i="12" s="1"/>
  <c r="A235" i="12" s="1"/>
  <c r="A236" i="12" s="1"/>
  <c r="R225" i="12"/>
  <c r="R226" i="12" s="1"/>
  <c r="R227" i="12" s="1"/>
  <c r="R228" i="12" s="1"/>
  <c r="R229" i="12" s="1"/>
  <c r="R230" i="12" s="1"/>
  <c r="R231" i="12" s="1"/>
  <c r="R232" i="12" s="1"/>
  <c r="R233" i="12" s="1"/>
  <c r="R234" i="12" s="1"/>
  <c r="R235" i="12" s="1"/>
  <c r="R236" i="12" s="1"/>
  <c r="Q225" i="12"/>
  <c r="J225" i="12"/>
  <c r="J226" i="12" s="1"/>
  <c r="J227" i="12" s="1"/>
  <c r="J228" i="12" s="1"/>
  <c r="J229" i="12" s="1"/>
  <c r="J230" i="12" s="1"/>
  <c r="J231" i="12" s="1"/>
  <c r="J232" i="12" s="1"/>
  <c r="J233" i="12" s="1"/>
  <c r="J234" i="12" s="1"/>
  <c r="J235" i="12" s="1"/>
  <c r="J236" i="12" s="1"/>
  <c r="I225" i="12"/>
  <c r="I226" i="12" s="1"/>
  <c r="I227" i="12" s="1"/>
  <c r="I228" i="12" s="1"/>
  <c r="I229" i="12" s="1"/>
  <c r="I230" i="12" s="1"/>
  <c r="I231" i="12" s="1"/>
  <c r="I232" i="12" s="1"/>
  <c r="I233" i="12" s="1"/>
  <c r="I234" i="12" s="1"/>
  <c r="I235" i="12" s="1"/>
  <c r="I236" i="12" s="1"/>
  <c r="H225" i="12"/>
  <c r="H226" i="12" s="1"/>
  <c r="H227" i="12" s="1"/>
  <c r="H228" i="12" s="1"/>
  <c r="H229" i="12" s="1"/>
  <c r="H230" i="12" s="1"/>
  <c r="H231" i="12" s="1"/>
  <c r="H232" i="12" s="1"/>
  <c r="H233" i="12" s="1"/>
  <c r="H234" i="12" s="1"/>
  <c r="H235" i="12" s="1"/>
  <c r="H236" i="12" s="1"/>
  <c r="G225" i="12"/>
  <c r="G226" i="12" s="1"/>
  <c r="G227" i="12" s="1"/>
  <c r="G228" i="12" s="1"/>
  <c r="G229" i="12" s="1"/>
  <c r="G230" i="12" s="1"/>
  <c r="G231" i="12" s="1"/>
  <c r="G232" i="12" s="1"/>
  <c r="G233" i="12" s="1"/>
  <c r="G234" i="12" s="1"/>
  <c r="G235" i="12" s="1"/>
  <c r="G236" i="12" s="1"/>
  <c r="F225" i="12"/>
  <c r="F226" i="12" s="1"/>
  <c r="F227" i="12" s="1"/>
  <c r="F228" i="12" s="1"/>
  <c r="F229" i="12" s="1"/>
  <c r="F230" i="12" s="1"/>
  <c r="F231" i="12" s="1"/>
  <c r="F232" i="12" s="1"/>
  <c r="F233" i="12" s="1"/>
  <c r="F234" i="12" s="1"/>
  <c r="F235" i="12" s="1"/>
  <c r="F236" i="12" s="1"/>
  <c r="E225" i="12"/>
  <c r="E226" i="12" s="1"/>
  <c r="E227" i="12" s="1"/>
  <c r="E228" i="12" s="1"/>
  <c r="E229" i="12" s="1"/>
  <c r="E230" i="12" s="1"/>
  <c r="E231" i="12" s="1"/>
  <c r="E232" i="12" s="1"/>
  <c r="E233" i="12" s="1"/>
  <c r="E234" i="12" s="1"/>
  <c r="E235" i="12" s="1"/>
  <c r="E236" i="12" s="1"/>
  <c r="D225" i="12"/>
  <c r="D226" i="12" s="1"/>
  <c r="D227" i="12" s="1"/>
  <c r="D228" i="12" s="1"/>
  <c r="D229" i="12" s="1"/>
  <c r="D230" i="12" s="1"/>
  <c r="D231" i="12" s="1"/>
  <c r="D232" i="12" s="1"/>
  <c r="D233" i="12" s="1"/>
  <c r="D234" i="12" s="1"/>
  <c r="D235" i="12" s="1"/>
  <c r="D236" i="12" s="1"/>
  <c r="C225" i="12"/>
  <c r="C226" i="12" s="1"/>
  <c r="C227" i="12" s="1"/>
  <c r="C228" i="12" s="1"/>
  <c r="C229" i="12" s="1"/>
  <c r="C230" i="12" s="1"/>
  <c r="C231" i="12" s="1"/>
  <c r="C232" i="12" s="1"/>
  <c r="C233" i="12" s="1"/>
  <c r="C234" i="12" s="1"/>
  <c r="C235" i="12" s="1"/>
  <c r="C236" i="12" s="1"/>
  <c r="A214" i="12"/>
  <c r="A215" i="12" s="1"/>
  <c r="A216" i="12" s="1"/>
  <c r="A217" i="12" s="1"/>
  <c r="A218" i="12" s="1"/>
  <c r="A219" i="12" s="1"/>
  <c r="A220" i="12" s="1"/>
  <c r="A221" i="12" s="1"/>
  <c r="A222" i="12" s="1"/>
  <c r="A223" i="12" s="1"/>
  <c r="A224" i="12" s="1"/>
  <c r="R213" i="12"/>
  <c r="R214" i="12" s="1"/>
  <c r="R215" i="12" s="1"/>
  <c r="R216" i="12" s="1"/>
  <c r="R217" i="12" s="1"/>
  <c r="R218" i="12" s="1"/>
  <c r="R219" i="12" s="1"/>
  <c r="R220" i="12" s="1"/>
  <c r="R221" i="12" s="1"/>
  <c r="R222" i="12" s="1"/>
  <c r="R223" i="12" s="1"/>
  <c r="R224" i="12" s="1"/>
  <c r="Q213" i="12"/>
  <c r="J213" i="12"/>
  <c r="J214" i="12" s="1"/>
  <c r="J215" i="12" s="1"/>
  <c r="J216" i="12" s="1"/>
  <c r="J217" i="12" s="1"/>
  <c r="J218" i="12" s="1"/>
  <c r="J219" i="12" s="1"/>
  <c r="J220" i="12" s="1"/>
  <c r="J221" i="12" s="1"/>
  <c r="J222" i="12" s="1"/>
  <c r="J223" i="12" s="1"/>
  <c r="J224" i="12" s="1"/>
  <c r="I213" i="12"/>
  <c r="I214" i="12" s="1"/>
  <c r="I215" i="12" s="1"/>
  <c r="I216" i="12" s="1"/>
  <c r="I217" i="12" s="1"/>
  <c r="I218" i="12" s="1"/>
  <c r="I219" i="12" s="1"/>
  <c r="I220" i="12" s="1"/>
  <c r="I221" i="12" s="1"/>
  <c r="I222" i="12" s="1"/>
  <c r="I223" i="12" s="1"/>
  <c r="I224" i="12" s="1"/>
  <c r="H213" i="12"/>
  <c r="H214" i="12" s="1"/>
  <c r="H215" i="12" s="1"/>
  <c r="H216" i="12" s="1"/>
  <c r="H217" i="12" s="1"/>
  <c r="H218" i="12" s="1"/>
  <c r="H219" i="12" s="1"/>
  <c r="H220" i="12" s="1"/>
  <c r="H221" i="12" s="1"/>
  <c r="H222" i="12" s="1"/>
  <c r="H223" i="12" s="1"/>
  <c r="H224" i="12" s="1"/>
  <c r="G213" i="12"/>
  <c r="G214" i="12" s="1"/>
  <c r="G215" i="12" s="1"/>
  <c r="G216" i="12" s="1"/>
  <c r="G217" i="12" s="1"/>
  <c r="G218" i="12" s="1"/>
  <c r="G219" i="12" s="1"/>
  <c r="G220" i="12" s="1"/>
  <c r="G221" i="12" s="1"/>
  <c r="G222" i="12" s="1"/>
  <c r="G223" i="12" s="1"/>
  <c r="G224" i="12" s="1"/>
  <c r="F213" i="12"/>
  <c r="F214" i="12" s="1"/>
  <c r="F215" i="12" s="1"/>
  <c r="F216" i="12" s="1"/>
  <c r="F217" i="12" s="1"/>
  <c r="F218" i="12" s="1"/>
  <c r="F219" i="12" s="1"/>
  <c r="F220" i="12" s="1"/>
  <c r="F221" i="12" s="1"/>
  <c r="F222" i="12" s="1"/>
  <c r="F223" i="12" s="1"/>
  <c r="F224" i="12" s="1"/>
  <c r="E213" i="12"/>
  <c r="E214" i="12" s="1"/>
  <c r="E215" i="12" s="1"/>
  <c r="E216" i="12" s="1"/>
  <c r="E217" i="12" s="1"/>
  <c r="E218" i="12" s="1"/>
  <c r="E219" i="12" s="1"/>
  <c r="E220" i="12" s="1"/>
  <c r="E221" i="12" s="1"/>
  <c r="E222" i="12" s="1"/>
  <c r="E223" i="12" s="1"/>
  <c r="E224" i="12" s="1"/>
  <c r="D213" i="12"/>
  <c r="D214" i="12" s="1"/>
  <c r="D215" i="12" s="1"/>
  <c r="D216" i="12" s="1"/>
  <c r="D217" i="12" s="1"/>
  <c r="D218" i="12" s="1"/>
  <c r="D219" i="12" s="1"/>
  <c r="D220" i="12" s="1"/>
  <c r="D221" i="12" s="1"/>
  <c r="D222" i="12" s="1"/>
  <c r="D223" i="12" s="1"/>
  <c r="D224" i="12" s="1"/>
  <c r="C213" i="12"/>
  <c r="C214" i="12" s="1"/>
  <c r="C215" i="12" s="1"/>
  <c r="C216" i="12" s="1"/>
  <c r="C217" i="12" s="1"/>
  <c r="C218" i="12" s="1"/>
  <c r="C219" i="12" s="1"/>
  <c r="C220" i="12" s="1"/>
  <c r="C221" i="12" s="1"/>
  <c r="C222" i="12" s="1"/>
  <c r="C223" i="12" s="1"/>
  <c r="C224" i="12" s="1"/>
  <c r="A202" i="12"/>
  <c r="A203" i="12" s="1"/>
  <c r="A204" i="12" s="1"/>
  <c r="A205" i="12" s="1"/>
  <c r="A206" i="12" s="1"/>
  <c r="A207" i="12" s="1"/>
  <c r="A208" i="12" s="1"/>
  <c r="A209" i="12" s="1"/>
  <c r="A210" i="12" s="1"/>
  <c r="A211" i="12" s="1"/>
  <c r="A212" i="12" s="1"/>
  <c r="R201" i="12"/>
  <c r="R202" i="12" s="1"/>
  <c r="R203" i="12" s="1"/>
  <c r="R204" i="12" s="1"/>
  <c r="R205" i="12" s="1"/>
  <c r="R206" i="12" s="1"/>
  <c r="R207" i="12" s="1"/>
  <c r="R208" i="12" s="1"/>
  <c r="R209" i="12" s="1"/>
  <c r="R210" i="12" s="1"/>
  <c r="R211" i="12" s="1"/>
  <c r="R212" i="12" s="1"/>
  <c r="Q201" i="12"/>
  <c r="P201" i="12" s="1"/>
  <c r="J201" i="12"/>
  <c r="J202" i="12" s="1"/>
  <c r="J203" i="12" s="1"/>
  <c r="J204" i="12" s="1"/>
  <c r="J205" i="12" s="1"/>
  <c r="J206" i="12" s="1"/>
  <c r="J207" i="12" s="1"/>
  <c r="J208" i="12" s="1"/>
  <c r="J209" i="12" s="1"/>
  <c r="J210" i="12" s="1"/>
  <c r="J211" i="12" s="1"/>
  <c r="J212" i="12" s="1"/>
  <c r="I201" i="12"/>
  <c r="I202" i="12" s="1"/>
  <c r="I203" i="12" s="1"/>
  <c r="I204" i="12" s="1"/>
  <c r="I205" i="12" s="1"/>
  <c r="I206" i="12" s="1"/>
  <c r="I207" i="12" s="1"/>
  <c r="I208" i="12" s="1"/>
  <c r="I209" i="12" s="1"/>
  <c r="I210" i="12" s="1"/>
  <c r="I211" i="12" s="1"/>
  <c r="I212" i="12" s="1"/>
  <c r="H201" i="12"/>
  <c r="H202" i="12" s="1"/>
  <c r="H203" i="12" s="1"/>
  <c r="H204" i="12" s="1"/>
  <c r="H205" i="12" s="1"/>
  <c r="H206" i="12" s="1"/>
  <c r="H207" i="12" s="1"/>
  <c r="H208" i="12" s="1"/>
  <c r="H209" i="12" s="1"/>
  <c r="H210" i="12" s="1"/>
  <c r="H211" i="12" s="1"/>
  <c r="H212" i="12" s="1"/>
  <c r="G201" i="12"/>
  <c r="G202" i="12" s="1"/>
  <c r="G203" i="12" s="1"/>
  <c r="G204" i="12" s="1"/>
  <c r="G205" i="12" s="1"/>
  <c r="G206" i="12" s="1"/>
  <c r="G207" i="12" s="1"/>
  <c r="G208" i="12" s="1"/>
  <c r="G209" i="12" s="1"/>
  <c r="G210" i="12" s="1"/>
  <c r="G211" i="12" s="1"/>
  <c r="G212" i="12" s="1"/>
  <c r="F201" i="12"/>
  <c r="F202" i="12" s="1"/>
  <c r="F203" i="12" s="1"/>
  <c r="F204" i="12" s="1"/>
  <c r="F205" i="12" s="1"/>
  <c r="F206" i="12" s="1"/>
  <c r="F207" i="12" s="1"/>
  <c r="F208" i="12" s="1"/>
  <c r="F209" i="12" s="1"/>
  <c r="F210" i="12" s="1"/>
  <c r="F211" i="12" s="1"/>
  <c r="F212" i="12" s="1"/>
  <c r="E201" i="12"/>
  <c r="E202" i="12" s="1"/>
  <c r="E203" i="12" s="1"/>
  <c r="E204" i="12" s="1"/>
  <c r="E205" i="12" s="1"/>
  <c r="E206" i="12" s="1"/>
  <c r="E207" i="12" s="1"/>
  <c r="E208" i="12" s="1"/>
  <c r="E209" i="12" s="1"/>
  <c r="E210" i="12" s="1"/>
  <c r="E211" i="12" s="1"/>
  <c r="E212" i="12" s="1"/>
  <c r="D201" i="12"/>
  <c r="D202" i="12" s="1"/>
  <c r="D203" i="12" s="1"/>
  <c r="D204" i="12" s="1"/>
  <c r="D205" i="12" s="1"/>
  <c r="D206" i="12" s="1"/>
  <c r="D207" i="12" s="1"/>
  <c r="D208" i="12" s="1"/>
  <c r="D209" i="12" s="1"/>
  <c r="D210" i="12" s="1"/>
  <c r="D211" i="12" s="1"/>
  <c r="D212" i="12" s="1"/>
  <c r="C201" i="12"/>
  <c r="C202" i="12" s="1"/>
  <c r="C203" i="12" s="1"/>
  <c r="C204" i="12" s="1"/>
  <c r="C205" i="12" s="1"/>
  <c r="C206" i="12" s="1"/>
  <c r="C207" i="12" s="1"/>
  <c r="C208" i="12" s="1"/>
  <c r="C209" i="12" s="1"/>
  <c r="C210" i="12" s="1"/>
  <c r="C211" i="12" s="1"/>
  <c r="C212" i="12" s="1"/>
  <c r="A190" i="12"/>
  <c r="A191" i="12" s="1"/>
  <c r="A192" i="12" s="1"/>
  <c r="A193" i="12" s="1"/>
  <c r="A194" i="12" s="1"/>
  <c r="A195" i="12" s="1"/>
  <c r="A196" i="12" s="1"/>
  <c r="A197" i="12" s="1"/>
  <c r="A198" i="12" s="1"/>
  <c r="A199" i="12" s="1"/>
  <c r="A200" i="12" s="1"/>
  <c r="R189" i="12"/>
  <c r="R190" i="12" s="1"/>
  <c r="R191" i="12" s="1"/>
  <c r="R192" i="12" s="1"/>
  <c r="R193" i="12" s="1"/>
  <c r="R194" i="12" s="1"/>
  <c r="R195" i="12" s="1"/>
  <c r="R196" i="12" s="1"/>
  <c r="R197" i="12" s="1"/>
  <c r="R198" i="12" s="1"/>
  <c r="R199" i="12" s="1"/>
  <c r="R200" i="12" s="1"/>
  <c r="Q189" i="12"/>
  <c r="J189" i="12"/>
  <c r="J190" i="12" s="1"/>
  <c r="J191" i="12" s="1"/>
  <c r="J192" i="12" s="1"/>
  <c r="J193" i="12" s="1"/>
  <c r="J194" i="12" s="1"/>
  <c r="J195" i="12" s="1"/>
  <c r="J196" i="12" s="1"/>
  <c r="J197" i="12" s="1"/>
  <c r="J198" i="12" s="1"/>
  <c r="J199" i="12" s="1"/>
  <c r="J200" i="12" s="1"/>
  <c r="I189" i="12"/>
  <c r="I190" i="12" s="1"/>
  <c r="I191" i="12" s="1"/>
  <c r="I192" i="12" s="1"/>
  <c r="I193" i="12" s="1"/>
  <c r="I194" i="12" s="1"/>
  <c r="I195" i="12" s="1"/>
  <c r="I196" i="12" s="1"/>
  <c r="I197" i="12" s="1"/>
  <c r="I198" i="12" s="1"/>
  <c r="I199" i="12" s="1"/>
  <c r="I200" i="12" s="1"/>
  <c r="H189" i="12"/>
  <c r="H190" i="12" s="1"/>
  <c r="H191" i="12" s="1"/>
  <c r="H192" i="12" s="1"/>
  <c r="H193" i="12" s="1"/>
  <c r="H194" i="12" s="1"/>
  <c r="H195" i="12" s="1"/>
  <c r="H196" i="12" s="1"/>
  <c r="H197" i="12" s="1"/>
  <c r="H198" i="12" s="1"/>
  <c r="H199" i="12" s="1"/>
  <c r="H200" i="12" s="1"/>
  <c r="G189" i="12"/>
  <c r="G190" i="12" s="1"/>
  <c r="G191" i="12" s="1"/>
  <c r="G192" i="12" s="1"/>
  <c r="G193" i="12" s="1"/>
  <c r="G194" i="12" s="1"/>
  <c r="G195" i="12" s="1"/>
  <c r="G196" i="12" s="1"/>
  <c r="G197" i="12" s="1"/>
  <c r="G198" i="12" s="1"/>
  <c r="G199" i="12" s="1"/>
  <c r="G200" i="12" s="1"/>
  <c r="F189" i="12"/>
  <c r="F190" i="12" s="1"/>
  <c r="F191" i="12" s="1"/>
  <c r="F192" i="12" s="1"/>
  <c r="F193" i="12" s="1"/>
  <c r="F194" i="12" s="1"/>
  <c r="F195" i="12" s="1"/>
  <c r="F196" i="12" s="1"/>
  <c r="F197" i="12" s="1"/>
  <c r="F198" i="12" s="1"/>
  <c r="F199" i="12" s="1"/>
  <c r="F200" i="12" s="1"/>
  <c r="E189" i="12"/>
  <c r="E190" i="12" s="1"/>
  <c r="E191" i="12" s="1"/>
  <c r="E192" i="12" s="1"/>
  <c r="E193" i="12" s="1"/>
  <c r="E194" i="12" s="1"/>
  <c r="E195" i="12" s="1"/>
  <c r="E196" i="12" s="1"/>
  <c r="E197" i="12" s="1"/>
  <c r="E198" i="12" s="1"/>
  <c r="E199" i="12" s="1"/>
  <c r="E200" i="12" s="1"/>
  <c r="D189" i="12"/>
  <c r="D190" i="12" s="1"/>
  <c r="D191" i="12" s="1"/>
  <c r="D192" i="12" s="1"/>
  <c r="D193" i="12" s="1"/>
  <c r="D194" i="12" s="1"/>
  <c r="D195" i="12" s="1"/>
  <c r="D196" i="12" s="1"/>
  <c r="D197" i="12" s="1"/>
  <c r="D198" i="12" s="1"/>
  <c r="D199" i="12" s="1"/>
  <c r="D200" i="12" s="1"/>
  <c r="C189" i="12"/>
  <c r="C190" i="12" s="1"/>
  <c r="C191" i="12" s="1"/>
  <c r="C192" i="12" s="1"/>
  <c r="C193" i="12" s="1"/>
  <c r="C194" i="12" s="1"/>
  <c r="C195" i="12" s="1"/>
  <c r="C196" i="12" s="1"/>
  <c r="C197" i="12" s="1"/>
  <c r="C198" i="12" s="1"/>
  <c r="C199" i="12" s="1"/>
  <c r="C200" i="12" s="1"/>
  <c r="A178" i="12"/>
  <c r="A179" i="12" s="1"/>
  <c r="A180" i="12" s="1"/>
  <c r="A181" i="12" s="1"/>
  <c r="A182" i="12" s="1"/>
  <c r="A183" i="12" s="1"/>
  <c r="A184" i="12" s="1"/>
  <c r="A185" i="12" s="1"/>
  <c r="A186" i="12" s="1"/>
  <c r="A187" i="12" s="1"/>
  <c r="A188" i="12" s="1"/>
  <c r="R177" i="12"/>
  <c r="R178" i="12" s="1"/>
  <c r="R179" i="12" s="1"/>
  <c r="R180" i="12" s="1"/>
  <c r="R181" i="12" s="1"/>
  <c r="R182" i="12" s="1"/>
  <c r="R183" i="12" s="1"/>
  <c r="R184" i="12" s="1"/>
  <c r="R185" i="12" s="1"/>
  <c r="R186" i="12" s="1"/>
  <c r="R187" i="12" s="1"/>
  <c r="R188" i="12" s="1"/>
  <c r="Q177" i="12"/>
  <c r="J177" i="12"/>
  <c r="J178" i="12" s="1"/>
  <c r="J179" i="12" s="1"/>
  <c r="J180" i="12" s="1"/>
  <c r="J181" i="12" s="1"/>
  <c r="J182" i="12" s="1"/>
  <c r="J183" i="12" s="1"/>
  <c r="J184" i="12" s="1"/>
  <c r="J185" i="12" s="1"/>
  <c r="J186" i="12" s="1"/>
  <c r="J187" i="12" s="1"/>
  <c r="J188" i="12" s="1"/>
  <c r="I177" i="12"/>
  <c r="I178" i="12" s="1"/>
  <c r="I179" i="12" s="1"/>
  <c r="I180" i="12" s="1"/>
  <c r="I181" i="12" s="1"/>
  <c r="I182" i="12" s="1"/>
  <c r="I183" i="12" s="1"/>
  <c r="I184" i="12" s="1"/>
  <c r="I185" i="12" s="1"/>
  <c r="I186" i="12" s="1"/>
  <c r="I187" i="12" s="1"/>
  <c r="I188" i="12" s="1"/>
  <c r="H177" i="12"/>
  <c r="H178" i="12" s="1"/>
  <c r="H179" i="12" s="1"/>
  <c r="H180" i="12" s="1"/>
  <c r="H181" i="12" s="1"/>
  <c r="H182" i="12" s="1"/>
  <c r="H183" i="12" s="1"/>
  <c r="H184" i="12" s="1"/>
  <c r="H185" i="12" s="1"/>
  <c r="H186" i="12" s="1"/>
  <c r="H187" i="12" s="1"/>
  <c r="H188" i="12" s="1"/>
  <c r="G177" i="12"/>
  <c r="G178" i="12" s="1"/>
  <c r="G179" i="12" s="1"/>
  <c r="G180" i="12" s="1"/>
  <c r="G181" i="12" s="1"/>
  <c r="G182" i="12" s="1"/>
  <c r="G183" i="12" s="1"/>
  <c r="G184" i="12" s="1"/>
  <c r="G185" i="12" s="1"/>
  <c r="G186" i="12" s="1"/>
  <c r="G187" i="12" s="1"/>
  <c r="G188" i="12" s="1"/>
  <c r="F177" i="12"/>
  <c r="F178" i="12" s="1"/>
  <c r="F179" i="12" s="1"/>
  <c r="F180" i="12" s="1"/>
  <c r="F181" i="12" s="1"/>
  <c r="F182" i="12" s="1"/>
  <c r="F183" i="12" s="1"/>
  <c r="F184" i="12" s="1"/>
  <c r="F185" i="12" s="1"/>
  <c r="F186" i="12" s="1"/>
  <c r="F187" i="12" s="1"/>
  <c r="F188" i="12" s="1"/>
  <c r="E177" i="12"/>
  <c r="E178" i="12" s="1"/>
  <c r="E179" i="12" s="1"/>
  <c r="E180" i="12" s="1"/>
  <c r="E181" i="12" s="1"/>
  <c r="E182" i="12" s="1"/>
  <c r="E183" i="12" s="1"/>
  <c r="E184" i="12" s="1"/>
  <c r="E185" i="12" s="1"/>
  <c r="E186" i="12" s="1"/>
  <c r="E187" i="12" s="1"/>
  <c r="E188" i="12" s="1"/>
  <c r="D177" i="12"/>
  <c r="D178" i="12" s="1"/>
  <c r="D179" i="12" s="1"/>
  <c r="D180" i="12" s="1"/>
  <c r="D181" i="12" s="1"/>
  <c r="D182" i="12" s="1"/>
  <c r="D183" i="12" s="1"/>
  <c r="D184" i="12" s="1"/>
  <c r="D185" i="12" s="1"/>
  <c r="D186" i="12" s="1"/>
  <c r="D187" i="12" s="1"/>
  <c r="D188" i="12" s="1"/>
  <c r="C177" i="12"/>
  <c r="C178" i="12" s="1"/>
  <c r="C179" i="12" s="1"/>
  <c r="C180" i="12" s="1"/>
  <c r="C181" i="12" s="1"/>
  <c r="C182" i="12" s="1"/>
  <c r="C183" i="12" s="1"/>
  <c r="C184" i="12" s="1"/>
  <c r="C185" i="12" s="1"/>
  <c r="C186" i="12" s="1"/>
  <c r="C187" i="12" s="1"/>
  <c r="C188" i="12" s="1"/>
  <c r="A166" i="12"/>
  <c r="A167" i="12" s="1"/>
  <c r="A168" i="12" s="1"/>
  <c r="A169" i="12" s="1"/>
  <c r="A170" i="12" s="1"/>
  <c r="A171" i="12" s="1"/>
  <c r="A172" i="12" s="1"/>
  <c r="A173" i="12" s="1"/>
  <c r="A174" i="12" s="1"/>
  <c r="A175" i="12" s="1"/>
  <c r="A176" i="12" s="1"/>
  <c r="R165" i="12"/>
  <c r="R166" i="12" s="1"/>
  <c r="R167" i="12" s="1"/>
  <c r="R168" i="12" s="1"/>
  <c r="R169" i="12" s="1"/>
  <c r="R170" i="12" s="1"/>
  <c r="R171" i="12" s="1"/>
  <c r="R172" i="12" s="1"/>
  <c r="R173" i="12" s="1"/>
  <c r="R174" i="12" s="1"/>
  <c r="R175" i="12" s="1"/>
  <c r="R176" i="12" s="1"/>
  <c r="Q165" i="12"/>
  <c r="P165" i="12" s="1"/>
  <c r="J165" i="12"/>
  <c r="J166" i="12" s="1"/>
  <c r="J167" i="12" s="1"/>
  <c r="J168" i="12" s="1"/>
  <c r="J169" i="12" s="1"/>
  <c r="J170" i="12" s="1"/>
  <c r="J171" i="12" s="1"/>
  <c r="J172" i="12" s="1"/>
  <c r="J173" i="12" s="1"/>
  <c r="J174" i="12" s="1"/>
  <c r="J175" i="12" s="1"/>
  <c r="J176" i="12" s="1"/>
  <c r="I165" i="12"/>
  <c r="I166" i="12" s="1"/>
  <c r="I167" i="12" s="1"/>
  <c r="I168" i="12" s="1"/>
  <c r="I169" i="12" s="1"/>
  <c r="I170" i="12" s="1"/>
  <c r="I171" i="12" s="1"/>
  <c r="I172" i="12" s="1"/>
  <c r="I173" i="12" s="1"/>
  <c r="I174" i="12" s="1"/>
  <c r="I175" i="12" s="1"/>
  <c r="I176" i="12" s="1"/>
  <c r="H165" i="12"/>
  <c r="H166" i="12" s="1"/>
  <c r="H167" i="12" s="1"/>
  <c r="H168" i="12" s="1"/>
  <c r="H169" i="12" s="1"/>
  <c r="H170" i="12" s="1"/>
  <c r="H171" i="12" s="1"/>
  <c r="H172" i="12" s="1"/>
  <c r="H173" i="12" s="1"/>
  <c r="H174" i="12" s="1"/>
  <c r="H175" i="12" s="1"/>
  <c r="H176" i="12" s="1"/>
  <c r="G165" i="12"/>
  <c r="G166" i="12" s="1"/>
  <c r="G167" i="12" s="1"/>
  <c r="G168" i="12" s="1"/>
  <c r="G169" i="12" s="1"/>
  <c r="G170" i="12" s="1"/>
  <c r="G171" i="12" s="1"/>
  <c r="G172" i="12" s="1"/>
  <c r="G173" i="12" s="1"/>
  <c r="G174" i="12" s="1"/>
  <c r="G175" i="12" s="1"/>
  <c r="G176" i="12" s="1"/>
  <c r="F165" i="12"/>
  <c r="F166" i="12" s="1"/>
  <c r="F167" i="12" s="1"/>
  <c r="F168" i="12" s="1"/>
  <c r="F169" i="12" s="1"/>
  <c r="F170" i="12" s="1"/>
  <c r="F171" i="12" s="1"/>
  <c r="F172" i="12" s="1"/>
  <c r="F173" i="12" s="1"/>
  <c r="F174" i="12" s="1"/>
  <c r="F175" i="12" s="1"/>
  <c r="F176" i="12" s="1"/>
  <c r="E165" i="12"/>
  <c r="E166" i="12" s="1"/>
  <c r="E167" i="12" s="1"/>
  <c r="E168" i="12" s="1"/>
  <c r="E169" i="12" s="1"/>
  <c r="E170" i="12" s="1"/>
  <c r="E171" i="12" s="1"/>
  <c r="E172" i="12" s="1"/>
  <c r="E173" i="12" s="1"/>
  <c r="E174" i="12" s="1"/>
  <c r="E175" i="12" s="1"/>
  <c r="E176" i="12" s="1"/>
  <c r="D165" i="12"/>
  <c r="D166" i="12" s="1"/>
  <c r="D167" i="12" s="1"/>
  <c r="D168" i="12" s="1"/>
  <c r="D169" i="12" s="1"/>
  <c r="D170" i="12" s="1"/>
  <c r="D171" i="12" s="1"/>
  <c r="D172" i="12" s="1"/>
  <c r="D173" i="12" s="1"/>
  <c r="D174" i="12" s="1"/>
  <c r="D175" i="12" s="1"/>
  <c r="D176" i="12" s="1"/>
  <c r="C165" i="12"/>
  <c r="C166" i="12" s="1"/>
  <c r="C167" i="12" s="1"/>
  <c r="C168" i="12" s="1"/>
  <c r="C169" i="12" s="1"/>
  <c r="C170" i="12" s="1"/>
  <c r="C171" i="12" s="1"/>
  <c r="C172" i="12" s="1"/>
  <c r="C173" i="12" s="1"/>
  <c r="C174" i="12" s="1"/>
  <c r="C175" i="12" s="1"/>
  <c r="C176" i="12" s="1"/>
  <c r="A154" i="12"/>
  <c r="A155" i="12" s="1"/>
  <c r="A156" i="12" s="1"/>
  <c r="A157" i="12" s="1"/>
  <c r="A158" i="12" s="1"/>
  <c r="A159" i="12" s="1"/>
  <c r="A160" i="12" s="1"/>
  <c r="A161" i="12" s="1"/>
  <c r="A162" i="12" s="1"/>
  <c r="A163" i="12" s="1"/>
  <c r="A164" i="12" s="1"/>
  <c r="R153" i="12"/>
  <c r="R154" i="12" s="1"/>
  <c r="R155" i="12" s="1"/>
  <c r="R156" i="12" s="1"/>
  <c r="R157" i="12" s="1"/>
  <c r="R158" i="12" s="1"/>
  <c r="R159" i="12" s="1"/>
  <c r="R160" i="12" s="1"/>
  <c r="R161" i="12" s="1"/>
  <c r="R162" i="12" s="1"/>
  <c r="R163" i="12" s="1"/>
  <c r="R164" i="12" s="1"/>
  <c r="Q153" i="12"/>
  <c r="J153" i="12"/>
  <c r="J154" i="12" s="1"/>
  <c r="J155" i="12" s="1"/>
  <c r="J156" i="12" s="1"/>
  <c r="J157" i="12" s="1"/>
  <c r="J158" i="12" s="1"/>
  <c r="J159" i="12" s="1"/>
  <c r="J160" i="12" s="1"/>
  <c r="J161" i="12" s="1"/>
  <c r="J162" i="12" s="1"/>
  <c r="J163" i="12" s="1"/>
  <c r="J164" i="12" s="1"/>
  <c r="I153" i="12"/>
  <c r="I154" i="12" s="1"/>
  <c r="I155" i="12" s="1"/>
  <c r="I156" i="12" s="1"/>
  <c r="I157" i="12" s="1"/>
  <c r="I158" i="12" s="1"/>
  <c r="I159" i="12" s="1"/>
  <c r="I160" i="12" s="1"/>
  <c r="I161" i="12" s="1"/>
  <c r="I162" i="12" s="1"/>
  <c r="I163" i="12" s="1"/>
  <c r="I164" i="12" s="1"/>
  <c r="H153" i="12"/>
  <c r="H154" i="12" s="1"/>
  <c r="H155" i="12" s="1"/>
  <c r="H156" i="12" s="1"/>
  <c r="H157" i="12" s="1"/>
  <c r="H158" i="12" s="1"/>
  <c r="H159" i="12" s="1"/>
  <c r="H160" i="12" s="1"/>
  <c r="H161" i="12" s="1"/>
  <c r="H162" i="12" s="1"/>
  <c r="H163" i="12" s="1"/>
  <c r="H164" i="12" s="1"/>
  <c r="G153" i="12"/>
  <c r="G154" i="12" s="1"/>
  <c r="G155" i="12" s="1"/>
  <c r="G156" i="12" s="1"/>
  <c r="G157" i="12" s="1"/>
  <c r="G158" i="12" s="1"/>
  <c r="G159" i="12" s="1"/>
  <c r="G160" i="12" s="1"/>
  <c r="G161" i="12" s="1"/>
  <c r="G162" i="12" s="1"/>
  <c r="G163" i="12" s="1"/>
  <c r="G164" i="12" s="1"/>
  <c r="F153" i="12"/>
  <c r="F154" i="12" s="1"/>
  <c r="F155" i="12" s="1"/>
  <c r="F156" i="12" s="1"/>
  <c r="F157" i="12" s="1"/>
  <c r="F158" i="12" s="1"/>
  <c r="F159" i="12" s="1"/>
  <c r="F160" i="12" s="1"/>
  <c r="F161" i="12" s="1"/>
  <c r="F162" i="12" s="1"/>
  <c r="F163" i="12" s="1"/>
  <c r="F164" i="12" s="1"/>
  <c r="E153" i="12"/>
  <c r="E154" i="12" s="1"/>
  <c r="E155" i="12" s="1"/>
  <c r="E156" i="12" s="1"/>
  <c r="E157" i="12" s="1"/>
  <c r="E158" i="12" s="1"/>
  <c r="E159" i="12" s="1"/>
  <c r="E160" i="12" s="1"/>
  <c r="E161" i="12" s="1"/>
  <c r="E162" i="12" s="1"/>
  <c r="E163" i="12" s="1"/>
  <c r="E164" i="12" s="1"/>
  <c r="D153" i="12"/>
  <c r="D154" i="12" s="1"/>
  <c r="D155" i="12" s="1"/>
  <c r="D156" i="12" s="1"/>
  <c r="D157" i="12" s="1"/>
  <c r="D158" i="12" s="1"/>
  <c r="D159" i="12" s="1"/>
  <c r="D160" i="12" s="1"/>
  <c r="D161" i="12" s="1"/>
  <c r="D162" i="12" s="1"/>
  <c r="D163" i="12" s="1"/>
  <c r="D164" i="12" s="1"/>
  <c r="C153" i="12"/>
  <c r="C154" i="12" s="1"/>
  <c r="C155" i="12" s="1"/>
  <c r="C156" i="12" s="1"/>
  <c r="C157" i="12" s="1"/>
  <c r="C158" i="12" s="1"/>
  <c r="C159" i="12" s="1"/>
  <c r="C160" i="12" s="1"/>
  <c r="C161" i="12" s="1"/>
  <c r="C162" i="12" s="1"/>
  <c r="C163" i="12" s="1"/>
  <c r="C164" i="12" s="1"/>
  <c r="A142" i="12"/>
  <c r="A143" i="12" s="1"/>
  <c r="A144" i="12" s="1"/>
  <c r="A145" i="12" s="1"/>
  <c r="A146" i="12" s="1"/>
  <c r="A147" i="12" s="1"/>
  <c r="A148" i="12" s="1"/>
  <c r="A149" i="12" s="1"/>
  <c r="A150" i="12" s="1"/>
  <c r="A151" i="12" s="1"/>
  <c r="A152" i="12" s="1"/>
  <c r="R141" i="12"/>
  <c r="R142" i="12" s="1"/>
  <c r="R143" i="12" s="1"/>
  <c r="R144" i="12" s="1"/>
  <c r="R145" i="12" s="1"/>
  <c r="R146" i="12" s="1"/>
  <c r="R147" i="12" s="1"/>
  <c r="R148" i="12" s="1"/>
  <c r="R149" i="12" s="1"/>
  <c r="R150" i="12" s="1"/>
  <c r="R151" i="12" s="1"/>
  <c r="R152" i="12" s="1"/>
  <c r="Q141" i="12"/>
  <c r="P141" i="12" s="1"/>
  <c r="J141" i="12"/>
  <c r="J142" i="12" s="1"/>
  <c r="J143" i="12" s="1"/>
  <c r="J144" i="12" s="1"/>
  <c r="J145" i="12" s="1"/>
  <c r="J146" i="12" s="1"/>
  <c r="J147" i="12" s="1"/>
  <c r="J148" i="12" s="1"/>
  <c r="J149" i="12" s="1"/>
  <c r="J150" i="12" s="1"/>
  <c r="J151" i="12" s="1"/>
  <c r="J152" i="12" s="1"/>
  <c r="I141" i="12"/>
  <c r="I142" i="12" s="1"/>
  <c r="I143" i="12" s="1"/>
  <c r="I144" i="12" s="1"/>
  <c r="I145" i="12" s="1"/>
  <c r="I146" i="12" s="1"/>
  <c r="I147" i="12" s="1"/>
  <c r="I148" i="12" s="1"/>
  <c r="I149" i="12" s="1"/>
  <c r="I150" i="12" s="1"/>
  <c r="I151" i="12" s="1"/>
  <c r="I152" i="12" s="1"/>
  <c r="H141" i="12"/>
  <c r="H142" i="12" s="1"/>
  <c r="H143" i="12" s="1"/>
  <c r="H144" i="12" s="1"/>
  <c r="H145" i="12" s="1"/>
  <c r="H146" i="12" s="1"/>
  <c r="H147" i="12" s="1"/>
  <c r="H148" i="12" s="1"/>
  <c r="H149" i="12" s="1"/>
  <c r="H150" i="12" s="1"/>
  <c r="H151" i="12" s="1"/>
  <c r="H152" i="12" s="1"/>
  <c r="G141" i="12"/>
  <c r="G142" i="12" s="1"/>
  <c r="G143" i="12" s="1"/>
  <c r="G144" i="12" s="1"/>
  <c r="G145" i="12" s="1"/>
  <c r="G146" i="12" s="1"/>
  <c r="G147" i="12" s="1"/>
  <c r="G148" i="12" s="1"/>
  <c r="G149" i="12" s="1"/>
  <c r="G150" i="12" s="1"/>
  <c r="G151" i="12" s="1"/>
  <c r="G152" i="12" s="1"/>
  <c r="F141" i="12"/>
  <c r="F142" i="12" s="1"/>
  <c r="F143" i="12" s="1"/>
  <c r="F144" i="12" s="1"/>
  <c r="F145" i="12" s="1"/>
  <c r="F146" i="12" s="1"/>
  <c r="F147" i="12" s="1"/>
  <c r="F148" i="12" s="1"/>
  <c r="F149" i="12" s="1"/>
  <c r="F150" i="12" s="1"/>
  <c r="F151" i="12" s="1"/>
  <c r="F152" i="12" s="1"/>
  <c r="E141" i="12"/>
  <c r="E142" i="12" s="1"/>
  <c r="E143" i="12" s="1"/>
  <c r="E144" i="12" s="1"/>
  <c r="E145" i="12" s="1"/>
  <c r="E146" i="12" s="1"/>
  <c r="E147" i="12" s="1"/>
  <c r="E148" i="12" s="1"/>
  <c r="E149" i="12" s="1"/>
  <c r="E150" i="12" s="1"/>
  <c r="E151" i="12" s="1"/>
  <c r="E152" i="12" s="1"/>
  <c r="D141" i="12"/>
  <c r="D142" i="12" s="1"/>
  <c r="D143" i="12" s="1"/>
  <c r="D144" i="12" s="1"/>
  <c r="D145" i="12" s="1"/>
  <c r="D146" i="12" s="1"/>
  <c r="D147" i="12" s="1"/>
  <c r="D148" i="12" s="1"/>
  <c r="D149" i="12" s="1"/>
  <c r="D150" i="12" s="1"/>
  <c r="D151" i="12" s="1"/>
  <c r="D152" i="12" s="1"/>
  <c r="C141" i="12"/>
  <c r="C142" i="12" s="1"/>
  <c r="C143" i="12" s="1"/>
  <c r="C144" i="12" s="1"/>
  <c r="C145" i="12" s="1"/>
  <c r="C146" i="12" s="1"/>
  <c r="C147" i="12" s="1"/>
  <c r="C148" i="12" s="1"/>
  <c r="C149" i="12" s="1"/>
  <c r="C150" i="12" s="1"/>
  <c r="C151" i="12" s="1"/>
  <c r="C152" i="12" s="1"/>
  <c r="A130" i="12"/>
  <c r="A131" i="12" s="1"/>
  <c r="A132" i="12" s="1"/>
  <c r="A133" i="12" s="1"/>
  <c r="A134" i="12" s="1"/>
  <c r="A135" i="12" s="1"/>
  <c r="A136" i="12" s="1"/>
  <c r="A137" i="12" s="1"/>
  <c r="A138" i="12" s="1"/>
  <c r="A139" i="12" s="1"/>
  <c r="A140" i="12" s="1"/>
  <c r="R129" i="12"/>
  <c r="R130" i="12" s="1"/>
  <c r="R131" i="12" s="1"/>
  <c r="R132" i="12" s="1"/>
  <c r="R133" i="12" s="1"/>
  <c r="R134" i="12" s="1"/>
  <c r="R135" i="12" s="1"/>
  <c r="R136" i="12" s="1"/>
  <c r="R137" i="12" s="1"/>
  <c r="R138" i="12" s="1"/>
  <c r="R139" i="12" s="1"/>
  <c r="R140" i="12" s="1"/>
  <c r="Q129" i="12"/>
  <c r="J129" i="12"/>
  <c r="J130" i="12" s="1"/>
  <c r="J131" i="12" s="1"/>
  <c r="J132" i="12" s="1"/>
  <c r="J133" i="12" s="1"/>
  <c r="J134" i="12" s="1"/>
  <c r="J135" i="12" s="1"/>
  <c r="J136" i="12" s="1"/>
  <c r="J137" i="12" s="1"/>
  <c r="J138" i="12" s="1"/>
  <c r="J139" i="12" s="1"/>
  <c r="J140" i="12" s="1"/>
  <c r="I129" i="12"/>
  <c r="I130" i="12" s="1"/>
  <c r="I131" i="12" s="1"/>
  <c r="I132" i="12" s="1"/>
  <c r="I133" i="12" s="1"/>
  <c r="I134" i="12" s="1"/>
  <c r="I135" i="12" s="1"/>
  <c r="I136" i="12" s="1"/>
  <c r="I137" i="12" s="1"/>
  <c r="I138" i="12" s="1"/>
  <c r="I139" i="12" s="1"/>
  <c r="I140" i="12" s="1"/>
  <c r="H129" i="12"/>
  <c r="H130" i="12" s="1"/>
  <c r="H131" i="12" s="1"/>
  <c r="H132" i="12" s="1"/>
  <c r="H133" i="12" s="1"/>
  <c r="H134" i="12" s="1"/>
  <c r="H135" i="12" s="1"/>
  <c r="H136" i="12" s="1"/>
  <c r="H137" i="12" s="1"/>
  <c r="H138" i="12" s="1"/>
  <c r="H139" i="12" s="1"/>
  <c r="H140" i="12" s="1"/>
  <c r="G129" i="12"/>
  <c r="G130" i="12" s="1"/>
  <c r="G131" i="12" s="1"/>
  <c r="G132" i="12" s="1"/>
  <c r="G133" i="12" s="1"/>
  <c r="G134" i="12" s="1"/>
  <c r="G135" i="12" s="1"/>
  <c r="G136" i="12" s="1"/>
  <c r="G137" i="12" s="1"/>
  <c r="G138" i="12" s="1"/>
  <c r="G139" i="12" s="1"/>
  <c r="G140" i="12" s="1"/>
  <c r="F129" i="12"/>
  <c r="F130" i="12" s="1"/>
  <c r="F131" i="12" s="1"/>
  <c r="F132" i="12" s="1"/>
  <c r="F133" i="12" s="1"/>
  <c r="F134" i="12" s="1"/>
  <c r="F135" i="12" s="1"/>
  <c r="F136" i="12" s="1"/>
  <c r="F137" i="12" s="1"/>
  <c r="F138" i="12" s="1"/>
  <c r="F139" i="12" s="1"/>
  <c r="F140" i="12" s="1"/>
  <c r="E129" i="12"/>
  <c r="E130" i="12" s="1"/>
  <c r="E131" i="12" s="1"/>
  <c r="E132" i="12" s="1"/>
  <c r="E133" i="12" s="1"/>
  <c r="E134" i="12" s="1"/>
  <c r="E135" i="12" s="1"/>
  <c r="E136" i="12" s="1"/>
  <c r="E137" i="12" s="1"/>
  <c r="E138" i="12" s="1"/>
  <c r="E139" i="12" s="1"/>
  <c r="E140" i="12" s="1"/>
  <c r="D129" i="12"/>
  <c r="D130" i="12" s="1"/>
  <c r="D131" i="12" s="1"/>
  <c r="D132" i="12" s="1"/>
  <c r="D133" i="12" s="1"/>
  <c r="D134" i="12" s="1"/>
  <c r="D135" i="12" s="1"/>
  <c r="D136" i="12" s="1"/>
  <c r="D137" i="12" s="1"/>
  <c r="D138" i="12" s="1"/>
  <c r="D139" i="12" s="1"/>
  <c r="D140" i="12" s="1"/>
  <c r="C129" i="12"/>
  <c r="C130" i="12" s="1"/>
  <c r="C131" i="12" s="1"/>
  <c r="C132" i="12" s="1"/>
  <c r="C133" i="12" s="1"/>
  <c r="C134" i="12" s="1"/>
  <c r="C135" i="12" s="1"/>
  <c r="C136" i="12" s="1"/>
  <c r="C137" i="12" s="1"/>
  <c r="C138" i="12" s="1"/>
  <c r="C139" i="12" s="1"/>
  <c r="C140" i="12" s="1"/>
  <c r="A118" i="12"/>
  <c r="A119" i="12" s="1"/>
  <c r="A120" i="12" s="1"/>
  <c r="A121" i="12" s="1"/>
  <c r="A122" i="12" s="1"/>
  <c r="A123" i="12" s="1"/>
  <c r="A124" i="12" s="1"/>
  <c r="A125" i="12" s="1"/>
  <c r="A126" i="12" s="1"/>
  <c r="A127" i="12" s="1"/>
  <c r="A128" i="12" s="1"/>
  <c r="R117" i="12"/>
  <c r="R118" i="12" s="1"/>
  <c r="R119" i="12" s="1"/>
  <c r="R120" i="12" s="1"/>
  <c r="R121" i="12" s="1"/>
  <c r="R122" i="12" s="1"/>
  <c r="R123" i="12" s="1"/>
  <c r="R124" i="12" s="1"/>
  <c r="R125" i="12" s="1"/>
  <c r="R126" i="12" s="1"/>
  <c r="R127" i="12" s="1"/>
  <c r="R128" i="12" s="1"/>
  <c r="Q117" i="12"/>
  <c r="J117" i="12"/>
  <c r="J118" i="12" s="1"/>
  <c r="J119" i="12" s="1"/>
  <c r="J120" i="12" s="1"/>
  <c r="J121" i="12" s="1"/>
  <c r="J122" i="12" s="1"/>
  <c r="J123" i="12" s="1"/>
  <c r="J124" i="12" s="1"/>
  <c r="J125" i="12" s="1"/>
  <c r="J126" i="12" s="1"/>
  <c r="J127" i="12" s="1"/>
  <c r="J128" i="12" s="1"/>
  <c r="I117" i="12"/>
  <c r="I118" i="12" s="1"/>
  <c r="I119" i="12" s="1"/>
  <c r="I120" i="12" s="1"/>
  <c r="I121" i="12" s="1"/>
  <c r="I122" i="12" s="1"/>
  <c r="I123" i="12" s="1"/>
  <c r="I124" i="12" s="1"/>
  <c r="I125" i="12" s="1"/>
  <c r="I126" i="12" s="1"/>
  <c r="I127" i="12" s="1"/>
  <c r="I128" i="12" s="1"/>
  <c r="H117" i="12"/>
  <c r="H118" i="12" s="1"/>
  <c r="H119" i="12" s="1"/>
  <c r="H120" i="12" s="1"/>
  <c r="H121" i="12" s="1"/>
  <c r="H122" i="12" s="1"/>
  <c r="H123" i="12" s="1"/>
  <c r="H124" i="12" s="1"/>
  <c r="H125" i="12" s="1"/>
  <c r="H126" i="12" s="1"/>
  <c r="H127" i="12" s="1"/>
  <c r="H128" i="12" s="1"/>
  <c r="G117" i="12"/>
  <c r="G118" i="12" s="1"/>
  <c r="G119" i="12" s="1"/>
  <c r="G120" i="12" s="1"/>
  <c r="G121" i="12" s="1"/>
  <c r="G122" i="12" s="1"/>
  <c r="G123" i="12" s="1"/>
  <c r="G124" i="12" s="1"/>
  <c r="G125" i="12" s="1"/>
  <c r="G126" i="12" s="1"/>
  <c r="G127" i="12" s="1"/>
  <c r="G128" i="12" s="1"/>
  <c r="F117" i="12"/>
  <c r="F118" i="12" s="1"/>
  <c r="F119" i="12" s="1"/>
  <c r="F120" i="12" s="1"/>
  <c r="F121" i="12" s="1"/>
  <c r="F122" i="12" s="1"/>
  <c r="F123" i="12" s="1"/>
  <c r="F124" i="12" s="1"/>
  <c r="F125" i="12" s="1"/>
  <c r="F126" i="12" s="1"/>
  <c r="F127" i="12" s="1"/>
  <c r="F128" i="12" s="1"/>
  <c r="E117" i="12"/>
  <c r="E118" i="12" s="1"/>
  <c r="E119" i="12" s="1"/>
  <c r="E120" i="12" s="1"/>
  <c r="E121" i="12" s="1"/>
  <c r="E122" i="12" s="1"/>
  <c r="E123" i="12" s="1"/>
  <c r="E124" i="12" s="1"/>
  <c r="E125" i="12" s="1"/>
  <c r="E126" i="12" s="1"/>
  <c r="E127" i="12" s="1"/>
  <c r="E128" i="12" s="1"/>
  <c r="D117" i="12"/>
  <c r="D118" i="12" s="1"/>
  <c r="D119" i="12" s="1"/>
  <c r="D120" i="12" s="1"/>
  <c r="D121" i="12" s="1"/>
  <c r="D122" i="12" s="1"/>
  <c r="D123" i="12" s="1"/>
  <c r="D124" i="12" s="1"/>
  <c r="D125" i="12" s="1"/>
  <c r="D126" i="12" s="1"/>
  <c r="D127" i="12" s="1"/>
  <c r="D128" i="12" s="1"/>
  <c r="C117" i="12"/>
  <c r="C118" i="12" s="1"/>
  <c r="C119" i="12" s="1"/>
  <c r="C120" i="12" s="1"/>
  <c r="C121" i="12" s="1"/>
  <c r="C122" i="12" s="1"/>
  <c r="C123" i="12" s="1"/>
  <c r="C124" i="12" s="1"/>
  <c r="C125" i="12" s="1"/>
  <c r="C126" i="12" s="1"/>
  <c r="C127" i="12" s="1"/>
  <c r="C128" i="12" s="1"/>
  <c r="A106" i="12"/>
  <c r="A107" i="12" s="1"/>
  <c r="A108" i="12" s="1"/>
  <c r="A109" i="12" s="1"/>
  <c r="A110" i="12" s="1"/>
  <c r="A111" i="12" s="1"/>
  <c r="A112" i="12" s="1"/>
  <c r="A113" i="12" s="1"/>
  <c r="A114" i="12" s="1"/>
  <c r="A115" i="12" s="1"/>
  <c r="A116" i="12" s="1"/>
  <c r="R105" i="12"/>
  <c r="R106" i="12" s="1"/>
  <c r="R107" i="12" s="1"/>
  <c r="R108" i="12" s="1"/>
  <c r="R109" i="12" s="1"/>
  <c r="R110" i="12" s="1"/>
  <c r="R111" i="12" s="1"/>
  <c r="R112" i="12" s="1"/>
  <c r="R113" i="12" s="1"/>
  <c r="R114" i="12" s="1"/>
  <c r="R115" i="12" s="1"/>
  <c r="R116" i="12" s="1"/>
  <c r="Q105" i="12"/>
  <c r="J105" i="12"/>
  <c r="J106" i="12" s="1"/>
  <c r="J107" i="12" s="1"/>
  <c r="J108" i="12" s="1"/>
  <c r="J109" i="12" s="1"/>
  <c r="J110" i="12" s="1"/>
  <c r="J111" i="12" s="1"/>
  <c r="J112" i="12" s="1"/>
  <c r="J113" i="12" s="1"/>
  <c r="J114" i="12" s="1"/>
  <c r="J115" i="12" s="1"/>
  <c r="J116" i="12" s="1"/>
  <c r="I105" i="12"/>
  <c r="I106" i="12" s="1"/>
  <c r="I107" i="12" s="1"/>
  <c r="I108" i="12" s="1"/>
  <c r="I109" i="12" s="1"/>
  <c r="I110" i="12" s="1"/>
  <c r="I111" i="12" s="1"/>
  <c r="I112" i="12" s="1"/>
  <c r="I113" i="12" s="1"/>
  <c r="I114" i="12" s="1"/>
  <c r="I115" i="12" s="1"/>
  <c r="I116" i="12" s="1"/>
  <c r="H105" i="12"/>
  <c r="H106" i="12" s="1"/>
  <c r="H107" i="12" s="1"/>
  <c r="H108" i="12" s="1"/>
  <c r="H109" i="12" s="1"/>
  <c r="H110" i="12" s="1"/>
  <c r="H111" i="12" s="1"/>
  <c r="H112" i="12" s="1"/>
  <c r="H113" i="12" s="1"/>
  <c r="H114" i="12" s="1"/>
  <c r="H115" i="12" s="1"/>
  <c r="H116" i="12" s="1"/>
  <c r="G105" i="12"/>
  <c r="G106" i="12" s="1"/>
  <c r="G107" i="12" s="1"/>
  <c r="G108" i="12" s="1"/>
  <c r="G109" i="12" s="1"/>
  <c r="G110" i="12" s="1"/>
  <c r="G111" i="12" s="1"/>
  <c r="G112" i="12" s="1"/>
  <c r="G113" i="12" s="1"/>
  <c r="G114" i="12" s="1"/>
  <c r="G115" i="12" s="1"/>
  <c r="G116" i="12" s="1"/>
  <c r="F105" i="12"/>
  <c r="F106" i="12" s="1"/>
  <c r="F107" i="12" s="1"/>
  <c r="F108" i="12" s="1"/>
  <c r="F109" i="12" s="1"/>
  <c r="F110" i="12" s="1"/>
  <c r="F111" i="12" s="1"/>
  <c r="F112" i="12" s="1"/>
  <c r="F113" i="12" s="1"/>
  <c r="F114" i="12" s="1"/>
  <c r="F115" i="12" s="1"/>
  <c r="F116" i="12" s="1"/>
  <c r="E105" i="12"/>
  <c r="E106" i="12" s="1"/>
  <c r="E107" i="12" s="1"/>
  <c r="E108" i="12" s="1"/>
  <c r="E109" i="12" s="1"/>
  <c r="E110" i="12" s="1"/>
  <c r="E111" i="12" s="1"/>
  <c r="E112" i="12" s="1"/>
  <c r="E113" i="12" s="1"/>
  <c r="E114" i="12" s="1"/>
  <c r="E115" i="12" s="1"/>
  <c r="E116" i="12" s="1"/>
  <c r="D105" i="12"/>
  <c r="D106" i="12" s="1"/>
  <c r="D107" i="12" s="1"/>
  <c r="D108" i="12" s="1"/>
  <c r="D109" i="12" s="1"/>
  <c r="D110" i="12" s="1"/>
  <c r="D111" i="12" s="1"/>
  <c r="D112" i="12" s="1"/>
  <c r="D113" i="12" s="1"/>
  <c r="D114" i="12" s="1"/>
  <c r="D115" i="12" s="1"/>
  <c r="D116" i="12" s="1"/>
  <c r="C105" i="12"/>
  <c r="C106" i="12" s="1"/>
  <c r="C107" i="12" s="1"/>
  <c r="C108" i="12" s="1"/>
  <c r="C109" i="12" s="1"/>
  <c r="C110" i="12" s="1"/>
  <c r="C111" i="12" s="1"/>
  <c r="C112" i="12" s="1"/>
  <c r="C113" i="12" s="1"/>
  <c r="C114" i="12" s="1"/>
  <c r="C115" i="12" s="1"/>
  <c r="C116" i="12" s="1"/>
  <c r="A94" i="12"/>
  <c r="A95" i="12" s="1"/>
  <c r="A96" i="12" s="1"/>
  <c r="A97" i="12" s="1"/>
  <c r="A98" i="12" s="1"/>
  <c r="A99" i="12" s="1"/>
  <c r="A100" i="12" s="1"/>
  <c r="A101" i="12" s="1"/>
  <c r="A102" i="12" s="1"/>
  <c r="A103" i="12" s="1"/>
  <c r="A104" i="12" s="1"/>
  <c r="R93" i="12"/>
  <c r="R94" i="12" s="1"/>
  <c r="R95" i="12" s="1"/>
  <c r="R96" i="12" s="1"/>
  <c r="R97" i="12" s="1"/>
  <c r="R98" i="12" s="1"/>
  <c r="R99" i="12" s="1"/>
  <c r="R100" i="12" s="1"/>
  <c r="R101" i="12" s="1"/>
  <c r="R102" i="12" s="1"/>
  <c r="R103" i="12" s="1"/>
  <c r="R104" i="12" s="1"/>
  <c r="Q93" i="12"/>
  <c r="J93" i="12"/>
  <c r="J94" i="12" s="1"/>
  <c r="J95" i="12" s="1"/>
  <c r="J96" i="12" s="1"/>
  <c r="J97" i="12" s="1"/>
  <c r="J98" i="12" s="1"/>
  <c r="J99" i="12" s="1"/>
  <c r="J100" i="12" s="1"/>
  <c r="J101" i="12" s="1"/>
  <c r="J102" i="12" s="1"/>
  <c r="J103" i="12" s="1"/>
  <c r="J104" i="12" s="1"/>
  <c r="I93" i="12"/>
  <c r="I94" i="12" s="1"/>
  <c r="I95" i="12" s="1"/>
  <c r="I96" i="12" s="1"/>
  <c r="I97" i="12" s="1"/>
  <c r="I98" i="12" s="1"/>
  <c r="I99" i="12" s="1"/>
  <c r="I100" i="12" s="1"/>
  <c r="I101" i="12" s="1"/>
  <c r="I102" i="12" s="1"/>
  <c r="I103" i="12" s="1"/>
  <c r="I104" i="12" s="1"/>
  <c r="H93" i="12"/>
  <c r="H94" i="12" s="1"/>
  <c r="H95" i="12" s="1"/>
  <c r="H96" i="12" s="1"/>
  <c r="H97" i="12" s="1"/>
  <c r="H98" i="12" s="1"/>
  <c r="H99" i="12" s="1"/>
  <c r="H100" i="12" s="1"/>
  <c r="H101" i="12" s="1"/>
  <c r="H102" i="12" s="1"/>
  <c r="H103" i="12" s="1"/>
  <c r="H104" i="12" s="1"/>
  <c r="G93" i="12"/>
  <c r="G94" i="12" s="1"/>
  <c r="G95" i="12" s="1"/>
  <c r="G96" i="12" s="1"/>
  <c r="G97" i="12" s="1"/>
  <c r="G98" i="12" s="1"/>
  <c r="G99" i="12" s="1"/>
  <c r="G100" i="12" s="1"/>
  <c r="G101" i="12" s="1"/>
  <c r="G102" i="12" s="1"/>
  <c r="G103" i="12" s="1"/>
  <c r="G104" i="12" s="1"/>
  <c r="F93" i="12"/>
  <c r="F94" i="12" s="1"/>
  <c r="F95" i="12" s="1"/>
  <c r="F96" i="12" s="1"/>
  <c r="F97" i="12" s="1"/>
  <c r="F98" i="12" s="1"/>
  <c r="F99" i="12" s="1"/>
  <c r="F100" i="12" s="1"/>
  <c r="F101" i="12" s="1"/>
  <c r="F102" i="12" s="1"/>
  <c r="F103" i="12" s="1"/>
  <c r="F104" i="12" s="1"/>
  <c r="E93" i="12"/>
  <c r="E94" i="12" s="1"/>
  <c r="E95" i="12" s="1"/>
  <c r="E96" i="12" s="1"/>
  <c r="E97" i="12" s="1"/>
  <c r="E98" i="12" s="1"/>
  <c r="E99" i="12" s="1"/>
  <c r="E100" i="12" s="1"/>
  <c r="E101" i="12" s="1"/>
  <c r="E102" i="12" s="1"/>
  <c r="E103" i="12" s="1"/>
  <c r="E104" i="12" s="1"/>
  <c r="D93" i="12"/>
  <c r="D94" i="12" s="1"/>
  <c r="D95" i="12" s="1"/>
  <c r="D96" i="12" s="1"/>
  <c r="D97" i="12" s="1"/>
  <c r="D98" i="12" s="1"/>
  <c r="D99" i="12" s="1"/>
  <c r="D100" i="12" s="1"/>
  <c r="D101" i="12" s="1"/>
  <c r="D102" i="12" s="1"/>
  <c r="D103" i="12" s="1"/>
  <c r="D104" i="12" s="1"/>
  <c r="C93" i="12"/>
  <c r="C94" i="12" s="1"/>
  <c r="C95" i="12" s="1"/>
  <c r="C96" i="12" s="1"/>
  <c r="C97" i="12" s="1"/>
  <c r="C98" i="12" s="1"/>
  <c r="C99" i="12" s="1"/>
  <c r="C100" i="12" s="1"/>
  <c r="C101" i="12" s="1"/>
  <c r="C102" i="12" s="1"/>
  <c r="C103" i="12" s="1"/>
  <c r="C104" i="12" s="1"/>
  <c r="A82" i="12"/>
  <c r="A83" i="12" s="1"/>
  <c r="A84" i="12" s="1"/>
  <c r="A85" i="12" s="1"/>
  <c r="A86" i="12" s="1"/>
  <c r="A87" i="12" s="1"/>
  <c r="A88" i="12" s="1"/>
  <c r="A89" i="12" s="1"/>
  <c r="A90" i="12" s="1"/>
  <c r="A91" i="12" s="1"/>
  <c r="A92" i="12" s="1"/>
  <c r="R81" i="12"/>
  <c r="R82" i="12" s="1"/>
  <c r="R83" i="12" s="1"/>
  <c r="R84" i="12" s="1"/>
  <c r="R85" i="12" s="1"/>
  <c r="R86" i="12" s="1"/>
  <c r="R87" i="12" s="1"/>
  <c r="R88" i="12" s="1"/>
  <c r="R89" i="12" s="1"/>
  <c r="R90" i="12" s="1"/>
  <c r="R91" i="12" s="1"/>
  <c r="R92" i="12" s="1"/>
  <c r="Q81" i="12"/>
  <c r="J81" i="12"/>
  <c r="J82" i="12" s="1"/>
  <c r="J83" i="12" s="1"/>
  <c r="J84" i="12" s="1"/>
  <c r="J85" i="12" s="1"/>
  <c r="J86" i="12" s="1"/>
  <c r="J87" i="12" s="1"/>
  <c r="J88" i="12" s="1"/>
  <c r="J89" i="12" s="1"/>
  <c r="J90" i="12" s="1"/>
  <c r="J91" i="12" s="1"/>
  <c r="J92" i="12" s="1"/>
  <c r="I81" i="12"/>
  <c r="I82" i="12" s="1"/>
  <c r="I83" i="12" s="1"/>
  <c r="I84" i="12" s="1"/>
  <c r="I85" i="12" s="1"/>
  <c r="I86" i="12" s="1"/>
  <c r="I87" i="12" s="1"/>
  <c r="I88" i="12" s="1"/>
  <c r="I89" i="12" s="1"/>
  <c r="I90" i="12" s="1"/>
  <c r="I91" i="12" s="1"/>
  <c r="I92" i="12" s="1"/>
  <c r="H81" i="12"/>
  <c r="H82" i="12" s="1"/>
  <c r="H83" i="12" s="1"/>
  <c r="H84" i="12" s="1"/>
  <c r="H85" i="12" s="1"/>
  <c r="H86" i="12" s="1"/>
  <c r="H87" i="12" s="1"/>
  <c r="H88" i="12" s="1"/>
  <c r="H89" i="12" s="1"/>
  <c r="H90" i="12" s="1"/>
  <c r="H91" i="12" s="1"/>
  <c r="H92" i="12" s="1"/>
  <c r="G81" i="12"/>
  <c r="G82" i="12" s="1"/>
  <c r="G83" i="12" s="1"/>
  <c r="G84" i="12" s="1"/>
  <c r="G85" i="12" s="1"/>
  <c r="G86" i="12" s="1"/>
  <c r="G87" i="12" s="1"/>
  <c r="G88" i="12" s="1"/>
  <c r="G89" i="12" s="1"/>
  <c r="G90" i="12" s="1"/>
  <c r="G91" i="12" s="1"/>
  <c r="G92" i="12" s="1"/>
  <c r="F81" i="12"/>
  <c r="F82" i="12" s="1"/>
  <c r="F83" i="12" s="1"/>
  <c r="F84" i="12" s="1"/>
  <c r="F85" i="12" s="1"/>
  <c r="F86" i="12" s="1"/>
  <c r="F87" i="12" s="1"/>
  <c r="F88" i="12" s="1"/>
  <c r="F89" i="12" s="1"/>
  <c r="F90" i="12" s="1"/>
  <c r="F91" i="12" s="1"/>
  <c r="F92" i="12" s="1"/>
  <c r="E81" i="12"/>
  <c r="E82" i="12" s="1"/>
  <c r="E83" i="12" s="1"/>
  <c r="E84" i="12" s="1"/>
  <c r="E85" i="12" s="1"/>
  <c r="E86" i="12" s="1"/>
  <c r="E87" i="12" s="1"/>
  <c r="E88" i="12" s="1"/>
  <c r="E89" i="12" s="1"/>
  <c r="E90" i="12" s="1"/>
  <c r="E91" i="12" s="1"/>
  <c r="E92" i="12" s="1"/>
  <c r="D81" i="12"/>
  <c r="D82" i="12" s="1"/>
  <c r="D83" i="12" s="1"/>
  <c r="D84" i="12" s="1"/>
  <c r="D85" i="12" s="1"/>
  <c r="D86" i="12" s="1"/>
  <c r="D87" i="12" s="1"/>
  <c r="D88" i="12" s="1"/>
  <c r="D89" i="12" s="1"/>
  <c r="D90" i="12" s="1"/>
  <c r="D91" i="12" s="1"/>
  <c r="D92" i="12" s="1"/>
  <c r="C81" i="12"/>
  <c r="C82" i="12" s="1"/>
  <c r="C83" i="12" s="1"/>
  <c r="C84" i="12" s="1"/>
  <c r="C85" i="12" s="1"/>
  <c r="C86" i="12" s="1"/>
  <c r="C87" i="12" s="1"/>
  <c r="C88" i="12" s="1"/>
  <c r="C89" i="12" s="1"/>
  <c r="C90" i="12" s="1"/>
  <c r="C91" i="12" s="1"/>
  <c r="C92" i="12" s="1"/>
  <c r="A70" i="12"/>
  <c r="A71" i="12" s="1"/>
  <c r="A72" i="12" s="1"/>
  <c r="A73" i="12" s="1"/>
  <c r="A74" i="12" s="1"/>
  <c r="A75" i="12" s="1"/>
  <c r="A76" i="12" s="1"/>
  <c r="A77" i="12" s="1"/>
  <c r="A78" i="12" s="1"/>
  <c r="A79" i="12" s="1"/>
  <c r="A80" i="12" s="1"/>
  <c r="R69" i="12"/>
  <c r="R70" i="12" s="1"/>
  <c r="R71" i="12" s="1"/>
  <c r="R72" i="12" s="1"/>
  <c r="R73" i="12" s="1"/>
  <c r="R74" i="12" s="1"/>
  <c r="R75" i="12" s="1"/>
  <c r="R76" i="12" s="1"/>
  <c r="R77" i="12" s="1"/>
  <c r="R78" i="12" s="1"/>
  <c r="R79" i="12" s="1"/>
  <c r="R80" i="12" s="1"/>
  <c r="Q69" i="12"/>
  <c r="J69" i="12"/>
  <c r="J70" i="12" s="1"/>
  <c r="J71" i="12" s="1"/>
  <c r="J72" i="12" s="1"/>
  <c r="J73" i="12" s="1"/>
  <c r="J74" i="12" s="1"/>
  <c r="J75" i="12" s="1"/>
  <c r="J76" i="12" s="1"/>
  <c r="J77" i="12" s="1"/>
  <c r="J78" i="12" s="1"/>
  <c r="J79" i="12" s="1"/>
  <c r="J80" i="12" s="1"/>
  <c r="I69" i="12"/>
  <c r="I70" i="12" s="1"/>
  <c r="I71" i="12" s="1"/>
  <c r="I72" i="12" s="1"/>
  <c r="I73" i="12" s="1"/>
  <c r="I74" i="12" s="1"/>
  <c r="I75" i="12" s="1"/>
  <c r="I76" i="12" s="1"/>
  <c r="I77" i="12" s="1"/>
  <c r="I78" i="12" s="1"/>
  <c r="I79" i="12" s="1"/>
  <c r="I80" i="12" s="1"/>
  <c r="H69" i="12"/>
  <c r="H70" i="12" s="1"/>
  <c r="H71" i="12" s="1"/>
  <c r="H72" i="12" s="1"/>
  <c r="H73" i="12" s="1"/>
  <c r="H74" i="12" s="1"/>
  <c r="H75" i="12" s="1"/>
  <c r="H76" i="12" s="1"/>
  <c r="H77" i="12" s="1"/>
  <c r="H78" i="12" s="1"/>
  <c r="H79" i="12" s="1"/>
  <c r="H80" i="12" s="1"/>
  <c r="G69" i="12"/>
  <c r="G70" i="12" s="1"/>
  <c r="G71" i="12" s="1"/>
  <c r="G72" i="12" s="1"/>
  <c r="G73" i="12" s="1"/>
  <c r="G74" i="12" s="1"/>
  <c r="G75" i="12" s="1"/>
  <c r="G76" i="12" s="1"/>
  <c r="G77" i="12" s="1"/>
  <c r="G78" i="12" s="1"/>
  <c r="G79" i="12" s="1"/>
  <c r="G80" i="12" s="1"/>
  <c r="F69" i="12"/>
  <c r="F70" i="12" s="1"/>
  <c r="F71" i="12" s="1"/>
  <c r="F72" i="12" s="1"/>
  <c r="F73" i="12" s="1"/>
  <c r="F74" i="12" s="1"/>
  <c r="F75" i="12" s="1"/>
  <c r="F76" i="12" s="1"/>
  <c r="F77" i="12" s="1"/>
  <c r="F78" i="12" s="1"/>
  <c r="F79" i="12" s="1"/>
  <c r="F80" i="12" s="1"/>
  <c r="E69" i="12"/>
  <c r="E70" i="12" s="1"/>
  <c r="E71" i="12" s="1"/>
  <c r="E72" i="12" s="1"/>
  <c r="E73" i="12" s="1"/>
  <c r="E74" i="12" s="1"/>
  <c r="E75" i="12" s="1"/>
  <c r="E76" i="12" s="1"/>
  <c r="E77" i="12" s="1"/>
  <c r="E78" i="12" s="1"/>
  <c r="E79" i="12" s="1"/>
  <c r="E80" i="12" s="1"/>
  <c r="D69" i="12"/>
  <c r="D70" i="12" s="1"/>
  <c r="D71" i="12" s="1"/>
  <c r="D72" i="12" s="1"/>
  <c r="D73" i="12" s="1"/>
  <c r="D74" i="12" s="1"/>
  <c r="D75" i="12" s="1"/>
  <c r="D76" i="12" s="1"/>
  <c r="D77" i="12" s="1"/>
  <c r="D78" i="12" s="1"/>
  <c r="D79" i="12" s="1"/>
  <c r="D80" i="12" s="1"/>
  <c r="C69" i="12"/>
  <c r="C70" i="12" s="1"/>
  <c r="C71" i="12" s="1"/>
  <c r="C72" i="12" s="1"/>
  <c r="C73" i="12" s="1"/>
  <c r="C74" i="12" s="1"/>
  <c r="C75" i="12" s="1"/>
  <c r="C76" i="12" s="1"/>
  <c r="C77" i="12" s="1"/>
  <c r="C78" i="12" s="1"/>
  <c r="C79" i="12" s="1"/>
  <c r="C80" i="12" s="1"/>
  <c r="A58" i="12"/>
  <c r="A59" i="12" s="1"/>
  <c r="A60" i="12" s="1"/>
  <c r="A61" i="12" s="1"/>
  <c r="A62" i="12" s="1"/>
  <c r="A63" i="12" s="1"/>
  <c r="A64" i="12" s="1"/>
  <c r="A65" i="12" s="1"/>
  <c r="A66" i="12" s="1"/>
  <c r="A67" i="12" s="1"/>
  <c r="A68" i="12" s="1"/>
  <c r="R62" i="12"/>
  <c r="R63" i="12" s="1"/>
  <c r="R64" i="12" s="1"/>
  <c r="R65" i="12" s="1"/>
  <c r="R66" i="12" s="1"/>
  <c r="R67" i="12" s="1"/>
  <c r="R68" i="12" s="1"/>
  <c r="J57" i="12"/>
  <c r="J58" i="12" s="1"/>
  <c r="J59" i="12" s="1"/>
  <c r="J60" i="12" s="1"/>
  <c r="J61" i="12" s="1"/>
  <c r="J62" i="12" s="1"/>
  <c r="J63" i="12" s="1"/>
  <c r="J64" i="12" s="1"/>
  <c r="J65" i="12" s="1"/>
  <c r="J66" i="12" s="1"/>
  <c r="J67" i="12" s="1"/>
  <c r="J68" i="12" s="1"/>
  <c r="I57" i="12"/>
  <c r="I58" i="12" s="1"/>
  <c r="I59" i="12" s="1"/>
  <c r="I60" i="12" s="1"/>
  <c r="I61" i="12" s="1"/>
  <c r="I62" i="12" s="1"/>
  <c r="I63" i="12" s="1"/>
  <c r="I64" i="12" s="1"/>
  <c r="I65" i="12" s="1"/>
  <c r="I66" i="12" s="1"/>
  <c r="I67" i="12" s="1"/>
  <c r="I68" i="12" s="1"/>
  <c r="H57" i="12"/>
  <c r="H58" i="12" s="1"/>
  <c r="H59" i="12" s="1"/>
  <c r="H60" i="12" s="1"/>
  <c r="H61" i="12" s="1"/>
  <c r="H62" i="12" s="1"/>
  <c r="H63" i="12" s="1"/>
  <c r="H64" i="12" s="1"/>
  <c r="H65" i="12" s="1"/>
  <c r="H66" i="12" s="1"/>
  <c r="H67" i="12" s="1"/>
  <c r="H68" i="12" s="1"/>
  <c r="G57" i="12"/>
  <c r="G58" i="12" s="1"/>
  <c r="G59" i="12" s="1"/>
  <c r="G60" i="12" s="1"/>
  <c r="G61" i="12" s="1"/>
  <c r="G62" i="12" s="1"/>
  <c r="G63" i="12" s="1"/>
  <c r="G64" i="12" s="1"/>
  <c r="G65" i="12" s="1"/>
  <c r="G66" i="12" s="1"/>
  <c r="G67" i="12" s="1"/>
  <c r="G68" i="12" s="1"/>
  <c r="F57" i="12"/>
  <c r="F58" i="12" s="1"/>
  <c r="F59" i="12" s="1"/>
  <c r="F60" i="12" s="1"/>
  <c r="F61" i="12" s="1"/>
  <c r="F62" i="12" s="1"/>
  <c r="F63" i="12" s="1"/>
  <c r="F64" i="12" s="1"/>
  <c r="F65" i="12" s="1"/>
  <c r="F66" i="12" s="1"/>
  <c r="F67" i="12" s="1"/>
  <c r="F68" i="12" s="1"/>
  <c r="E57" i="12"/>
  <c r="E58" i="12" s="1"/>
  <c r="E59" i="12" s="1"/>
  <c r="E60" i="12" s="1"/>
  <c r="E61" i="12" s="1"/>
  <c r="E62" i="12" s="1"/>
  <c r="E63" i="12" s="1"/>
  <c r="E64" i="12" s="1"/>
  <c r="E65" i="12" s="1"/>
  <c r="E66" i="12" s="1"/>
  <c r="E67" i="12" s="1"/>
  <c r="E68" i="12" s="1"/>
  <c r="D57" i="12"/>
  <c r="D58" i="12" s="1"/>
  <c r="D59" i="12" s="1"/>
  <c r="D60" i="12" s="1"/>
  <c r="D61" i="12" s="1"/>
  <c r="D62" i="12" s="1"/>
  <c r="D63" i="12" s="1"/>
  <c r="D64" i="12" s="1"/>
  <c r="D65" i="12" s="1"/>
  <c r="D66" i="12" s="1"/>
  <c r="D67" i="12" s="1"/>
  <c r="D68" i="12" s="1"/>
  <c r="C57" i="12"/>
  <c r="C58" i="12" s="1"/>
  <c r="C59" i="12" s="1"/>
  <c r="C60" i="12" s="1"/>
  <c r="C61" i="12" s="1"/>
  <c r="C62" i="12" s="1"/>
  <c r="C63" i="12" s="1"/>
  <c r="C64" i="12" s="1"/>
  <c r="C65" i="12" s="1"/>
  <c r="C66" i="12" s="1"/>
  <c r="C67" i="12" s="1"/>
  <c r="C68" i="12" s="1"/>
  <c r="A46" i="12"/>
  <c r="A47" i="12" s="1"/>
  <c r="A48" i="12" s="1"/>
  <c r="A49" i="12" s="1"/>
  <c r="A50" i="12" s="1"/>
  <c r="A51" i="12" s="1"/>
  <c r="A52" i="12" s="1"/>
  <c r="A53" i="12" s="1"/>
  <c r="A54" i="12" s="1"/>
  <c r="A55" i="12" s="1"/>
  <c r="A56" i="12" s="1"/>
  <c r="R45" i="12"/>
  <c r="R46" i="12" s="1"/>
  <c r="R47" i="12" s="1"/>
  <c r="R48" i="12" s="1"/>
  <c r="R49" i="12" s="1"/>
  <c r="R50" i="12" s="1"/>
  <c r="R51" i="12" s="1"/>
  <c r="R52" i="12" s="1"/>
  <c r="R53" i="12" s="1"/>
  <c r="R54" i="12" s="1"/>
  <c r="R55" i="12" s="1"/>
  <c r="R56" i="12" s="1"/>
  <c r="Q45" i="12"/>
  <c r="J45" i="12"/>
  <c r="J46" i="12" s="1"/>
  <c r="J47" i="12" s="1"/>
  <c r="J48" i="12" s="1"/>
  <c r="J49" i="12" s="1"/>
  <c r="J50" i="12" s="1"/>
  <c r="J51" i="12" s="1"/>
  <c r="J52" i="12" s="1"/>
  <c r="J53" i="12" s="1"/>
  <c r="J54" i="12" s="1"/>
  <c r="J55" i="12" s="1"/>
  <c r="J56" i="12" s="1"/>
  <c r="I45" i="12"/>
  <c r="I46" i="12" s="1"/>
  <c r="I47" i="12" s="1"/>
  <c r="I48" i="12" s="1"/>
  <c r="I49" i="12" s="1"/>
  <c r="I50" i="12" s="1"/>
  <c r="I51" i="12" s="1"/>
  <c r="I52" i="12" s="1"/>
  <c r="I53" i="12" s="1"/>
  <c r="I54" i="12" s="1"/>
  <c r="I55" i="12" s="1"/>
  <c r="I56" i="12" s="1"/>
  <c r="H45" i="12"/>
  <c r="H46" i="12" s="1"/>
  <c r="H47" i="12" s="1"/>
  <c r="H48" i="12" s="1"/>
  <c r="H49" i="12" s="1"/>
  <c r="H50" i="12" s="1"/>
  <c r="H51" i="12" s="1"/>
  <c r="H52" i="12" s="1"/>
  <c r="H53" i="12" s="1"/>
  <c r="H54" i="12" s="1"/>
  <c r="H55" i="12" s="1"/>
  <c r="H56" i="12" s="1"/>
  <c r="G45" i="12"/>
  <c r="G46" i="12" s="1"/>
  <c r="G47" i="12" s="1"/>
  <c r="G48" i="12" s="1"/>
  <c r="G49" i="12" s="1"/>
  <c r="G50" i="12" s="1"/>
  <c r="G51" i="12" s="1"/>
  <c r="G52" i="12" s="1"/>
  <c r="G53" i="12" s="1"/>
  <c r="G54" i="12" s="1"/>
  <c r="G55" i="12" s="1"/>
  <c r="G56" i="12" s="1"/>
  <c r="F45" i="12"/>
  <c r="F46" i="12" s="1"/>
  <c r="F47" i="12" s="1"/>
  <c r="F48" i="12" s="1"/>
  <c r="F49" i="12" s="1"/>
  <c r="F50" i="12" s="1"/>
  <c r="F51" i="12" s="1"/>
  <c r="F52" i="12" s="1"/>
  <c r="F53" i="12" s="1"/>
  <c r="F54" i="12" s="1"/>
  <c r="F55" i="12" s="1"/>
  <c r="F56" i="12" s="1"/>
  <c r="E45" i="12"/>
  <c r="E46" i="12" s="1"/>
  <c r="E47" i="12" s="1"/>
  <c r="E48" i="12" s="1"/>
  <c r="E49" i="12" s="1"/>
  <c r="E50" i="12" s="1"/>
  <c r="E51" i="12" s="1"/>
  <c r="E52" i="12" s="1"/>
  <c r="E53" i="12" s="1"/>
  <c r="E54" i="12" s="1"/>
  <c r="E55" i="12" s="1"/>
  <c r="E56" i="12" s="1"/>
  <c r="D45" i="12"/>
  <c r="D46" i="12" s="1"/>
  <c r="D47" i="12" s="1"/>
  <c r="D48" i="12" s="1"/>
  <c r="D49" i="12" s="1"/>
  <c r="D50" i="12" s="1"/>
  <c r="D51" i="12" s="1"/>
  <c r="D52" i="12" s="1"/>
  <c r="D53" i="12" s="1"/>
  <c r="D54" i="12" s="1"/>
  <c r="D55" i="12" s="1"/>
  <c r="D56" i="12" s="1"/>
  <c r="C45" i="12"/>
  <c r="C46" i="12" s="1"/>
  <c r="C47" i="12" s="1"/>
  <c r="C48" i="12" s="1"/>
  <c r="C49" i="12" s="1"/>
  <c r="C50" i="12" s="1"/>
  <c r="C51" i="12" s="1"/>
  <c r="C52" i="12" s="1"/>
  <c r="C53" i="12" s="1"/>
  <c r="C54" i="12" s="1"/>
  <c r="C55" i="12" s="1"/>
  <c r="C56" i="12" s="1"/>
  <c r="A34" i="12"/>
  <c r="A35" i="12" s="1"/>
  <c r="A36" i="12" s="1"/>
  <c r="A37" i="12" s="1"/>
  <c r="A38" i="12" s="1"/>
  <c r="A39" i="12" s="1"/>
  <c r="A40" i="12" s="1"/>
  <c r="A41" i="12" s="1"/>
  <c r="A42" i="12" s="1"/>
  <c r="A43" i="12" s="1"/>
  <c r="A44" i="12" s="1"/>
  <c r="R33" i="12"/>
  <c r="R34" i="12" s="1"/>
  <c r="R35" i="12" s="1"/>
  <c r="R36" i="12" s="1"/>
  <c r="R37" i="12" s="1"/>
  <c r="R38" i="12" s="1"/>
  <c r="R39" i="12" s="1"/>
  <c r="R40" i="12" s="1"/>
  <c r="R41" i="12" s="1"/>
  <c r="R42" i="12" s="1"/>
  <c r="R43" i="12" s="1"/>
  <c r="R44" i="12" s="1"/>
  <c r="Q33" i="12"/>
  <c r="J33" i="12"/>
  <c r="J34" i="12" s="1"/>
  <c r="J35" i="12" s="1"/>
  <c r="J36" i="12" s="1"/>
  <c r="J37" i="12" s="1"/>
  <c r="J38" i="12" s="1"/>
  <c r="J39" i="12" s="1"/>
  <c r="J40" i="12" s="1"/>
  <c r="J41" i="12" s="1"/>
  <c r="J42" i="12" s="1"/>
  <c r="J43" i="12" s="1"/>
  <c r="J44" i="12" s="1"/>
  <c r="I33" i="12"/>
  <c r="I34" i="12" s="1"/>
  <c r="I35" i="12" s="1"/>
  <c r="I36" i="12" s="1"/>
  <c r="I37" i="12" s="1"/>
  <c r="I38" i="12" s="1"/>
  <c r="I39" i="12" s="1"/>
  <c r="I40" i="12" s="1"/>
  <c r="I41" i="12" s="1"/>
  <c r="I42" i="12" s="1"/>
  <c r="I43" i="12" s="1"/>
  <c r="I44" i="12" s="1"/>
  <c r="H33" i="12"/>
  <c r="H34" i="12" s="1"/>
  <c r="H35" i="12" s="1"/>
  <c r="H36" i="12" s="1"/>
  <c r="H37" i="12" s="1"/>
  <c r="H38" i="12" s="1"/>
  <c r="H39" i="12" s="1"/>
  <c r="H40" i="12" s="1"/>
  <c r="H41" i="12" s="1"/>
  <c r="H42" i="12" s="1"/>
  <c r="H43" i="12" s="1"/>
  <c r="H44" i="12" s="1"/>
  <c r="G33" i="12"/>
  <c r="G34" i="12" s="1"/>
  <c r="G35" i="12" s="1"/>
  <c r="G36" i="12" s="1"/>
  <c r="G37" i="12" s="1"/>
  <c r="G38" i="12" s="1"/>
  <c r="G39" i="12" s="1"/>
  <c r="G40" i="12" s="1"/>
  <c r="G41" i="12" s="1"/>
  <c r="G42" i="12" s="1"/>
  <c r="G43" i="12" s="1"/>
  <c r="G44" i="12" s="1"/>
  <c r="F33" i="12"/>
  <c r="F34" i="12" s="1"/>
  <c r="F35" i="12" s="1"/>
  <c r="F36" i="12" s="1"/>
  <c r="F37" i="12" s="1"/>
  <c r="F38" i="12" s="1"/>
  <c r="F39" i="12" s="1"/>
  <c r="F40" i="12" s="1"/>
  <c r="F41" i="12" s="1"/>
  <c r="F42" i="12" s="1"/>
  <c r="F43" i="12" s="1"/>
  <c r="F44" i="12" s="1"/>
  <c r="E33" i="12"/>
  <c r="E34" i="12" s="1"/>
  <c r="E35" i="12" s="1"/>
  <c r="E36" i="12" s="1"/>
  <c r="E37" i="12" s="1"/>
  <c r="E38" i="12" s="1"/>
  <c r="E39" i="12" s="1"/>
  <c r="E40" i="12" s="1"/>
  <c r="E41" i="12" s="1"/>
  <c r="E42" i="12" s="1"/>
  <c r="E43" i="12" s="1"/>
  <c r="E44" i="12" s="1"/>
  <c r="D33" i="12"/>
  <c r="D34" i="12" s="1"/>
  <c r="D35" i="12" s="1"/>
  <c r="D36" i="12" s="1"/>
  <c r="D37" i="12" s="1"/>
  <c r="D38" i="12" s="1"/>
  <c r="D39" i="12" s="1"/>
  <c r="D40" i="12" s="1"/>
  <c r="D41" i="12" s="1"/>
  <c r="D42" i="12" s="1"/>
  <c r="D43" i="12" s="1"/>
  <c r="D44" i="12" s="1"/>
  <c r="C33" i="12"/>
  <c r="C34" i="12" s="1"/>
  <c r="C35" i="12" s="1"/>
  <c r="C36" i="12" s="1"/>
  <c r="C37" i="12" s="1"/>
  <c r="C38" i="12" s="1"/>
  <c r="C39" i="12" s="1"/>
  <c r="C40" i="12" s="1"/>
  <c r="C41" i="12" s="1"/>
  <c r="C42" i="12" s="1"/>
  <c r="C43" i="12" s="1"/>
  <c r="C44" i="12" s="1"/>
  <c r="A22" i="12"/>
  <c r="A23" i="12" s="1"/>
  <c r="A24" i="12" s="1"/>
  <c r="A25" i="12" s="1"/>
  <c r="A26" i="12" s="1"/>
  <c r="A27" i="12" s="1"/>
  <c r="A28" i="12" s="1"/>
  <c r="A29" i="12" s="1"/>
  <c r="A30" i="12" s="1"/>
  <c r="A31" i="12" s="1"/>
  <c r="A32" i="12" s="1"/>
  <c r="R21" i="12"/>
  <c r="R22" i="12" s="1"/>
  <c r="R23" i="12" s="1"/>
  <c r="R24" i="12" s="1"/>
  <c r="R25" i="12" s="1"/>
  <c r="R26" i="12" s="1"/>
  <c r="R27" i="12" s="1"/>
  <c r="R28" i="12" s="1"/>
  <c r="R29" i="12" s="1"/>
  <c r="R30" i="12" s="1"/>
  <c r="R31" i="12" s="1"/>
  <c r="R32" i="12" s="1"/>
  <c r="Q21" i="12"/>
  <c r="J21" i="12"/>
  <c r="J22" i="12" s="1"/>
  <c r="J23" i="12" s="1"/>
  <c r="J24" i="12" s="1"/>
  <c r="J25" i="12" s="1"/>
  <c r="J26" i="12" s="1"/>
  <c r="J27" i="12" s="1"/>
  <c r="J28" i="12" s="1"/>
  <c r="J29" i="12" s="1"/>
  <c r="J30" i="12" s="1"/>
  <c r="J31" i="12" s="1"/>
  <c r="J32" i="12" s="1"/>
  <c r="I21" i="12"/>
  <c r="I22" i="12" s="1"/>
  <c r="I23" i="12" s="1"/>
  <c r="I24" i="12" s="1"/>
  <c r="I25" i="12" s="1"/>
  <c r="I26" i="12" s="1"/>
  <c r="I27" i="12" s="1"/>
  <c r="I28" i="12" s="1"/>
  <c r="I29" i="12" s="1"/>
  <c r="I30" i="12" s="1"/>
  <c r="I31" i="12" s="1"/>
  <c r="I32" i="12" s="1"/>
  <c r="H21" i="12"/>
  <c r="H22" i="12" s="1"/>
  <c r="H23" i="12" s="1"/>
  <c r="H24" i="12" s="1"/>
  <c r="H25" i="12" s="1"/>
  <c r="H26" i="12" s="1"/>
  <c r="H27" i="12" s="1"/>
  <c r="H28" i="12" s="1"/>
  <c r="H29" i="12" s="1"/>
  <c r="H30" i="12" s="1"/>
  <c r="H31" i="12" s="1"/>
  <c r="H32" i="12" s="1"/>
  <c r="G21" i="12"/>
  <c r="G22" i="12" s="1"/>
  <c r="G23" i="12" s="1"/>
  <c r="G24" i="12" s="1"/>
  <c r="G25" i="12" s="1"/>
  <c r="G26" i="12" s="1"/>
  <c r="G27" i="12" s="1"/>
  <c r="G28" i="12" s="1"/>
  <c r="G29" i="12" s="1"/>
  <c r="G30" i="12" s="1"/>
  <c r="G31" i="12" s="1"/>
  <c r="G32" i="12" s="1"/>
  <c r="F21" i="12"/>
  <c r="F22" i="12" s="1"/>
  <c r="F23" i="12" s="1"/>
  <c r="F24" i="12" s="1"/>
  <c r="F25" i="12" s="1"/>
  <c r="F26" i="12" s="1"/>
  <c r="F27" i="12" s="1"/>
  <c r="F28" i="12" s="1"/>
  <c r="F29" i="12" s="1"/>
  <c r="F30" i="12" s="1"/>
  <c r="F31" i="12" s="1"/>
  <c r="F32" i="12" s="1"/>
  <c r="E21" i="12"/>
  <c r="E22" i="12" s="1"/>
  <c r="E23" i="12" s="1"/>
  <c r="E24" i="12" s="1"/>
  <c r="E25" i="12" s="1"/>
  <c r="E26" i="12" s="1"/>
  <c r="E27" i="12" s="1"/>
  <c r="E28" i="12" s="1"/>
  <c r="E29" i="12" s="1"/>
  <c r="E30" i="12" s="1"/>
  <c r="E31" i="12" s="1"/>
  <c r="E32" i="12" s="1"/>
  <c r="D21" i="12"/>
  <c r="D22" i="12" s="1"/>
  <c r="D23" i="12" s="1"/>
  <c r="D24" i="12" s="1"/>
  <c r="D25" i="12" s="1"/>
  <c r="D26" i="12" s="1"/>
  <c r="D27" i="12" s="1"/>
  <c r="D28" i="12" s="1"/>
  <c r="D29" i="12" s="1"/>
  <c r="D30" i="12" s="1"/>
  <c r="D31" i="12" s="1"/>
  <c r="D32" i="12" s="1"/>
  <c r="C21" i="12"/>
  <c r="C22" i="12" s="1"/>
  <c r="C23" i="12" s="1"/>
  <c r="C24" i="12" s="1"/>
  <c r="C25" i="12" s="1"/>
  <c r="C26" i="12" s="1"/>
  <c r="C27" i="12" s="1"/>
  <c r="C28" i="12" s="1"/>
  <c r="C29" i="12" s="1"/>
  <c r="C30" i="12" s="1"/>
  <c r="C31" i="12" s="1"/>
  <c r="C32" i="12" s="1"/>
  <c r="A10" i="12"/>
  <c r="A11" i="12" s="1"/>
  <c r="A12" i="12" s="1"/>
  <c r="A13" i="12" s="1"/>
  <c r="A14" i="12" s="1"/>
  <c r="A15" i="12" s="1"/>
  <c r="A16" i="12" s="1"/>
  <c r="A17" i="12" s="1"/>
  <c r="A18" i="12" s="1"/>
  <c r="A19" i="12" s="1"/>
  <c r="A20" i="12" s="1"/>
  <c r="R9" i="12"/>
  <c r="R10" i="12" s="1"/>
  <c r="R11" i="12" s="1"/>
  <c r="R12" i="12" s="1"/>
  <c r="R13" i="12" s="1"/>
  <c r="R14" i="12" s="1"/>
  <c r="R15" i="12" s="1"/>
  <c r="R16" i="12" s="1"/>
  <c r="R17" i="12" s="1"/>
  <c r="R18" i="12" s="1"/>
  <c r="R19" i="12" s="1"/>
  <c r="R20" i="12" s="1"/>
  <c r="Q9" i="12"/>
  <c r="J9" i="12"/>
  <c r="J10" i="12" s="1"/>
  <c r="J11" i="12" s="1"/>
  <c r="J12" i="12" s="1"/>
  <c r="J13" i="12" s="1"/>
  <c r="J14" i="12" s="1"/>
  <c r="J15" i="12" s="1"/>
  <c r="J16" i="12" s="1"/>
  <c r="J17" i="12" s="1"/>
  <c r="J18" i="12" s="1"/>
  <c r="J19" i="12" s="1"/>
  <c r="J20" i="12" s="1"/>
  <c r="I9" i="12"/>
  <c r="I10" i="12" s="1"/>
  <c r="I11" i="12" s="1"/>
  <c r="I12" i="12" s="1"/>
  <c r="I13" i="12" s="1"/>
  <c r="I14" i="12" s="1"/>
  <c r="I15" i="12" s="1"/>
  <c r="I16" i="12" s="1"/>
  <c r="I17" i="12" s="1"/>
  <c r="I18" i="12" s="1"/>
  <c r="I19" i="12" s="1"/>
  <c r="I20" i="12" s="1"/>
  <c r="H9" i="12"/>
  <c r="H10" i="12" s="1"/>
  <c r="H11" i="12" s="1"/>
  <c r="H12" i="12" s="1"/>
  <c r="H13" i="12" s="1"/>
  <c r="H14" i="12" s="1"/>
  <c r="H15" i="12" s="1"/>
  <c r="H16" i="12" s="1"/>
  <c r="H17" i="12" s="1"/>
  <c r="H18" i="12" s="1"/>
  <c r="H19" i="12" s="1"/>
  <c r="H20" i="12" s="1"/>
  <c r="G9" i="12"/>
  <c r="G10" i="12" s="1"/>
  <c r="G11" i="12" s="1"/>
  <c r="G12" i="12" s="1"/>
  <c r="G13" i="12" s="1"/>
  <c r="G14" i="12" s="1"/>
  <c r="G15" i="12" s="1"/>
  <c r="G16" i="12" s="1"/>
  <c r="G17" i="12" s="1"/>
  <c r="G18" i="12" s="1"/>
  <c r="G19" i="12" s="1"/>
  <c r="G20" i="12" s="1"/>
  <c r="F9" i="12"/>
  <c r="F10" i="12" s="1"/>
  <c r="F11" i="12" s="1"/>
  <c r="F12" i="12" s="1"/>
  <c r="F13" i="12" s="1"/>
  <c r="F14" i="12" s="1"/>
  <c r="F15" i="12" s="1"/>
  <c r="F16" i="12" s="1"/>
  <c r="F17" i="12" s="1"/>
  <c r="F18" i="12" s="1"/>
  <c r="F19" i="12" s="1"/>
  <c r="F20" i="12" s="1"/>
  <c r="E9" i="12"/>
  <c r="E10" i="12" s="1"/>
  <c r="E11" i="12" s="1"/>
  <c r="E12" i="12" s="1"/>
  <c r="E13" i="12" s="1"/>
  <c r="E14" i="12" s="1"/>
  <c r="E15" i="12" s="1"/>
  <c r="E16" i="12" s="1"/>
  <c r="E17" i="12" s="1"/>
  <c r="E18" i="12" s="1"/>
  <c r="E19" i="12" s="1"/>
  <c r="E20" i="12" s="1"/>
  <c r="D9" i="12"/>
  <c r="D10" i="12" s="1"/>
  <c r="D11" i="12" s="1"/>
  <c r="D12" i="12" s="1"/>
  <c r="D13" i="12" s="1"/>
  <c r="D14" i="12" s="1"/>
  <c r="D15" i="12" s="1"/>
  <c r="D16" i="12" s="1"/>
  <c r="D17" i="12" s="1"/>
  <c r="D18" i="12" s="1"/>
  <c r="D19" i="12" s="1"/>
  <c r="D20" i="12" s="1"/>
  <c r="C9" i="12"/>
  <c r="C10" i="12" s="1"/>
  <c r="C11" i="12" s="1"/>
  <c r="C12" i="12" s="1"/>
  <c r="C13" i="12" s="1"/>
  <c r="C14" i="12" s="1"/>
  <c r="C15" i="12" s="1"/>
  <c r="C16" i="12" s="1"/>
  <c r="C17" i="12" s="1"/>
  <c r="C18" i="12" s="1"/>
  <c r="C19" i="12" s="1"/>
  <c r="C20" i="12" s="1"/>
  <c r="AG92" i="10"/>
  <c r="AF92" i="10"/>
  <c r="AE92" i="10"/>
  <c r="Y92" i="10"/>
  <c r="W92" i="10"/>
  <c r="V92" i="10"/>
  <c r="U92" i="10"/>
  <c r="T92" i="10"/>
  <c r="S92" i="10"/>
  <c r="R92" i="10"/>
  <c r="Q92" i="10"/>
  <c r="O92" i="10"/>
  <c r="N92" i="10"/>
  <c r="M92" i="10"/>
  <c r="L92" i="10"/>
  <c r="K92" i="10"/>
  <c r="AC92" i="10"/>
  <c r="AA92" i="10"/>
  <c r="Z92" i="10"/>
  <c r="I92" i="10"/>
  <c r="H92" i="10"/>
  <c r="G92" i="10"/>
  <c r="F92" i="10"/>
  <c r="E92" i="10"/>
  <c r="D92" i="10"/>
  <c r="C92" i="10"/>
  <c r="B92" i="10"/>
  <c r="AG91" i="10"/>
  <c r="AF91" i="10"/>
  <c r="AE91" i="10"/>
  <c r="Y91" i="10"/>
  <c r="W91" i="10"/>
  <c r="V91" i="10"/>
  <c r="U91" i="10"/>
  <c r="T91" i="10"/>
  <c r="S91" i="10"/>
  <c r="R91" i="10"/>
  <c r="Q91" i="10"/>
  <c r="O91" i="10"/>
  <c r="N91" i="10"/>
  <c r="M91" i="10"/>
  <c r="L91" i="10"/>
  <c r="K91" i="10"/>
  <c r="AC91" i="10"/>
  <c r="AA91" i="10"/>
  <c r="Z91" i="10"/>
  <c r="I91" i="10"/>
  <c r="H91" i="10"/>
  <c r="G91" i="10"/>
  <c r="F91" i="10"/>
  <c r="E91" i="10"/>
  <c r="D91" i="10"/>
  <c r="C91" i="10"/>
  <c r="B91" i="10"/>
  <c r="AG90" i="10"/>
  <c r="AF90" i="10"/>
  <c r="AE90" i="10"/>
  <c r="Y90" i="10"/>
  <c r="W90" i="10"/>
  <c r="V90" i="10"/>
  <c r="U90" i="10"/>
  <c r="T90" i="10"/>
  <c r="S90" i="10"/>
  <c r="R90" i="10"/>
  <c r="Q90" i="10"/>
  <c r="O90" i="10"/>
  <c r="N90" i="10"/>
  <c r="M90" i="10"/>
  <c r="L90" i="10"/>
  <c r="K90" i="10"/>
  <c r="AC90" i="10"/>
  <c r="AA90" i="10"/>
  <c r="Z90" i="10"/>
  <c r="I90" i="10"/>
  <c r="H90" i="10"/>
  <c r="G90" i="10"/>
  <c r="F90" i="10"/>
  <c r="E90" i="10"/>
  <c r="D90" i="10"/>
  <c r="C90" i="10"/>
  <c r="B90" i="10"/>
  <c r="AG89" i="10"/>
  <c r="AF89" i="10"/>
  <c r="AE89" i="10"/>
  <c r="Y89" i="10"/>
  <c r="W89" i="10"/>
  <c r="V89" i="10"/>
  <c r="U89" i="10"/>
  <c r="T89" i="10"/>
  <c r="S89" i="10"/>
  <c r="R89" i="10"/>
  <c r="Q89" i="10"/>
  <c r="O89" i="10"/>
  <c r="N89" i="10"/>
  <c r="M89" i="10"/>
  <c r="L89" i="10"/>
  <c r="K89" i="10"/>
  <c r="AC89" i="10"/>
  <c r="AA89" i="10"/>
  <c r="Z89" i="10"/>
  <c r="I89" i="10"/>
  <c r="H89" i="10"/>
  <c r="G89" i="10"/>
  <c r="F89" i="10"/>
  <c r="E89" i="10"/>
  <c r="D89" i="10"/>
  <c r="C89" i="10"/>
  <c r="B89" i="10"/>
  <c r="AG88" i="10"/>
  <c r="AF88" i="10"/>
  <c r="AE88" i="10"/>
  <c r="Y88" i="10"/>
  <c r="W88" i="10"/>
  <c r="V88" i="10"/>
  <c r="U88" i="10"/>
  <c r="T88" i="10"/>
  <c r="S88" i="10"/>
  <c r="R88" i="10"/>
  <c r="Q88" i="10"/>
  <c r="O88" i="10"/>
  <c r="N88" i="10"/>
  <c r="M88" i="10"/>
  <c r="L88" i="10"/>
  <c r="K88" i="10"/>
  <c r="AC88" i="10"/>
  <c r="AA88" i="10"/>
  <c r="Z88" i="10"/>
  <c r="I88" i="10"/>
  <c r="H88" i="10"/>
  <c r="G88" i="10"/>
  <c r="F88" i="10"/>
  <c r="E88" i="10"/>
  <c r="D88" i="10"/>
  <c r="C88" i="10"/>
  <c r="B88" i="10"/>
  <c r="AG87" i="10"/>
  <c r="AF87" i="10"/>
  <c r="AE87" i="10"/>
  <c r="Y87" i="10"/>
  <c r="W87" i="10"/>
  <c r="V87" i="10"/>
  <c r="U87" i="10"/>
  <c r="T87" i="10"/>
  <c r="S87" i="10"/>
  <c r="R87" i="10"/>
  <c r="Q87" i="10"/>
  <c r="O87" i="10"/>
  <c r="N87" i="10"/>
  <c r="M87" i="10"/>
  <c r="L87" i="10"/>
  <c r="K87" i="10"/>
  <c r="AC87" i="10"/>
  <c r="AA87" i="10"/>
  <c r="Z87" i="10"/>
  <c r="I87" i="10"/>
  <c r="H87" i="10"/>
  <c r="G87" i="10"/>
  <c r="F87" i="10"/>
  <c r="E87" i="10"/>
  <c r="D87" i="10"/>
  <c r="C87" i="10"/>
  <c r="B87" i="10"/>
  <c r="AG86" i="10"/>
  <c r="AF86" i="10"/>
  <c r="AE86" i="10"/>
  <c r="Y86" i="10"/>
  <c r="W86" i="10"/>
  <c r="V86" i="10"/>
  <c r="U86" i="10"/>
  <c r="S86" i="10"/>
  <c r="R86" i="10"/>
  <c r="Q86" i="10"/>
  <c r="O86" i="10"/>
  <c r="N86" i="10"/>
  <c r="M86" i="10"/>
  <c r="L86" i="10"/>
  <c r="K86" i="10"/>
  <c r="AC86" i="10"/>
  <c r="AA86" i="10"/>
  <c r="Z86" i="10"/>
  <c r="I86" i="10"/>
  <c r="H86" i="10"/>
  <c r="G86" i="10"/>
  <c r="F86" i="10"/>
  <c r="E86" i="10"/>
  <c r="D86" i="10"/>
  <c r="C86" i="10"/>
  <c r="B86" i="10"/>
  <c r="AG85" i="10"/>
  <c r="AF85" i="10"/>
  <c r="AE85" i="10"/>
  <c r="Y85" i="10"/>
  <c r="W85" i="10"/>
  <c r="V85" i="10"/>
  <c r="U85" i="10"/>
  <c r="S85" i="10"/>
  <c r="R85" i="10"/>
  <c r="Q85" i="10"/>
  <c r="O85" i="10"/>
  <c r="N85" i="10"/>
  <c r="M85" i="10"/>
  <c r="L85" i="10"/>
  <c r="K85" i="10"/>
  <c r="AC85" i="10"/>
  <c r="AA85" i="10"/>
  <c r="Z85" i="10"/>
  <c r="I85" i="10"/>
  <c r="H85" i="10"/>
  <c r="G85" i="10"/>
  <c r="F85" i="10"/>
  <c r="E85" i="10"/>
  <c r="D85" i="10"/>
  <c r="C85" i="10"/>
  <c r="B85" i="10"/>
  <c r="AG84" i="10"/>
  <c r="AF84" i="10"/>
  <c r="AE84" i="10"/>
  <c r="Y84" i="10"/>
  <c r="W84" i="10"/>
  <c r="V84" i="10"/>
  <c r="U84" i="10"/>
  <c r="S84" i="10"/>
  <c r="R84" i="10"/>
  <c r="Q84" i="10"/>
  <c r="O84" i="10"/>
  <c r="N84" i="10"/>
  <c r="M84" i="10"/>
  <c r="L84" i="10"/>
  <c r="K84" i="10"/>
  <c r="AC84" i="10"/>
  <c r="AA84" i="10"/>
  <c r="Z84" i="10"/>
  <c r="I84" i="10"/>
  <c r="H84" i="10"/>
  <c r="G84" i="10"/>
  <c r="F84" i="10"/>
  <c r="E84" i="10"/>
  <c r="D84" i="10"/>
  <c r="C84" i="10"/>
  <c r="B84" i="10"/>
  <c r="AG83" i="10"/>
  <c r="AF83" i="10"/>
  <c r="AE83" i="10"/>
  <c r="Y83" i="10"/>
  <c r="W83" i="10"/>
  <c r="V83" i="10"/>
  <c r="U83" i="10"/>
  <c r="S83" i="10"/>
  <c r="R83" i="10"/>
  <c r="Q83" i="10"/>
  <c r="O83" i="10"/>
  <c r="N83" i="10"/>
  <c r="M83" i="10"/>
  <c r="K83" i="10"/>
  <c r="AC83" i="10"/>
  <c r="AA83" i="10"/>
  <c r="Z83" i="10"/>
  <c r="I83" i="10"/>
  <c r="H83" i="10"/>
  <c r="G83" i="10"/>
  <c r="F83" i="10"/>
  <c r="E83" i="10"/>
  <c r="D83" i="10"/>
  <c r="C83" i="10"/>
  <c r="B83" i="10"/>
  <c r="AG82" i="10"/>
  <c r="AF82" i="10"/>
  <c r="AE82" i="10"/>
  <c r="Y82" i="10"/>
  <c r="W82" i="10"/>
  <c r="V82" i="10"/>
  <c r="U82" i="10"/>
  <c r="S82" i="10"/>
  <c r="R82" i="10"/>
  <c r="Q82" i="10"/>
  <c r="N82" i="10"/>
  <c r="M82" i="10"/>
  <c r="K82" i="10"/>
  <c r="AC82" i="10"/>
  <c r="AA82" i="10"/>
  <c r="Z82" i="10"/>
  <c r="I82" i="10"/>
  <c r="H82" i="10"/>
  <c r="G82" i="10"/>
  <c r="F82" i="10"/>
  <c r="E82" i="10"/>
  <c r="D82" i="10"/>
  <c r="C82" i="10"/>
  <c r="B82" i="10"/>
  <c r="AG81" i="10"/>
  <c r="AF81" i="10"/>
  <c r="AE81" i="10"/>
  <c r="Y81" i="10"/>
  <c r="W81" i="10"/>
  <c r="V81" i="10"/>
  <c r="U81" i="10"/>
  <c r="S81" i="10"/>
  <c r="R81" i="10"/>
  <c r="Q81" i="10"/>
  <c r="N81" i="10"/>
  <c r="M81" i="10"/>
  <c r="K81" i="10"/>
  <c r="AC81" i="10"/>
  <c r="AA81" i="10"/>
  <c r="Z81" i="10"/>
  <c r="I81" i="10"/>
  <c r="H81" i="10"/>
  <c r="G81" i="10"/>
  <c r="F81" i="10"/>
  <c r="E81" i="10"/>
  <c r="D81" i="10"/>
  <c r="C81" i="10"/>
  <c r="B81" i="10"/>
  <c r="AG80" i="10"/>
  <c r="AF80" i="10"/>
  <c r="AE80" i="10"/>
  <c r="Y80" i="10"/>
  <c r="W80" i="10"/>
  <c r="V80" i="10"/>
  <c r="U80" i="10"/>
  <c r="S80" i="10"/>
  <c r="R80" i="10"/>
  <c r="Q80" i="10"/>
  <c r="N80" i="10"/>
  <c r="M80" i="10"/>
  <c r="K80" i="10"/>
  <c r="AC80" i="10"/>
  <c r="AA80" i="10"/>
  <c r="Z80" i="10"/>
  <c r="I80" i="10"/>
  <c r="H80" i="10"/>
  <c r="G80" i="10"/>
  <c r="F80" i="10"/>
  <c r="E80" i="10"/>
  <c r="D80" i="10"/>
  <c r="C80" i="10"/>
  <c r="B80" i="10"/>
  <c r="AG79" i="10"/>
  <c r="AF79" i="10"/>
  <c r="AE79" i="10"/>
  <c r="Y79" i="10"/>
  <c r="W79" i="10"/>
  <c r="V79" i="10"/>
  <c r="U79" i="10"/>
  <c r="S79" i="10"/>
  <c r="R79" i="10"/>
  <c r="Q79" i="10"/>
  <c r="N79" i="10"/>
  <c r="M79" i="10"/>
  <c r="K79" i="10"/>
  <c r="AC79" i="10"/>
  <c r="AA79" i="10"/>
  <c r="Z79" i="10"/>
  <c r="I79" i="10"/>
  <c r="H79" i="10"/>
  <c r="G79" i="10"/>
  <c r="F79" i="10"/>
  <c r="E79" i="10"/>
  <c r="D79" i="10"/>
  <c r="C79" i="10"/>
  <c r="B79" i="10"/>
  <c r="AG78" i="10"/>
  <c r="AF78" i="10"/>
  <c r="AE78" i="10"/>
  <c r="Y78" i="10"/>
  <c r="W78" i="10"/>
  <c r="V78" i="10"/>
  <c r="U78" i="10"/>
  <c r="S78" i="10"/>
  <c r="R78" i="10"/>
  <c r="Q78" i="10"/>
  <c r="N78" i="10"/>
  <c r="M78" i="10"/>
  <c r="K78" i="10"/>
  <c r="AC78" i="10"/>
  <c r="AA78" i="10"/>
  <c r="Z78" i="10"/>
  <c r="I78" i="10"/>
  <c r="H78" i="10"/>
  <c r="G78" i="10"/>
  <c r="F78" i="10"/>
  <c r="E78" i="10"/>
  <c r="D78" i="10"/>
  <c r="C78" i="10"/>
  <c r="B78" i="10"/>
  <c r="AG77" i="10"/>
  <c r="AF77" i="10"/>
  <c r="AE77" i="10"/>
  <c r="Y77" i="10"/>
  <c r="W77" i="10"/>
  <c r="V77" i="10"/>
  <c r="U77" i="10"/>
  <c r="S77" i="10"/>
  <c r="R77" i="10"/>
  <c r="Q77" i="10"/>
  <c r="N77" i="10"/>
  <c r="M77" i="10"/>
  <c r="K77" i="10"/>
  <c r="AC77" i="10"/>
  <c r="AA77" i="10"/>
  <c r="Z77" i="10"/>
  <c r="I77" i="10"/>
  <c r="H77" i="10"/>
  <c r="G77" i="10"/>
  <c r="F77" i="10"/>
  <c r="E77" i="10"/>
  <c r="D77" i="10"/>
  <c r="C77" i="10"/>
  <c r="B77" i="10"/>
  <c r="AG76" i="10"/>
  <c r="AF76" i="10"/>
  <c r="AE76" i="10"/>
  <c r="Y76" i="10"/>
  <c r="W76" i="10"/>
  <c r="V76" i="10"/>
  <c r="U76" i="10"/>
  <c r="S76" i="10"/>
  <c r="R76" i="10"/>
  <c r="Q76" i="10"/>
  <c r="N76" i="10"/>
  <c r="M76" i="10"/>
  <c r="K76" i="10"/>
  <c r="AC76" i="10"/>
  <c r="AA76" i="10"/>
  <c r="Z76" i="10"/>
  <c r="I76" i="10"/>
  <c r="H76" i="10"/>
  <c r="G76" i="10"/>
  <c r="F76" i="10"/>
  <c r="E76" i="10"/>
  <c r="D76" i="10"/>
  <c r="C76" i="10"/>
  <c r="B76" i="10"/>
  <c r="AG75" i="10"/>
  <c r="AF75" i="10"/>
  <c r="AE75" i="10"/>
  <c r="Y75" i="10"/>
  <c r="W75" i="10"/>
  <c r="V75" i="10"/>
  <c r="U75" i="10"/>
  <c r="S75" i="10"/>
  <c r="R75" i="10"/>
  <c r="Q75" i="10"/>
  <c r="N75" i="10"/>
  <c r="M75" i="10"/>
  <c r="K75" i="10"/>
  <c r="AC75" i="10"/>
  <c r="AA75" i="10"/>
  <c r="Z75" i="10"/>
  <c r="I75" i="10"/>
  <c r="H75" i="10"/>
  <c r="G75" i="10"/>
  <c r="F75" i="10"/>
  <c r="E75" i="10"/>
  <c r="D75" i="10"/>
  <c r="C75" i="10"/>
  <c r="B75" i="10"/>
  <c r="AG74" i="10"/>
  <c r="AF74" i="10"/>
  <c r="AE74" i="10"/>
  <c r="Y74" i="10"/>
  <c r="W74" i="10"/>
  <c r="V74" i="10"/>
  <c r="U74" i="10"/>
  <c r="S74" i="10"/>
  <c r="R74" i="10"/>
  <c r="Q74" i="10"/>
  <c r="N74" i="10"/>
  <c r="M74" i="10"/>
  <c r="K74" i="10"/>
  <c r="AC74" i="10"/>
  <c r="Z74" i="10"/>
  <c r="I74" i="10"/>
  <c r="H74" i="10"/>
  <c r="G74" i="10"/>
  <c r="F74" i="10"/>
  <c r="E74" i="10"/>
  <c r="D74" i="10"/>
  <c r="C74" i="10"/>
  <c r="B74" i="10"/>
  <c r="AG73" i="10"/>
  <c r="AF73" i="10"/>
  <c r="AE73" i="10"/>
  <c r="Y73" i="10"/>
  <c r="W73" i="10"/>
  <c r="V73" i="10"/>
  <c r="U73" i="10"/>
  <c r="S73" i="10"/>
  <c r="R73" i="10"/>
  <c r="Q73" i="10"/>
  <c r="N73" i="10"/>
  <c r="M73" i="10"/>
  <c r="K73" i="10"/>
  <c r="AC73" i="10"/>
  <c r="Z73" i="10"/>
  <c r="I73" i="10"/>
  <c r="H73" i="10"/>
  <c r="G73" i="10"/>
  <c r="F73" i="10"/>
  <c r="E73" i="10"/>
  <c r="D73" i="10"/>
  <c r="C73" i="10"/>
  <c r="B73" i="10"/>
  <c r="AG72" i="10"/>
  <c r="AF72" i="10"/>
  <c r="AE72" i="10"/>
  <c r="Y72" i="10"/>
  <c r="W72" i="10"/>
  <c r="V72" i="10"/>
  <c r="U72" i="10"/>
  <c r="S72" i="10"/>
  <c r="R72" i="10"/>
  <c r="Q72" i="10"/>
  <c r="N72" i="10"/>
  <c r="M72" i="10"/>
  <c r="K72" i="10"/>
  <c r="AC72" i="10"/>
  <c r="Z72" i="10"/>
  <c r="I72" i="10"/>
  <c r="H72" i="10"/>
  <c r="G72" i="10"/>
  <c r="F72" i="10"/>
  <c r="E72" i="10"/>
  <c r="D72" i="10"/>
  <c r="C72" i="10"/>
  <c r="B72" i="10"/>
  <c r="AG71" i="10"/>
  <c r="AF71" i="10"/>
  <c r="AE71" i="10"/>
  <c r="Y71" i="10"/>
  <c r="W71" i="10"/>
  <c r="V71" i="10"/>
  <c r="U71" i="10"/>
  <c r="S71" i="10"/>
  <c r="R71" i="10"/>
  <c r="Q71" i="10"/>
  <c r="N71" i="10"/>
  <c r="M71" i="10"/>
  <c r="K71" i="10"/>
  <c r="AC71" i="10"/>
  <c r="Z71" i="10"/>
  <c r="I71" i="10"/>
  <c r="H71" i="10"/>
  <c r="G71" i="10"/>
  <c r="F71" i="10"/>
  <c r="E71" i="10"/>
  <c r="D71" i="10"/>
  <c r="C71" i="10"/>
  <c r="B71" i="10"/>
  <c r="AG70" i="10"/>
  <c r="AF70" i="10"/>
  <c r="AE70" i="10"/>
  <c r="Y70" i="10"/>
  <c r="W70" i="10"/>
  <c r="V70" i="10"/>
  <c r="U70" i="10"/>
  <c r="S70" i="10"/>
  <c r="R70" i="10"/>
  <c r="Q70" i="10"/>
  <c r="N70" i="10"/>
  <c r="M70" i="10"/>
  <c r="K70" i="10"/>
  <c r="AC70" i="10"/>
  <c r="Z70" i="10"/>
  <c r="I70" i="10"/>
  <c r="H70" i="10"/>
  <c r="G70" i="10"/>
  <c r="F70" i="10"/>
  <c r="E70" i="10"/>
  <c r="D70" i="10"/>
  <c r="C70" i="10"/>
  <c r="B70" i="10"/>
  <c r="AG69" i="10"/>
  <c r="AF69" i="10"/>
  <c r="AE69" i="10"/>
  <c r="Y69" i="10"/>
  <c r="W69" i="10"/>
  <c r="V69" i="10"/>
  <c r="U69" i="10"/>
  <c r="S69" i="10"/>
  <c r="R69" i="10"/>
  <c r="Q69" i="10"/>
  <c r="N69" i="10"/>
  <c r="M69" i="10"/>
  <c r="K69" i="10"/>
  <c r="AC69" i="10"/>
  <c r="Z69" i="10"/>
  <c r="I69" i="10"/>
  <c r="H69" i="10"/>
  <c r="G69" i="10"/>
  <c r="F69" i="10"/>
  <c r="E69" i="10"/>
  <c r="D69" i="10"/>
  <c r="C69" i="10"/>
  <c r="B69" i="10"/>
  <c r="AG68" i="10"/>
  <c r="AF68" i="10"/>
  <c r="AE68" i="10"/>
  <c r="Y68" i="10"/>
  <c r="W68" i="10"/>
  <c r="V68" i="10"/>
  <c r="U68" i="10"/>
  <c r="S68" i="10"/>
  <c r="R68" i="10"/>
  <c r="Q68" i="10"/>
  <c r="N68" i="10"/>
  <c r="M68" i="10"/>
  <c r="K68" i="10"/>
  <c r="AC68" i="10"/>
  <c r="Z68" i="10"/>
  <c r="I68" i="10"/>
  <c r="H68" i="10"/>
  <c r="G68" i="10"/>
  <c r="F68" i="10"/>
  <c r="E68" i="10"/>
  <c r="D68" i="10"/>
  <c r="C68" i="10"/>
  <c r="B68" i="10"/>
  <c r="AG67" i="10"/>
  <c r="AF67" i="10"/>
  <c r="AE67" i="10"/>
  <c r="Y67" i="10"/>
  <c r="W67" i="10"/>
  <c r="V67" i="10"/>
  <c r="U67" i="10"/>
  <c r="S67" i="10"/>
  <c r="R67" i="10"/>
  <c r="Q67" i="10"/>
  <c r="N67" i="10"/>
  <c r="M67" i="10"/>
  <c r="K67" i="10"/>
  <c r="AD21" i="9"/>
  <c r="AC67" i="10"/>
  <c r="Z67" i="10"/>
  <c r="I67" i="10"/>
  <c r="H67" i="10"/>
  <c r="G67" i="10"/>
  <c r="F67" i="10"/>
  <c r="E67" i="10"/>
  <c r="D67" i="10"/>
  <c r="C67" i="10"/>
  <c r="B67" i="10"/>
  <c r="AG66" i="10"/>
  <c r="AF66" i="10"/>
  <c r="AE66" i="10"/>
  <c r="Y66" i="10"/>
  <c r="W66" i="10"/>
  <c r="V66" i="10"/>
  <c r="U66" i="10"/>
  <c r="S66" i="10"/>
  <c r="R66" i="10"/>
  <c r="Q66" i="10"/>
  <c r="N66" i="10"/>
  <c r="M66" i="10"/>
  <c r="K66" i="10"/>
  <c r="AC66" i="10"/>
  <c r="Z66" i="10"/>
  <c r="I66" i="10"/>
  <c r="H66" i="10"/>
  <c r="G66" i="10"/>
  <c r="F66" i="10"/>
  <c r="E66" i="10"/>
  <c r="D66" i="10"/>
  <c r="C66" i="10"/>
  <c r="B66" i="10"/>
  <c r="AG65" i="10"/>
  <c r="AF65" i="10"/>
  <c r="AE65" i="10"/>
  <c r="Y65" i="10"/>
  <c r="W65" i="10"/>
  <c r="V65" i="10"/>
  <c r="U65" i="10"/>
  <c r="S65" i="10"/>
  <c r="R65" i="10"/>
  <c r="Q65" i="10"/>
  <c r="N65" i="10"/>
  <c r="M65" i="10"/>
  <c r="K65" i="10"/>
  <c r="AC65" i="10"/>
  <c r="Z65" i="10"/>
  <c r="I65" i="10"/>
  <c r="H65" i="10"/>
  <c r="G65" i="10"/>
  <c r="F65" i="10"/>
  <c r="E65" i="10"/>
  <c r="D65" i="10"/>
  <c r="C65" i="10"/>
  <c r="B65" i="10"/>
  <c r="AG64" i="10"/>
  <c r="AF64" i="10"/>
  <c r="AE64" i="10"/>
  <c r="Y64" i="10"/>
  <c r="W64" i="10"/>
  <c r="V64" i="10"/>
  <c r="U64" i="10"/>
  <c r="S64" i="10"/>
  <c r="R64" i="10"/>
  <c r="Q64" i="10"/>
  <c r="N64" i="10"/>
  <c r="M64" i="10"/>
  <c r="K64" i="10"/>
  <c r="AC64" i="10"/>
  <c r="Z64" i="10"/>
  <c r="I64" i="10"/>
  <c r="H64" i="10"/>
  <c r="G64" i="10"/>
  <c r="F64" i="10"/>
  <c r="E64" i="10"/>
  <c r="D64" i="10"/>
  <c r="C64" i="10"/>
  <c r="B64" i="10"/>
  <c r="AG63" i="10"/>
  <c r="AF63" i="10"/>
  <c r="AE63" i="10"/>
  <c r="Y63" i="10"/>
  <c r="W63" i="10"/>
  <c r="V63" i="10"/>
  <c r="U63" i="10"/>
  <c r="S63" i="10"/>
  <c r="R63" i="10"/>
  <c r="Q63" i="10"/>
  <c r="N63" i="10"/>
  <c r="M63" i="10"/>
  <c r="K63" i="10"/>
  <c r="AD20" i="9"/>
  <c r="AC63" i="10"/>
  <c r="Z63" i="10"/>
  <c r="I63" i="10"/>
  <c r="H63" i="10"/>
  <c r="G63" i="10"/>
  <c r="F63" i="10"/>
  <c r="E63" i="10"/>
  <c r="D63" i="10"/>
  <c r="C63" i="10"/>
  <c r="B63" i="10"/>
  <c r="AG62" i="10"/>
  <c r="AF62" i="10"/>
  <c r="AE62" i="10"/>
  <c r="Y62" i="10"/>
  <c r="W62" i="10"/>
  <c r="V62" i="10"/>
  <c r="U62" i="10"/>
  <c r="S62" i="10"/>
  <c r="R62" i="10"/>
  <c r="Q62" i="10"/>
  <c r="N62" i="10"/>
  <c r="M62" i="10"/>
  <c r="K62" i="10"/>
  <c r="AC62" i="10"/>
  <c r="Z62" i="10"/>
  <c r="I62" i="10"/>
  <c r="H62" i="10"/>
  <c r="G62" i="10"/>
  <c r="F62" i="10"/>
  <c r="E62" i="10"/>
  <c r="D62" i="10"/>
  <c r="C62" i="10"/>
  <c r="B62" i="10"/>
  <c r="AG61" i="10"/>
  <c r="AF61" i="10"/>
  <c r="AE61" i="10"/>
  <c r="Y61" i="10"/>
  <c r="W61" i="10"/>
  <c r="V61" i="10"/>
  <c r="U61" i="10"/>
  <c r="S61" i="10"/>
  <c r="R61" i="10"/>
  <c r="Q61" i="10"/>
  <c r="N61" i="10"/>
  <c r="M61" i="10"/>
  <c r="K61" i="10"/>
  <c r="AC61" i="10"/>
  <c r="Z61" i="10"/>
  <c r="I61" i="10"/>
  <c r="H61" i="10"/>
  <c r="G61" i="10"/>
  <c r="F61" i="10"/>
  <c r="E61" i="10"/>
  <c r="D61" i="10"/>
  <c r="C61" i="10"/>
  <c r="B61" i="10"/>
  <c r="AG60" i="10"/>
  <c r="AF60" i="10"/>
  <c r="AE60" i="10"/>
  <c r="Y60" i="10"/>
  <c r="W60" i="10"/>
  <c r="V60" i="10"/>
  <c r="U60" i="10"/>
  <c r="S60" i="10"/>
  <c r="R60" i="10"/>
  <c r="Q60" i="10"/>
  <c r="N60" i="10"/>
  <c r="M60" i="10"/>
  <c r="K60" i="10"/>
  <c r="AC60" i="10"/>
  <c r="Z60" i="10"/>
  <c r="I60" i="10"/>
  <c r="H60" i="10"/>
  <c r="G60" i="10"/>
  <c r="F60" i="10"/>
  <c r="E60" i="10"/>
  <c r="D60" i="10"/>
  <c r="C60" i="10"/>
  <c r="B60" i="10"/>
  <c r="AG59" i="10"/>
  <c r="AF59" i="10"/>
  <c r="AE59" i="10"/>
  <c r="Y59" i="10"/>
  <c r="W59" i="10"/>
  <c r="V59" i="10"/>
  <c r="U59" i="10"/>
  <c r="S59" i="10"/>
  <c r="R59" i="10"/>
  <c r="Q59" i="10"/>
  <c r="N59" i="10"/>
  <c r="M59" i="10"/>
  <c r="K59" i="10"/>
  <c r="AD19" i="9"/>
  <c r="AC59" i="10"/>
  <c r="Z59" i="10"/>
  <c r="I59" i="10"/>
  <c r="H59" i="10"/>
  <c r="G59" i="10"/>
  <c r="F59" i="10"/>
  <c r="E59" i="10"/>
  <c r="D59" i="10"/>
  <c r="C59" i="10"/>
  <c r="B59" i="10"/>
  <c r="AG58" i="10"/>
  <c r="AF58" i="10"/>
  <c r="AE58" i="10"/>
  <c r="Y58" i="10"/>
  <c r="W58" i="10"/>
  <c r="V58" i="10"/>
  <c r="U58" i="10"/>
  <c r="S58" i="10"/>
  <c r="R58" i="10"/>
  <c r="Q58" i="10"/>
  <c r="N58" i="10"/>
  <c r="M58" i="10"/>
  <c r="K58" i="10"/>
  <c r="AC58" i="10"/>
  <c r="Z58" i="10"/>
  <c r="I58" i="10"/>
  <c r="H58" i="10"/>
  <c r="G58" i="10"/>
  <c r="F58" i="10"/>
  <c r="E58" i="10"/>
  <c r="D58" i="10"/>
  <c r="C58" i="10"/>
  <c r="B58" i="10"/>
  <c r="AG57" i="10"/>
  <c r="AF57" i="10"/>
  <c r="AE57" i="10"/>
  <c r="Y57" i="10"/>
  <c r="W57" i="10"/>
  <c r="V57" i="10"/>
  <c r="U57" i="10"/>
  <c r="S57" i="10"/>
  <c r="R57" i="10"/>
  <c r="Q57" i="10"/>
  <c r="N57" i="10"/>
  <c r="M57" i="10"/>
  <c r="K57" i="10"/>
  <c r="AC57" i="10"/>
  <c r="Z57" i="10"/>
  <c r="I57" i="10"/>
  <c r="H57" i="10"/>
  <c r="G57" i="10"/>
  <c r="F57" i="10"/>
  <c r="E57" i="10"/>
  <c r="D57" i="10"/>
  <c r="C57" i="10"/>
  <c r="B57" i="10"/>
  <c r="AG56" i="10"/>
  <c r="AF56" i="10"/>
  <c r="AE56" i="10"/>
  <c r="Y56" i="10"/>
  <c r="W56" i="10"/>
  <c r="V56" i="10"/>
  <c r="U56" i="10"/>
  <c r="S56" i="10"/>
  <c r="R56" i="10"/>
  <c r="Q56" i="10"/>
  <c r="N56" i="10"/>
  <c r="M56" i="10"/>
  <c r="K56" i="10"/>
  <c r="AC56" i="10"/>
  <c r="Z56" i="10"/>
  <c r="I56" i="10"/>
  <c r="H56" i="10"/>
  <c r="G56" i="10"/>
  <c r="F56" i="10"/>
  <c r="E56" i="10"/>
  <c r="D56" i="10"/>
  <c r="C56" i="10"/>
  <c r="B56" i="10"/>
  <c r="AG55" i="10"/>
  <c r="AF55" i="10"/>
  <c r="AE55" i="10"/>
  <c r="Y55" i="10"/>
  <c r="W55" i="10"/>
  <c r="V55" i="10"/>
  <c r="U55" i="10"/>
  <c r="S55" i="10"/>
  <c r="R55" i="10"/>
  <c r="Q55" i="10"/>
  <c r="N55" i="10"/>
  <c r="M55" i="10"/>
  <c r="K55" i="10"/>
  <c r="AD18" i="9"/>
  <c r="AC55" i="10"/>
  <c r="Z55" i="10"/>
  <c r="I55" i="10"/>
  <c r="H55" i="10"/>
  <c r="G55" i="10"/>
  <c r="F55" i="10"/>
  <c r="E55" i="10"/>
  <c r="D55" i="10"/>
  <c r="C55" i="10"/>
  <c r="B55" i="10"/>
  <c r="AG54" i="10"/>
  <c r="AF54" i="10"/>
  <c r="AE54" i="10"/>
  <c r="Y54" i="10"/>
  <c r="W54" i="10"/>
  <c r="V54" i="10"/>
  <c r="U54" i="10"/>
  <c r="S54" i="10"/>
  <c r="R54" i="10"/>
  <c r="Q54" i="10"/>
  <c r="N54" i="10"/>
  <c r="M54" i="10"/>
  <c r="K54" i="10"/>
  <c r="AC54" i="10"/>
  <c r="Z54" i="10"/>
  <c r="I54" i="10"/>
  <c r="H54" i="10"/>
  <c r="G54" i="10"/>
  <c r="F54" i="10"/>
  <c r="E54" i="10"/>
  <c r="D54" i="10"/>
  <c r="C54" i="10"/>
  <c r="B54" i="10"/>
  <c r="AG53" i="10"/>
  <c r="AF53" i="10"/>
  <c r="AE53" i="10"/>
  <c r="Y53" i="10"/>
  <c r="W53" i="10"/>
  <c r="V53" i="10"/>
  <c r="U53" i="10"/>
  <c r="S53" i="10"/>
  <c r="R53" i="10"/>
  <c r="Q53" i="10"/>
  <c r="N53" i="10"/>
  <c r="M53" i="10"/>
  <c r="K53" i="10"/>
  <c r="AC53" i="10"/>
  <c r="Z53" i="10"/>
  <c r="I53" i="10"/>
  <c r="H53" i="10"/>
  <c r="G53" i="10"/>
  <c r="F53" i="10"/>
  <c r="E53" i="10"/>
  <c r="D53" i="10"/>
  <c r="C53" i="10"/>
  <c r="B53" i="10"/>
  <c r="AG52" i="10"/>
  <c r="AF52" i="10"/>
  <c r="AE52" i="10"/>
  <c r="Y52" i="10"/>
  <c r="W52" i="10"/>
  <c r="V52" i="10"/>
  <c r="U52" i="10"/>
  <c r="S52" i="10"/>
  <c r="R52" i="10"/>
  <c r="Q52" i="10"/>
  <c r="N52" i="10"/>
  <c r="M52" i="10"/>
  <c r="K52" i="10"/>
  <c r="AC52" i="10"/>
  <c r="Z52" i="10"/>
  <c r="I52" i="10"/>
  <c r="H52" i="10"/>
  <c r="G52" i="10"/>
  <c r="F52" i="10"/>
  <c r="E52" i="10"/>
  <c r="D52" i="10"/>
  <c r="C52" i="10"/>
  <c r="B52" i="10"/>
  <c r="AG51" i="10"/>
  <c r="AF51" i="10"/>
  <c r="AE51" i="10"/>
  <c r="Y51" i="10"/>
  <c r="W51" i="10"/>
  <c r="V51" i="10"/>
  <c r="U51" i="10"/>
  <c r="S51" i="10"/>
  <c r="R51" i="10"/>
  <c r="Q51" i="10"/>
  <c r="N51" i="10"/>
  <c r="M51" i="10"/>
  <c r="K51" i="10"/>
  <c r="AD17" i="9"/>
  <c r="AC51" i="10"/>
  <c r="Z51" i="10"/>
  <c r="I51" i="10"/>
  <c r="H51" i="10"/>
  <c r="G51" i="10"/>
  <c r="F51" i="10"/>
  <c r="E51" i="10"/>
  <c r="D51" i="10"/>
  <c r="C51" i="10"/>
  <c r="B51" i="10"/>
  <c r="AG50" i="10"/>
  <c r="AF50" i="10"/>
  <c r="AE50" i="10"/>
  <c r="Y50" i="10"/>
  <c r="W50" i="10"/>
  <c r="V50" i="10"/>
  <c r="U50" i="10"/>
  <c r="S50" i="10"/>
  <c r="R50" i="10"/>
  <c r="Q50" i="10"/>
  <c r="N50" i="10"/>
  <c r="M50" i="10"/>
  <c r="K50" i="10"/>
  <c r="AC50" i="10"/>
  <c r="Z50" i="10"/>
  <c r="I50" i="10"/>
  <c r="H50" i="10"/>
  <c r="G50" i="10"/>
  <c r="F50" i="10"/>
  <c r="E50" i="10"/>
  <c r="D50" i="10"/>
  <c r="C50" i="10"/>
  <c r="B50" i="10"/>
  <c r="AG49" i="10"/>
  <c r="AF49" i="10"/>
  <c r="AE49" i="10"/>
  <c r="Y49" i="10"/>
  <c r="W49" i="10"/>
  <c r="V49" i="10"/>
  <c r="U49" i="10"/>
  <c r="S49" i="10"/>
  <c r="R49" i="10"/>
  <c r="Q49" i="10"/>
  <c r="N49" i="10"/>
  <c r="M49" i="10"/>
  <c r="K49" i="10"/>
  <c r="AC49" i="10"/>
  <c r="Z49" i="10"/>
  <c r="I49" i="10"/>
  <c r="H49" i="10"/>
  <c r="G49" i="10"/>
  <c r="F49" i="10"/>
  <c r="E49" i="10"/>
  <c r="D49" i="10"/>
  <c r="C49" i="10"/>
  <c r="B49" i="10"/>
  <c r="AG48" i="10"/>
  <c r="AF48" i="10"/>
  <c r="AE48" i="10"/>
  <c r="Y48" i="10"/>
  <c r="W48" i="10"/>
  <c r="V48" i="10"/>
  <c r="U48" i="10"/>
  <c r="S48" i="10"/>
  <c r="R48" i="10"/>
  <c r="Q48" i="10"/>
  <c r="N48" i="10"/>
  <c r="M48" i="10"/>
  <c r="K48" i="10"/>
  <c r="AC48" i="10"/>
  <c r="Z48" i="10"/>
  <c r="I48" i="10"/>
  <c r="H48" i="10"/>
  <c r="G48" i="10"/>
  <c r="F48" i="10"/>
  <c r="E48" i="10"/>
  <c r="D48" i="10"/>
  <c r="C48" i="10"/>
  <c r="B48" i="10"/>
  <c r="AG47" i="10"/>
  <c r="AF47" i="10"/>
  <c r="AE47" i="10"/>
  <c r="Y47" i="10"/>
  <c r="W47" i="10"/>
  <c r="V47" i="10"/>
  <c r="U47" i="10"/>
  <c r="S47" i="10"/>
  <c r="R47" i="10"/>
  <c r="Q47" i="10"/>
  <c r="N47" i="10"/>
  <c r="M47" i="10"/>
  <c r="K47" i="10"/>
  <c r="AC47" i="10"/>
  <c r="Z47" i="10"/>
  <c r="I47" i="10"/>
  <c r="H47" i="10"/>
  <c r="G47" i="10"/>
  <c r="F47" i="10"/>
  <c r="E47" i="10"/>
  <c r="D47" i="10"/>
  <c r="C47" i="10"/>
  <c r="B47" i="10"/>
  <c r="AG46" i="10"/>
  <c r="AF46" i="10"/>
  <c r="AE46" i="10"/>
  <c r="Y46" i="10"/>
  <c r="W46" i="10"/>
  <c r="V46" i="10"/>
  <c r="U46" i="10"/>
  <c r="S46" i="10"/>
  <c r="R46" i="10"/>
  <c r="Q46" i="10"/>
  <c r="N46" i="10"/>
  <c r="M46" i="10"/>
  <c r="K46" i="10"/>
  <c r="AC46" i="10"/>
  <c r="Z46" i="10"/>
  <c r="I46" i="10"/>
  <c r="H46" i="10"/>
  <c r="G46" i="10"/>
  <c r="F46" i="10"/>
  <c r="E46" i="10"/>
  <c r="D46" i="10"/>
  <c r="C46" i="10"/>
  <c r="B46" i="10"/>
  <c r="AG45" i="10"/>
  <c r="AF45" i="10"/>
  <c r="AE45" i="10"/>
  <c r="Y45" i="10"/>
  <c r="W45" i="10"/>
  <c r="V45" i="10"/>
  <c r="U45" i="10"/>
  <c r="S45" i="10"/>
  <c r="R45" i="10"/>
  <c r="Q45" i="10"/>
  <c r="N45" i="10"/>
  <c r="M45" i="10"/>
  <c r="K45" i="10"/>
  <c r="AC45" i="10"/>
  <c r="Z45" i="10"/>
  <c r="I45" i="10"/>
  <c r="H45" i="10"/>
  <c r="G45" i="10"/>
  <c r="F45" i="10"/>
  <c r="E45" i="10"/>
  <c r="D45" i="10"/>
  <c r="C45" i="10"/>
  <c r="B45" i="10"/>
  <c r="AG44" i="10"/>
  <c r="AF44" i="10"/>
  <c r="AE44" i="10"/>
  <c r="Y44" i="10"/>
  <c r="W44" i="10"/>
  <c r="V44" i="10"/>
  <c r="U44" i="10"/>
  <c r="S44" i="10"/>
  <c r="R44" i="10"/>
  <c r="Q44" i="10"/>
  <c r="N44" i="10"/>
  <c r="M44" i="10"/>
  <c r="K44" i="10"/>
  <c r="AC44" i="10"/>
  <c r="Z44" i="10"/>
  <c r="I44" i="10"/>
  <c r="H44" i="10"/>
  <c r="G44" i="10"/>
  <c r="F44" i="10"/>
  <c r="E44" i="10"/>
  <c r="D44" i="10"/>
  <c r="C44" i="10"/>
  <c r="B44" i="10"/>
  <c r="AG43" i="10"/>
  <c r="AF43" i="10"/>
  <c r="AE43" i="10"/>
  <c r="Y43" i="10"/>
  <c r="W43" i="10"/>
  <c r="V43" i="10"/>
  <c r="U43" i="10"/>
  <c r="S43" i="10"/>
  <c r="R43" i="10"/>
  <c r="Q43" i="10"/>
  <c r="N43" i="10"/>
  <c r="K43" i="10"/>
  <c r="AC43" i="10"/>
  <c r="Z43" i="10"/>
  <c r="I43" i="10"/>
  <c r="H43" i="10"/>
  <c r="G43" i="10"/>
  <c r="F43" i="10"/>
  <c r="E43" i="10"/>
  <c r="D43" i="10"/>
  <c r="C43" i="10"/>
  <c r="B43" i="10"/>
  <c r="AG42" i="10"/>
  <c r="AF42" i="10"/>
  <c r="AE42" i="10"/>
  <c r="Y42" i="10"/>
  <c r="W42" i="10"/>
  <c r="V42" i="10"/>
  <c r="U42" i="10"/>
  <c r="S42" i="10"/>
  <c r="R42" i="10"/>
  <c r="Q42" i="10"/>
  <c r="N42" i="10"/>
  <c r="K42" i="10"/>
  <c r="AC42" i="10"/>
  <c r="Z42" i="10"/>
  <c r="I42" i="10"/>
  <c r="H42" i="10"/>
  <c r="G42" i="10"/>
  <c r="F42" i="10"/>
  <c r="E42" i="10"/>
  <c r="D42" i="10"/>
  <c r="C42" i="10"/>
  <c r="B42" i="10"/>
  <c r="AG41" i="10"/>
  <c r="AF41" i="10"/>
  <c r="AE41" i="10"/>
  <c r="Y41" i="10"/>
  <c r="W41" i="10"/>
  <c r="V41" i="10"/>
  <c r="U41" i="10"/>
  <c r="S41" i="10"/>
  <c r="R41" i="10"/>
  <c r="Q41" i="10"/>
  <c r="N41" i="10"/>
  <c r="K41" i="10"/>
  <c r="AC41" i="10"/>
  <c r="Z41" i="10"/>
  <c r="I41" i="10"/>
  <c r="H41" i="10"/>
  <c r="G41" i="10"/>
  <c r="F41" i="10"/>
  <c r="E41" i="10"/>
  <c r="D41" i="10"/>
  <c r="C41" i="10"/>
  <c r="B41" i="10"/>
  <c r="AG40" i="10"/>
  <c r="AF40" i="10"/>
  <c r="AE40" i="10"/>
  <c r="Y40" i="10"/>
  <c r="W40" i="10"/>
  <c r="V40" i="10"/>
  <c r="U40" i="10"/>
  <c r="S40" i="10"/>
  <c r="R40" i="10"/>
  <c r="Q40" i="10"/>
  <c r="N40" i="10"/>
  <c r="K40" i="10"/>
  <c r="AC40" i="10"/>
  <c r="Z40" i="10"/>
  <c r="I40" i="10"/>
  <c r="H40" i="10"/>
  <c r="G40" i="10"/>
  <c r="F40" i="10"/>
  <c r="E40" i="10"/>
  <c r="D40" i="10"/>
  <c r="C40" i="10"/>
  <c r="B40" i="10"/>
  <c r="AG39" i="10"/>
  <c r="AF39" i="10"/>
  <c r="AE39" i="10"/>
  <c r="Y39" i="10"/>
  <c r="W39" i="10"/>
  <c r="V39" i="10"/>
  <c r="U39" i="10"/>
  <c r="S39" i="10"/>
  <c r="R39" i="10"/>
  <c r="Q39" i="10"/>
  <c r="N39" i="10"/>
  <c r="K39" i="10"/>
  <c r="AC39" i="10"/>
  <c r="Z39" i="10"/>
  <c r="I39" i="10"/>
  <c r="H39" i="10"/>
  <c r="G39" i="10"/>
  <c r="F39" i="10"/>
  <c r="E39" i="10"/>
  <c r="D39" i="10"/>
  <c r="C39" i="10"/>
  <c r="B39" i="10"/>
  <c r="AG38" i="10"/>
  <c r="AF38" i="10"/>
  <c r="AE38" i="10"/>
  <c r="Y38" i="10"/>
  <c r="W38" i="10"/>
  <c r="V38" i="10"/>
  <c r="U38" i="10"/>
  <c r="S38" i="10"/>
  <c r="R38" i="10"/>
  <c r="Q38" i="10"/>
  <c r="N38" i="10"/>
  <c r="K38" i="10"/>
  <c r="AC38" i="10"/>
  <c r="Z38" i="10"/>
  <c r="I38" i="10"/>
  <c r="H38" i="10"/>
  <c r="G38" i="10"/>
  <c r="F38" i="10"/>
  <c r="E38" i="10"/>
  <c r="D38" i="10"/>
  <c r="C38" i="10"/>
  <c r="B38" i="10"/>
  <c r="AG37" i="10"/>
  <c r="AF37" i="10"/>
  <c r="AE37" i="10"/>
  <c r="Y37" i="10"/>
  <c r="W37" i="10"/>
  <c r="V37" i="10"/>
  <c r="U37" i="10"/>
  <c r="S37" i="10"/>
  <c r="R37" i="10"/>
  <c r="Q37" i="10"/>
  <c r="N37" i="10"/>
  <c r="K37" i="10"/>
  <c r="AC37" i="10"/>
  <c r="Z37" i="10"/>
  <c r="I37" i="10"/>
  <c r="H37" i="10"/>
  <c r="G37" i="10"/>
  <c r="F37" i="10"/>
  <c r="E37" i="10"/>
  <c r="D37" i="10"/>
  <c r="C37" i="10"/>
  <c r="B37" i="10"/>
  <c r="AG36" i="10"/>
  <c r="AF36" i="10"/>
  <c r="AE36" i="10"/>
  <c r="Y36" i="10"/>
  <c r="W36" i="10"/>
  <c r="V36" i="10"/>
  <c r="U36" i="10"/>
  <c r="S36" i="10"/>
  <c r="R36" i="10"/>
  <c r="Q36" i="10"/>
  <c r="N36" i="10"/>
  <c r="K36" i="10"/>
  <c r="AC36" i="10"/>
  <c r="Z36" i="10"/>
  <c r="I36" i="10"/>
  <c r="H36" i="10"/>
  <c r="G36" i="10"/>
  <c r="F36" i="10"/>
  <c r="E36" i="10"/>
  <c r="D36" i="10"/>
  <c r="C36" i="10"/>
  <c r="B36" i="10"/>
  <c r="AG35" i="10"/>
  <c r="AF35" i="10"/>
  <c r="AE35" i="10"/>
  <c r="Y35" i="10"/>
  <c r="W35" i="10"/>
  <c r="V35" i="10"/>
  <c r="U35" i="10"/>
  <c r="S35" i="10"/>
  <c r="R35" i="10"/>
  <c r="Q35" i="10"/>
  <c r="N35" i="10"/>
  <c r="K35" i="10"/>
  <c r="AC35" i="10"/>
  <c r="Z35" i="10"/>
  <c r="I35" i="10"/>
  <c r="H35" i="10"/>
  <c r="G35" i="10"/>
  <c r="F35" i="10"/>
  <c r="E35" i="10"/>
  <c r="D35" i="10"/>
  <c r="C35" i="10"/>
  <c r="B35" i="10"/>
  <c r="AG34" i="10"/>
  <c r="AF34" i="10"/>
  <c r="W34" i="10"/>
  <c r="U34" i="10"/>
  <c r="S34" i="10"/>
  <c r="R34" i="10"/>
  <c r="Q34" i="10"/>
  <c r="N34" i="10"/>
  <c r="K34" i="10"/>
  <c r="Z34" i="10"/>
  <c r="I34" i="10"/>
  <c r="H34" i="10"/>
  <c r="G34" i="10"/>
  <c r="F34" i="10"/>
  <c r="E34" i="10"/>
  <c r="D34" i="10"/>
  <c r="C34" i="10"/>
  <c r="B34" i="10"/>
  <c r="AG33" i="10"/>
  <c r="AF33" i="10"/>
  <c r="AE33" i="10"/>
  <c r="Y33" i="10"/>
  <c r="W33" i="10"/>
  <c r="V33" i="10"/>
  <c r="U33" i="10"/>
  <c r="S33" i="10"/>
  <c r="R33" i="10"/>
  <c r="Q33" i="10"/>
  <c r="N33" i="10"/>
  <c r="K33" i="10"/>
  <c r="AC33" i="10"/>
  <c r="Z33" i="10"/>
  <c r="I33" i="10"/>
  <c r="H33" i="10"/>
  <c r="G33" i="10"/>
  <c r="F33" i="10"/>
  <c r="E33" i="10"/>
  <c r="D33" i="10"/>
  <c r="C33" i="10"/>
  <c r="B33" i="10"/>
  <c r="AG32" i="10"/>
  <c r="AF32" i="10"/>
  <c r="W32" i="10"/>
  <c r="U32" i="10"/>
  <c r="S32" i="10"/>
  <c r="R32" i="10"/>
  <c r="Q32" i="10"/>
  <c r="N32" i="10"/>
  <c r="K32" i="10"/>
  <c r="Z32" i="10"/>
  <c r="I32" i="10"/>
  <c r="H32" i="10"/>
  <c r="G32" i="10"/>
  <c r="F32" i="10"/>
  <c r="E32" i="10"/>
  <c r="D32" i="10"/>
  <c r="C32" i="10"/>
  <c r="B32" i="10"/>
  <c r="AG31" i="10"/>
  <c r="AF31" i="10"/>
  <c r="AE31" i="10"/>
  <c r="Y31" i="10"/>
  <c r="W31" i="10"/>
  <c r="V31" i="10"/>
  <c r="U31" i="10"/>
  <c r="S31" i="10"/>
  <c r="R31" i="10"/>
  <c r="Q31" i="10"/>
  <c r="N31" i="10"/>
  <c r="K31" i="10"/>
  <c r="AC31" i="10"/>
  <c r="Z31" i="10"/>
  <c r="I31" i="10"/>
  <c r="H31" i="10"/>
  <c r="G31" i="10"/>
  <c r="F31" i="10"/>
  <c r="E31" i="10"/>
  <c r="D31" i="10"/>
  <c r="C31" i="10"/>
  <c r="B31" i="10"/>
  <c r="AG30" i="10"/>
  <c r="AF30" i="10"/>
  <c r="W30" i="10"/>
  <c r="K30" i="10"/>
  <c r="AC30" i="10"/>
  <c r="Z30" i="10"/>
  <c r="I30" i="10"/>
  <c r="H30" i="10"/>
  <c r="G30" i="10"/>
  <c r="F30" i="10"/>
  <c r="E30" i="10"/>
  <c r="D30" i="10"/>
  <c r="C30" i="10"/>
  <c r="B30" i="10"/>
  <c r="AG29" i="10"/>
  <c r="AF29" i="10"/>
  <c r="W29" i="10"/>
  <c r="K29" i="10"/>
  <c r="AC29" i="10"/>
  <c r="Z29" i="10"/>
  <c r="I29" i="10"/>
  <c r="H29" i="10"/>
  <c r="G29" i="10"/>
  <c r="F29" i="10"/>
  <c r="E29" i="10"/>
  <c r="D29" i="10"/>
  <c r="C29" i="10"/>
  <c r="B29" i="10"/>
  <c r="AG28" i="10"/>
  <c r="AF28" i="10"/>
  <c r="W28" i="10"/>
  <c r="K28" i="10"/>
  <c r="AC28" i="10"/>
  <c r="Z28" i="10"/>
  <c r="I28" i="10"/>
  <c r="H28" i="10"/>
  <c r="G28" i="10"/>
  <c r="F28" i="10"/>
  <c r="E28" i="10"/>
  <c r="D28" i="10"/>
  <c r="C28" i="10"/>
  <c r="B28" i="10"/>
  <c r="AG27" i="10"/>
  <c r="AF27" i="10"/>
  <c r="W27" i="10"/>
  <c r="K27" i="10"/>
  <c r="AC27" i="10"/>
  <c r="Z27" i="10"/>
  <c r="I27" i="10"/>
  <c r="H27" i="10"/>
  <c r="G27" i="10"/>
  <c r="F27" i="10"/>
  <c r="E27" i="10"/>
  <c r="D27" i="10"/>
  <c r="C27" i="10"/>
  <c r="B27" i="10"/>
  <c r="AG26" i="10"/>
  <c r="AF26" i="10"/>
  <c r="W26" i="10"/>
  <c r="K26" i="10"/>
  <c r="AC26" i="10"/>
  <c r="Z26" i="10"/>
  <c r="I26" i="10"/>
  <c r="H26" i="10"/>
  <c r="G26" i="10"/>
  <c r="F26" i="10"/>
  <c r="E26" i="10"/>
  <c r="D26" i="10"/>
  <c r="C26" i="10"/>
  <c r="B26" i="10"/>
  <c r="AG25" i="10"/>
  <c r="AF25" i="10"/>
  <c r="W25" i="10"/>
  <c r="K25" i="10"/>
  <c r="AC25" i="10"/>
  <c r="Z25" i="10"/>
  <c r="I25" i="10"/>
  <c r="H25" i="10"/>
  <c r="G25" i="10"/>
  <c r="F25" i="10"/>
  <c r="E25" i="10"/>
  <c r="D25" i="10"/>
  <c r="C25" i="10"/>
  <c r="B25" i="10"/>
  <c r="AG24" i="10"/>
  <c r="AF24" i="10"/>
  <c r="W24" i="10"/>
  <c r="K24" i="10"/>
  <c r="AC24" i="10"/>
  <c r="Z24" i="10"/>
  <c r="I24" i="10"/>
  <c r="H24" i="10"/>
  <c r="G24" i="10"/>
  <c r="F24" i="10"/>
  <c r="E24" i="10"/>
  <c r="D24" i="10"/>
  <c r="C24" i="10"/>
  <c r="B24" i="10"/>
  <c r="AG23" i="10"/>
  <c r="AF23" i="10"/>
  <c r="W23" i="10"/>
  <c r="K23" i="10"/>
  <c r="AC23" i="10"/>
  <c r="Z23" i="10"/>
  <c r="I23" i="10"/>
  <c r="H23" i="10"/>
  <c r="G23" i="10"/>
  <c r="F23" i="10"/>
  <c r="E23" i="10"/>
  <c r="D23" i="10"/>
  <c r="C23" i="10"/>
  <c r="B23" i="10"/>
  <c r="AG22" i="10"/>
  <c r="AF22" i="10"/>
  <c r="W22" i="10"/>
  <c r="K22" i="10"/>
  <c r="AC22" i="10"/>
  <c r="Z22" i="10"/>
  <c r="I22" i="10"/>
  <c r="H22" i="10"/>
  <c r="G22" i="10"/>
  <c r="F22" i="10"/>
  <c r="E22" i="10"/>
  <c r="D22" i="10"/>
  <c r="C22" i="10"/>
  <c r="B22" i="10"/>
  <c r="AG21" i="10"/>
  <c r="AF21" i="10"/>
  <c r="W21" i="10"/>
  <c r="K21" i="10"/>
  <c r="AC21" i="10"/>
  <c r="Z21" i="10"/>
  <c r="I21" i="10"/>
  <c r="H21" i="10"/>
  <c r="G21" i="10"/>
  <c r="F21" i="10"/>
  <c r="E21" i="10"/>
  <c r="D21" i="10"/>
  <c r="C21" i="10"/>
  <c r="B21" i="10"/>
  <c r="AG20" i="10"/>
  <c r="AF20" i="10"/>
  <c r="W20" i="10"/>
  <c r="K20" i="10"/>
  <c r="AC20" i="10"/>
  <c r="Z20" i="10"/>
  <c r="I20" i="10"/>
  <c r="H20" i="10"/>
  <c r="G20" i="10"/>
  <c r="F20" i="10"/>
  <c r="E20" i="10"/>
  <c r="D20" i="10"/>
  <c r="C20" i="10"/>
  <c r="B20" i="10"/>
  <c r="AG19" i="10"/>
  <c r="AF19" i="10"/>
  <c r="W19" i="10"/>
  <c r="K19" i="10"/>
  <c r="AC19" i="10"/>
  <c r="Z19" i="10"/>
  <c r="I19" i="10"/>
  <c r="H19" i="10"/>
  <c r="G19" i="10"/>
  <c r="F19" i="10"/>
  <c r="E19" i="10"/>
  <c r="D19" i="10"/>
  <c r="C19" i="10"/>
  <c r="B19" i="10"/>
  <c r="AG18" i="10"/>
  <c r="AF18" i="10"/>
  <c r="W18" i="10"/>
  <c r="K18" i="10"/>
  <c r="AC18" i="10"/>
  <c r="Z18" i="10"/>
  <c r="I18" i="10"/>
  <c r="H18" i="10"/>
  <c r="G18" i="10"/>
  <c r="F18" i="10"/>
  <c r="E18" i="10"/>
  <c r="D18" i="10"/>
  <c r="C18" i="10"/>
  <c r="B18" i="10"/>
  <c r="AG17" i="10"/>
  <c r="AF17" i="10"/>
  <c r="W17" i="10"/>
  <c r="K17" i="10"/>
  <c r="AC17" i="10"/>
  <c r="Z17" i="10"/>
  <c r="I17" i="10"/>
  <c r="H17" i="10"/>
  <c r="G17" i="10"/>
  <c r="F17" i="10"/>
  <c r="E17" i="10"/>
  <c r="D17" i="10"/>
  <c r="C17" i="10"/>
  <c r="B17" i="10"/>
  <c r="AG16" i="10"/>
  <c r="AF16" i="10"/>
  <c r="W16" i="10"/>
  <c r="K16" i="10"/>
  <c r="AC16" i="10"/>
  <c r="Z16" i="10"/>
  <c r="I16" i="10"/>
  <c r="H16" i="10"/>
  <c r="G16" i="10"/>
  <c r="F16" i="10"/>
  <c r="E16" i="10"/>
  <c r="D16" i="10"/>
  <c r="C16" i="10"/>
  <c r="B16" i="10"/>
  <c r="AG15" i="10"/>
  <c r="AF15" i="10"/>
  <c r="W15" i="10"/>
  <c r="K15" i="10"/>
  <c r="AC15" i="10"/>
  <c r="Z15" i="10"/>
  <c r="I15" i="10"/>
  <c r="H15" i="10"/>
  <c r="G15" i="10"/>
  <c r="F15" i="10"/>
  <c r="E15" i="10"/>
  <c r="D15" i="10"/>
  <c r="C15" i="10"/>
  <c r="B15" i="10"/>
  <c r="AG14" i="10"/>
  <c r="AF14" i="10"/>
  <c r="W14" i="10"/>
  <c r="K14" i="10"/>
  <c r="AC14" i="10"/>
  <c r="Z14" i="10"/>
  <c r="I14" i="10"/>
  <c r="H14" i="10"/>
  <c r="G14" i="10"/>
  <c r="F14" i="10"/>
  <c r="E14" i="10"/>
  <c r="D14" i="10"/>
  <c r="C14" i="10"/>
  <c r="B14" i="10"/>
  <c r="AG13" i="10"/>
  <c r="AF13" i="10"/>
  <c r="W13" i="10"/>
  <c r="K13" i="10"/>
  <c r="AC13" i="10"/>
  <c r="Z13" i="10"/>
  <c r="I13" i="10"/>
  <c r="H13" i="10"/>
  <c r="G13" i="10"/>
  <c r="F13" i="10"/>
  <c r="E13" i="10"/>
  <c r="D13" i="10"/>
  <c r="C13" i="10"/>
  <c r="B13" i="10"/>
  <c r="AG12" i="10"/>
  <c r="AF12" i="10"/>
  <c r="W12" i="10"/>
  <c r="K12" i="10"/>
  <c r="AC12" i="10"/>
  <c r="Z12" i="10"/>
  <c r="I12" i="10"/>
  <c r="H12" i="10"/>
  <c r="G12" i="10"/>
  <c r="F12" i="10"/>
  <c r="E12" i="10"/>
  <c r="D12" i="10"/>
  <c r="C12" i="10"/>
  <c r="B12" i="10"/>
  <c r="AG11" i="10"/>
  <c r="AF11" i="10"/>
  <c r="W11" i="10"/>
  <c r="K11" i="10"/>
  <c r="AC11" i="10"/>
  <c r="Z11" i="10"/>
  <c r="I11" i="10"/>
  <c r="H11" i="10"/>
  <c r="G11" i="10"/>
  <c r="F11" i="10"/>
  <c r="E11" i="10"/>
  <c r="D11" i="10"/>
  <c r="C11" i="10"/>
  <c r="B11" i="10"/>
  <c r="AG10" i="10"/>
  <c r="AF10" i="10"/>
  <c r="W10" i="10"/>
  <c r="K10" i="10"/>
  <c r="AC10" i="10"/>
  <c r="Z10" i="10"/>
  <c r="I10" i="10"/>
  <c r="H10" i="10"/>
  <c r="G10" i="10"/>
  <c r="F10" i="10"/>
  <c r="E10" i="10"/>
  <c r="D10" i="10"/>
  <c r="C10" i="10"/>
  <c r="B10" i="10"/>
  <c r="AG9" i="10"/>
  <c r="AF9" i="10"/>
  <c r="W9" i="10"/>
  <c r="K9" i="10"/>
  <c r="AC9" i="10"/>
  <c r="Z9" i="10"/>
  <c r="I9" i="10"/>
  <c r="H9" i="10"/>
  <c r="G9" i="10"/>
  <c r="F9" i="10"/>
  <c r="E9" i="10"/>
  <c r="D9" i="10"/>
  <c r="C9" i="10"/>
  <c r="B9" i="10"/>
  <c r="AG8" i="10"/>
  <c r="AF8" i="10"/>
  <c r="W8" i="10"/>
  <c r="K8" i="10"/>
  <c r="AC8" i="10"/>
  <c r="Z8" i="10"/>
  <c r="I8" i="10"/>
  <c r="H8" i="10"/>
  <c r="G8" i="10"/>
  <c r="F8" i="10"/>
  <c r="E8" i="10"/>
  <c r="D8" i="10"/>
  <c r="C8" i="10"/>
  <c r="B8" i="10"/>
  <c r="AG7" i="10"/>
  <c r="AF7" i="10"/>
  <c r="W7" i="10"/>
  <c r="K7" i="10"/>
  <c r="AC7" i="10"/>
  <c r="Z7" i="10"/>
  <c r="I7" i="10"/>
  <c r="H7" i="10"/>
  <c r="G7" i="10"/>
  <c r="F7" i="10"/>
  <c r="E7" i="10"/>
  <c r="D7" i="10"/>
  <c r="C7" i="10"/>
  <c r="B7" i="10"/>
  <c r="T25" i="9"/>
  <c r="AA22" i="9"/>
  <c r="AA21" i="9"/>
  <c r="AA20" i="9"/>
  <c r="AA19" i="9"/>
  <c r="AA18" i="9"/>
  <c r="AA17" i="9"/>
  <c r="AD16" i="9"/>
  <c r="AA16" i="9"/>
  <c r="AD15" i="9"/>
  <c r="AA15" i="9"/>
  <c r="M14" i="9"/>
  <c r="AD14" i="9"/>
  <c r="AA14" i="9"/>
  <c r="M13" i="9"/>
  <c r="AD13" i="9"/>
  <c r="AA13" i="9"/>
  <c r="M12" i="9"/>
  <c r="AD12" i="9"/>
  <c r="AA12" i="9"/>
  <c r="AE11" i="9"/>
  <c r="Y11" i="9"/>
  <c r="V11" i="9"/>
  <c r="U11" i="9"/>
  <c r="S11" i="9"/>
  <c r="R11" i="9"/>
  <c r="Q11" i="9"/>
  <c r="N11" i="9"/>
  <c r="M11" i="9"/>
  <c r="AD11" i="9"/>
  <c r="AA11" i="9"/>
  <c r="AE10" i="9"/>
  <c r="Y10" i="9"/>
  <c r="V10" i="9"/>
  <c r="U10" i="9"/>
  <c r="S10" i="9"/>
  <c r="R10" i="9"/>
  <c r="Q10" i="9"/>
  <c r="N10" i="9"/>
  <c r="M10" i="9"/>
  <c r="AD10" i="9"/>
  <c r="AA10" i="9"/>
  <c r="AE9" i="9"/>
  <c r="Y9" i="9"/>
  <c r="V9" i="9"/>
  <c r="U9" i="9"/>
  <c r="S9" i="9"/>
  <c r="R9" i="9"/>
  <c r="Q9" i="9"/>
  <c r="N9" i="9"/>
  <c r="M9" i="9"/>
  <c r="AD9" i="9"/>
  <c r="AA9" i="9"/>
  <c r="AE8" i="9"/>
  <c r="Y8" i="9"/>
  <c r="V8" i="9"/>
  <c r="U8" i="9"/>
  <c r="S8" i="9"/>
  <c r="R8" i="9"/>
  <c r="Q8" i="9"/>
  <c r="N8" i="9"/>
  <c r="M8" i="9"/>
  <c r="AD8" i="9"/>
  <c r="AA8" i="9"/>
  <c r="AE7" i="9"/>
  <c r="Y7" i="9"/>
  <c r="V7" i="9"/>
  <c r="U7" i="9"/>
  <c r="S7" i="9"/>
  <c r="R7" i="9"/>
  <c r="Q7" i="9"/>
  <c r="N7" i="9"/>
  <c r="M7" i="9"/>
  <c r="AD7" i="9"/>
  <c r="AA7" i="9"/>
  <c r="AE6" i="9"/>
  <c r="Y6" i="9"/>
  <c r="V6" i="9"/>
  <c r="U6" i="9"/>
  <c r="S6" i="9"/>
  <c r="R6" i="9"/>
  <c r="Q6" i="9"/>
  <c r="N6" i="9"/>
  <c r="M6" i="9"/>
  <c r="AD6" i="9"/>
  <c r="AA6" i="9"/>
  <c r="D14" i="8"/>
  <c r="L14" i="8"/>
  <c r="O14" i="8"/>
  <c r="C14" i="8"/>
  <c r="M14" i="8"/>
  <c r="G14" i="8"/>
  <c r="I14" i="8"/>
  <c r="F14" i="8"/>
  <c r="N14" i="8"/>
  <c r="E14" i="8"/>
  <c r="B14" i="8"/>
  <c r="H14" i="8"/>
  <c r="K14" i="8"/>
  <c r="V12" i="9" l="1"/>
  <c r="Y12" i="9"/>
  <c r="AE12" i="9"/>
  <c r="Q278" i="17"/>
  <c r="P277" i="17"/>
  <c r="P276" i="12"/>
  <c r="Q277" i="12"/>
  <c r="E17" i="9"/>
  <c r="K17" i="9"/>
  <c r="W17" i="9"/>
  <c r="Q18" i="9"/>
  <c r="AF18" i="9"/>
  <c r="AC19" i="9"/>
  <c r="F20" i="9"/>
  <c r="R21" i="9"/>
  <c r="D22" i="9"/>
  <c r="K22" i="9"/>
  <c r="W22" i="9"/>
  <c r="Q21" i="9"/>
  <c r="G18" i="9"/>
  <c r="B19" i="9"/>
  <c r="Z19" i="9"/>
  <c r="R18" i="9"/>
  <c r="B21" i="9"/>
  <c r="Z18" i="9"/>
  <c r="E19" i="9"/>
  <c r="F19" i="9"/>
  <c r="M19" i="9"/>
  <c r="R20" i="9"/>
  <c r="AG20" i="9"/>
  <c r="D21" i="9"/>
  <c r="V21" i="9"/>
  <c r="Q22" i="9"/>
  <c r="AF22" i="9"/>
  <c r="B18" i="9"/>
  <c r="AF17" i="9"/>
  <c r="I17" i="9"/>
  <c r="R17" i="9"/>
  <c r="AG17" i="9"/>
  <c r="G19" i="9"/>
  <c r="N19" i="9"/>
  <c r="B20" i="9"/>
  <c r="Z20" i="9"/>
  <c r="S20" i="9"/>
  <c r="K21" i="9"/>
  <c r="W21" i="9"/>
  <c r="AG22" i="9"/>
  <c r="AE17" i="9"/>
  <c r="K19" i="9"/>
  <c r="H17" i="9"/>
  <c r="B17" i="9"/>
  <c r="Z17" i="9"/>
  <c r="S17" i="9"/>
  <c r="H19" i="9"/>
  <c r="Q19" i="9"/>
  <c r="AF19" i="9"/>
  <c r="AC20" i="9"/>
  <c r="F21" i="9"/>
  <c r="M21" i="9"/>
  <c r="I22" i="9"/>
  <c r="S22" i="9"/>
  <c r="AE20" i="9"/>
  <c r="Z21" i="9"/>
  <c r="Q17" i="9"/>
  <c r="U17" i="9"/>
  <c r="F18" i="9"/>
  <c r="I19" i="9"/>
  <c r="R19" i="9"/>
  <c r="AG19" i="9"/>
  <c r="D20" i="9"/>
  <c r="V20" i="9"/>
  <c r="G21" i="9"/>
  <c r="AE21" i="9"/>
  <c r="U22" i="9"/>
  <c r="G20" i="9"/>
  <c r="S21" i="9"/>
  <c r="E22" i="9"/>
  <c r="S18" i="9"/>
  <c r="H20" i="9"/>
  <c r="N18" i="9"/>
  <c r="AE18" i="9"/>
  <c r="K20" i="9"/>
  <c r="W20" i="9"/>
  <c r="AF21" i="9"/>
  <c r="C22" i="9"/>
  <c r="AC22" i="9"/>
  <c r="V22" i="9"/>
  <c r="Q262" i="12"/>
  <c r="P262" i="12" s="1"/>
  <c r="P261" i="12"/>
  <c r="Q106" i="12"/>
  <c r="P105" i="12"/>
  <c r="Q10" i="12"/>
  <c r="P9" i="12"/>
  <c r="Q238" i="12"/>
  <c r="P238" i="12" s="1"/>
  <c r="P237" i="12"/>
  <c r="Q34" i="12"/>
  <c r="P33" i="12"/>
  <c r="Q70" i="12"/>
  <c r="P69" i="12"/>
  <c r="Q82" i="12"/>
  <c r="P82" i="12" s="1"/>
  <c r="P81" i="12"/>
  <c r="Q118" i="12"/>
  <c r="P118" i="12" s="1"/>
  <c r="P117" i="12"/>
  <c r="Q214" i="12"/>
  <c r="P214" i="12" s="1"/>
  <c r="P213" i="12"/>
  <c r="Q22" i="12"/>
  <c r="P22" i="12" s="1"/>
  <c r="P21" i="12"/>
  <c r="Q154" i="12"/>
  <c r="P154" i="12" s="1"/>
  <c r="P153" i="12"/>
  <c r="Q250" i="12"/>
  <c r="P250" i="12" s="1"/>
  <c r="P249" i="12"/>
  <c r="Q46" i="12"/>
  <c r="P46" i="12" s="1"/>
  <c r="P45" i="12"/>
  <c r="Q178" i="12"/>
  <c r="P178" i="12" s="1"/>
  <c r="P177" i="12"/>
  <c r="Q94" i="12"/>
  <c r="P94" i="12" s="1"/>
  <c r="P93" i="12"/>
  <c r="Q190" i="12"/>
  <c r="P189" i="12"/>
  <c r="Q130" i="12"/>
  <c r="P129" i="12"/>
  <c r="Q226" i="12"/>
  <c r="P226" i="12" s="1"/>
  <c r="P225" i="12"/>
  <c r="AE5" i="17"/>
  <c r="AH5" i="17"/>
  <c r="AI5" i="17"/>
  <c r="AF5" i="17"/>
  <c r="AG5" i="17"/>
  <c r="P154" i="17"/>
  <c r="Q11" i="17"/>
  <c r="P11" i="17" s="1"/>
  <c r="P10" i="17"/>
  <c r="Q107" i="17"/>
  <c r="P107" i="17" s="1"/>
  <c r="P106" i="17"/>
  <c r="Q203" i="17"/>
  <c r="P202" i="17"/>
  <c r="P94" i="17"/>
  <c r="Q191" i="17"/>
  <c r="P190" i="17"/>
  <c r="Q119" i="17"/>
  <c r="P118" i="17"/>
  <c r="P82" i="17"/>
  <c r="Q179" i="17"/>
  <c r="Q180" i="17" s="1"/>
  <c r="P178" i="17"/>
  <c r="Q215" i="17"/>
  <c r="P215" i="17" s="1"/>
  <c r="P214" i="17"/>
  <c r="Q71" i="17"/>
  <c r="P70" i="17"/>
  <c r="Q167" i="17"/>
  <c r="Q168" i="17" s="1"/>
  <c r="P166" i="17"/>
  <c r="Q263" i="17"/>
  <c r="P263" i="17" s="1"/>
  <c r="P262" i="17"/>
  <c r="Q59" i="17"/>
  <c r="Q60" i="17" s="1"/>
  <c r="P58" i="17"/>
  <c r="Q251" i="17"/>
  <c r="Q252" i="17" s="1"/>
  <c r="P250" i="17"/>
  <c r="Q23" i="17"/>
  <c r="P22" i="17"/>
  <c r="Q47" i="17"/>
  <c r="P47" i="17" s="1"/>
  <c r="P46" i="17"/>
  <c r="Q143" i="17"/>
  <c r="P143" i="17" s="1"/>
  <c r="P142" i="17"/>
  <c r="Q239" i="17"/>
  <c r="P239" i="17" s="1"/>
  <c r="P238" i="17"/>
  <c r="Q35" i="17"/>
  <c r="P35" i="17" s="1"/>
  <c r="P34" i="17"/>
  <c r="P130" i="17"/>
  <c r="Q227" i="17"/>
  <c r="P227" i="17" s="1"/>
  <c r="P226" i="17"/>
  <c r="U21" i="9"/>
  <c r="C21" i="9"/>
  <c r="AC21" i="9"/>
  <c r="S19" i="9"/>
  <c r="AG21" i="9"/>
  <c r="N21" i="9"/>
  <c r="AC18" i="9"/>
  <c r="U18" i="9"/>
  <c r="Y19" i="9"/>
  <c r="C18" i="9"/>
  <c r="Y22" i="9"/>
  <c r="Q20" i="9"/>
  <c r="G17" i="9"/>
  <c r="E20" i="9"/>
  <c r="M17" i="9"/>
  <c r="W19" i="9"/>
  <c r="V18" i="9"/>
  <c r="Y21" i="9"/>
  <c r="F22" i="9"/>
  <c r="F17" i="9"/>
  <c r="N22" i="9"/>
  <c r="H21" i="9"/>
  <c r="H18" i="9"/>
  <c r="H22" i="9"/>
  <c r="K18" i="9"/>
  <c r="B27" i="9"/>
  <c r="Z27" i="9"/>
  <c r="O27" i="9"/>
  <c r="Y27" i="9"/>
  <c r="H27" i="14"/>
  <c r="M27" i="14"/>
  <c r="V27" i="14"/>
  <c r="D27" i="9"/>
  <c r="AC27" i="9"/>
  <c r="R27" i="9"/>
  <c r="B27" i="14"/>
  <c r="Z27" i="14"/>
  <c r="O27" i="14"/>
  <c r="Y27" i="14"/>
  <c r="AF27" i="9"/>
  <c r="I27" i="9"/>
  <c r="N27" i="9"/>
  <c r="W27" i="9"/>
  <c r="G27" i="14"/>
  <c r="L27" i="14"/>
  <c r="U27" i="14"/>
  <c r="E27" i="9"/>
  <c r="AD27" i="9"/>
  <c r="S27" i="9"/>
  <c r="AG27" i="9"/>
  <c r="C27" i="14"/>
  <c r="AA27" i="14"/>
  <c r="Q27" i="14"/>
  <c r="AE27" i="14"/>
  <c r="AE22" i="9"/>
  <c r="D27" i="14"/>
  <c r="AC27" i="14"/>
  <c r="R27" i="14"/>
  <c r="AF27" i="14"/>
  <c r="N20" i="9"/>
  <c r="G27" i="9"/>
  <c r="L27" i="9"/>
  <c r="U27" i="9"/>
  <c r="E27" i="14"/>
  <c r="AD27" i="14"/>
  <c r="S27" i="14"/>
  <c r="AG27" i="14"/>
  <c r="H27" i="9"/>
  <c r="M27" i="9"/>
  <c r="F27" i="14"/>
  <c r="K27" i="14"/>
  <c r="T27" i="14"/>
  <c r="V27" i="9"/>
  <c r="C27" i="9"/>
  <c r="AA27" i="9"/>
  <c r="Q27" i="9"/>
  <c r="AE27" i="9"/>
  <c r="I27" i="14"/>
  <c r="N27" i="14"/>
  <c r="W27" i="14"/>
  <c r="F27" i="9"/>
  <c r="K27" i="9"/>
  <c r="T27" i="9"/>
  <c r="D17" i="9"/>
  <c r="C17" i="9"/>
  <c r="AG18" i="9"/>
  <c r="V17" i="9"/>
  <c r="AE19" i="9"/>
  <c r="C19" i="9"/>
  <c r="C20" i="9"/>
  <c r="D18" i="9"/>
  <c r="E21" i="9"/>
  <c r="AF20" i="9"/>
  <c r="AD22" i="9"/>
  <c r="G22" i="9"/>
  <c r="N17" i="9"/>
  <c r="AC12" i="9"/>
  <c r="D19" i="9"/>
  <c r="M22" i="9"/>
  <c r="Y18" i="9"/>
  <c r="Y17" i="9"/>
  <c r="AC17" i="9"/>
  <c r="U20" i="9"/>
  <c r="T24" i="17"/>
  <c r="V19" i="9"/>
  <c r="M20" i="9"/>
  <c r="M18" i="9"/>
  <c r="J14" i="8"/>
  <c r="U19" i="9"/>
  <c r="AC5" i="12"/>
  <c r="U5" i="12"/>
  <c r="AF5" i="12"/>
  <c r="AB5" i="12"/>
  <c r="AI5" i="12"/>
  <c r="AA5" i="12"/>
  <c r="X5" i="12"/>
  <c r="AH5" i="12"/>
  <c r="Z5" i="12"/>
  <c r="AE5" i="12"/>
  <c r="AG5" i="12"/>
  <c r="Y5" i="12"/>
  <c r="W5" i="12"/>
  <c r="AD5" i="12"/>
  <c r="V5" i="12"/>
  <c r="AK24" i="12"/>
  <c r="AC24" i="12"/>
  <c r="U24" i="12"/>
  <c r="W24" i="12"/>
  <c r="V24" i="12"/>
  <c r="AJ24" i="12"/>
  <c r="AB24" i="12"/>
  <c r="AI24" i="12"/>
  <c r="AA24" i="12"/>
  <c r="X24" i="12"/>
  <c r="AH24" i="12"/>
  <c r="Z24" i="12"/>
  <c r="AG24" i="12"/>
  <c r="Y24" i="12"/>
  <c r="AF24" i="12"/>
  <c r="AD24" i="12"/>
  <c r="AE24" i="12"/>
  <c r="Y20" i="9"/>
  <c r="F258" i="17"/>
  <c r="F259" i="17" s="1"/>
  <c r="F260" i="17" s="1"/>
  <c r="F261" i="17" s="1"/>
  <c r="O258" i="17"/>
  <c r="O259" i="17" s="1"/>
  <c r="O260" i="17" s="1"/>
  <c r="O261" i="17" s="1"/>
  <c r="G258" i="17"/>
  <c r="G259" i="17" s="1"/>
  <c r="G260" i="17" s="1"/>
  <c r="G261" i="17" s="1"/>
  <c r="R258" i="17"/>
  <c r="R259" i="17" s="1"/>
  <c r="R260" i="17" s="1"/>
  <c r="R261" i="17" s="1"/>
  <c r="J258" i="17"/>
  <c r="J259" i="17" s="1"/>
  <c r="J260" i="17" s="1"/>
  <c r="J261" i="17" s="1"/>
  <c r="H258" i="17"/>
  <c r="H259" i="17" s="1"/>
  <c r="H260" i="17" s="1"/>
  <c r="H261" i="17" s="1"/>
  <c r="I258" i="17"/>
  <c r="I259" i="17" s="1"/>
  <c r="I260" i="17" s="1"/>
  <c r="I261" i="17" s="1"/>
  <c r="C258" i="17"/>
  <c r="C259" i="17" s="1"/>
  <c r="C260" i="17" s="1"/>
  <c r="C261" i="17" s="1"/>
  <c r="D258" i="17"/>
  <c r="D259" i="17" s="1"/>
  <c r="D260" i="17" s="1"/>
  <c r="D261" i="17" s="1"/>
  <c r="M258" i="17"/>
  <c r="M259" i="17" s="1"/>
  <c r="M260" i="17" s="1"/>
  <c r="M261" i="17" s="1"/>
  <c r="E258" i="17"/>
  <c r="E259" i="17" s="1"/>
  <c r="E260" i="17" s="1"/>
  <c r="E261" i="17" s="1"/>
  <c r="N258" i="17"/>
  <c r="N259" i="17" s="1"/>
  <c r="N260" i="17" s="1"/>
  <c r="N261" i="17" s="1"/>
  <c r="F20" i="14"/>
  <c r="I18" i="9"/>
  <c r="K18" i="14"/>
  <c r="Z22" i="9"/>
  <c r="B22" i="9"/>
  <c r="U18" i="14"/>
  <c r="AC24" i="14"/>
  <c r="R22" i="9"/>
  <c r="M26" i="14"/>
  <c r="U12" i="14"/>
  <c r="H17" i="14"/>
  <c r="U20" i="14"/>
  <c r="AC22" i="14"/>
  <c r="H25" i="14"/>
  <c r="C25" i="14"/>
  <c r="AA25" i="14"/>
  <c r="AF25" i="14"/>
  <c r="K26" i="14"/>
  <c r="W12" i="9"/>
  <c r="I26" i="9"/>
  <c r="Z17" i="14"/>
  <c r="R17" i="14"/>
  <c r="F18" i="14"/>
  <c r="B19" i="14"/>
  <c r="E19" i="14"/>
  <c r="G24" i="14"/>
  <c r="C26" i="14"/>
  <c r="Q26" i="14"/>
  <c r="AE26" i="14"/>
  <c r="I20" i="9"/>
  <c r="I21" i="9"/>
  <c r="E18" i="9"/>
  <c r="E26" i="9"/>
  <c r="AG26" i="9"/>
  <c r="R12" i="9"/>
  <c r="E12" i="9"/>
  <c r="Q12" i="9"/>
  <c r="F25" i="14"/>
  <c r="K25" i="14"/>
  <c r="R13" i="14"/>
  <c r="AF13" i="14"/>
  <c r="I15" i="14"/>
  <c r="Z19" i="14"/>
  <c r="R19" i="14"/>
  <c r="K20" i="14"/>
  <c r="W20" i="14"/>
  <c r="F22" i="14"/>
  <c r="K22" i="14"/>
  <c r="B23" i="14"/>
  <c r="R23" i="14"/>
  <c r="K24" i="14"/>
  <c r="W24" i="14"/>
  <c r="U25" i="14"/>
  <c r="AG22" i="14"/>
  <c r="I9" i="14"/>
  <c r="S11" i="14"/>
  <c r="M16" i="14"/>
  <c r="Y18" i="14"/>
  <c r="AA19" i="14"/>
  <c r="M20" i="14"/>
  <c r="C21" i="14"/>
  <c r="AA21" i="14"/>
  <c r="M22" i="14"/>
  <c r="Y22" i="14"/>
  <c r="AA23" i="14"/>
  <c r="S23" i="14"/>
  <c r="Y24" i="14"/>
  <c r="AG25" i="14"/>
  <c r="I26" i="14"/>
  <c r="N26" i="14"/>
  <c r="W26" i="14"/>
  <c r="E26" i="14"/>
  <c r="AG26" i="14"/>
  <c r="G8" i="14"/>
  <c r="AE8" i="14"/>
  <c r="F8" i="14"/>
  <c r="K8" i="14"/>
  <c r="W8" i="14"/>
  <c r="C9" i="14"/>
  <c r="B9" i="14"/>
  <c r="Z9" i="14"/>
  <c r="AG9" i="14"/>
  <c r="G10" i="14"/>
  <c r="AE10" i="14"/>
  <c r="F10" i="14"/>
  <c r="K10" i="14"/>
  <c r="W10" i="14"/>
  <c r="D11" i="14"/>
  <c r="I6" i="9"/>
  <c r="AG12" i="9"/>
  <c r="AE14" i="9"/>
  <c r="C18" i="14"/>
  <c r="AD19" i="14"/>
  <c r="H24" i="14"/>
  <c r="N24" i="14"/>
  <c r="B25" i="14"/>
  <c r="V26" i="14"/>
  <c r="G26" i="14"/>
  <c r="AF7" i="14"/>
  <c r="E8" i="14"/>
  <c r="D8" i="14"/>
  <c r="AC8" i="14"/>
  <c r="AF9" i="14"/>
  <c r="E10" i="14"/>
  <c r="AC10" i="14"/>
  <c r="I11" i="14"/>
  <c r="Q11" i="14"/>
  <c r="AF11" i="14"/>
  <c r="E12" i="14"/>
  <c r="AD12" i="14"/>
  <c r="V12" i="14"/>
  <c r="D25" i="14"/>
  <c r="T13" i="12"/>
  <c r="AK13" i="12" s="1"/>
  <c r="F16" i="14"/>
  <c r="W16" i="14"/>
  <c r="W18" i="14"/>
  <c r="AG19" i="14"/>
  <c r="Q21" i="14"/>
  <c r="C23" i="14"/>
  <c r="C8" i="14"/>
  <c r="H9" i="14"/>
  <c r="D10" i="14"/>
  <c r="H11" i="14"/>
  <c r="N11" i="14"/>
  <c r="AE11" i="14"/>
  <c r="D12" i="14"/>
  <c r="AC12" i="14"/>
  <c r="I13" i="14"/>
  <c r="Q13" i="14"/>
  <c r="H13" i="14"/>
  <c r="N13" i="14"/>
  <c r="AE13" i="14"/>
  <c r="E14" i="14"/>
  <c r="AD14" i="14"/>
  <c r="V14" i="14"/>
  <c r="D14" i="14"/>
  <c r="AC14" i="14"/>
  <c r="U14" i="14"/>
  <c r="Q15" i="14"/>
  <c r="AF15" i="14"/>
  <c r="H15" i="14"/>
  <c r="N15" i="14"/>
  <c r="AE15" i="14"/>
  <c r="E16" i="14"/>
  <c r="AD16" i="14"/>
  <c r="V16" i="14"/>
  <c r="D16" i="14"/>
  <c r="AC16" i="14"/>
  <c r="U16" i="14"/>
  <c r="C16" i="14"/>
  <c r="I17" i="14"/>
  <c r="Q17" i="14"/>
  <c r="AF17" i="14"/>
  <c r="N17" i="14"/>
  <c r="AE17" i="14"/>
  <c r="F17" i="14"/>
  <c r="E18" i="14"/>
  <c r="AD18" i="14"/>
  <c r="V18" i="14"/>
  <c r="D18" i="14"/>
  <c r="AC18" i="14"/>
  <c r="S18" i="14"/>
  <c r="I19" i="14"/>
  <c r="Q19" i="14"/>
  <c r="AF19" i="14"/>
  <c r="H19" i="14"/>
  <c r="N19" i="14"/>
  <c r="AE19" i="14"/>
  <c r="E20" i="14"/>
  <c r="AD20" i="14"/>
  <c r="V20" i="14"/>
  <c r="D20" i="14"/>
  <c r="AC20" i="14"/>
  <c r="I21" i="14"/>
  <c r="AF21" i="14"/>
  <c r="H21" i="14"/>
  <c r="N21" i="14"/>
  <c r="AE21" i="14"/>
  <c r="E22" i="14"/>
  <c r="AD22" i="14"/>
  <c r="V22" i="14"/>
  <c r="D22" i="14"/>
  <c r="U22" i="14"/>
  <c r="B22" i="14"/>
  <c r="Z22" i="14"/>
  <c r="R22" i="14"/>
  <c r="I23" i="14"/>
  <c r="Q23" i="14"/>
  <c r="AF23" i="14"/>
  <c r="H23" i="14"/>
  <c r="N23" i="14"/>
  <c r="AE23" i="14"/>
  <c r="E24" i="14"/>
  <c r="AD24" i="14"/>
  <c r="V24" i="14"/>
  <c r="D24" i="14"/>
  <c r="U24" i="14"/>
  <c r="I25" i="14"/>
  <c r="G25" i="14"/>
  <c r="L25" i="14"/>
  <c r="AC25" i="14"/>
  <c r="R25" i="14"/>
  <c r="N25" i="14"/>
  <c r="Y25" i="14"/>
  <c r="T26" i="14"/>
  <c r="O26" i="14"/>
  <c r="Y26" i="14"/>
  <c r="L26" i="14"/>
  <c r="U26" i="14"/>
  <c r="C11" i="14"/>
  <c r="AA11" i="14"/>
  <c r="B11" i="14"/>
  <c r="Z11" i="14"/>
  <c r="R11" i="14"/>
  <c r="AG11" i="14"/>
  <c r="G12" i="14"/>
  <c r="M12" i="14"/>
  <c r="Y12" i="14"/>
  <c r="B13" i="14"/>
  <c r="G16" i="14"/>
  <c r="K16" i="14"/>
  <c r="B17" i="14"/>
  <c r="AG17" i="14"/>
  <c r="V19" i="14"/>
  <c r="C19" i="14"/>
  <c r="S19" i="14"/>
  <c r="G20" i="14"/>
  <c r="Y20" i="14"/>
  <c r="S21" i="14"/>
  <c r="B21" i="14"/>
  <c r="Z21" i="14"/>
  <c r="R21" i="14"/>
  <c r="AG21" i="14"/>
  <c r="G22" i="14"/>
  <c r="W22" i="14"/>
  <c r="Z23" i="14"/>
  <c r="AG23" i="14"/>
  <c r="AE24" i="14"/>
  <c r="M24" i="14"/>
  <c r="F24" i="14"/>
  <c r="Q25" i="14"/>
  <c r="F7" i="14"/>
  <c r="AG8" i="14"/>
  <c r="G9" i="14"/>
  <c r="AE9" i="14"/>
  <c r="C10" i="14"/>
  <c r="B10" i="14"/>
  <c r="Z10" i="14"/>
  <c r="G11" i="14"/>
  <c r="M11" i="14"/>
  <c r="Y11" i="14"/>
  <c r="C12" i="14"/>
  <c r="AA12" i="14"/>
  <c r="S12" i="14"/>
  <c r="G13" i="14"/>
  <c r="M13" i="14"/>
  <c r="Y13" i="14"/>
  <c r="C14" i="14"/>
  <c r="AA14" i="14"/>
  <c r="S14" i="14"/>
  <c r="G15" i="14"/>
  <c r="M15" i="14"/>
  <c r="Y15" i="14"/>
  <c r="AA16" i="14"/>
  <c r="S16" i="14"/>
  <c r="G17" i="14"/>
  <c r="M17" i="14"/>
  <c r="Y17" i="14"/>
  <c r="K17" i="14"/>
  <c r="W17" i="14"/>
  <c r="AA18" i="14"/>
  <c r="G19" i="14"/>
  <c r="M19" i="14"/>
  <c r="Y19" i="14"/>
  <c r="F19" i="14"/>
  <c r="K19" i="14"/>
  <c r="W19" i="14"/>
  <c r="C20" i="14"/>
  <c r="AA20" i="14"/>
  <c r="S20" i="14"/>
  <c r="B20" i="14"/>
  <c r="Z20" i="14"/>
  <c r="R20" i="14"/>
  <c r="AG20" i="14"/>
  <c r="G21" i="14"/>
  <c r="M21" i="14"/>
  <c r="Y21" i="14"/>
  <c r="F21" i="14"/>
  <c r="Z25" i="14"/>
  <c r="W6" i="14"/>
  <c r="E6" i="14"/>
  <c r="D6" i="14"/>
  <c r="AC6" i="14"/>
  <c r="I7" i="14"/>
  <c r="H7" i="14"/>
  <c r="B26" i="14"/>
  <c r="Z26" i="14"/>
  <c r="AA26" i="14"/>
  <c r="G6" i="14"/>
  <c r="K6" i="14"/>
  <c r="Z7" i="14"/>
  <c r="AE6" i="14"/>
  <c r="F6" i="14"/>
  <c r="B7" i="14"/>
  <c r="AG7" i="14"/>
  <c r="Q83" i="17"/>
  <c r="Q95" i="17"/>
  <c r="P95" i="17" s="1"/>
  <c r="C6" i="14"/>
  <c r="AF6" i="14"/>
  <c r="G7" i="14"/>
  <c r="AE7" i="14"/>
  <c r="AC11" i="14"/>
  <c r="C7" i="14"/>
  <c r="L167" i="17"/>
  <c r="L168" i="17" s="1"/>
  <c r="L169" i="17" s="1"/>
  <c r="L170" i="17" s="1"/>
  <c r="L171" i="17" s="1"/>
  <c r="L172" i="17" s="1"/>
  <c r="L173" i="17" s="1"/>
  <c r="L174" i="17" s="1"/>
  <c r="L175" i="17" s="1"/>
  <c r="L176" i="17" s="1"/>
  <c r="L177" i="17" s="1"/>
  <c r="Y16" i="14"/>
  <c r="C17" i="14"/>
  <c r="AA17" i="14"/>
  <c r="S17" i="14"/>
  <c r="L251" i="17"/>
  <c r="L252" i="17" s="1"/>
  <c r="L253" i="17" s="1"/>
  <c r="L254" i="17" s="1"/>
  <c r="L255" i="17" s="1"/>
  <c r="L256" i="17" s="1"/>
  <c r="L257" i="17" s="1"/>
  <c r="I14" i="14"/>
  <c r="Q14" i="14"/>
  <c r="H14" i="14"/>
  <c r="N14" i="14"/>
  <c r="AE14" i="14"/>
  <c r="E17" i="14"/>
  <c r="V17" i="14"/>
  <c r="D19" i="14"/>
  <c r="AC19" i="14"/>
  <c r="U19" i="14"/>
  <c r="I20" i="14"/>
  <c r="Q20" i="14"/>
  <c r="AF20" i="14"/>
  <c r="H20" i="14"/>
  <c r="N20" i="14"/>
  <c r="AE20" i="14"/>
  <c r="K21" i="14"/>
  <c r="W21" i="14"/>
  <c r="E21" i="14"/>
  <c r="AD21" i="14"/>
  <c r="V21" i="14"/>
  <c r="D21" i="14"/>
  <c r="AC21" i="14"/>
  <c r="U21" i="14"/>
  <c r="C22" i="14"/>
  <c r="AA22" i="14"/>
  <c r="S22" i="14"/>
  <c r="I22" i="14"/>
  <c r="Q22" i="14"/>
  <c r="AF22" i="14"/>
  <c r="H22" i="14"/>
  <c r="N22" i="14"/>
  <c r="AE22" i="14"/>
  <c r="G23" i="14"/>
  <c r="M23" i="14"/>
  <c r="Y23" i="14"/>
  <c r="F23" i="14"/>
  <c r="K23" i="14"/>
  <c r="W23" i="14"/>
  <c r="E23" i="14"/>
  <c r="AD23" i="14"/>
  <c r="V23" i="14"/>
  <c r="D23" i="14"/>
  <c r="AC23" i="14"/>
  <c r="U23" i="14"/>
  <c r="C24" i="14"/>
  <c r="AA24" i="14"/>
  <c r="S24" i="14"/>
  <c r="B24" i="14"/>
  <c r="Z24" i="14"/>
  <c r="R24" i="14"/>
  <c r="AG24" i="14"/>
  <c r="I24" i="14"/>
  <c r="Q24" i="14"/>
  <c r="AF24" i="14"/>
  <c r="M25" i="14"/>
  <c r="W25" i="14"/>
  <c r="E25" i="14"/>
  <c r="AD25" i="14"/>
  <c r="S25" i="14"/>
  <c r="O25" i="14"/>
  <c r="AE25" i="14"/>
  <c r="V25" i="14"/>
  <c r="D26" i="14"/>
  <c r="AC26" i="14"/>
  <c r="R26" i="14"/>
  <c r="AF26" i="14"/>
  <c r="H26" i="14"/>
  <c r="F26" i="14"/>
  <c r="AD26" i="14"/>
  <c r="S26" i="14"/>
  <c r="L203" i="17"/>
  <c r="L204" i="17" s="1"/>
  <c r="L205" i="17" s="1"/>
  <c r="L206" i="17" s="1"/>
  <c r="L207" i="17" s="1"/>
  <c r="L208" i="17" s="1"/>
  <c r="L209" i="17" s="1"/>
  <c r="L210" i="17" s="1"/>
  <c r="L211" i="17" s="1"/>
  <c r="L212" i="17" s="1"/>
  <c r="L213" i="17" s="1"/>
  <c r="I6" i="14"/>
  <c r="E7" i="14"/>
  <c r="AC7" i="14"/>
  <c r="I8" i="14"/>
  <c r="AF8" i="14"/>
  <c r="H8" i="14"/>
  <c r="E9" i="14"/>
  <c r="D9" i="14"/>
  <c r="AC9" i="14"/>
  <c r="I10" i="14"/>
  <c r="AF10" i="14"/>
  <c r="H10" i="14"/>
  <c r="E11" i="14"/>
  <c r="AD11" i="14"/>
  <c r="V11" i="14"/>
  <c r="U11" i="14"/>
  <c r="I12" i="14"/>
  <c r="Q12" i="14"/>
  <c r="AF12" i="14"/>
  <c r="H12" i="14"/>
  <c r="N12" i="14"/>
  <c r="AE12" i="14"/>
  <c r="F12" i="14"/>
  <c r="K12" i="14"/>
  <c r="W12" i="14"/>
  <c r="E13" i="14"/>
  <c r="AD13" i="14"/>
  <c r="V13" i="14"/>
  <c r="Z13" i="14"/>
  <c r="AG13" i="14"/>
  <c r="AF14" i="14"/>
  <c r="F14" i="14"/>
  <c r="K14" i="14"/>
  <c r="W14" i="14"/>
  <c r="B15" i="14"/>
  <c r="Z15" i="14"/>
  <c r="R15" i="14"/>
  <c r="AG15" i="14"/>
  <c r="B6" i="14"/>
  <c r="Z6" i="14"/>
  <c r="AG6" i="14"/>
  <c r="K7" i="14"/>
  <c r="W7" i="14"/>
  <c r="B8" i="14"/>
  <c r="Z8" i="14"/>
  <c r="F9" i="14"/>
  <c r="K9" i="14"/>
  <c r="W9" i="14"/>
  <c r="AG10" i="14"/>
  <c r="F11" i="14"/>
  <c r="K11" i="14"/>
  <c r="W11" i="14"/>
  <c r="B12" i="14"/>
  <c r="Z12" i="14"/>
  <c r="R12" i="14"/>
  <c r="AG12" i="14"/>
  <c r="F13" i="14"/>
  <c r="K13" i="14"/>
  <c r="W13" i="14"/>
  <c r="B14" i="14"/>
  <c r="Z14" i="14"/>
  <c r="R14" i="14"/>
  <c r="AG14" i="14"/>
  <c r="F15" i="14"/>
  <c r="K15" i="14"/>
  <c r="W15" i="14"/>
  <c r="B16" i="14"/>
  <c r="Z16" i="14"/>
  <c r="R16" i="14"/>
  <c r="AG16" i="14"/>
  <c r="AD17" i="14"/>
  <c r="D17" i="14"/>
  <c r="AC17" i="14"/>
  <c r="U17" i="14"/>
  <c r="B18" i="14"/>
  <c r="Z18" i="14"/>
  <c r="R18" i="14"/>
  <c r="AG18" i="14"/>
  <c r="I18" i="14"/>
  <c r="Q18" i="14"/>
  <c r="AF18" i="14"/>
  <c r="H18" i="14"/>
  <c r="N18" i="14"/>
  <c r="AE18" i="14"/>
  <c r="G18" i="14"/>
  <c r="M18" i="14"/>
  <c r="M15" i="9"/>
  <c r="G15" i="9"/>
  <c r="AA26" i="9"/>
  <c r="C10" i="9"/>
  <c r="C11" i="9"/>
  <c r="N13" i="9"/>
  <c r="AG13" i="9"/>
  <c r="G14" i="9"/>
  <c r="W7" i="9"/>
  <c r="Y15" i="9"/>
  <c r="N15" i="9"/>
  <c r="AE15" i="9"/>
  <c r="G24" i="9"/>
  <c r="M24" i="9"/>
  <c r="Y24" i="9"/>
  <c r="F24" i="9"/>
  <c r="K24" i="9"/>
  <c r="W24" i="9"/>
  <c r="AF25" i="9"/>
  <c r="Q26" i="9"/>
  <c r="AE26" i="9"/>
  <c r="I13" i="9"/>
  <c r="F25" i="9"/>
  <c r="K25" i="9"/>
  <c r="AG25" i="9"/>
  <c r="G26" i="9"/>
  <c r="M26" i="9"/>
  <c r="AD26" i="9"/>
  <c r="S26" i="9"/>
  <c r="W16" i="9"/>
  <c r="I24" i="9"/>
  <c r="S12" i="9"/>
  <c r="E23" i="9"/>
  <c r="AG15" i="9"/>
  <c r="AF24" i="9"/>
  <c r="F15" i="9"/>
  <c r="Q15" i="9"/>
  <c r="AC16" i="9"/>
  <c r="D16" i="9"/>
  <c r="W18" i="9"/>
  <c r="AD23" i="9"/>
  <c r="V23" i="9"/>
  <c r="D23" i="9"/>
  <c r="AC23" i="9"/>
  <c r="U23" i="9"/>
  <c r="Q24" i="9"/>
  <c r="H24" i="9"/>
  <c r="N24" i="9"/>
  <c r="AE24" i="9"/>
  <c r="E25" i="9"/>
  <c r="AD25" i="9"/>
  <c r="S25" i="9"/>
  <c r="D26" i="9"/>
  <c r="K8" i="9"/>
  <c r="F12" i="9"/>
  <c r="AF13" i="9"/>
  <c r="AF15" i="9"/>
  <c r="R15" i="9"/>
  <c r="C16" i="9"/>
  <c r="V16" i="9"/>
  <c r="K16" i="9"/>
  <c r="W8" i="9"/>
  <c r="G12" i="9"/>
  <c r="AE13" i="9"/>
  <c r="R13" i="9"/>
  <c r="N14" i="9"/>
  <c r="I14" i="9"/>
  <c r="H6" i="9"/>
  <c r="H12" i="9"/>
  <c r="B12" i="9"/>
  <c r="Z12" i="9"/>
  <c r="AF12" i="9"/>
  <c r="S15" i="9"/>
  <c r="W15" i="9"/>
  <c r="E16" i="9"/>
  <c r="M16" i="9"/>
  <c r="F16" i="9"/>
  <c r="G16" i="9"/>
  <c r="I23" i="9"/>
  <c r="Q23" i="9"/>
  <c r="AF23" i="9"/>
  <c r="H23" i="9"/>
  <c r="N23" i="9"/>
  <c r="AE23" i="9"/>
  <c r="G23" i="9"/>
  <c r="M23" i="9"/>
  <c r="Y23" i="9"/>
  <c r="F23" i="9"/>
  <c r="K23" i="9"/>
  <c r="W23" i="9"/>
  <c r="E24" i="9"/>
  <c r="AD24" i="9"/>
  <c r="V24" i="9"/>
  <c r="D24" i="9"/>
  <c r="AC24" i="9"/>
  <c r="U24" i="9"/>
  <c r="C24" i="9"/>
  <c r="AA24" i="9"/>
  <c r="S24" i="9"/>
  <c r="I25" i="9"/>
  <c r="O25" i="9"/>
  <c r="AE25" i="9"/>
  <c r="G25" i="9"/>
  <c r="L25" i="9"/>
  <c r="H26" i="9"/>
  <c r="I12" i="9"/>
  <c r="U12" i="9"/>
  <c r="C12" i="9"/>
  <c r="V26" i="9"/>
  <c r="H9" i="9"/>
  <c r="D9" i="9"/>
  <c r="F9" i="9"/>
  <c r="H10" i="9"/>
  <c r="H11" i="9"/>
  <c r="B11" i="9"/>
  <c r="Z11" i="9"/>
  <c r="D11" i="9"/>
  <c r="H13" i="9"/>
  <c r="S13" i="9"/>
  <c r="B13" i="9"/>
  <c r="Z13" i="9"/>
  <c r="Q13" i="9"/>
  <c r="H14" i="9"/>
  <c r="S14" i="9"/>
  <c r="Y14" i="9"/>
  <c r="Q14" i="9"/>
  <c r="AF14" i="9"/>
  <c r="H15" i="9"/>
  <c r="K15" i="9"/>
  <c r="Y16" i="9"/>
  <c r="B24" i="9"/>
  <c r="Z24" i="9"/>
  <c r="R24" i="9"/>
  <c r="AG24" i="9"/>
  <c r="V25" i="9"/>
  <c r="D25" i="9"/>
  <c r="AC25" i="9"/>
  <c r="R25" i="9"/>
  <c r="F26" i="9"/>
  <c r="K26" i="9"/>
  <c r="T26" i="9"/>
  <c r="B26" i="9"/>
  <c r="Z26" i="9"/>
  <c r="O26" i="9"/>
  <c r="Y26" i="9"/>
  <c r="L26" i="9"/>
  <c r="U26" i="9"/>
  <c r="AF6" i="9"/>
  <c r="F8" i="9"/>
  <c r="C6" i="9"/>
  <c r="W6" i="9"/>
  <c r="I7" i="9"/>
  <c r="E7" i="9"/>
  <c r="G7" i="9"/>
  <c r="C8" i="9"/>
  <c r="AC8" i="9"/>
  <c r="E8" i="9"/>
  <c r="G8" i="9"/>
  <c r="AG8" i="9"/>
  <c r="I9" i="9"/>
  <c r="C9" i="9"/>
  <c r="AC9" i="9"/>
  <c r="E9" i="9"/>
  <c r="W9" i="9"/>
  <c r="G9" i="9"/>
  <c r="AG9" i="9"/>
  <c r="I10" i="9"/>
  <c r="AC10" i="9"/>
  <c r="E10" i="9"/>
  <c r="W10" i="9"/>
  <c r="G10" i="9"/>
  <c r="AG10" i="9"/>
  <c r="I11" i="9"/>
  <c r="AC11" i="9"/>
  <c r="E11" i="9"/>
  <c r="W11" i="9"/>
  <c r="G11" i="9"/>
  <c r="AG11" i="9"/>
  <c r="K12" i="9"/>
  <c r="U13" i="9"/>
  <c r="C13" i="9"/>
  <c r="AC13" i="9"/>
  <c r="W13" i="9"/>
  <c r="E13" i="9"/>
  <c r="G13" i="9"/>
  <c r="U14" i="9"/>
  <c r="C14" i="9"/>
  <c r="AC14" i="9"/>
  <c r="W14" i="9"/>
  <c r="E14" i="9"/>
  <c r="R14" i="9"/>
  <c r="AG14" i="9"/>
  <c r="I15" i="9"/>
  <c r="B23" i="9"/>
  <c r="Z23" i="9"/>
  <c r="R23" i="9"/>
  <c r="AG23" i="9"/>
  <c r="B25" i="9"/>
  <c r="Z25" i="9"/>
  <c r="Q25" i="9"/>
  <c r="H25" i="9"/>
  <c r="M25" i="9"/>
  <c r="W25" i="9"/>
  <c r="C26" i="9"/>
  <c r="H7" i="9"/>
  <c r="K7" i="9"/>
  <c r="H8" i="9"/>
  <c r="K9" i="9"/>
  <c r="E6" i="9"/>
  <c r="AG6" i="9"/>
  <c r="AC7" i="9"/>
  <c r="I8" i="9"/>
  <c r="D12" i="9"/>
  <c r="N12" i="9"/>
  <c r="E15" i="9"/>
  <c r="I16" i="9"/>
  <c r="S16" i="9"/>
  <c r="B16" i="9"/>
  <c r="Z16" i="9"/>
  <c r="U16" i="9"/>
  <c r="C23" i="9"/>
  <c r="AA23" i="9"/>
  <c r="S23" i="9"/>
  <c r="C25" i="9"/>
  <c r="AA25" i="9"/>
  <c r="U25" i="9"/>
  <c r="AC26" i="9"/>
  <c r="R26" i="9"/>
  <c r="AF26" i="9"/>
  <c r="N26" i="9"/>
  <c r="W26" i="9"/>
  <c r="F7" i="9"/>
  <c r="D10" i="9"/>
  <c r="AC6" i="9"/>
  <c r="G6" i="9"/>
  <c r="C7" i="9"/>
  <c r="AG7" i="9"/>
  <c r="AC15" i="9"/>
  <c r="B6" i="9"/>
  <c r="Z6" i="9"/>
  <c r="D6" i="9"/>
  <c r="K6" i="9"/>
  <c r="F6" i="9"/>
  <c r="B7" i="9"/>
  <c r="Z7" i="9"/>
  <c r="D7" i="9"/>
  <c r="AF7" i="9"/>
  <c r="B8" i="9"/>
  <c r="Z8" i="9"/>
  <c r="D8" i="9"/>
  <c r="AF8" i="9"/>
  <c r="B9" i="9"/>
  <c r="Z9" i="9"/>
  <c r="AF9" i="9"/>
  <c r="B10" i="9"/>
  <c r="Z10" i="9"/>
  <c r="K10" i="9"/>
  <c r="F10" i="9"/>
  <c r="AF10" i="9"/>
  <c r="K11" i="9"/>
  <c r="F11" i="9"/>
  <c r="AF11" i="9"/>
  <c r="V13" i="9"/>
  <c r="D13" i="9"/>
  <c r="K13" i="9"/>
  <c r="Y13" i="9"/>
  <c r="F13" i="9"/>
  <c r="B14" i="9"/>
  <c r="Z14" i="9"/>
  <c r="V14" i="9"/>
  <c r="D14" i="9"/>
  <c r="K14" i="9"/>
  <c r="F14" i="9"/>
  <c r="B15" i="9"/>
  <c r="Z15" i="9"/>
  <c r="V15" i="9"/>
  <c r="D15" i="9"/>
  <c r="Q16" i="9"/>
  <c r="AF16" i="9"/>
  <c r="H16" i="9"/>
  <c r="R16" i="9"/>
  <c r="AG16" i="9"/>
  <c r="N25" i="9"/>
  <c r="Y25" i="9"/>
  <c r="C15" i="9"/>
  <c r="N16" i="9"/>
  <c r="U15" i="9"/>
  <c r="AE16" i="9"/>
  <c r="T23" i="12"/>
  <c r="T20" i="12"/>
  <c r="T6" i="12"/>
  <c r="AJ6" i="12" s="1"/>
  <c r="Q166" i="12"/>
  <c r="P166" i="12" s="1"/>
  <c r="Q142" i="12"/>
  <c r="P142" i="12" s="1"/>
  <c r="Q202" i="12"/>
  <c r="P202" i="12" s="1"/>
  <c r="H6" i="14"/>
  <c r="D7" i="14"/>
  <c r="D13" i="14"/>
  <c r="AC13" i="14"/>
  <c r="U13" i="14"/>
  <c r="C13" i="14"/>
  <c r="AA13" i="14"/>
  <c r="S13" i="14"/>
  <c r="G14" i="14"/>
  <c r="M14" i="14"/>
  <c r="Y14" i="14"/>
  <c r="E15" i="14"/>
  <c r="AD15" i="14"/>
  <c r="V15" i="14"/>
  <c r="D15" i="14"/>
  <c r="AC15" i="14"/>
  <c r="U15" i="14"/>
  <c r="C15" i="14"/>
  <c r="AA15" i="14"/>
  <c r="S15" i="14"/>
  <c r="I16" i="14"/>
  <c r="Q16" i="14"/>
  <c r="AF16" i="14"/>
  <c r="H16" i="14"/>
  <c r="N16" i="14"/>
  <c r="AE16" i="14"/>
  <c r="M73" i="17"/>
  <c r="M74" i="17" s="1"/>
  <c r="M75" i="17" s="1"/>
  <c r="M76" i="17" s="1"/>
  <c r="M77" i="17" s="1"/>
  <c r="M78" i="17" s="1"/>
  <c r="M79" i="17" s="1"/>
  <c r="M80" i="17" s="1"/>
  <c r="M81" i="17" s="1"/>
  <c r="T14" i="17"/>
  <c r="AK14" i="17" s="1"/>
  <c r="N71" i="17"/>
  <c r="N72" i="17" s="1"/>
  <c r="N73" i="17" s="1"/>
  <c r="N74" i="17" s="1"/>
  <c r="N75" i="17" s="1"/>
  <c r="N76" i="17" s="1"/>
  <c r="N77" i="17" s="1"/>
  <c r="N78" i="17" s="1"/>
  <c r="N79" i="17" s="1"/>
  <c r="N80" i="17" s="1"/>
  <c r="N81" i="17" s="1"/>
  <c r="Q131" i="17"/>
  <c r="P131" i="17" s="1"/>
  <c r="L59" i="17"/>
  <c r="L60" i="17" s="1"/>
  <c r="L61" i="17" s="1"/>
  <c r="L62" i="17" s="1"/>
  <c r="L63" i="17" s="1"/>
  <c r="L64" i="17" s="1"/>
  <c r="L65" i="17" s="1"/>
  <c r="L66" i="17" s="1"/>
  <c r="L67" i="17" s="1"/>
  <c r="L68" i="17" s="1"/>
  <c r="L69" i="17" s="1"/>
  <c r="L179" i="17"/>
  <c r="L180" i="17" s="1"/>
  <c r="L181" i="17" s="1"/>
  <c r="L182" i="17" s="1"/>
  <c r="L183" i="17" s="1"/>
  <c r="L184" i="17" s="1"/>
  <c r="L185" i="17" s="1"/>
  <c r="L186" i="17" s="1"/>
  <c r="L187" i="17" s="1"/>
  <c r="L188" i="17" s="1"/>
  <c r="L189" i="17" s="1"/>
  <c r="Q155" i="17"/>
  <c r="P155" i="17" s="1"/>
  <c r="M191" i="17"/>
  <c r="M192" i="17" s="1"/>
  <c r="M193" i="17" s="1"/>
  <c r="M194" i="17" s="1"/>
  <c r="M195" i="17" s="1"/>
  <c r="M196" i="17" s="1"/>
  <c r="M197" i="17" s="1"/>
  <c r="M198" i="17" s="1"/>
  <c r="M199" i="17" s="1"/>
  <c r="M200" i="17" s="1"/>
  <c r="M201" i="17" s="1"/>
  <c r="Q7" i="8"/>
  <c r="R14" i="13"/>
  <c r="R22" i="8"/>
  <c r="M7" i="8"/>
  <c r="L7" i="8"/>
  <c r="N7" i="8"/>
  <c r="R8" i="8"/>
  <c r="F7" i="8"/>
  <c r="R7" i="8"/>
  <c r="N7" i="13"/>
  <c r="O7" i="13"/>
  <c r="E22" i="8"/>
  <c r="K22" i="8"/>
  <c r="M22" i="8"/>
  <c r="A14" i="8"/>
  <c r="O7" i="8"/>
  <c r="G7" i="8"/>
  <c r="F22" i="8"/>
  <c r="G22" i="8"/>
  <c r="R13" i="8"/>
  <c r="K7" i="8"/>
  <c r="A7" i="8"/>
  <c r="M7" i="13"/>
  <c r="O22" i="8"/>
  <c r="E7" i="8"/>
  <c r="Q7" i="13"/>
  <c r="D22" i="8"/>
  <c r="C22" i="8"/>
  <c r="L7" i="13"/>
  <c r="H7" i="8"/>
  <c r="B22" i="8"/>
  <c r="N22" i="8"/>
  <c r="R7" i="13"/>
  <c r="I7" i="8"/>
  <c r="D7" i="8"/>
  <c r="B7" i="8"/>
  <c r="C7" i="8"/>
  <c r="A22" i="8"/>
  <c r="Q22" i="8"/>
  <c r="L22" i="8"/>
  <c r="H22" i="8"/>
  <c r="I22" i="8"/>
  <c r="Q119" i="12" l="1"/>
  <c r="P119" i="12" s="1"/>
  <c r="Q155" i="12"/>
  <c r="P155" i="12" s="1"/>
  <c r="Q95" i="12"/>
  <c r="P95" i="12" s="1"/>
  <c r="Q83" i="12"/>
  <c r="P83" i="12" s="1"/>
  <c r="Q264" i="17"/>
  <c r="P264" i="17" s="1"/>
  <c r="Q227" i="12"/>
  <c r="P227" i="12" s="1"/>
  <c r="P277" i="12"/>
  <c r="Q278" i="12"/>
  <c r="Q263" i="12"/>
  <c r="P263" i="12" s="1"/>
  <c r="Q47" i="12"/>
  <c r="P47" i="12" s="1"/>
  <c r="P278" i="17"/>
  <c r="Q279" i="17"/>
  <c r="Q36" i="17"/>
  <c r="P36" i="17" s="1"/>
  <c r="Q23" i="12"/>
  <c r="P23" i="12" s="1"/>
  <c r="Q179" i="12"/>
  <c r="P179" i="12" s="1"/>
  <c r="Q228" i="17"/>
  <c r="P228" i="17" s="1"/>
  <c r="Q215" i="12"/>
  <c r="P215" i="12" s="1"/>
  <c r="Q48" i="17"/>
  <c r="P48" i="17" s="1"/>
  <c r="Q251" i="12"/>
  <c r="P251" i="12" s="1"/>
  <c r="Q239" i="12"/>
  <c r="P239" i="12" s="1"/>
  <c r="Q240" i="17"/>
  <c r="P240" i="17" s="1"/>
  <c r="Q191" i="12"/>
  <c r="P190" i="12"/>
  <c r="Q11" i="12"/>
  <c r="P10" i="12"/>
  <c r="Q71" i="12"/>
  <c r="P70" i="12"/>
  <c r="Q107" i="12"/>
  <c r="P106" i="12"/>
  <c r="Q108" i="17"/>
  <c r="P108" i="17" s="1"/>
  <c r="Q131" i="12"/>
  <c r="P130" i="12"/>
  <c r="Q35" i="12"/>
  <c r="P34" i="12"/>
  <c r="P22" i="8"/>
  <c r="P7" i="8"/>
  <c r="P180" i="17"/>
  <c r="P168" i="17"/>
  <c r="P191" i="17"/>
  <c r="P252" i="17"/>
  <c r="Q144" i="17"/>
  <c r="P144" i="17" s="1"/>
  <c r="Q12" i="17"/>
  <c r="P12" i="17" s="1"/>
  <c r="Q216" i="17"/>
  <c r="P216" i="17" s="1"/>
  <c r="P59" i="17"/>
  <c r="Q84" i="17"/>
  <c r="P84" i="17" s="1"/>
  <c r="P83" i="17"/>
  <c r="P179" i="17"/>
  <c r="Q204" i="17"/>
  <c r="P203" i="17"/>
  <c r="Q192" i="17"/>
  <c r="P192" i="17" s="1"/>
  <c r="Q24" i="17"/>
  <c r="P23" i="17"/>
  <c r="P167" i="17"/>
  <c r="Q120" i="17"/>
  <c r="P119" i="17"/>
  <c r="P60" i="17"/>
  <c r="P251" i="17"/>
  <c r="Q72" i="17"/>
  <c r="P71" i="17"/>
  <c r="AD6" i="12"/>
  <c r="V6" i="12"/>
  <c r="AF6" i="12"/>
  <c r="AE6" i="12"/>
  <c r="AC6" i="12"/>
  <c r="U6" i="12"/>
  <c r="AB6" i="12"/>
  <c r="X6" i="12"/>
  <c r="AI6" i="12"/>
  <c r="AA6" i="12"/>
  <c r="AG6" i="12"/>
  <c r="AH6" i="12"/>
  <c r="Z6" i="12"/>
  <c r="Y6" i="12"/>
  <c r="W6" i="12"/>
  <c r="AD23" i="12"/>
  <c r="V23" i="12"/>
  <c r="Y23" i="12"/>
  <c r="AK23" i="12"/>
  <c r="AC23" i="12"/>
  <c r="U23" i="12"/>
  <c r="W23" i="12"/>
  <c r="AJ23" i="12"/>
  <c r="AB23" i="12"/>
  <c r="AE23" i="12"/>
  <c r="AI23" i="12"/>
  <c r="AA23" i="12"/>
  <c r="AG23" i="12"/>
  <c r="X23" i="12"/>
  <c r="AH23" i="12"/>
  <c r="Z23" i="12"/>
  <c r="AF23" i="12"/>
  <c r="AH13" i="12"/>
  <c r="Z13" i="12"/>
  <c r="AJ13" i="12"/>
  <c r="AA13" i="12"/>
  <c r="AG13" i="12"/>
  <c r="Y13" i="12"/>
  <c r="AF13" i="12"/>
  <c r="X13" i="12"/>
  <c r="AE13" i="12"/>
  <c r="W13" i="12"/>
  <c r="AD13" i="12"/>
  <c r="V13" i="12"/>
  <c r="AC13" i="12"/>
  <c r="U13" i="12"/>
  <c r="AB13" i="12"/>
  <c r="AI13" i="12"/>
  <c r="AF20" i="12"/>
  <c r="X20" i="12"/>
  <c r="AI20" i="12"/>
  <c r="AA20" i="12"/>
  <c r="Z20" i="12"/>
  <c r="Y20" i="12"/>
  <c r="AE20" i="12"/>
  <c r="W20" i="12"/>
  <c r="AD20" i="12"/>
  <c r="V20" i="12"/>
  <c r="AK20" i="12"/>
  <c r="AC20" i="12"/>
  <c r="U20" i="12"/>
  <c r="AJ20" i="12"/>
  <c r="AB20" i="12"/>
  <c r="AH20" i="12"/>
  <c r="AG20" i="12"/>
  <c r="W5" i="17"/>
  <c r="U5" i="17"/>
  <c r="AB5" i="17"/>
  <c r="AA5" i="17"/>
  <c r="Y5" i="17"/>
  <c r="AD5" i="17"/>
  <c r="V5" i="17"/>
  <c r="AC5" i="17"/>
  <c r="Z5" i="17"/>
  <c r="X5" i="17"/>
  <c r="AG14" i="17"/>
  <c r="Y14" i="17"/>
  <c r="AF14" i="17"/>
  <c r="X14" i="17"/>
  <c r="V14" i="17"/>
  <c r="U14" i="17"/>
  <c r="AE14" i="17"/>
  <c r="W14" i="17"/>
  <c r="AD14" i="17"/>
  <c r="AC14" i="17"/>
  <c r="AB14" i="17"/>
  <c r="AA14" i="17"/>
  <c r="AI14" i="17"/>
  <c r="Z14" i="17"/>
  <c r="AJ14" i="17"/>
  <c r="AH14" i="17"/>
  <c r="AJ24" i="17"/>
  <c r="AG24" i="17"/>
  <c r="Y24" i="17"/>
  <c r="AF24" i="17"/>
  <c r="X24" i="17"/>
  <c r="AC24" i="17"/>
  <c r="AE24" i="17"/>
  <c r="W24" i="17"/>
  <c r="AD24" i="17"/>
  <c r="V24" i="17"/>
  <c r="U24" i="17"/>
  <c r="AB24" i="17"/>
  <c r="AI24" i="17"/>
  <c r="AH24" i="17"/>
  <c r="AA24" i="17"/>
  <c r="Z24" i="17"/>
  <c r="L258" i="17"/>
  <c r="L259" i="17" s="1"/>
  <c r="L260" i="17" s="1"/>
  <c r="L261" i="17" s="1"/>
  <c r="Q96" i="17"/>
  <c r="J7" i="8"/>
  <c r="J22" i="8"/>
  <c r="Q132" i="17"/>
  <c r="P132" i="17" s="1"/>
  <c r="T20" i="17"/>
  <c r="T23" i="17"/>
  <c r="Q203" i="12"/>
  <c r="P203" i="12" s="1"/>
  <c r="T6" i="17"/>
  <c r="AJ6" i="17" s="1"/>
  <c r="T13" i="17"/>
  <c r="AK13" i="17" s="1"/>
  <c r="Q61" i="17"/>
  <c r="P61" i="17" s="1"/>
  <c r="Q156" i="17"/>
  <c r="P156" i="17" s="1"/>
  <c r="Q167" i="12"/>
  <c r="P167" i="12" s="1"/>
  <c r="Q143" i="12"/>
  <c r="P143" i="12" s="1"/>
  <c r="T22" i="12"/>
  <c r="T19" i="12"/>
  <c r="Q253" i="17"/>
  <c r="P253" i="17" s="1"/>
  <c r="Q181" i="17"/>
  <c r="P181" i="17" s="1"/>
  <c r="Q169" i="17"/>
  <c r="P169" i="17" s="1"/>
  <c r="T7" i="12"/>
  <c r="AJ7" i="12" s="1"/>
  <c r="E8" i="8"/>
  <c r="D18" i="8"/>
  <c r="N13" i="8"/>
  <c r="D7" i="13"/>
  <c r="L13" i="8"/>
  <c r="R18" i="8"/>
  <c r="Q8" i="8"/>
  <c r="N18" i="8"/>
  <c r="G7" i="13"/>
  <c r="C7" i="13"/>
  <c r="C22" i="13"/>
  <c r="N8" i="8"/>
  <c r="N21" i="8"/>
  <c r="E14" i="13"/>
  <c r="E21" i="8"/>
  <c r="B8" i="8"/>
  <c r="R21" i="8"/>
  <c r="L22" i="13"/>
  <c r="O18" i="8"/>
  <c r="M18" i="8"/>
  <c r="G18" i="8"/>
  <c r="L18" i="8"/>
  <c r="B22" i="13"/>
  <c r="I7" i="13"/>
  <c r="R13" i="13"/>
  <c r="D21" i="8"/>
  <c r="M13" i="8"/>
  <c r="F22" i="13"/>
  <c r="M8" i="8"/>
  <c r="C8" i="8"/>
  <c r="O13" i="8"/>
  <c r="O21" i="8"/>
  <c r="H7" i="13"/>
  <c r="K22" i="13"/>
  <c r="F7" i="13"/>
  <c r="I8" i="8"/>
  <c r="H22" i="13"/>
  <c r="Q22" i="13"/>
  <c r="D13" i="8"/>
  <c r="I18" i="8"/>
  <c r="E13" i="8"/>
  <c r="M14" i="13"/>
  <c r="O8" i="8"/>
  <c r="H14" i="13"/>
  <c r="I13" i="8"/>
  <c r="E7" i="13"/>
  <c r="A21" i="8"/>
  <c r="E18" i="8"/>
  <c r="F13" i="8"/>
  <c r="C14" i="13"/>
  <c r="B14" i="13"/>
  <c r="L8" i="8"/>
  <c r="F21" i="8"/>
  <c r="F18" i="8"/>
  <c r="L14" i="13"/>
  <c r="F8" i="8"/>
  <c r="C21" i="8"/>
  <c r="B13" i="8"/>
  <c r="B7" i="13"/>
  <c r="K18" i="8"/>
  <c r="H13" i="8"/>
  <c r="N14" i="13"/>
  <c r="G13" i="8"/>
  <c r="N22" i="13"/>
  <c r="B18" i="8"/>
  <c r="Q21" i="8"/>
  <c r="M22" i="13"/>
  <c r="H8" i="8"/>
  <c r="A18" i="8"/>
  <c r="R22" i="13"/>
  <c r="K13" i="8"/>
  <c r="C18" i="8"/>
  <c r="B21" i="8"/>
  <c r="A22" i="13"/>
  <c r="H21" i="8"/>
  <c r="K21" i="8"/>
  <c r="D14" i="13"/>
  <c r="D8" i="8"/>
  <c r="G8" i="8"/>
  <c r="G21" i="8"/>
  <c r="D22" i="13"/>
  <c r="I22" i="13"/>
  <c r="M21" i="8"/>
  <c r="Q18" i="8"/>
  <c r="G22" i="13"/>
  <c r="A13" i="8"/>
  <c r="A8" i="8"/>
  <c r="E22" i="13"/>
  <c r="I21" i="8"/>
  <c r="I14" i="13"/>
  <c r="C13" i="8"/>
  <c r="O14" i="13"/>
  <c r="A7" i="13"/>
  <c r="K8" i="8"/>
  <c r="K7" i="13"/>
  <c r="R9" i="8"/>
  <c r="K14" i="13"/>
  <c r="H18" i="8"/>
  <c r="G14" i="13"/>
  <c r="F14" i="13"/>
  <c r="A14" i="13"/>
  <c r="O22" i="13"/>
  <c r="L21" i="8"/>
  <c r="R8" i="13"/>
  <c r="Q84" i="12" l="1"/>
  <c r="P84" i="12" s="1"/>
  <c r="Q120" i="12"/>
  <c r="P120" i="12" s="1"/>
  <c r="Q156" i="12"/>
  <c r="P156" i="12" s="1"/>
  <c r="Q96" i="12"/>
  <c r="P96" i="12" s="1"/>
  <c r="Q265" i="17"/>
  <c r="P265" i="17" s="1"/>
  <c r="Q180" i="12"/>
  <c r="P180" i="12" s="1"/>
  <c r="Q49" i="17"/>
  <c r="P49" i="17" s="1"/>
  <c r="Q48" i="12"/>
  <c r="P48" i="12" s="1"/>
  <c r="Q37" i="17"/>
  <c r="P37" i="17" s="1"/>
  <c r="Q228" i="12"/>
  <c r="P228" i="12" s="1"/>
  <c r="Q85" i="17"/>
  <c r="P85" i="17" s="1"/>
  <c r="Q280" i="17"/>
  <c r="P279" i="17"/>
  <c r="Q216" i="12"/>
  <c r="P216" i="12" s="1"/>
  <c r="Q229" i="17"/>
  <c r="P229" i="17" s="1"/>
  <c r="Q264" i="12"/>
  <c r="P264" i="12" s="1"/>
  <c r="Q24" i="12"/>
  <c r="P24" i="12" s="1"/>
  <c r="Q279" i="12"/>
  <c r="P278" i="12"/>
  <c r="Q240" i="12"/>
  <c r="P240" i="12" s="1"/>
  <c r="Q193" i="17"/>
  <c r="P193" i="17" s="1"/>
  <c r="Q217" i="17"/>
  <c r="P217" i="17" s="1"/>
  <c r="Q241" i="17"/>
  <c r="P241" i="17" s="1"/>
  <c r="Q252" i="12"/>
  <c r="P252" i="12" s="1"/>
  <c r="Q109" i="17"/>
  <c r="P109" i="17" s="1"/>
  <c r="Q13" i="17"/>
  <c r="P13" i="17" s="1"/>
  <c r="L15" i="8"/>
  <c r="P22" i="13"/>
  <c r="P7" i="13"/>
  <c r="P131" i="12"/>
  <c r="Q132" i="12"/>
  <c r="Q12" i="12"/>
  <c r="P11" i="12"/>
  <c r="Q108" i="12"/>
  <c r="P107" i="12"/>
  <c r="Q192" i="12"/>
  <c r="P191" i="12"/>
  <c r="P35" i="12"/>
  <c r="Q36" i="12"/>
  <c r="P71" i="12"/>
  <c r="Q72" i="12"/>
  <c r="P21" i="8"/>
  <c r="P18" i="8"/>
  <c r="P8" i="8"/>
  <c r="AH6" i="17"/>
  <c r="AG6" i="17"/>
  <c r="AF6" i="17"/>
  <c r="AE6" i="17"/>
  <c r="AI6" i="17"/>
  <c r="Q145" i="17"/>
  <c r="P145" i="17" s="1"/>
  <c r="Q73" i="17"/>
  <c r="P72" i="17"/>
  <c r="Q97" i="17"/>
  <c r="P97" i="17" s="1"/>
  <c r="P96" i="17"/>
  <c r="P204" i="17"/>
  <c r="Q205" i="17"/>
  <c r="P24" i="17"/>
  <c r="Q25" i="17"/>
  <c r="Q121" i="17"/>
  <c r="P120" i="17"/>
  <c r="H15" i="8"/>
  <c r="N15" i="8"/>
  <c r="M15" i="8"/>
  <c r="D15" i="8"/>
  <c r="J13" i="8"/>
  <c r="J15" i="8" s="1"/>
  <c r="I15" i="8"/>
  <c r="J18" i="8"/>
  <c r="B15" i="8"/>
  <c r="C15" i="8"/>
  <c r="AE22" i="12"/>
  <c r="W22" i="12"/>
  <c r="X22" i="12"/>
  <c r="AD22" i="12"/>
  <c r="V22" i="12"/>
  <c r="AH22" i="12"/>
  <c r="Y22" i="12"/>
  <c r="AK22" i="12"/>
  <c r="AC22" i="12"/>
  <c r="U22" i="12"/>
  <c r="AG22" i="12"/>
  <c r="AJ22" i="12"/>
  <c r="AB22" i="12"/>
  <c r="AF22" i="12"/>
  <c r="AI22" i="12"/>
  <c r="AA22" i="12"/>
  <c r="Z22" i="12"/>
  <c r="AE7" i="12"/>
  <c r="W7" i="12"/>
  <c r="Z7" i="12"/>
  <c r="AG7" i="12"/>
  <c r="AD7" i="12"/>
  <c r="V7" i="12"/>
  <c r="AC7" i="12"/>
  <c r="U7" i="12"/>
  <c r="X7" i="12"/>
  <c r="AB7" i="12"/>
  <c r="AI7" i="12"/>
  <c r="AA7" i="12"/>
  <c r="AH7" i="12"/>
  <c r="Y7" i="12"/>
  <c r="AF7" i="12"/>
  <c r="AG19" i="12"/>
  <c r="Y19" i="12"/>
  <c r="AB19" i="12"/>
  <c r="AA19" i="12"/>
  <c r="Z19" i="12"/>
  <c r="AF19" i="12"/>
  <c r="X19" i="12"/>
  <c r="AE19" i="12"/>
  <c r="W19" i="12"/>
  <c r="AD19" i="12"/>
  <c r="V19" i="12"/>
  <c r="AK19" i="12"/>
  <c r="AC19" i="12"/>
  <c r="U19" i="12"/>
  <c r="AJ19" i="12"/>
  <c r="AI19" i="12"/>
  <c r="AH19" i="12"/>
  <c r="J22" i="13"/>
  <c r="J7" i="13"/>
  <c r="AG23" i="17"/>
  <c r="Y23" i="17"/>
  <c r="AF23" i="17"/>
  <c r="X23" i="17"/>
  <c r="AC23" i="17"/>
  <c r="U23" i="17"/>
  <c r="AJ23" i="17"/>
  <c r="AB23" i="17"/>
  <c r="AE23" i="17"/>
  <c r="W23" i="17"/>
  <c r="AD23" i="17"/>
  <c r="V23" i="17"/>
  <c r="Z23" i="17"/>
  <c r="AI23" i="17"/>
  <c r="AH23" i="17"/>
  <c r="AA23" i="17"/>
  <c r="AG13" i="17"/>
  <c r="Y13" i="17"/>
  <c r="AF13" i="17"/>
  <c r="X13" i="17"/>
  <c r="V13" i="17"/>
  <c r="AC13" i="17"/>
  <c r="U13" i="17"/>
  <c r="AE13" i="17"/>
  <c r="W13" i="17"/>
  <c r="AD13" i="17"/>
  <c r="Z13" i="17"/>
  <c r="AB13" i="17"/>
  <c r="AA13" i="17"/>
  <c r="AJ13" i="17"/>
  <c r="AI13" i="17"/>
  <c r="AH13" i="17"/>
  <c r="X6" i="17"/>
  <c r="AD6" i="17"/>
  <c r="W6" i="17"/>
  <c r="Z6" i="17"/>
  <c r="V6" i="17"/>
  <c r="U6" i="17"/>
  <c r="AC6" i="17"/>
  <c r="AB6" i="17"/>
  <c r="AA6" i="17"/>
  <c r="Y6" i="17"/>
  <c r="AG20" i="17"/>
  <c r="Y20" i="17"/>
  <c r="AF20" i="17"/>
  <c r="X20" i="17"/>
  <c r="AC20" i="17"/>
  <c r="AE20" i="17"/>
  <c r="W20" i="17"/>
  <c r="AD20" i="17"/>
  <c r="V20" i="17"/>
  <c r="U20" i="17"/>
  <c r="AJ20" i="17"/>
  <c r="Z20" i="17"/>
  <c r="AI20" i="17"/>
  <c r="AA20" i="17"/>
  <c r="AH20" i="17"/>
  <c r="AB20" i="17"/>
  <c r="T18" i="12"/>
  <c r="F15" i="8"/>
  <c r="E15" i="8"/>
  <c r="K15" i="8"/>
  <c r="G15" i="8"/>
  <c r="O15" i="8"/>
  <c r="J14" i="13"/>
  <c r="J8" i="8"/>
  <c r="J21" i="8"/>
  <c r="Q254" i="17"/>
  <c r="P254" i="17" s="1"/>
  <c r="Q144" i="12"/>
  <c r="P144" i="12" s="1"/>
  <c r="Q157" i="17"/>
  <c r="P157" i="17" s="1"/>
  <c r="Q204" i="12"/>
  <c r="P204" i="12" s="1"/>
  <c r="Q168" i="12"/>
  <c r="P168" i="12" s="1"/>
  <c r="T7" i="17"/>
  <c r="AJ7" i="17" s="1"/>
  <c r="Q121" i="12"/>
  <c r="P121" i="12" s="1"/>
  <c r="T8" i="12"/>
  <c r="AJ8" i="12" s="1"/>
  <c r="Q62" i="17"/>
  <c r="P62" i="17" s="1"/>
  <c r="Q170" i="17"/>
  <c r="P170" i="17" s="1"/>
  <c r="Q85" i="12"/>
  <c r="P85" i="12" s="1"/>
  <c r="Q182" i="17"/>
  <c r="P182" i="17" s="1"/>
  <c r="T22" i="17"/>
  <c r="T19" i="17"/>
  <c r="Q133" i="17"/>
  <c r="P133" i="17" s="1"/>
  <c r="B20" i="8"/>
  <c r="G8" i="13"/>
  <c r="M13" i="13"/>
  <c r="L8" i="13"/>
  <c r="A18" i="13"/>
  <c r="G18" i="13"/>
  <c r="R20" i="8"/>
  <c r="N17" i="8"/>
  <c r="R17" i="8"/>
  <c r="H8" i="13"/>
  <c r="E20" i="8"/>
  <c r="O21" i="13"/>
  <c r="K13" i="13"/>
  <c r="E8" i="13"/>
  <c r="I18" i="13"/>
  <c r="O13" i="13"/>
  <c r="K20" i="8"/>
  <c r="D21" i="13"/>
  <c r="N13" i="13"/>
  <c r="M8" i="13"/>
  <c r="L9" i="8"/>
  <c r="I8" i="13"/>
  <c r="C8" i="13"/>
  <c r="M20" i="8"/>
  <c r="F21" i="13"/>
  <c r="A13" i="13"/>
  <c r="I9" i="8"/>
  <c r="M9" i="8"/>
  <c r="I21" i="13"/>
  <c r="K9" i="8"/>
  <c r="E17" i="8"/>
  <c r="L17" i="8"/>
  <c r="L20" i="8"/>
  <c r="I20" i="8"/>
  <c r="F13" i="13"/>
  <c r="N21" i="13"/>
  <c r="K17" i="8"/>
  <c r="G17" i="8"/>
  <c r="A20" i="8"/>
  <c r="D20" i="8"/>
  <c r="H13" i="13"/>
  <c r="O9" i="8"/>
  <c r="O18" i="13"/>
  <c r="A17" i="8"/>
  <c r="N8" i="13"/>
  <c r="C13" i="13"/>
  <c r="L18" i="13"/>
  <c r="H9" i="8"/>
  <c r="H21" i="13"/>
  <c r="L21" i="13"/>
  <c r="B21" i="13"/>
  <c r="K21" i="13"/>
  <c r="Q20" i="8"/>
  <c r="Q17" i="8"/>
  <c r="F20" i="8"/>
  <c r="F17" i="8"/>
  <c r="G13" i="13"/>
  <c r="E21" i="13"/>
  <c r="N18" i="13"/>
  <c r="Q21" i="13"/>
  <c r="G20" i="8"/>
  <c r="E18" i="13"/>
  <c r="H17" i="8"/>
  <c r="D9" i="8"/>
  <c r="G21" i="13"/>
  <c r="H20" i="8"/>
  <c r="D17" i="8"/>
  <c r="Q8" i="13"/>
  <c r="O17" i="8"/>
  <c r="N9" i="8"/>
  <c r="I17" i="8"/>
  <c r="C9" i="8"/>
  <c r="B17" i="8"/>
  <c r="B8" i="13"/>
  <c r="A21" i="13"/>
  <c r="B13" i="13"/>
  <c r="M17" i="8"/>
  <c r="M18" i="13"/>
  <c r="C21" i="13"/>
  <c r="G9" i="8"/>
  <c r="D8" i="13"/>
  <c r="F9" i="8"/>
  <c r="R21" i="13"/>
  <c r="N20" i="8"/>
  <c r="D13" i="13"/>
  <c r="C18" i="13"/>
  <c r="F8" i="13"/>
  <c r="O20" i="8"/>
  <c r="M21" i="13"/>
  <c r="C20" i="8"/>
  <c r="Q9" i="8"/>
  <c r="E9" i="8"/>
  <c r="B9" i="8"/>
  <c r="R18" i="13"/>
  <c r="C17" i="8"/>
  <c r="B18" i="13"/>
  <c r="L13" i="13"/>
  <c r="Q18" i="13"/>
  <c r="R10" i="8"/>
  <c r="O8" i="13"/>
  <c r="R9" i="13"/>
  <c r="A9" i="8"/>
  <c r="E13" i="13"/>
  <c r="K8" i="13"/>
  <c r="K18" i="13"/>
  <c r="H18" i="13"/>
  <c r="A8" i="13"/>
  <c r="I13" i="13"/>
  <c r="D18" i="13"/>
  <c r="F18" i="13"/>
  <c r="Q97" i="12" l="1"/>
  <c r="P97" i="12" s="1"/>
  <c r="Q157" i="12"/>
  <c r="P157" i="12" s="1"/>
  <c r="Q194" i="17"/>
  <c r="P194" i="17" s="1"/>
  <c r="Q266" i="17"/>
  <c r="P266" i="17" s="1"/>
  <c r="Q49" i="12"/>
  <c r="P49" i="12" s="1"/>
  <c r="Q230" i="17"/>
  <c r="P230" i="17" s="1"/>
  <c r="Q217" i="12"/>
  <c r="P217" i="12" s="1"/>
  <c r="Q181" i="12"/>
  <c r="P181" i="12" s="1"/>
  <c r="Q218" i="17"/>
  <c r="P218" i="17" s="1"/>
  <c r="Q242" i="17"/>
  <c r="P242" i="17" s="1"/>
  <c r="Q229" i="12"/>
  <c r="P229" i="12" s="1"/>
  <c r="Q50" i="17"/>
  <c r="P50" i="17" s="1"/>
  <c r="Q38" i="17"/>
  <c r="P38" i="17" s="1"/>
  <c r="Q25" i="12"/>
  <c r="P25" i="12" s="1"/>
  <c r="Q265" i="12"/>
  <c r="P265" i="12" s="1"/>
  <c r="Q253" i="12"/>
  <c r="P253" i="12" s="1"/>
  <c r="P279" i="12"/>
  <c r="Q280" i="12"/>
  <c r="Q146" i="17"/>
  <c r="P146" i="17" s="1"/>
  <c r="Q86" i="17"/>
  <c r="P86" i="17" s="1"/>
  <c r="Q241" i="12"/>
  <c r="P241" i="12" s="1"/>
  <c r="Q281" i="17"/>
  <c r="P280" i="17"/>
  <c r="Q14" i="17"/>
  <c r="P14" i="17" s="1"/>
  <c r="Q110" i="17"/>
  <c r="P110" i="17" s="1"/>
  <c r="Q98" i="17"/>
  <c r="P98" i="17" s="1"/>
  <c r="M15" i="13"/>
  <c r="N15" i="13"/>
  <c r="O15" i="13"/>
  <c r="L15" i="13"/>
  <c r="P8" i="13"/>
  <c r="P18" i="13"/>
  <c r="P21" i="13"/>
  <c r="L23" i="8"/>
  <c r="Q13" i="12"/>
  <c r="P12" i="12"/>
  <c r="P36" i="12"/>
  <c r="Q37" i="12"/>
  <c r="P132" i="12"/>
  <c r="Q133" i="12"/>
  <c r="Q193" i="12"/>
  <c r="P192" i="12"/>
  <c r="Q109" i="12"/>
  <c r="P108" i="12"/>
  <c r="P72" i="12"/>
  <c r="Q73" i="12"/>
  <c r="P20" i="8"/>
  <c r="P23" i="8" s="1"/>
  <c r="P17" i="8"/>
  <c r="P9" i="8"/>
  <c r="AI7" i="17"/>
  <c r="AH7" i="17"/>
  <c r="AF7" i="17"/>
  <c r="AG7" i="17"/>
  <c r="AE7" i="17"/>
  <c r="P25" i="17"/>
  <c r="Q26" i="17"/>
  <c r="P205" i="17"/>
  <c r="Q206" i="17"/>
  <c r="Q122" i="17"/>
  <c r="P121" i="17"/>
  <c r="P73" i="17"/>
  <c r="Q74" i="17"/>
  <c r="I23" i="8"/>
  <c r="J17" i="8"/>
  <c r="AH18" i="12"/>
  <c r="Z18" i="12"/>
  <c r="AG18" i="12"/>
  <c r="Y18" i="12"/>
  <c r="U18" i="12"/>
  <c r="AA18" i="12"/>
  <c r="AF18" i="12"/>
  <c r="X18" i="12"/>
  <c r="AC18" i="12"/>
  <c r="AJ18" i="12"/>
  <c r="AE18" i="12"/>
  <c r="W18" i="12"/>
  <c r="AB18" i="12"/>
  <c r="AD18" i="12"/>
  <c r="V18" i="12"/>
  <c r="AK18" i="12"/>
  <c r="AI18" i="12"/>
  <c r="AF8" i="12"/>
  <c r="X8" i="12"/>
  <c r="AE8" i="12"/>
  <c r="W8" i="12"/>
  <c r="AA8" i="12"/>
  <c r="Z8" i="12"/>
  <c r="Y8" i="12"/>
  <c r="AD8" i="12"/>
  <c r="V8" i="12"/>
  <c r="AI8" i="12"/>
  <c r="AC8" i="12"/>
  <c r="U8" i="12"/>
  <c r="AH8" i="12"/>
  <c r="AG8" i="12"/>
  <c r="AB8" i="12"/>
  <c r="J18" i="13"/>
  <c r="J21" i="13"/>
  <c r="T18" i="17"/>
  <c r="AG22" i="17"/>
  <c r="Y22" i="17"/>
  <c r="AF22" i="17"/>
  <c r="X22" i="17"/>
  <c r="U22" i="17"/>
  <c r="AB22" i="17"/>
  <c r="AE22" i="17"/>
  <c r="W22" i="17"/>
  <c r="AD22" i="17"/>
  <c r="V22" i="17"/>
  <c r="AC22" i="17"/>
  <c r="AJ22" i="17"/>
  <c r="AI22" i="17"/>
  <c r="AH22" i="17"/>
  <c r="AA22" i="17"/>
  <c r="Z22" i="17"/>
  <c r="Y7" i="17"/>
  <c r="AD7" i="17"/>
  <c r="X7" i="17"/>
  <c r="V7" i="17"/>
  <c r="W7" i="17"/>
  <c r="AB7" i="17"/>
  <c r="Z7" i="17"/>
  <c r="AC7" i="17"/>
  <c r="U7" i="17"/>
  <c r="AA7" i="17"/>
  <c r="AG19" i="17"/>
  <c r="Y19" i="17"/>
  <c r="AF19" i="17"/>
  <c r="X19" i="17"/>
  <c r="AC19" i="17"/>
  <c r="U19" i="17"/>
  <c r="AE19" i="17"/>
  <c r="W19" i="17"/>
  <c r="AD19" i="17"/>
  <c r="V19" i="17"/>
  <c r="AJ19" i="17"/>
  <c r="AI19" i="17"/>
  <c r="AH19" i="17"/>
  <c r="AB19" i="17"/>
  <c r="Z19" i="17"/>
  <c r="AA19" i="17"/>
  <c r="Q23" i="8"/>
  <c r="J8" i="13"/>
  <c r="J13" i="13"/>
  <c r="J15" i="13" s="1"/>
  <c r="K23" i="8"/>
  <c r="N23" i="8"/>
  <c r="E23" i="8"/>
  <c r="M23" i="8"/>
  <c r="O23" i="8"/>
  <c r="C15" i="13"/>
  <c r="C23" i="8"/>
  <c r="F23" i="8"/>
  <c r="D15" i="13"/>
  <c r="B23" i="8"/>
  <c r="I15" i="13"/>
  <c r="J20" i="8"/>
  <c r="R23" i="8"/>
  <c r="G15" i="13"/>
  <c r="B15" i="13"/>
  <c r="G23" i="8"/>
  <c r="D23" i="8"/>
  <c r="E15" i="13"/>
  <c r="F15" i="13"/>
  <c r="J9" i="8"/>
  <c r="H15" i="13"/>
  <c r="K15" i="13"/>
  <c r="H23" i="8"/>
  <c r="Q158" i="17"/>
  <c r="P158" i="17" s="1"/>
  <c r="Q183" i="17"/>
  <c r="P183" i="17" s="1"/>
  <c r="Q134" i="17"/>
  <c r="P134" i="17" s="1"/>
  <c r="Q171" i="17"/>
  <c r="P171" i="17" s="1"/>
  <c r="Q63" i="17"/>
  <c r="P63" i="17" s="1"/>
  <c r="T8" i="17"/>
  <c r="AJ8" i="17" s="1"/>
  <c r="Q62" i="12"/>
  <c r="P62" i="12" s="1"/>
  <c r="T9" i="12"/>
  <c r="AJ9" i="12" s="1"/>
  <c r="Q255" i="17"/>
  <c r="P255" i="17" s="1"/>
  <c r="Q86" i="12"/>
  <c r="P86" i="12" s="1"/>
  <c r="Q169" i="12"/>
  <c r="P169" i="12" s="1"/>
  <c r="Q205" i="12"/>
  <c r="P205" i="12" s="1"/>
  <c r="Q145" i="12"/>
  <c r="P145" i="12" s="1"/>
  <c r="Q122" i="12"/>
  <c r="P122" i="12" s="1"/>
  <c r="O17" i="13"/>
  <c r="E9" i="13"/>
  <c r="O9" i="13"/>
  <c r="N16" i="8"/>
  <c r="O20" i="13"/>
  <c r="B10" i="8"/>
  <c r="C17" i="13"/>
  <c r="R10" i="13"/>
  <c r="R11" i="8"/>
  <c r="D10" i="8"/>
  <c r="K17" i="13"/>
  <c r="I10" i="8"/>
  <c r="Q16" i="8"/>
  <c r="R17" i="13"/>
  <c r="D17" i="13"/>
  <c r="L16" i="8"/>
  <c r="H16" i="8"/>
  <c r="L9" i="13"/>
  <c r="O10" i="8"/>
  <c r="Q20" i="13"/>
  <c r="F17" i="13"/>
  <c r="H17" i="13"/>
  <c r="H20" i="13"/>
  <c r="A16" i="8"/>
  <c r="M20" i="13"/>
  <c r="A9" i="13"/>
  <c r="M17" i="13"/>
  <c r="B17" i="13"/>
  <c r="L20" i="13"/>
  <c r="Q17" i="13"/>
  <c r="G17" i="13"/>
  <c r="I20" i="13"/>
  <c r="B20" i="13"/>
  <c r="K10" i="8"/>
  <c r="I9" i="13"/>
  <c r="Q9" i="13"/>
  <c r="K20" i="13"/>
  <c r="Q10" i="8"/>
  <c r="D20" i="13"/>
  <c r="K9" i="13"/>
  <c r="N17" i="13"/>
  <c r="A20" i="13"/>
  <c r="G9" i="13"/>
  <c r="N20" i="13"/>
  <c r="L10" i="8"/>
  <c r="M16" i="8"/>
  <c r="M10" i="8"/>
  <c r="N10" i="8"/>
  <c r="I16" i="8"/>
  <c r="F20" i="13"/>
  <c r="A17" i="13"/>
  <c r="R20" i="13"/>
  <c r="B9" i="13"/>
  <c r="F10" i="8"/>
  <c r="E10" i="8"/>
  <c r="G16" i="8"/>
  <c r="N9" i="13"/>
  <c r="H9" i="13"/>
  <c r="O16" i="8"/>
  <c r="D16" i="8"/>
  <c r="B16" i="8"/>
  <c r="M9" i="13"/>
  <c r="H10" i="8"/>
  <c r="C9" i="13"/>
  <c r="C10" i="8"/>
  <c r="D9" i="13"/>
  <c r="K16" i="8"/>
  <c r="E16" i="8"/>
  <c r="C16" i="8"/>
  <c r="E17" i="13"/>
  <c r="C20" i="13"/>
  <c r="L17" i="13"/>
  <c r="E20" i="13"/>
  <c r="A10" i="8"/>
  <c r="R16" i="8"/>
  <c r="G20" i="13"/>
  <c r="G10" i="8"/>
  <c r="F16" i="8"/>
  <c r="F9" i="13"/>
  <c r="I17" i="13"/>
  <c r="Q195" i="17" l="1"/>
  <c r="P195" i="17" s="1"/>
  <c r="Q158" i="12"/>
  <c r="P158" i="12" s="1"/>
  <c r="Q98" i="12"/>
  <c r="P98" i="12" s="1"/>
  <c r="Q231" i="17"/>
  <c r="P231" i="17" s="1"/>
  <c r="Q267" i="17"/>
  <c r="P267" i="17" s="1"/>
  <c r="Q218" i="12"/>
  <c r="P218" i="12" s="1"/>
  <c r="Q99" i="17"/>
  <c r="P99" i="17" s="1"/>
  <c r="Q50" i="12"/>
  <c r="P50" i="12" s="1"/>
  <c r="Q182" i="12"/>
  <c r="P182" i="12" s="1"/>
  <c r="Q39" i="17"/>
  <c r="P39" i="17" s="1"/>
  <c r="Q243" i="17"/>
  <c r="P243" i="17" s="1"/>
  <c r="Q219" i="17"/>
  <c r="P219" i="17" s="1"/>
  <c r="Q51" i="17"/>
  <c r="P51" i="17" s="1"/>
  <c r="Q230" i="12"/>
  <c r="P230" i="12" s="1"/>
  <c r="Q254" i="12"/>
  <c r="P254" i="12" s="1"/>
  <c r="Q26" i="12"/>
  <c r="P26" i="12" s="1"/>
  <c r="Q87" i="17"/>
  <c r="P87" i="17" s="1"/>
  <c r="Q266" i="12"/>
  <c r="P266" i="12" s="1"/>
  <c r="Q242" i="12"/>
  <c r="P242" i="12" s="1"/>
  <c r="Q282" i="17"/>
  <c r="P281" i="17"/>
  <c r="Q15" i="17"/>
  <c r="P15" i="17" s="1"/>
  <c r="Q111" i="17"/>
  <c r="P111" i="17" s="1"/>
  <c r="Q147" i="17"/>
  <c r="P147" i="17" s="1"/>
  <c r="Q281" i="12"/>
  <c r="P280" i="12"/>
  <c r="L19" i="8"/>
  <c r="L23" i="13"/>
  <c r="P17" i="13"/>
  <c r="P9" i="13"/>
  <c r="P73" i="12"/>
  <c r="Q74" i="12"/>
  <c r="P133" i="12"/>
  <c r="Q134" i="12"/>
  <c r="P37" i="12"/>
  <c r="Q38" i="12"/>
  <c r="Q110" i="12"/>
  <c r="P109" i="12"/>
  <c r="Q194" i="12"/>
  <c r="P193" i="12"/>
  <c r="Q14" i="12"/>
  <c r="P13" i="12"/>
  <c r="P16" i="8"/>
  <c r="P19" i="8" s="1"/>
  <c r="P10" i="8"/>
  <c r="P20" i="13"/>
  <c r="P23" i="13" s="1"/>
  <c r="AF8" i="17"/>
  <c r="AE8" i="17"/>
  <c r="AI8" i="17"/>
  <c r="AG8" i="17"/>
  <c r="AH8" i="17"/>
  <c r="P74" i="17"/>
  <c r="Q75" i="17"/>
  <c r="Q123" i="17"/>
  <c r="P122" i="17"/>
  <c r="P206" i="17"/>
  <c r="Q207" i="17"/>
  <c r="P26" i="17"/>
  <c r="Q27" i="17"/>
  <c r="J16" i="8"/>
  <c r="AG9" i="12"/>
  <c r="Y9" i="12"/>
  <c r="AB9" i="12"/>
  <c r="AI9" i="12"/>
  <c r="Z9" i="12"/>
  <c r="AF9" i="12"/>
  <c r="X9" i="12"/>
  <c r="AE9" i="12"/>
  <c r="W9" i="12"/>
  <c r="AA9" i="12"/>
  <c r="AD9" i="12"/>
  <c r="V9" i="12"/>
  <c r="AC9" i="12"/>
  <c r="U9" i="12"/>
  <c r="AH9" i="12"/>
  <c r="J17" i="13"/>
  <c r="Z8" i="17"/>
  <c r="AB8" i="17"/>
  <c r="Y8" i="17"/>
  <c r="AC8" i="17"/>
  <c r="AA8" i="17"/>
  <c r="X8" i="17"/>
  <c r="W8" i="17"/>
  <c r="AD8" i="17"/>
  <c r="V8" i="17"/>
  <c r="U8" i="17"/>
  <c r="AG18" i="17"/>
  <c r="Y18" i="17"/>
  <c r="AF18" i="17"/>
  <c r="X18" i="17"/>
  <c r="U18" i="17"/>
  <c r="AE18" i="17"/>
  <c r="W18" i="17"/>
  <c r="AD18" i="17"/>
  <c r="V18" i="17"/>
  <c r="AC18" i="17"/>
  <c r="AI18" i="17"/>
  <c r="AH18" i="17"/>
  <c r="AJ18" i="17"/>
  <c r="AB18" i="17"/>
  <c r="AA18" i="17"/>
  <c r="Z18" i="17"/>
  <c r="Q19" i="8"/>
  <c r="J20" i="13"/>
  <c r="J9" i="13"/>
  <c r="E19" i="8"/>
  <c r="C23" i="13"/>
  <c r="Q23" i="13"/>
  <c r="G23" i="13"/>
  <c r="F19" i="8"/>
  <c r="B23" i="13"/>
  <c r="D23" i="13"/>
  <c r="R23" i="13"/>
  <c r="N19" i="8"/>
  <c r="N24" i="8" s="1"/>
  <c r="F23" i="13"/>
  <c r="O19" i="8"/>
  <c r="I19" i="8"/>
  <c r="J10" i="8"/>
  <c r="K23" i="13"/>
  <c r="N23" i="13"/>
  <c r="I23" i="13"/>
  <c r="H19" i="8"/>
  <c r="C19" i="8"/>
  <c r="C24" i="8" s="1"/>
  <c r="G19" i="8"/>
  <c r="M19" i="8"/>
  <c r="R19" i="8"/>
  <c r="H23" i="13"/>
  <c r="E23" i="13"/>
  <c r="B19" i="8"/>
  <c r="B24" i="8" s="1"/>
  <c r="M23" i="13"/>
  <c r="K19" i="8"/>
  <c r="D19" i="8"/>
  <c r="O23" i="13"/>
  <c r="Q146" i="12"/>
  <c r="P146" i="12" s="1"/>
  <c r="Q170" i="12"/>
  <c r="P170" i="12" s="1"/>
  <c r="Q184" i="17"/>
  <c r="P184" i="17" s="1"/>
  <c r="Q123" i="12"/>
  <c r="P123" i="12" s="1"/>
  <c r="T9" i="17"/>
  <c r="AJ9" i="17" s="1"/>
  <c r="Q87" i="12"/>
  <c r="P87" i="12" s="1"/>
  <c r="J23" i="8"/>
  <c r="Q135" i="17"/>
  <c r="P135" i="17" s="1"/>
  <c r="Q63" i="12"/>
  <c r="P63" i="12" s="1"/>
  <c r="Q256" i="17"/>
  <c r="P256" i="17" s="1"/>
  <c r="Q64" i="17"/>
  <c r="P64" i="17" s="1"/>
  <c r="Q159" i="17"/>
  <c r="P159" i="17" s="1"/>
  <c r="Q172" i="17"/>
  <c r="P172" i="17" s="1"/>
  <c r="Q206" i="12"/>
  <c r="P206" i="12" s="1"/>
  <c r="N16" i="13"/>
  <c r="L10" i="13"/>
  <c r="M11" i="8"/>
  <c r="B11" i="8"/>
  <c r="H10" i="13"/>
  <c r="G10" i="13"/>
  <c r="D11" i="8"/>
  <c r="L11" i="8"/>
  <c r="O11" i="8"/>
  <c r="K10" i="13"/>
  <c r="Q10" i="13"/>
  <c r="A10" i="13"/>
  <c r="D16" i="13"/>
  <c r="I11" i="8"/>
  <c r="Q11" i="8"/>
  <c r="F10" i="13"/>
  <c r="G11" i="8"/>
  <c r="H16" i="13"/>
  <c r="M10" i="13"/>
  <c r="N10" i="13"/>
  <c r="G16" i="13"/>
  <c r="R11" i="13"/>
  <c r="O10" i="13"/>
  <c r="K11" i="8"/>
  <c r="F11" i="8"/>
  <c r="O16" i="13"/>
  <c r="B10" i="13"/>
  <c r="A16" i="13"/>
  <c r="C16" i="13"/>
  <c r="A11" i="8"/>
  <c r="M16" i="13"/>
  <c r="C10" i="13"/>
  <c r="F16" i="13"/>
  <c r="K16" i="13"/>
  <c r="I16" i="13"/>
  <c r="I10" i="13"/>
  <c r="L16" i="13"/>
  <c r="R16" i="13"/>
  <c r="E11" i="8"/>
  <c r="D10" i="13"/>
  <c r="Q16" i="13"/>
  <c r="E16" i="13"/>
  <c r="C11" i="8"/>
  <c r="N11" i="8"/>
  <c r="E10" i="13"/>
  <c r="B16" i="13"/>
  <c r="H11" i="8"/>
  <c r="H24" i="8" l="1"/>
  <c r="G24" i="8"/>
  <c r="F24" i="8"/>
  <c r="E24" i="8"/>
  <c r="D24" i="8"/>
  <c r="R24" i="8"/>
  <c r="Q24" i="8"/>
  <c r="Q232" i="17"/>
  <c r="P232" i="17" s="1"/>
  <c r="Q196" i="17"/>
  <c r="P196" i="17" s="1"/>
  <c r="Q159" i="12"/>
  <c r="P159" i="12" s="1"/>
  <c r="Q99" i="12"/>
  <c r="P99" i="12" s="1"/>
  <c r="L24" i="8"/>
  <c r="Q268" i="17"/>
  <c r="P268" i="17" s="1"/>
  <c r="Q51" i="12"/>
  <c r="P51" i="12" s="1"/>
  <c r="Q219" i="12"/>
  <c r="P219" i="12" s="1"/>
  <c r="Q183" i="12"/>
  <c r="P183" i="12" s="1"/>
  <c r="Q100" i="17"/>
  <c r="P100" i="17" s="1"/>
  <c r="O24" i="8"/>
  <c r="Q40" i="17"/>
  <c r="P40" i="17" s="1"/>
  <c r="Q220" i="17"/>
  <c r="P220" i="17" s="1"/>
  <c r="Q255" i="12"/>
  <c r="P255" i="12" s="1"/>
  <c r="Q267" i="12"/>
  <c r="P267" i="12" s="1"/>
  <c r="Q244" i="17"/>
  <c r="P244" i="17" s="1"/>
  <c r="Q52" i="17"/>
  <c r="P52" i="17" s="1"/>
  <c r="Q231" i="12"/>
  <c r="P231" i="12" s="1"/>
  <c r="Q27" i="12"/>
  <c r="P27" i="12" s="1"/>
  <c r="Q112" i="17"/>
  <c r="P112" i="17" s="1"/>
  <c r="Q88" i="17"/>
  <c r="P88" i="17" s="1"/>
  <c r="Q16" i="17"/>
  <c r="P16" i="17" s="1"/>
  <c r="Q243" i="12"/>
  <c r="P243" i="12" s="1"/>
  <c r="Q148" i="17"/>
  <c r="P148" i="17" s="1"/>
  <c r="Q282" i="12"/>
  <c r="P281" i="12"/>
  <c r="Q283" i="17"/>
  <c r="P282" i="17"/>
  <c r="M19" i="13"/>
  <c r="M24" i="13" s="1"/>
  <c r="P10" i="13"/>
  <c r="R12" i="13"/>
  <c r="L19" i="13"/>
  <c r="L24" i="13" s="1"/>
  <c r="L12" i="8"/>
  <c r="P38" i="12"/>
  <c r="Q39" i="12"/>
  <c r="P134" i="12"/>
  <c r="Q135" i="12"/>
  <c r="Q111" i="12"/>
  <c r="P110" i="12"/>
  <c r="P14" i="12"/>
  <c r="Q15" i="12"/>
  <c r="P74" i="12"/>
  <c r="Q75" i="12"/>
  <c r="Q195" i="12"/>
  <c r="P194" i="12"/>
  <c r="P11" i="8"/>
  <c r="P12" i="8" s="1"/>
  <c r="P16" i="13"/>
  <c r="P19" i="13" s="1"/>
  <c r="P24" i="13" s="1"/>
  <c r="AI9" i="17"/>
  <c r="AH9" i="17"/>
  <c r="AG9" i="17"/>
  <c r="AF9" i="17"/>
  <c r="AE9" i="17"/>
  <c r="P27" i="17"/>
  <c r="Q28" i="17"/>
  <c r="P207" i="17"/>
  <c r="Q208" i="17"/>
  <c r="Q124" i="17"/>
  <c r="P123" i="17"/>
  <c r="P75" i="17"/>
  <c r="Q76" i="17"/>
  <c r="M24" i="8"/>
  <c r="K24" i="8"/>
  <c r="P24" i="8"/>
  <c r="AA9" i="17"/>
  <c r="Z9" i="17"/>
  <c r="X9" i="17"/>
  <c r="U9" i="17"/>
  <c r="Y9" i="17"/>
  <c r="V9" i="17"/>
  <c r="AB9" i="17"/>
  <c r="W9" i="17"/>
  <c r="AD9" i="17"/>
  <c r="AC9" i="17"/>
  <c r="J23" i="13"/>
  <c r="J16" i="13"/>
  <c r="J10" i="13"/>
  <c r="B19" i="13"/>
  <c r="G19" i="13"/>
  <c r="G24" i="13" s="1"/>
  <c r="O12" i="8"/>
  <c r="R12" i="8"/>
  <c r="K19" i="13"/>
  <c r="K24" i="13" s="1"/>
  <c r="R19" i="13"/>
  <c r="R24" i="13" s="1"/>
  <c r="C12" i="8"/>
  <c r="H12" i="8"/>
  <c r="C19" i="13"/>
  <c r="C24" i="13" s="1"/>
  <c r="H19" i="13"/>
  <c r="H24" i="13" s="1"/>
  <c r="D12" i="8"/>
  <c r="J11" i="8"/>
  <c r="I12" i="8"/>
  <c r="M12" i="8"/>
  <c r="E19" i="13"/>
  <c r="E24" i="13" s="1"/>
  <c r="N12" i="8"/>
  <c r="B12" i="8"/>
  <c r="O19" i="13"/>
  <c r="O24" i="13" s="1"/>
  <c r="I19" i="13"/>
  <c r="I24" i="13" s="1"/>
  <c r="F12" i="8"/>
  <c r="K12" i="8"/>
  <c r="N19" i="13"/>
  <c r="N24" i="13" s="1"/>
  <c r="F19" i="13"/>
  <c r="F24" i="13" s="1"/>
  <c r="Q12" i="8"/>
  <c r="D19" i="13"/>
  <c r="D24" i="13" s="1"/>
  <c r="Q19" i="13"/>
  <c r="Q24" i="13" s="1"/>
  <c r="E12" i="8"/>
  <c r="G12" i="8"/>
  <c r="Q207" i="12"/>
  <c r="P207" i="12" s="1"/>
  <c r="Q88" i="12"/>
  <c r="P88" i="12" s="1"/>
  <c r="Q147" i="12"/>
  <c r="P147" i="12" s="1"/>
  <c r="Q64" i="12"/>
  <c r="P64" i="12" s="1"/>
  <c r="Q160" i="17"/>
  <c r="P160" i="17" s="1"/>
  <c r="Q173" i="17"/>
  <c r="P173" i="17" s="1"/>
  <c r="Q257" i="17"/>
  <c r="P257" i="17" s="1"/>
  <c r="Q124" i="12"/>
  <c r="P124" i="12" s="1"/>
  <c r="Q185" i="17"/>
  <c r="P185" i="17" s="1"/>
  <c r="J19" i="8"/>
  <c r="I24" i="8"/>
  <c r="Q65" i="17"/>
  <c r="P65" i="17" s="1"/>
  <c r="Q171" i="12"/>
  <c r="P171" i="12" s="1"/>
  <c r="Q136" i="17"/>
  <c r="P136" i="17" s="1"/>
  <c r="D11" i="13"/>
  <c r="F11" i="13"/>
  <c r="A11" i="13"/>
  <c r="M11" i="13"/>
  <c r="O11" i="13"/>
  <c r="B11" i="13"/>
  <c r="N11" i="13"/>
  <c r="K11" i="13"/>
  <c r="G11" i="13"/>
  <c r="Q11" i="13"/>
  <c r="E11" i="13"/>
  <c r="L11" i="13"/>
  <c r="C11" i="13"/>
  <c r="I11" i="13"/>
  <c r="H11" i="13"/>
  <c r="Q233" i="17" l="1"/>
  <c r="P233" i="17" s="1"/>
  <c r="J24" i="8"/>
  <c r="Q197" i="17"/>
  <c r="P197" i="17" s="1"/>
  <c r="Q160" i="12"/>
  <c r="P160" i="12" s="1"/>
  <c r="Q100" i="12"/>
  <c r="P100" i="12" s="1"/>
  <c r="Q269" i="17"/>
  <c r="Q270" i="17" s="1"/>
  <c r="Q221" i="17"/>
  <c r="P221" i="17" s="1"/>
  <c r="Q17" i="17"/>
  <c r="P17" i="17" s="1"/>
  <c r="Q52" i="12"/>
  <c r="P52" i="12" s="1"/>
  <c r="Q184" i="12"/>
  <c r="P184" i="12" s="1"/>
  <c r="Q220" i="12"/>
  <c r="P220" i="12" s="1"/>
  <c r="Q101" i="17"/>
  <c r="P101" i="17" s="1"/>
  <c r="Q41" i="17"/>
  <c r="P41" i="17" s="1"/>
  <c r="Q232" i="12"/>
  <c r="P232" i="12" s="1"/>
  <c r="Q245" i="17"/>
  <c r="P245" i="17" s="1"/>
  <c r="Q53" i="17"/>
  <c r="P53" i="17" s="1"/>
  <c r="Q28" i="12"/>
  <c r="P28" i="12" s="1"/>
  <c r="Q113" i="17"/>
  <c r="P113" i="17" s="1"/>
  <c r="Q268" i="12"/>
  <c r="P268" i="12" s="1"/>
  <c r="Q256" i="12"/>
  <c r="P256" i="12" s="1"/>
  <c r="Q149" i="17"/>
  <c r="P149" i="17" s="1"/>
  <c r="Q89" i="17"/>
  <c r="P89" i="17" s="1"/>
  <c r="Q244" i="12"/>
  <c r="P244" i="12" s="1"/>
  <c r="Q284" i="17"/>
  <c r="P283" i="17"/>
  <c r="Q283" i="12"/>
  <c r="P282" i="12"/>
  <c r="L12" i="13"/>
  <c r="M12" i="13"/>
  <c r="N12" i="13"/>
  <c r="O12" i="13"/>
  <c r="P11" i="13"/>
  <c r="P12" i="13" s="1"/>
  <c r="Q112" i="12"/>
  <c r="P111" i="12"/>
  <c r="P135" i="12"/>
  <c r="Q136" i="12"/>
  <c r="Q196" i="12"/>
  <c r="P195" i="12"/>
  <c r="P75" i="12"/>
  <c r="Q76" i="12"/>
  <c r="P39" i="12"/>
  <c r="Q40" i="12"/>
  <c r="P15" i="12"/>
  <c r="Q16" i="12"/>
  <c r="R15" i="8"/>
  <c r="Q125" i="17"/>
  <c r="P124" i="17"/>
  <c r="P76" i="17"/>
  <c r="Q77" i="17"/>
  <c r="P208" i="17"/>
  <c r="Q209" i="17"/>
  <c r="P28" i="17"/>
  <c r="Q29" i="17"/>
  <c r="R15" i="13"/>
  <c r="J12" i="8"/>
  <c r="J11" i="13"/>
  <c r="J12" i="13" s="1"/>
  <c r="B24" i="13"/>
  <c r="J19" i="13"/>
  <c r="J24" i="13" s="1"/>
  <c r="F12" i="13"/>
  <c r="B12" i="13"/>
  <c r="D12" i="13"/>
  <c r="K12" i="13"/>
  <c r="C12" i="13"/>
  <c r="E12" i="13"/>
  <c r="H12" i="13"/>
  <c r="G12" i="13"/>
  <c r="Q12" i="13"/>
  <c r="I12" i="13"/>
  <c r="Q125" i="12"/>
  <c r="P125" i="12" s="1"/>
  <c r="Q161" i="17"/>
  <c r="P161" i="17" s="1"/>
  <c r="Q172" i="12"/>
  <c r="P172" i="12" s="1"/>
  <c r="Q208" i="12"/>
  <c r="P208" i="12" s="1"/>
  <c r="Q89" i="12"/>
  <c r="P89" i="12" s="1"/>
  <c r="Q174" i="17"/>
  <c r="P174" i="17" s="1"/>
  <c r="Q234" i="17"/>
  <c r="P234" i="17" s="1"/>
  <c r="Q66" i="17"/>
  <c r="P66" i="17" s="1"/>
  <c r="Q186" i="17"/>
  <c r="P186" i="17" s="1"/>
  <c r="Q258" i="17"/>
  <c r="P258" i="17" s="1"/>
  <c r="Q65" i="12"/>
  <c r="P65" i="12" s="1"/>
  <c r="Q137" i="17"/>
  <c r="P137" i="17" s="1"/>
  <c r="Q148" i="12"/>
  <c r="P148" i="12" s="1"/>
  <c r="Q198" i="17" l="1"/>
  <c r="P198" i="17" s="1"/>
  <c r="Q101" i="12"/>
  <c r="P101" i="12" s="1"/>
  <c r="Q222" i="17"/>
  <c r="P222" i="17" s="1"/>
  <c r="Q161" i="12"/>
  <c r="P161" i="12" s="1"/>
  <c r="Q269" i="12"/>
  <c r="Q270" i="12" s="1"/>
  <c r="P269" i="17"/>
  <c r="Q18" i="17"/>
  <c r="P18" i="17" s="1"/>
  <c r="Q53" i="12"/>
  <c r="P53" i="12" s="1"/>
  <c r="Q185" i="12"/>
  <c r="P185" i="12" s="1"/>
  <c r="Q221" i="12"/>
  <c r="P221" i="12" s="1"/>
  <c r="Q102" i="17"/>
  <c r="P102" i="17" s="1"/>
  <c r="Q42" i="17"/>
  <c r="P42" i="17" s="1"/>
  <c r="Q29" i="12"/>
  <c r="P29" i="12" s="1"/>
  <c r="Q233" i="12"/>
  <c r="P233" i="12" s="1"/>
  <c r="Q54" i="17"/>
  <c r="P54" i="17" s="1"/>
  <c r="Q246" i="17"/>
  <c r="P246" i="17" s="1"/>
  <c r="Q114" i="17"/>
  <c r="P114" i="17" s="1"/>
  <c r="Q257" i="12"/>
  <c r="P257" i="12" s="1"/>
  <c r="Q150" i="17"/>
  <c r="P150" i="17" s="1"/>
  <c r="Q90" i="17"/>
  <c r="P90" i="17" s="1"/>
  <c r="Q245" i="12"/>
  <c r="P245" i="12" s="1"/>
  <c r="P270" i="17"/>
  <c r="Q284" i="12"/>
  <c r="P283" i="12"/>
  <c r="Q285" i="17"/>
  <c r="P284" i="17"/>
  <c r="P16" i="12"/>
  <c r="Q17" i="12"/>
  <c r="Q197" i="12"/>
  <c r="P196" i="12"/>
  <c r="P40" i="12"/>
  <c r="Q41" i="12"/>
  <c r="P136" i="12"/>
  <c r="Q137" i="12"/>
  <c r="P76" i="12"/>
  <c r="Q77" i="12"/>
  <c r="Q113" i="12"/>
  <c r="P112" i="12"/>
  <c r="Q271" i="17"/>
  <c r="P209" i="17"/>
  <c r="Q210" i="17"/>
  <c r="P29" i="17"/>
  <c r="Q30" i="17"/>
  <c r="P77" i="17"/>
  <c r="Q78" i="17"/>
  <c r="Q126" i="17"/>
  <c r="P125" i="17"/>
  <c r="Q209" i="12"/>
  <c r="P209" i="12" s="1"/>
  <c r="Q162" i="17"/>
  <c r="P162" i="17" s="1"/>
  <c r="Q175" i="17"/>
  <c r="P175" i="17" s="1"/>
  <c r="Q187" i="17"/>
  <c r="P187" i="17" s="1"/>
  <c r="Q149" i="12"/>
  <c r="P149" i="12" s="1"/>
  <c r="Q66" i="12"/>
  <c r="P66" i="12" s="1"/>
  <c r="Q90" i="12"/>
  <c r="P90" i="12" s="1"/>
  <c r="Q67" i="17"/>
  <c r="P67" i="17" s="1"/>
  <c r="Q259" i="17"/>
  <c r="P259" i="17" s="1"/>
  <c r="Q199" i="17"/>
  <c r="P199" i="17" s="1"/>
  <c r="Q126" i="12"/>
  <c r="P126" i="12" s="1"/>
  <c r="Q138" i="17"/>
  <c r="P138" i="17" s="1"/>
  <c r="Q235" i="17"/>
  <c r="P235" i="17" s="1"/>
  <c r="Q173" i="12"/>
  <c r="P173" i="12" s="1"/>
  <c r="Q14" i="13"/>
  <c r="Q14" i="8"/>
  <c r="Q102" i="12" l="1"/>
  <c r="P102" i="12" s="1"/>
  <c r="Q162" i="12"/>
  <c r="P162" i="12" s="1"/>
  <c r="Q223" i="17"/>
  <c r="P223" i="17" s="1"/>
  <c r="P269" i="12"/>
  <c r="Q54" i="12"/>
  <c r="P54" i="12" s="1"/>
  <c r="Q19" i="17"/>
  <c r="P19" i="17" s="1"/>
  <c r="Q186" i="12"/>
  <c r="P186" i="12" s="1"/>
  <c r="Q222" i="12"/>
  <c r="P222" i="12" s="1"/>
  <c r="Q30" i="12"/>
  <c r="P30" i="12" s="1"/>
  <c r="Q43" i="17"/>
  <c r="P43" i="17" s="1"/>
  <c r="Q103" i="17"/>
  <c r="P103" i="17" s="1"/>
  <c r="Q247" i="17"/>
  <c r="P247" i="17" s="1"/>
  <c r="Q234" i="12"/>
  <c r="P234" i="12" s="1"/>
  <c r="Q55" i="17"/>
  <c r="P55" i="17" s="1"/>
  <c r="Q115" i="17"/>
  <c r="P115" i="17" s="1"/>
  <c r="Q258" i="12"/>
  <c r="P258" i="12" s="1"/>
  <c r="P14" i="13"/>
  <c r="P284" i="12"/>
  <c r="P285" i="17"/>
  <c r="Q151" i="17"/>
  <c r="P151" i="17" s="1"/>
  <c r="Q91" i="17"/>
  <c r="P91" i="17" s="1"/>
  <c r="Q246" i="12"/>
  <c r="P246" i="12" s="1"/>
  <c r="P271" i="17"/>
  <c r="P270" i="12"/>
  <c r="Q272" i="17"/>
  <c r="P17" i="12"/>
  <c r="Q18" i="12"/>
  <c r="P137" i="12"/>
  <c r="Q138" i="12"/>
  <c r="Q114" i="12"/>
  <c r="P113" i="12"/>
  <c r="Q198" i="12"/>
  <c r="P197" i="12"/>
  <c r="P77" i="12"/>
  <c r="Q78" i="12"/>
  <c r="P41" i="12"/>
  <c r="Q42" i="12"/>
  <c r="Q127" i="17"/>
  <c r="P126" i="17"/>
  <c r="P78" i="17"/>
  <c r="Q79" i="17"/>
  <c r="P30" i="17"/>
  <c r="Q31" i="17"/>
  <c r="P210" i="17"/>
  <c r="Q211" i="17"/>
  <c r="Q271" i="12"/>
  <c r="Q260" i="17"/>
  <c r="P260" i="17" s="1"/>
  <c r="Q210" i="12"/>
  <c r="P210" i="12" s="1"/>
  <c r="Q91" i="12"/>
  <c r="P91" i="12" s="1"/>
  <c r="Q176" i="17"/>
  <c r="P176" i="17" s="1"/>
  <c r="Q127" i="12"/>
  <c r="P127" i="12" s="1"/>
  <c r="Q68" i="17"/>
  <c r="P68" i="17" s="1"/>
  <c r="Q67" i="12"/>
  <c r="P67" i="12" s="1"/>
  <c r="Q188" i="17"/>
  <c r="P188" i="17" s="1"/>
  <c r="Q139" i="17"/>
  <c r="P139" i="17" s="1"/>
  <c r="Q174" i="12"/>
  <c r="P174" i="12" s="1"/>
  <c r="Q150" i="12"/>
  <c r="P150" i="12" s="1"/>
  <c r="Q236" i="17"/>
  <c r="P236" i="17" s="1"/>
  <c r="Q200" i="17"/>
  <c r="P200" i="17" s="1"/>
  <c r="Q163" i="17"/>
  <c r="P163" i="17" s="1"/>
  <c r="Q224" i="17" l="1"/>
  <c r="P224" i="17" s="1"/>
  <c r="Q163" i="12"/>
  <c r="P163" i="12" s="1"/>
  <c r="Q103" i="12"/>
  <c r="P103" i="12" s="1"/>
  <c r="Q55" i="12"/>
  <c r="P55" i="12" s="1"/>
  <c r="Q44" i="17"/>
  <c r="P44" i="17" s="1"/>
  <c r="Q20" i="17"/>
  <c r="P20" i="17" s="1"/>
  <c r="Q187" i="12"/>
  <c r="P187" i="12" s="1"/>
  <c r="Q104" i="17"/>
  <c r="P104" i="17" s="1"/>
  <c r="Q223" i="12"/>
  <c r="P223" i="12" s="1"/>
  <c r="Q31" i="12"/>
  <c r="P31" i="12" s="1"/>
  <c r="Q116" i="17"/>
  <c r="P116" i="17" s="1"/>
  <c r="Q248" i="17"/>
  <c r="P248" i="17" s="1"/>
  <c r="Q56" i="17"/>
  <c r="P56" i="17" s="1"/>
  <c r="Q235" i="12"/>
  <c r="P235" i="12" s="1"/>
  <c r="Q152" i="17"/>
  <c r="P152" i="17" s="1"/>
  <c r="Q259" i="12"/>
  <c r="P259" i="12" s="1"/>
  <c r="P272" i="17"/>
  <c r="Q92" i="17"/>
  <c r="P92" i="17" s="1"/>
  <c r="P271" i="12"/>
  <c r="Q247" i="12"/>
  <c r="P247" i="12" s="1"/>
  <c r="Q273" i="17"/>
  <c r="Q199" i="12"/>
  <c r="P198" i="12"/>
  <c r="Q115" i="12"/>
  <c r="P114" i="12"/>
  <c r="P42" i="12"/>
  <c r="Q43" i="12"/>
  <c r="P138" i="12"/>
  <c r="Q139" i="12"/>
  <c r="P78" i="12"/>
  <c r="Q79" i="12"/>
  <c r="P18" i="12"/>
  <c r="Q19" i="12"/>
  <c r="P31" i="17"/>
  <c r="Q32" i="17"/>
  <c r="P79" i="17"/>
  <c r="Q80" i="17"/>
  <c r="P211" i="17"/>
  <c r="Q212" i="17"/>
  <c r="Q128" i="17"/>
  <c r="P127" i="17"/>
  <c r="Q272" i="12"/>
  <c r="Q211" i="12"/>
  <c r="P211" i="12" s="1"/>
  <c r="Q261" i="17"/>
  <c r="P261" i="17" s="1"/>
  <c r="Q128" i="12"/>
  <c r="P128" i="12" s="1"/>
  <c r="Q92" i="12"/>
  <c r="P92" i="12" s="1"/>
  <c r="Q201" i="17"/>
  <c r="P201" i="17" s="1"/>
  <c r="Q140" i="17"/>
  <c r="P140" i="17" s="1"/>
  <c r="Q68" i="12"/>
  <c r="P68" i="12" s="1"/>
  <c r="Q177" i="17"/>
  <c r="P177" i="17" s="1"/>
  <c r="Q225" i="17"/>
  <c r="P225" i="17" s="1"/>
  <c r="Q151" i="12"/>
  <c r="P151" i="12" s="1"/>
  <c r="Q175" i="12"/>
  <c r="P175" i="12" s="1"/>
  <c r="Q237" i="17"/>
  <c r="P237" i="17" s="1"/>
  <c r="Q164" i="17"/>
  <c r="P164" i="17" s="1"/>
  <c r="Q189" i="17"/>
  <c r="P189" i="17" s="1"/>
  <c r="Q69" i="17"/>
  <c r="P69" i="17" s="1"/>
  <c r="Q13" i="13"/>
  <c r="Q13" i="8"/>
  <c r="Q164" i="12" l="1"/>
  <c r="P164" i="12" s="1"/>
  <c r="Q105" i="17"/>
  <c r="P105" i="17" s="1"/>
  <c r="Q56" i="12"/>
  <c r="P56" i="12" s="1"/>
  <c r="Q104" i="12"/>
  <c r="P104" i="12" s="1"/>
  <c r="Q21" i="17"/>
  <c r="P21" i="17" s="1"/>
  <c r="Q188" i="12"/>
  <c r="P188" i="12" s="1"/>
  <c r="Q117" i="17"/>
  <c r="P117" i="17" s="1"/>
  <c r="Q45" i="17"/>
  <c r="P45" i="17" s="1"/>
  <c r="Q224" i="12"/>
  <c r="P224" i="12" s="1"/>
  <c r="Q32" i="12"/>
  <c r="P32" i="12" s="1"/>
  <c r="Q153" i="17"/>
  <c r="P153" i="17" s="1"/>
  <c r="Q236" i="12"/>
  <c r="P236" i="12" s="1"/>
  <c r="Q249" i="17"/>
  <c r="P249" i="17" s="1"/>
  <c r="Q57" i="17"/>
  <c r="P57" i="17" s="1"/>
  <c r="Q260" i="12"/>
  <c r="P260" i="12" s="1"/>
  <c r="P13" i="13"/>
  <c r="P15" i="13" s="1"/>
  <c r="P273" i="17"/>
  <c r="P272" i="12"/>
  <c r="Q93" i="17"/>
  <c r="P93" i="17" s="1"/>
  <c r="Q248" i="12"/>
  <c r="P248" i="12" s="1"/>
  <c r="Q116" i="12"/>
  <c r="P116" i="12" s="1"/>
  <c r="P115" i="12"/>
  <c r="P139" i="12"/>
  <c r="Q140" i="12"/>
  <c r="P140" i="12" s="1"/>
  <c r="P79" i="12"/>
  <c r="Q80" i="12"/>
  <c r="P80" i="12" s="1"/>
  <c r="Q200" i="12"/>
  <c r="P200" i="12" s="1"/>
  <c r="P199" i="12"/>
  <c r="P43" i="12"/>
  <c r="Q44" i="12"/>
  <c r="P44" i="12" s="1"/>
  <c r="P19" i="12"/>
  <c r="Q20" i="12"/>
  <c r="P20" i="12" s="1"/>
  <c r="P14" i="8"/>
  <c r="P13" i="8"/>
  <c r="Q129" i="17"/>
  <c r="P129" i="17" s="1"/>
  <c r="P128" i="17"/>
  <c r="P212" i="17"/>
  <c r="Q213" i="17"/>
  <c r="P213" i="17" s="1"/>
  <c r="P80" i="17"/>
  <c r="Q81" i="17"/>
  <c r="P81" i="17" s="1"/>
  <c r="P32" i="17"/>
  <c r="Q33" i="17"/>
  <c r="P33" i="17" s="1"/>
  <c r="Q15" i="13"/>
  <c r="Q15" i="8"/>
  <c r="Q152" i="12"/>
  <c r="P152" i="12" s="1"/>
  <c r="Q212" i="12"/>
  <c r="P212" i="12" s="1"/>
  <c r="Q141" i="17"/>
  <c r="P141" i="17" s="1"/>
  <c r="Q165" i="17"/>
  <c r="P165" i="17" s="1"/>
  <c r="Q176" i="12"/>
  <c r="P176" i="12" s="1"/>
  <c r="P15" i="8" l="1"/>
  <c r="J11" i="15"/>
  <c r="J67" i="15"/>
  <c r="J87" i="15"/>
  <c r="J75" i="15"/>
  <c r="J79" i="15"/>
  <c r="J63" i="15"/>
  <c r="J71" i="15"/>
  <c r="J55" i="15"/>
  <c r="J7" i="15"/>
  <c r="J23" i="15"/>
  <c r="J43" i="15"/>
  <c r="J39" i="15"/>
  <c r="J59" i="15"/>
  <c r="J31" i="15"/>
  <c r="J27" i="15"/>
  <c r="J82" i="15"/>
  <c r="J20" i="15"/>
  <c r="J12" i="15"/>
  <c r="J89" i="15"/>
  <c r="J81" i="15"/>
  <c r="J73" i="15"/>
  <c r="J65" i="15"/>
  <c r="J57" i="15"/>
  <c r="J49" i="15"/>
  <c r="J41" i="15"/>
  <c r="J33" i="15"/>
  <c r="J25" i="15"/>
  <c r="J17" i="15"/>
  <c r="J9" i="15"/>
  <c r="J84" i="15"/>
  <c r="J36" i="15"/>
  <c r="J54" i="15"/>
  <c r="J46" i="15"/>
  <c r="J38" i="15"/>
  <c r="J30" i="15"/>
  <c r="J22" i="15"/>
  <c r="J14" i="15"/>
  <c r="J90" i="15"/>
  <c r="J92" i="15"/>
  <c r="J44" i="15"/>
  <c r="J86" i="15"/>
  <c r="J78" i="15"/>
  <c r="J91" i="15"/>
  <c r="J35" i="15"/>
  <c r="J76" i="15"/>
  <c r="J68" i="15"/>
  <c r="J60" i="15"/>
  <c r="J52" i="15"/>
  <c r="J28" i="15"/>
  <c r="J70" i="15"/>
  <c r="J62" i="15"/>
  <c r="J88" i="15"/>
  <c r="J80" i="15"/>
  <c r="J72" i="15"/>
  <c r="J64" i="15"/>
  <c r="J56" i="15"/>
  <c r="J48" i="15"/>
  <c r="J40" i="15"/>
  <c r="J32" i="15"/>
  <c r="J24" i="15"/>
  <c r="J16" i="15"/>
  <c r="J8" i="15"/>
  <c r="J77" i="15"/>
  <c r="J69" i="15"/>
  <c r="J61" i="15"/>
  <c r="J51" i="15"/>
  <c r="J53" i="15"/>
  <c r="J45" i="15"/>
  <c r="J37" i="15"/>
  <c r="J29" i="15"/>
  <c r="J19" i="15"/>
  <c r="J21" i="15"/>
  <c r="J13" i="15"/>
  <c r="J74" i="15"/>
  <c r="J66" i="15"/>
  <c r="J58" i="15"/>
  <c r="J50" i="15"/>
  <c r="J42" i="15"/>
  <c r="J34" i="15"/>
  <c r="J26" i="15"/>
  <c r="J15" i="15"/>
  <c r="J18" i="15"/>
  <c r="J10" i="15"/>
  <c r="J83" i="15"/>
  <c r="J85" i="15"/>
  <c r="J47" i="15"/>
  <c r="J27" i="14" l="1"/>
  <c r="J8" i="14"/>
  <c r="J22" i="14"/>
  <c r="J17" i="14"/>
  <c r="J10" i="14"/>
  <c r="J9" i="14"/>
  <c r="J7" i="14"/>
  <c r="J21" i="14"/>
  <c r="J16" i="14"/>
  <c r="J18" i="14"/>
  <c r="J25" i="14"/>
  <c r="J19" i="14"/>
  <c r="J11" i="14"/>
  <c r="J6" i="14"/>
  <c r="J12" i="14"/>
  <c r="J20" i="14"/>
  <c r="J24" i="14"/>
  <c r="J13" i="14"/>
  <c r="J14" i="14"/>
  <c r="J23" i="14"/>
  <c r="J15" i="14"/>
  <c r="J26" i="14"/>
</calcChain>
</file>

<file path=xl/sharedStrings.xml><?xml version="1.0" encoding="utf-8"?>
<sst xmlns="http://schemas.openxmlformats.org/spreadsheetml/2006/main" count="1960" uniqueCount="661">
  <si>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</si>
  <si>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</si>
  <si>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</si>
  <si>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</si>
  <si>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</si>
  <si>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</si>
  <si>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</si>
  <si>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</si>
  <si>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</si>
  <si>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</si>
  <si>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</si>
  <si>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</si>
  <si>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</si>
  <si>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</si>
  <si>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Quarter (m3)</t>
  </si>
  <si>
    <t>Annual (m3)</t>
  </si>
  <si>
    <t>Main table (m3)</t>
  </si>
  <si>
    <t>Quarter (GWh)</t>
  </si>
  <si>
    <t>Annual (GWh)</t>
  </si>
  <si>
    <t>Main table (GWh)</t>
  </si>
  <si>
    <t>Commentary</t>
  </si>
  <si>
    <t>Contents</t>
  </si>
  <si>
    <t>Cover Sheet</t>
  </si>
  <si>
    <t>Description</t>
  </si>
  <si>
    <t xml:space="preserve">This table includes a list of worksheets in this workbook with links to those worksheets </t>
  </si>
  <si>
    <t>This worksheet contains one table</t>
  </si>
  <si>
    <t>Note 4</t>
  </si>
  <si>
    <t>Note 2</t>
  </si>
  <si>
    <t>Note 1</t>
  </si>
  <si>
    <t xml:space="preserve">Note </t>
  </si>
  <si>
    <t xml:space="preserve">This table contains supplementary information supporting natural gas supply and consumption data which are referred to in the data presented in this workbook </t>
  </si>
  <si>
    <t xml:space="preserve">This worksheet contains one table 
</t>
  </si>
  <si>
    <t>Notes</t>
  </si>
  <si>
    <t>Supplementary information on the origin of UK gas imports</t>
  </si>
  <si>
    <t>Worksheet description</t>
  </si>
  <si>
    <t>Link</t>
  </si>
  <si>
    <t>Cover sheet</t>
  </si>
  <si>
    <t>Month (GWh)</t>
  </si>
  <si>
    <t>Month (m3)</t>
  </si>
  <si>
    <t>Note 3</t>
  </si>
  <si>
    <t>Note 5</t>
  </si>
  <si>
    <t>Note 6</t>
  </si>
  <si>
    <t>Note 7</t>
  </si>
  <si>
    <t>Note 8</t>
  </si>
  <si>
    <t xml:space="preserve">Physical imports. Prior to 2019, tables 4.2 showed the commercial flows of gas through the pipeline. Commercial flows are the amounts of gas that companies requested be supplied through the pipeline. From 2019, physical flows have been used throughout. </t>
  </si>
  <si>
    <t>Gjoa Gas Pipeline and Statfjord Tampen Link to the FLAGS pipeline.</t>
  </si>
  <si>
    <t>Norwegian Alveheim and Edvard Greig gas fields to the SAGE pipeline</t>
  </si>
  <si>
    <t>Norwegian Rev and Gaupe gas fields to the CATS pipeline</t>
  </si>
  <si>
    <t>To the Isle of Grain, Milford Haven and Teesside.</t>
  </si>
  <si>
    <t>Percentage change between the most recent quarter and the same quarter a year earlier; (+) represents a positive percentage change greater than 100%.</t>
  </si>
  <si>
    <t>GWh</t>
  </si>
  <si>
    <t>Pipeline Imports</t>
  </si>
  <si>
    <t>Belgium</t>
  </si>
  <si>
    <t>Netherlands</t>
  </si>
  <si>
    <t>From Norway</t>
  </si>
  <si>
    <t>Total Imports</t>
  </si>
  <si>
    <t>Balgzand to Bacton (BBL)</t>
  </si>
  <si>
    <t>Langeled to Easington</t>
  </si>
  <si>
    <t xml:space="preserve">Frigg/Vesterled to St Fergus </t>
  </si>
  <si>
    <t>Total Norway pipeline</t>
  </si>
  <si>
    <t>Total pipeline</t>
  </si>
  <si>
    <t>Qatar</t>
  </si>
  <si>
    <t>Russia</t>
  </si>
  <si>
    <t>Trinidad &amp; Tobago</t>
  </si>
  <si>
    <t>Total LNG</t>
  </si>
  <si>
    <t>Per cent change</t>
  </si>
  <si>
    <t>Total</t>
  </si>
  <si>
    <t>Norway</t>
  </si>
  <si>
    <t>Bacton to Zeebrugge Interconnector</t>
  </si>
  <si>
    <t>Via FLAGS to St Fergus</t>
  </si>
  <si>
    <t>SAGE to St Fergus</t>
  </si>
  <si>
    <t>CATS  to Teesside</t>
  </si>
  <si>
    <t>USA</t>
  </si>
  <si>
    <t>Algeria</t>
  </si>
  <si>
    <t>Angola</t>
  </si>
  <si>
    <t>Australia</t>
  </si>
  <si>
    <t>Cameroon</t>
  </si>
  <si>
    <t>Dominican Republic</t>
  </si>
  <si>
    <t>Egypt</t>
  </si>
  <si>
    <t>Equatorial Guinea</t>
  </si>
  <si>
    <t>France</t>
  </si>
  <si>
    <t>Nigeria</t>
  </si>
  <si>
    <t>Peru</t>
  </si>
  <si>
    <t>Yemen</t>
  </si>
  <si>
    <t>January</t>
  </si>
  <si>
    <t>February</t>
  </si>
  <si>
    <t>March</t>
  </si>
  <si>
    <t>April</t>
  </si>
  <si>
    <t>May</t>
  </si>
  <si>
    <t>June</t>
  </si>
  <si>
    <t>July</t>
  </si>
  <si>
    <t>August</t>
  </si>
  <si>
    <t>September</t>
  </si>
  <si>
    <t>October</t>
  </si>
  <si>
    <t>November</t>
  </si>
  <si>
    <t>December</t>
  </si>
  <si>
    <t>Year</t>
  </si>
  <si>
    <r>
      <t>Shipping Imports</t>
    </r>
    <r>
      <rPr>
        <b/>
        <vertAlign val="superscript"/>
        <sz val="10"/>
        <rFont val="Arial"/>
        <family val="2"/>
      </rPr>
      <t>3</t>
    </r>
  </si>
  <si>
    <t>Month</t>
  </si>
  <si>
    <t>Via the</t>
  </si>
  <si>
    <t>Via Belgium</t>
  </si>
  <si>
    <t>Liquefied Natural Gas Imports</t>
  </si>
  <si>
    <t>A</t>
  </si>
  <si>
    <t>D</t>
  </si>
  <si>
    <t>F</t>
  </si>
  <si>
    <t>H</t>
  </si>
  <si>
    <t>I</t>
  </si>
  <si>
    <t>J</t>
  </si>
  <si>
    <t>K</t>
  </si>
  <si>
    <t>L</t>
  </si>
  <si>
    <t>M</t>
  </si>
  <si>
    <t>O</t>
  </si>
  <si>
    <t>P</t>
  </si>
  <si>
    <t>Q</t>
  </si>
  <si>
    <t>Bacton to</t>
  </si>
  <si>
    <t>Balgzand to</t>
  </si>
  <si>
    <t>Langeled</t>
  </si>
  <si>
    <t>Via</t>
  </si>
  <si>
    <t xml:space="preserve">Frigg/Vesterled </t>
  </si>
  <si>
    <t>SAGE pipeline</t>
  </si>
  <si>
    <t>CATS  pipeline</t>
  </si>
  <si>
    <t>Trinidad &amp;</t>
  </si>
  <si>
    <r>
      <t>Other</t>
    </r>
    <r>
      <rPr>
        <vertAlign val="superscript"/>
        <sz val="9"/>
        <rFont val="Arial"/>
        <family val="2"/>
      </rPr>
      <t>4</t>
    </r>
  </si>
  <si>
    <t>Zeebrugge</t>
  </si>
  <si>
    <t>Bacton Line (BBL)</t>
  </si>
  <si>
    <t>pipeline to</t>
  </si>
  <si>
    <t>FLAGS to</t>
  </si>
  <si>
    <r>
      <t>to St Fergus</t>
    </r>
    <r>
      <rPr>
        <vertAlign val="superscript"/>
        <sz val="9"/>
        <rFont val="Arial"/>
        <family val="2"/>
      </rPr>
      <t>3</t>
    </r>
  </si>
  <si>
    <r>
      <t>to Teesside</t>
    </r>
    <r>
      <rPr>
        <vertAlign val="superscript"/>
        <sz val="9"/>
        <rFont val="Arial"/>
        <family val="2"/>
      </rPr>
      <t>4</t>
    </r>
  </si>
  <si>
    <t>Norwegian</t>
  </si>
  <si>
    <t>Tobago</t>
  </si>
  <si>
    <t>LNG</t>
  </si>
  <si>
    <t>Imports</t>
  </si>
  <si>
    <r>
      <t>Interconnector</t>
    </r>
    <r>
      <rPr>
        <vertAlign val="superscript"/>
        <sz val="9"/>
        <rFont val="Arial"/>
        <family val="2"/>
      </rPr>
      <t>2</t>
    </r>
  </si>
  <si>
    <t>Easington</t>
  </si>
  <si>
    <r>
      <t>St Fergus</t>
    </r>
    <r>
      <rPr>
        <vertAlign val="superscript"/>
        <sz val="9"/>
        <rFont val="Arial"/>
        <family val="2"/>
      </rPr>
      <t>2</t>
    </r>
  </si>
  <si>
    <t xml:space="preserve">St Fergus </t>
  </si>
  <si>
    <t xml:space="preserve">Pipeline </t>
  </si>
  <si>
    <t>YEAR</t>
  </si>
  <si>
    <t>MONTH</t>
  </si>
  <si>
    <t>C</t>
  </si>
  <si>
    <t>E</t>
  </si>
  <si>
    <t>G</t>
  </si>
  <si>
    <t>N</t>
  </si>
  <si>
    <t>B</t>
  </si>
  <si>
    <t>Some cells refer to notes which can be found on the notes worksheet</t>
  </si>
  <si>
    <t>Per cent change [note 8]</t>
  </si>
  <si>
    <t>Bacton to Zeebrugge Interconnector 
[note 2]</t>
  </si>
  <si>
    <t>Via FLAGS to St Fergus 
[note 2]</t>
  </si>
  <si>
    <t>SAGE to St Fergus 
[note 3]</t>
  </si>
  <si>
    <t>CATS  to Teesside 
[note 4]</t>
  </si>
  <si>
    <t>USA 
[note 6]</t>
  </si>
  <si>
    <t>Other 
[note 7]</t>
  </si>
  <si>
    <t>Shipping Imports [note 5]</t>
  </si>
  <si>
    <t>Supplementary information on the origin of UK gas imports, GWh, main table</t>
  </si>
  <si>
    <t>Supplementary information on the origin of UK gas imports, GWh, annual data</t>
  </si>
  <si>
    <t>Supplementary information on the origin of UK gas imports, GWh, quarterly data</t>
  </si>
  <si>
    <t>Supplementary information on the origin of UK gas imports, GWh, monthly data</t>
  </si>
  <si>
    <t>Supplementary information on the origin of UK gas imports, mcm, main table</t>
  </si>
  <si>
    <t>Supplementary information on the origin of UK gas imports, mcm, annual data</t>
  </si>
  <si>
    <t>Supplementary information on the origin of UK gas imports, mcm, quarterly data</t>
  </si>
  <si>
    <t>Supplementary information on the origin of UK gas imports, mcm, monthly data</t>
  </si>
  <si>
    <t>Freeze panes are active on this sheet, to turn off freeze panes select 'view' then 'freeze panes' then 'unfreeze panes' or use [Alt W, F] </t>
  </si>
  <si>
    <t>Quarter</t>
  </si>
  <si>
    <t>In the latest three months</t>
  </si>
  <si>
    <t xml:space="preserve">Frigg / Vesterled to St Fergus </t>
  </si>
  <si>
    <t>'Annual (Million m3)'!</t>
  </si>
  <si>
    <t>January 2020</t>
  </si>
  <si>
    <t>January - February 2020</t>
  </si>
  <si>
    <t>January - March 2020</t>
  </si>
  <si>
    <t>January - April 2020</t>
  </si>
  <si>
    <t>January - May 2020</t>
  </si>
  <si>
    <t>January - June 2020</t>
  </si>
  <si>
    <t>January - July 2020</t>
  </si>
  <si>
    <t>January - August 2020</t>
  </si>
  <si>
    <t>January - September 2020</t>
  </si>
  <si>
    <t>January - October 2020</t>
  </si>
  <si>
    <t>January - November 2020</t>
  </si>
  <si>
    <t>January - December 2020</t>
  </si>
  <si>
    <t>Time period</t>
  </si>
  <si>
    <t>January 2000</t>
  </si>
  <si>
    <t>February 2000</t>
  </si>
  <si>
    <t>March 2000</t>
  </si>
  <si>
    <t>April 2000</t>
  </si>
  <si>
    <t>May 2000</t>
  </si>
  <si>
    <t>June 2000</t>
  </si>
  <si>
    <t>July 2000</t>
  </si>
  <si>
    <t>August 2000</t>
  </si>
  <si>
    <t>September 2000</t>
  </si>
  <si>
    <t>October 2000</t>
  </si>
  <si>
    <t>November 2000</t>
  </si>
  <si>
    <t>December 2000</t>
  </si>
  <si>
    <t>January 2001</t>
  </si>
  <si>
    <t>February 2001</t>
  </si>
  <si>
    <t>March 2001</t>
  </si>
  <si>
    <t>April 2001</t>
  </si>
  <si>
    <t>May 2001</t>
  </si>
  <si>
    <t>June 2001</t>
  </si>
  <si>
    <t>July 2001</t>
  </si>
  <si>
    <t>August 2001</t>
  </si>
  <si>
    <t>September 2001</t>
  </si>
  <si>
    <t>October 2001</t>
  </si>
  <si>
    <t>November 2001</t>
  </si>
  <si>
    <t>December 2001</t>
  </si>
  <si>
    <t>January 2002</t>
  </si>
  <si>
    <t>February 2002</t>
  </si>
  <si>
    <t>March 2002</t>
  </si>
  <si>
    <t>April 2002</t>
  </si>
  <si>
    <t>May 2002</t>
  </si>
  <si>
    <t>June 2002</t>
  </si>
  <si>
    <t>July 2002</t>
  </si>
  <si>
    <t>August 2002</t>
  </si>
  <si>
    <t>September 2002</t>
  </si>
  <si>
    <t>October 2002</t>
  </si>
  <si>
    <t>November 2002</t>
  </si>
  <si>
    <t>December 2002</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</si>
  <si>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</si>
  <si>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</si>
  <si>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</si>
  <si>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</si>
  <si>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</si>
  <si>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</si>
  <si>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</si>
  <si>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</si>
  <si>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</si>
  <si>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</si>
  <si>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</si>
  <si>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</si>
  <si>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</si>
  <si>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</si>
  <si>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</si>
  <si>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</si>
  <si>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</si>
  <si>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</si>
  <si>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</si>
  <si>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</si>
  <si>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</si>
  <si>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</si>
  <si>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</si>
  <si>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</si>
  <si>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</si>
  <si>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</si>
  <si>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</si>
  <si>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</si>
  <si>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</si>
  <si>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</si>
  <si>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</si>
  <si>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</si>
  <si>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</si>
  <si>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</si>
  <si>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</si>
  <si>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</si>
  <si>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</si>
  <si>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</si>
  <si>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</si>
  <si>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</si>
  <si>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</si>
  <si>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</si>
  <si>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</si>
  <si>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</si>
  <si>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</si>
  <si>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</si>
  <si>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</si>
  <si>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</si>
  <si>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</si>
  <si>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</si>
  <si>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</si>
  <si>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</si>
  <si>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</si>
  <si>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</si>
  <si>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</si>
  <si>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</si>
  <si>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</si>
  <si>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</si>
  <si>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</si>
  <si>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</si>
  <si>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</si>
  <si>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</si>
  <si>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</si>
  <si>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</si>
  <si>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</si>
  <si>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</si>
  <si>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</si>
  <si>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</si>
  <si>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</si>
  <si>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</si>
  <si>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</si>
  <si>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</si>
  <si>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</si>
  <si>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</si>
  <si>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</si>
  <si>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</si>
  <si>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</si>
  <si>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</si>
  <si>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</si>
  <si>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</si>
  <si>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</si>
  <si>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</si>
  <si>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</si>
  <si>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</si>
  <si>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</si>
  <si>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</si>
  <si>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</si>
  <si>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</si>
  <si>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</si>
  <si>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</si>
  <si>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</si>
  <si>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</si>
  <si>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</si>
  <si>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</si>
  <si>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</si>
  <si>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</si>
  <si>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</si>
  <si>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</si>
  <si>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</si>
  <si>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</si>
  <si>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</si>
  <si>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</si>
  <si>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</si>
  <si>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</si>
  <si>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</si>
  <si>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</si>
  <si>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</si>
  <si>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</si>
  <si>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</si>
  <si>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</si>
  <si>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</si>
  <si>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</si>
  <si>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</si>
  <si>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</si>
  <si>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</si>
  <si>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</si>
  <si>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</si>
  <si>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</si>
  <si>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</si>
  <si>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</si>
  <si>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</si>
  <si>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</si>
  <si>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</si>
  <si>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</si>
  <si>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</si>
  <si>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</si>
  <si>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</si>
  <si>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</si>
  <si>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</si>
  <si>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</si>
  <si>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</si>
  <si>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</si>
  <si>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</si>
  <si>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</si>
  <si>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</si>
  <si>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</si>
  <si>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</si>
  <si>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</si>
  <si>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</si>
  <si>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</si>
  <si>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</si>
  <si>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</si>
  <si>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</si>
  <si>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</si>
  <si>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</si>
  <si>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</si>
  <si>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</si>
  <si>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</si>
  <si>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</si>
  <si>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</si>
  <si>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</si>
  <si>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</si>
  <si>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</si>
  <si>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</si>
  <si>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</si>
  <si>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</si>
  <si>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</si>
  <si>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</si>
  <si>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</si>
  <si>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</si>
  <si>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</si>
  <si>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</si>
  <si>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</si>
  <si>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</si>
  <si>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</si>
  <si>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</si>
  <si>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</si>
  <si>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</si>
  <si>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</si>
  <si>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</si>
  <si>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</si>
  <si>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</si>
  <si>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</si>
  <si>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</si>
  <si>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</si>
  <si>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</si>
  <si>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</si>
  <si>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</si>
  <si>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</si>
  <si>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</si>
  <si>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</si>
  <si>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</si>
  <si>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</si>
  <si>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</si>
  <si>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</si>
  <si>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</si>
  <si>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</si>
  <si>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</si>
  <si>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</si>
  <si>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</si>
  <si>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</si>
  <si>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</si>
  <si>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</si>
  <si>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</si>
  <si>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</si>
  <si>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</si>
  <si>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</si>
  <si>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</si>
  <si>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</si>
  <si>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</si>
  <si>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</si>
  <si>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</si>
  <si>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</si>
  <si>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</si>
  <si>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</si>
  <si>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</si>
  <si>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</si>
  <si>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</si>
  <si>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</si>
  <si>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</si>
  <si>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</si>
  <si>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</si>
  <si>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</si>
  <si>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</si>
  <si>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</si>
  <si>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</si>
  <si>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</si>
  <si>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</si>
  <si>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</si>
  <si>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</si>
  <si>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</si>
  <si>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</si>
  <si>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'Month (Million m3)'!</t>
  </si>
  <si>
    <t>Table 4.4 Supplementary information on the origin of UK gas imports, main table (GWh)</t>
  </si>
  <si>
    <t>Table 4.4 Supplementary information on the origin of UK gas imports, annual data (GWh)</t>
  </si>
  <si>
    <t>Table 4.4 Supplementary information on the origin of UK gas imports, monthly data (GWh)</t>
  </si>
  <si>
    <t>Table 4.4 Supplementary information on the origin of UK gas imports, main table (million cubic metres)</t>
  </si>
  <si>
    <t>Table 4.4 Supplementary information on the origin of UK gas imports, annual data (million cubic metres)</t>
  </si>
  <si>
    <t>Table 4.4 Supplementary information on the origin of UK gas imports, quarterly data (million cubic metres)</t>
  </si>
  <si>
    <t>Table 4.4 Supplementary information on the origin of UK gas imports, monthly data (million cubic metres)</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</si>
  <si>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</si>
  <si>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</si>
  <si>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</si>
  <si>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</si>
  <si>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</si>
  <si>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</si>
  <si>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</si>
  <si>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</si>
  <si>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</si>
  <si>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</si>
  <si>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</si>
  <si>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</si>
  <si>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</si>
  <si>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</si>
  <si>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</si>
  <si>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</si>
  <si>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</si>
  <si>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</si>
  <si>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</si>
  <si>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</si>
  <si>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</si>
  <si>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</si>
  <si>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</si>
  <si>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</si>
  <si>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</si>
  <si>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</si>
  <si>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</si>
  <si>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</si>
  <si>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</si>
  <si>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</si>
  <si>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</si>
  <si>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</si>
  <si>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</si>
  <si>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</si>
  <si>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</si>
  <si>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</si>
  <si>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</si>
  <si>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</si>
  <si>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</si>
  <si>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</si>
  <si>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</si>
  <si>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</si>
  <si>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</si>
  <si>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</si>
  <si>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</si>
  <si>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</si>
  <si>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</si>
  <si>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</si>
  <si>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</si>
  <si>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</si>
  <si>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</si>
  <si>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</si>
  <si>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</si>
  <si>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</si>
  <si>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</si>
  <si>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</si>
  <si>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</si>
  <si>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</si>
  <si>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</si>
  <si>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</si>
  <si>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</si>
  <si>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</si>
  <si>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</si>
  <si>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</si>
  <si>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</si>
  <si>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</si>
  <si>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</si>
  <si>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</si>
  <si>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</si>
  <si>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</si>
  <si>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</si>
  <si>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</si>
  <si>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</si>
  <si>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</si>
  <si>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</si>
  <si>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</si>
  <si>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</si>
  <si>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</si>
  <si>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</si>
  <si>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</si>
  <si>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</si>
  <si>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</si>
  <si>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</si>
  <si>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</si>
  <si>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</si>
  <si>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Quarter 2 2021</t>
  </si>
  <si>
    <t>Quarter 4  2015</t>
  </si>
  <si>
    <t>Quarter 2 2016</t>
  </si>
  <si>
    <t>'Annual (GWh)'!</t>
  </si>
  <si>
    <t>'Month (GWh)'!</t>
  </si>
  <si>
    <t>Table 4.4 Supplementary information on the origin of UK gas imports, quarterly data (GWh)</t>
  </si>
  <si>
    <t>Liquefied Natural Gas imports reported from USA in 2011 came from a cargo via USA and not necessarily from USA indigenous production.</t>
  </si>
  <si>
    <t>A country breakdown of other Liquefied Natural Gas imports can be found in the Month, Quarter and Annual tabs.</t>
  </si>
  <si>
    <t>Liquefied Natural Gas imports</t>
  </si>
  <si>
    <t>Shipping Imports - Liquefied Natural Gas</t>
  </si>
  <si>
    <t>'calculation_MM3_hide'!</t>
  </si>
  <si>
    <t>'calculation_GWh_hide'!</t>
  </si>
  <si>
    <t>August 2021</t>
  </si>
  <si>
    <t>Note 9</t>
  </si>
  <si>
    <t>Percentage change between the most recent year and the previous year; (+) represents a positive percentage change greater than 100%.</t>
  </si>
  <si>
    <t>Per cent change [note 9]</t>
  </si>
  <si>
    <t>September 2021</t>
  </si>
  <si>
    <t>Quarter 3 2021</t>
  </si>
  <si>
    <t>October 2021</t>
  </si>
  <si>
    <t>November 2021</t>
  </si>
  <si>
    <t>Natural gas statistics methodology note (opens in a new window)</t>
  </si>
  <si>
    <t>December 2021</t>
  </si>
  <si>
    <t>January 2022</t>
  </si>
  <si>
    <t>February 2022</t>
  </si>
  <si>
    <t>Quarter 4 2021</t>
  </si>
  <si>
    <t>Spain</t>
  </si>
  <si>
    <t>March 2022</t>
  </si>
  <si>
    <t>April 2022</t>
  </si>
  <si>
    <t>May 2022</t>
  </si>
  <si>
    <t>Quarter 1 2022</t>
  </si>
  <si>
    <t>Glossary and acronyms, DUKES Annex B (opens in a new window)</t>
  </si>
  <si>
    <t xml:space="preserve">January - February 2021 </t>
  </si>
  <si>
    <t xml:space="preserve">January - March 2021 </t>
  </si>
  <si>
    <t xml:space="preserve">January - April 2021 </t>
  </si>
  <si>
    <t xml:space="preserve">January - May 2021 </t>
  </si>
  <si>
    <t xml:space="preserve">January - June 2021 </t>
  </si>
  <si>
    <t xml:space="preserve">January - July 2021 </t>
  </si>
  <si>
    <t xml:space="preserve">January - August 2021 </t>
  </si>
  <si>
    <t xml:space="preserve">January - September 2021 </t>
  </si>
  <si>
    <t xml:space="preserve">January - October 2021 </t>
  </si>
  <si>
    <t xml:space="preserve">January - November 2021 </t>
  </si>
  <si>
    <t xml:space="preserve">January - December 2021 </t>
  </si>
  <si>
    <t>June 2022</t>
  </si>
  <si>
    <t>Oman</t>
  </si>
  <si>
    <t>July 2022</t>
  </si>
  <si>
    <t>R</t>
  </si>
  <si>
    <t xml:space="preserve">Frigg/ Vesterled to St Fergus </t>
  </si>
  <si>
    <t>August 2022</t>
  </si>
  <si>
    <t>Quarter 2 2022</t>
  </si>
  <si>
    <t>Chile</t>
  </si>
  <si>
    <t>AG</t>
  </si>
  <si>
    <t>AA</t>
  </si>
  <si>
    <t>AD</t>
  </si>
  <si>
    <t>September 2022</t>
  </si>
  <si>
    <t>Z</t>
  </si>
  <si>
    <t>AC</t>
  </si>
  <si>
    <t>AF</t>
  </si>
  <si>
    <t>October 2022</t>
  </si>
  <si>
    <t>November 2022</t>
  </si>
  <si>
    <t>Quarter 3 2022</t>
  </si>
  <si>
    <t xml:space="preserve">This spreadsheet forms part of the National Statistics publication Energy Trends produced by the Department for Energy Security &amp; Net Zero (DESNZ).
The data presented is supplementary information on the origin of UK gas imports; monthly data are published two month in arrears in both gigawatt hours (GWh) and million cubic metres. </t>
  </si>
  <si>
    <t xml:space="preserve">January - February 2022 </t>
  </si>
  <si>
    <t xml:space="preserve">January - March 2022 </t>
  </si>
  <si>
    <t xml:space="preserve">January - April 2022 </t>
  </si>
  <si>
    <t xml:space="preserve">January - May 2022 </t>
  </si>
  <si>
    <t xml:space="preserve">January - June 2022 </t>
  </si>
  <si>
    <t xml:space="preserve">January - July 2022 </t>
  </si>
  <si>
    <t xml:space="preserve">January - August 2022 </t>
  </si>
  <si>
    <t xml:space="preserve">January - September 2022 </t>
  </si>
  <si>
    <t xml:space="preserve">January - October 2022 </t>
  </si>
  <si>
    <t xml:space="preserve">January - November 2022 </t>
  </si>
  <si>
    <t xml:space="preserve">January - December 2022 </t>
  </si>
  <si>
    <t>December 2022</t>
  </si>
  <si>
    <t>January 2023</t>
  </si>
  <si>
    <t>February 2023</t>
  </si>
  <si>
    <t>Quarter 4 2022</t>
  </si>
  <si>
    <t>March 2023</t>
  </si>
  <si>
    <t>newsdesk@energysecurity.gov.uk</t>
  </si>
  <si>
    <t>energy.stats@energysecurity.gov.uk</t>
  </si>
  <si>
    <t>April 2023</t>
  </si>
  <si>
    <t>May 2023</t>
  </si>
  <si>
    <t>Quarter 1 2023</t>
  </si>
  <si>
    <t>June 2023</t>
  </si>
  <si>
    <t>July 2023</t>
  </si>
  <si>
    <t>August 2023</t>
  </si>
  <si>
    <t>Quarter 2 2023</t>
  </si>
  <si>
    <t>September 2023</t>
  </si>
  <si>
    <t>October 2023</t>
  </si>
  <si>
    <t>Column1</t>
  </si>
  <si>
    <t>Anwar Annut</t>
  </si>
  <si>
    <t>gas.stats@energysecurity.gov.uk</t>
  </si>
  <si>
    <t>0300 068 5060</t>
  </si>
  <si>
    <t>Details on the balance of gas trade and a breakdown of gas exports can be found in Table 4.3</t>
  </si>
  <si>
    <t xml:space="preserve">November 2023 </t>
  </si>
  <si>
    <t xml:space="preserve">Quarter 3 2023 </t>
  </si>
  <si>
    <t>Quarter 4 2023 [provisional]</t>
  </si>
  <si>
    <t>2023 [provisional]</t>
  </si>
  <si>
    <t>January 2024 [provisional]</t>
  </si>
  <si>
    <t>January - February 2024 [provisional]</t>
  </si>
  <si>
    <t>January - March 2024 [provisional]</t>
  </si>
  <si>
    <t>January - April 2024 [provisional]</t>
  </si>
  <si>
    <t>January - May 2024 [provisional]</t>
  </si>
  <si>
    <t>January - June 2024 [provisional]</t>
  </si>
  <si>
    <t>January - July 2024 [provisional]</t>
  </si>
  <si>
    <t>January - August 2024 [provisional]</t>
  </si>
  <si>
    <t>January - September 2024 [provisional]</t>
  </si>
  <si>
    <t>January - October 2024 [provisional]</t>
  </si>
  <si>
    <t>January - November 2024 [provisional]</t>
  </si>
  <si>
    <t>January - December 2024 [provisional]</t>
  </si>
  <si>
    <t>December 2023</t>
  </si>
  <si>
    <t xml:space="preserve">January - February 2023 </t>
  </si>
  <si>
    <t xml:space="preserve">January - March 2023 </t>
  </si>
  <si>
    <t xml:space="preserve">January - April 2023 </t>
  </si>
  <si>
    <t xml:space="preserve">January - May 2023 </t>
  </si>
  <si>
    <t xml:space="preserve">January - June 2023 </t>
  </si>
  <si>
    <t xml:space="preserve">January - July 2023 </t>
  </si>
  <si>
    <t xml:space="preserve">January - August 2023 </t>
  </si>
  <si>
    <t xml:space="preserve">January - September 2023 </t>
  </si>
  <si>
    <t xml:space="preserve">January - October 2023 </t>
  </si>
  <si>
    <t xml:space="preserve">January - November 2023 </t>
  </si>
  <si>
    <t xml:space="preserve">January - December 2023 </t>
  </si>
  <si>
    <r>
      <t xml:space="preserve">These data were published on </t>
    </r>
    <r>
      <rPr>
        <b/>
        <sz val="12"/>
        <rFont val="Calibri"/>
        <family val="2"/>
        <scheme val="minor"/>
      </rPr>
      <t>Thursday 25th April 2024</t>
    </r>
    <r>
      <rPr>
        <sz val="12"/>
        <rFont val="Calibri"/>
        <family val="2"/>
        <scheme val="minor"/>
      </rPr>
      <t xml:space="preserve">
The next publication date is </t>
    </r>
    <r>
      <rPr>
        <b/>
        <sz val="12"/>
        <rFont val="Calibri"/>
        <family val="2"/>
        <scheme val="minor"/>
      </rPr>
      <t>Thursday 30th May 2024</t>
    </r>
  </si>
  <si>
    <r>
      <t xml:space="preserve">This spreadsheet contains monthly, quarterly and annual data including </t>
    </r>
    <r>
      <rPr>
        <b/>
        <sz val="12"/>
        <rFont val="Calibri"/>
        <family val="2"/>
        <scheme val="minor"/>
      </rPr>
      <t>new data for February 2024</t>
    </r>
  </si>
  <si>
    <t>The revisions period is January 2024</t>
  </si>
  <si>
    <t>January 2024</t>
  </si>
  <si>
    <t>February 2024 [provisional]</t>
  </si>
  <si>
    <t xml:space="preserve">January 2024 </t>
  </si>
  <si>
    <t>Imports still down compared to record highs in 2022</t>
  </si>
  <si>
    <t>Details on gas production and output can be found in Table 4.2</t>
  </si>
  <si>
    <t>Imports were down 15 per cent in the three months to February 2024 compared to the same period in the previous year. Imports were below average for the time of year due to low demand and reduced exports which were down 55 per cent in the same period.
The reduction in imports was driven by drops in imports of Liquified Natural Gas (LNG) which were down 36 per cent in the same period, with a large drop in Qatari LNG imports to the lowest level since 2008 for a three-month period. Imports of LNG from USA and Peru also fell, down 26 and 63 per cent respectively. Conversely pipeline imports were up as imports from Norway increased by 5.0 per 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</si>
</sst>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809]dd\ mmmm\ yyyy;@"/>
    <numFmt numFmtId="165" formatCode="0\ \p;;;@&quot; p&quot;"/>
    <numFmt numFmtId="166" formatCode="@\ "/>
    <numFmt numFmtId="167" formatCode="#,##0.0"/>
    <numFmt numFmtId="168" formatCode="#,##0.0;\-#,##0.0"/>
    <numFmt numFmtId="169" formatCode="#,##0_ ;\-#,##0\ "/>
    <numFmt numFmtId="170" formatCode="0;;;@"/>
  </numFmts>
  <fonts count="33"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0"/>
      <name val="MS Sans Serif"/>
      <family val="2"/>
    </font>
    <font>
      <sz val="8"/>
      <name val="Calibri"/>
      <family val="2"/>
      <scheme val="minor"/>
    </font>
    <font>
      <sz val="10"/>
      <name val="MS Sans Serif"/>
    </font>
    <font>
      <b/>
      <sz val="10"/>
      <name val="Arial"/>
      <family val="2"/>
    </font>
    <font>
      <b/>
      <sz val="9"/>
      <name val="Arial"/>
      <family val="2"/>
    </font>
    <font>
      <sz val="9"/>
      <name val="Arial"/>
      <family val="2"/>
    </font>
    <font>
      <u/>
      <sz val="10"/>
      <color indexed="12"/>
      <name val="Arial"/>
      <family val="2"/>
    </font>
    <font>
      <b/>
      <sz val="18"/>
      <name val="MS Sans Serif"/>
      <family val="2"/>
    </font>
    <font>
      <b/>
      <sz val="10"/>
      <name val="MS Sans Serif"/>
      <family val="2"/>
    </font>
    <font>
      <b/>
      <vertAlign val="superscript"/>
      <sz val="10"/>
      <name val="Arial"/>
      <family val="2"/>
    </font>
    <font>
      <sz val="9"/>
      <color indexed="39"/>
      <name val="MS Sans Serif"/>
      <family val="2"/>
    </font>
    <font>
      <sz val="9"/>
      <name val="MS Sans Serif"/>
      <family val="2"/>
    </font>
    <font>
      <vertAlign val="superscript"/>
      <sz val="9"/>
      <name val="Arial"/>
      <family val="2"/>
    </font>
    <font>
      <sz val="10"/>
      <color indexed="39"/>
      <name val="MS Sans Serif"/>
      <family val="2"/>
    </font>
    <font>
      <i/>
      <sz val="10"/>
      <name val="MS Sans Serif"/>
      <family val="2"/>
    </font>
    <font>
      <sz val="8"/>
      <name val="MS Sans Serif"/>
      <family val="2"/>
    </font>
    <font>
      <sz val="12"/>
      <name val="Calibri"/>
      <family val="2"/>
      <scheme val="minor"/>
    </font>
    <font>
      <u/>
      <sz val="12"/>
      <color rgb="FF0000FF"/>
      <name val="Calibri"/>
      <family val="2"/>
    </font>
    <font>
      <sz val="12"/>
      <color rgb="FF000000"/>
      <name val="Calibri"/>
      <family val="2"/>
    </font>
    <font>
      <sz val="12"/>
      <color rgb="FF0000FF"/>
      <name val="Calibri"/>
      <family val="2"/>
    </font>
    <font>
      <b/>
      <sz val="12"/>
      <name val="Calibri"/>
      <family val="2"/>
      <scheme val="minor"/>
    </font>
    <font>
      <sz val="12"/>
      <color rgb="FFFF0000"/>
      <name val="Calibri"/>
      <family val="2"/>
      <scheme val="minor"/>
    </font>
    <font>
      <sz val="12"/>
      <color theme="0"/>
      <name val="Calibri"/>
      <family val="2"/>
      <scheme val="minor"/>
    </font>
    <font>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indexed="10"/>
        <bgColor indexed="64"/>
      </patternFill>
    </fill>
    <fill>
      <patternFill patternType="solid">
        <fgColor rgb="FFFFFFFF"/>
        <bgColor rgb="FFFFFFFF"/>
      </patternFill>
    </fill>
  </fills>
  <borders count="1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7">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0" fontId="9" fillId="0" borderId="0"/>
    <xf numFmtId="164" fontId="11" fillId="0" borderId="0"/>
    <xf numFmtId="9" fontId="9" fillId="0" borderId="0" applyFont="0" applyFill="0" applyBorder="0" applyAlignment="0" applyProtection="0"/>
    <xf numFmtId="43" fontId="9" fillId="0" borderId="0" applyFont="0" applyFill="0" applyBorder="0" applyAlignment="0" applyProtection="0"/>
    <xf numFmtId="0" fontId="15" fillId="0" borderId="0" applyNumberFormat="0" applyFill="0" applyBorder="0" applyAlignment="0" applyProtection="0">
      <alignment vertical="top"/>
      <protection locked="0"/>
    </xf>
    <xf numFmtId="164" fontId="9" fillId="0" borderId="0"/>
    <xf numFmtId="40" fontId="9" fillId="0" borderId="0" applyFont="0" applyFill="0" applyBorder="0" applyAlignment="0" applyProtection="0"/>
    <xf numFmtId="0" fontId="27" fillId="0" borderId="0" applyNumberFormat="0" applyBorder="0" applyProtection="0">
      <alignment vertical="center" wrapText="1"/>
    </xf>
    <xf numFmtId="0" fontId="26" fillId="0" borderId="0" applyNumberFormat="0" applyFill="0" applyBorder="0" applyAlignment="0" applyProtection="0"/>
    <xf numFmtId="9" fontId="32" fillId="0" borderId="0" applyFont="0" applyFill="0" applyBorder="0" applyAlignment="0" applyProtection="0"/>
  </cellStyleXfs>
  <cellXfs count="155">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8" fillId="0" borderId="0" xfId="6"/>
    <xf numFmtId="0" fontId="3" fillId="0" borderId="0" xfId="2" applyFill="1"/>
    <xf numFmtId="0" fontId="1" fillId="0" borderId="0" xfId="1">
      <alignment vertical="center"/>
    </xf>
    <xf numFmtId="164" fontId="8" fillId="0" borderId="0" xfId="8" applyFont="1"/>
    <xf numFmtId="164" fontId="9" fillId="0" borderId="0" xfId="12"/>
    <xf numFmtId="164" fontId="16" fillId="0" borderId="0" xfId="12" applyFont="1"/>
    <xf numFmtId="164" fontId="9" fillId="0" borderId="12" xfId="12" applyBorder="1"/>
    <xf numFmtId="0" fontId="17" fillId="3" borderId="13" xfId="12" applyNumberFormat="1" applyFont="1" applyFill="1" applyBorder="1"/>
    <xf numFmtId="1" fontId="17" fillId="3" borderId="14" xfId="12" applyNumberFormat="1" applyFont="1" applyFill="1" applyBorder="1"/>
    <xf numFmtId="164" fontId="12" fillId="0" borderId="0" xfId="8" applyFont="1" applyAlignment="1">
      <alignment horizontal="right"/>
    </xf>
    <xf numFmtId="164" fontId="19" fillId="0" borderId="0" xfId="12" applyFont="1" applyAlignment="1">
      <alignment horizontal="right"/>
    </xf>
    <xf numFmtId="0" fontId="17" fillId="3" borderId="15" xfId="12" applyNumberFormat="1" applyFont="1" applyFill="1" applyBorder="1"/>
    <xf numFmtId="1" fontId="17" fillId="3" borderId="16" xfId="12" applyNumberFormat="1" applyFont="1" applyFill="1" applyBorder="1"/>
    <xf numFmtId="164" fontId="13" fillId="0" borderId="0" xfId="8" applyFont="1" applyAlignment="1">
      <alignment horizontal="right"/>
    </xf>
    <xf numFmtId="3" fontId="8" fillId="0" borderId="0" xfId="8" applyNumberFormat="1" applyFont="1"/>
    <xf numFmtId="3" fontId="12" fillId="0" borderId="0" xfId="8" applyNumberFormat="1" applyFont="1" applyAlignment="1">
      <alignment horizontal="center"/>
    </xf>
    <xf numFmtId="3" fontId="13" fillId="0" borderId="0" xfId="8" applyNumberFormat="1" applyFont="1"/>
    <xf numFmtId="3" fontId="12" fillId="0" borderId="0" xfId="8" applyNumberFormat="1" applyFont="1"/>
    <xf numFmtId="164" fontId="14" fillId="0" borderId="0" xfId="8" applyFont="1"/>
    <xf numFmtId="164" fontId="12" fillId="0" borderId="0" xfId="8" applyFont="1"/>
    <xf numFmtId="164" fontId="20" fillId="0" borderId="0" xfId="12" applyFont="1" applyAlignment="1">
      <alignment horizontal="right"/>
    </xf>
    <xf numFmtId="0" fontId="9" fillId="0" borderId="0" xfId="12" applyNumberFormat="1"/>
    <xf numFmtId="164" fontId="13" fillId="0" borderId="9" xfId="8" applyFont="1" applyBorder="1" applyAlignment="1">
      <alignment horizontal="right"/>
    </xf>
    <xf numFmtId="3" fontId="13" fillId="0" borderId="9" xfId="8" applyNumberFormat="1" applyFont="1" applyBorder="1" applyAlignment="1">
      <alignment horizontal="center"/>
    </xf>
    <xf numFmtId="164" fontId="12" fillId="0" borderId="9" xfId="8" applyFont="1" applyBorder="1"/>
    <xf numFmtId="49" fontId="20" fillId="0" borderId="0" xfId="12" applyNumberFormat="1" applyFont="1" applyAlignment="1">
      <alignment horizontal="right"/>
    </xf>
    <xf numFmtId="164" fontId="0" fillId="0" borderId="0" xfId="12" applyFont="1"/>
    <xf numFmtId="164" fontId="14" fillId="0" borderId="0" xfId="8" applyFont="1" applyAlignment="1">
      <alignment horizontal="right"/>
    </xf>
    <xf numFmtId="3" fontId="14" fillId="0" borderId="0" xfId="8" applyNumberFormat="1" applyFont="1" applyAlignment="1">
      <alignment horizontal="right"/>
    </xf>
    <xf numFmtId="3" fontId="13" fillId="0" borderId="0" xfId="8" applyNumberFormat="1" applyFont="1" applyAlignment="1">
      <alignment horizontal="right"/>
    </xf>
    <xf numFmtId="1" fontId="9" fillId="0" borderId="0" xfId="12" applyNumberFormat="1"/>
    <xf numFmtId="164" fontId="9" fillId="0" borderId="17" xfId="12" applyBorder="1"/>
    <xf numFmtId="164" fontId="22" fillId="0" borderId="0" xfId="12" applyFont="1"/>
    <xf numFmtId="164" fontId="13" fillId="0" borderId="0" xfId="8" applyFont="1"/>
    <xf numFmtId="164" fontId="23" fillId="0" borderId="9" xfId="12" applyFont="1" applyBorder="1"/>
    <xf numFmtId="164" fontId="24" fillId="0" borderId="9" xfId="12" applyFont="1" applyBorder="1" applyAlignment="1">
      <alignment vertical="top" wrapText="1"/>
    </xf>
    <xf numFmtId="164" fontId="24" fillId="0" borderId="9" xfId="12" applyFont="1" applyBorder="1" applyAlignment="1">
      <alignment horizontal="centerContinuous" wrapText="1"/>
    </xf>
    <xf numFmtId="38" fontId="0" fillId="0" borderId="0" xfId="13" applyNumberFormat="1" applyFont="1"/>
    <xf numFmtId="0" fontId="9" fillId="0" borderId="9" xfId="12" applyNumberFormat="1" applyBorder="1"/>
    <xf numFmtId="164" fontId="9" fillId="0" borderId="9" xfId="12" applyBorder="1"/>
    <xf numFmtId="1" fontId="9" fillId="0" borderId="9" xfId="12" applyNumberFormat="1" applyBorder="1"/>
    <xf numFmtId="3" fontId="9" fillId="0" borderId="0" xfId="12" applyNumberFormat="1"/>
    <xf numFmtId="165" fontId="9" fillId="0" borderId="0" xfId="12" applyNumberFormat="1"/>
    <xf numFmtId="0" fontId="9" fillId="0" borderId="4" xfId="12" applyNumberFormat="1" applyBorder="1"/>
    <xf numFmtId="164" fontId="9" fillId="0" borderId="4" xfId="12" applyBorder="1"/>
    <xf numFmtId="1" fontId="9" fillId="0" borderId="4" xfId="12" applyNumberFormat="1" applyBorder="1"/>
    <xf numFmtId="0" fontId="9" fillId="0" borderId="12" xfId="12" applyNumberFormat="1" applyBorder="1"/>
    <xf numFmtId="166" fontId="20" fillId="0" borderId="0" xfId="12" applyNumberFormat="1" applyFont="1" applyAlignment="1">
      <alignment horizontal="right"/>
    </xf>
    <xf numFmtId="164" fontId="14" fillId="0" borderId="0" xfId="8" applyFont="1" applyAlignment="1">
      <alignment horizontal="left"/>
    </xf>
    <xf numFmtId="164" fontId="24" fillId="0" borderId="9" xfId="12" applyFont="1" applyBorder="1" applyAlignment="1">
      <alignment horizontal="right" vertical="top" wrapText="1"/>
    </xf>
    <xf numFmtId="164" fontId="24" fillId="0" borderId="9" xfId="12" applyFont="1" applyBorder="1" applyAlignment="1">
      <alignment horizontal="center" vertical="top" wrapText="1"/>
    </xf>
    <xf numFmtId="164" fontId="9" fillId="0" borderId="7" xfId="12" applyBorder="1"/>
    <xf numFmtId="0" fontId="2" fillId="0" borderId="0" xfId="5" quotePrefix="1">
      <alignment vertical="center" wrapText="1"/>
    </xf>
    <xf numFmtId="0" fontId="1" fillId="0" borderId="0" xfId="1" applyAlignment="1">
      <alignment horizontal="left" vertical="center"/>
    </xf>
    <xf numFmtId="0" fontId="2" fillId="0" borderId="0" xfId="5" applyAlignment="1">
      <alignment horizontal="left" vertical="center"/>
    </xf>
    <xf numFmtId="0" fontId="2" fillId="0" borderId="0" xfId="5" applyAlignment="1">
      <alignment horizontal="center" vertical="center" wrapText="1"/>
    </xf>
    <xf numFmtId="0" fontId="2" fillId="0" borderId="4" xfId="5" applyBorder="1" applyAlignment="1">
      <alignment vertical="center"/>
    </xf>
    <xf numFmtId="0" fontId="2" fillId="0" borderId="5" xfId="5" applyBorder="1" applyAlignment="1">
      <alignment vertical="center"/>
    </xf>
    <xf numFmtId="0" fontId="2" fillId="0" borderId="10" xfId="5" applyBorder="1" applyAlignment="1">
      <alignment vertical="center"/>
    </xf>
    <xf numFmtId="0" fontId="2" fillId="0" borderId="11" xfId="5" applyBorder="1" applyAlignment="1">
      <alignment horizontal="center" vertical="center" wrapText="1"/>
    </xf>
    <xf numFmtId="0" fontId="2" fillId="0" borderId="9" xfId="5" applyBorder="1" applyAlignment="1">
      <alignment horizontal="center" vertical="center" wrapText="1"/>
    </xf>
    <xf numFmtId="0" fontId="2" fillId="0" borderId="8" xfId="5" applyBorder="1" applyAlignment="1">
      <alignment horizontal="center" vertical="center" wrapText="1"/>
    </xf>
    <xf numFmtId="0" fontId="2" fillId="0" borderId="2" xfId="5" applyBorder="1" applyAlignment="1">
      <alignment vertical="center"/>
    </xf>
    <xf numFmtId="0" fontId="2" fillId="0" borderId="7" xfId="5" applyBorder="1" applyAlignment="1">
      <alignment horizontal="center" vertical="center" wrapText="1"/>
    </xf>
    <xf numFmtId="0" fontId="2" fillId="0" borderId="4" xfId="5" applyBorder="1">
      <alignment vertical="center" wrapText="1"/>
    </xf>
    <xf numFmtId="0" fontId="2" fillId="0" borderId="5" xfId="5" applyBorder="1">
      <alignment vertical="center" wrapText="1"/>
    </xf>
    <xf numFmtId="0" fontId="2" fillId="0" borderId="10" xfId="5" applyBorder="1">
      <alignment vertical="center" wrapText="1"/>
    </xf>
    <xf numFmtId="0" fontId="5" fillId="0" borderId="3" xfId="5" applyFont="1" applyBorder="1" applyAlignment="1">
      <alignment vertical="center"/>
    </xf>
    <xf numFmtId="0" fontId="5" fillId="0" borderId="4" xfId="5" applyFont="1" applyBorder="1" applyAlignment="1">
      <alignment vertical="center"/>
    </xf>
    <xf numFmtId="0" fontId="5" fillId="0" borderId="12" xfId="5" applyFont="1" applyBorder="1" applyAlignment="1">
      <alignment vertical="center"/>
    </xf>
    <xf numFmtId="167" fontId="2" fillId="2" borderId="10" xfId="5" applyNumberFormat="1" applyFill="1" applyBorder="1" applyAlignment="1">
      <alignment horizontal="right" vertical="center" wrapText="1"/>
    </xf>
    <xf numFmtId="167" fontId="2" fillId="2" borderId="0" xfId="5" applyNumberFormat="1" applyFill="1" applyAlignment="1">
      <alignment horizontal="right" vertical="center" wrapText="1"/>
    </xf>
    <xf numFmtId="0" fontId="2" fillId="0" borderId="3" xfId="5" applyBorder="1">
      <alignment vertical="center" wrapText="1"/>
    </xf>
    <xf numFmtId="0" fontId="5" fillId="0" borderId="0" xfId="5" applyFont="1" applyAlignment="1">
      <alignment vertical="center"/>
    </xf>
    <xf numFmtId="0" fontId="5" fillId="0" borderId="5" xfId="5" applyFont="1" applyBorder="1" applyAlignment="1">
      <alignment vertical="center"/>
    </xf>
    <xf numFmtId="0" fontId="5" fillId="0" borderId="1" xfId="5" applyFont="1" applyBorder="1" applyAlignment="1">
      <alignment vertical="center"/>
    </xf>
    <xf numFmtId="0" fontId="5" fillId="0" borderId="2" xfId="5" applyFont="1" applyBorder="1" applyAlignment="1">
      <alignment vertical="center"/>
    </xf>
    <xf numFmtId="0" fontId="2" fillId="0" borderId="4" xfId="5" applyBorder="1" applyAlignment="1">
      <alignment horizontal="left" vertical="center" wrapText="1"/>
    </xf>
    <xf numFmtId="0" fontId="2" fillId="0" borderId="0" xfId="5" applyAlignment="1">
      <alignment horizontal="left" vertical="center" wrapText="1"/>
    </xf>
    <xf numFmtId="0" fontId="2" fillId="2" borderId="9" xfId="5" applyFill="1" applyBorder="1" applyAlignment="1">
      <alignment horizontal="left" vertical="center"/>
    </xf>
    <xf numFmtId="0" fontId="2" fillId="0" borderId="3" xfId="5" applyBorder="1" applyAlignment="1">
      <alignment horizontal="left" vertical="center"/>
    </xf>
    <xf numFmtId="0" fontId="2" fillId="0" borderId="12" xfId="5" applyBorder="1" applyAlignment="1">
      <alignment horizontal="left" vertical="center"/>
    </xf>
    <xf numFmtId="0" fontId="8" fillId="0" borderId="0" xfId="0" applyFont="1" applyAlignment="1">
      <alignment horizontal="center"/>
    </xf>
    <xf numFmtId="0" fontId="8" fillId="0" borderId="0" xfId="0" applyFont="1" applyAlignment="1">
      <alignment horizontal="center" vertical="center"/>
    </xf>
    <xf numFmtId="0" fontId="5" fillId="0" borderId="10" xfId="5" applyFont="1" applyBorder="1" applyAlignment="1">
      <alignment vertical="center"/>
    </xf>
    <xf numFmtId="0" fontId="5" fillId="0" borderId="2" xfId="5" applyFont="1" applyBorder="1" applyAlignment="1">
      <alignment horizontal="left" vertical="center"/>
    </xf>
    <xf numFmtId="0" fontId="2" fillId="0" borderId="6" xfId="5" applyBorder="1" applyAlignment="1">
      <alignment horizontal="left" vertical="center" wrapText="1"/>
    </xf>
    <xf numFmtId="0" fontId="2" fillId="0" borderId="10" xfId="5" applyBorder="1" applyAlignment="1">
      <alignment horizontal="left" vertical="center" wrapText="1"/>
    </xf>
    <xf numFmtId="0" fontId="5" fillId="0" borderId="10" xfId="5" applyFont="1" applyBorder="1" applyAlignment="1">
      <alignment horizontal="left" vertical="center" wrapText="1"/>
    </xf>
    <xf numFmtId="0" fontId="5" fillId="0" borderId="10" xfId="5" applyFont="1" applyBorder="1">
      <alignment vertical="center" wrapText="1"/>
    </xf>
    <xf numFmtId="0" fontId="5" fillId="0" borderId="2" xfId="5" applyFont="1" applyBorder="1">
      <alignment vertical="center" wrapText="1"/>
    </xf>
    <xf numFmtId="0" fontId="5" fillId="0" borderId="4" xfId="5" applyFont="1" applyBorder="1">
      <alignment vertical="center" wrapText="1"/>
    </xf>
    <xf numFmtId="164" fontId="9" fillId="0" borderId="0" xfId="12" quotePrefix="1"/>
    <xf numFmtId="0" fontId="2" fillId="2" borderId="8" xfId="5" applyFill="1" applyBorder="1" applyAlignment="1">
      <alignment horizontal="left" vertical="center"/>
    </xf>
    <xf numFmtId="0" fontId="2" fillId="2" borderId="6" xfId="5" applyFill="1" applyBorder="1" applyAlignment="1">
      <alignment horizontal="left" vertical="center"/>
    </xf>
    <xf numFmtId="37" fontId="2" fillId="0" borderId="5" xfId="5" applyNumberFormat="1" applyBorder="1" applyAlignment="1">
      <alignment horizontal="right" vertical="center" wrapText="1"/>
    </xf>
    <xf numFmtId="37" fontId="2" fillId="0" borderId="0" xfId="5" applyNumberFormat="1" applyAlignment="1">
      <alignment horizontal="right" vertical="center" wrapText="1"/>
    </xf>
    <xf numFmtId="37" fontId="2" fillId="0" borderId="10" xfId="5" applyNumberFormat="1" applyBorder="1" applyAlignment="1">
      <alignment horizontal="right" vertical="center" wrapText="1"/>
    </xf>
    <xf numFmtId="37" fontId="5" fillId="0" borderId="0" xfId="5" applyNumberFormat="1" applyFont="1" applyAlignment="1">
      <alignment horizontal="right" vertical="center" wrapText="1"/>
    </xf>
    <xf numFmtId="37" fontId="5" fillId="0" borderId="10" xfId="5" applyNumberFormat="1" applyFont="1" applyBorder="1" applyAlignment="1">
      <alignment horizontal="right" vertical="center" wrapText="1"/>
    </xf>
    <xf numFmtId="37" fontId="5" fillId="0" borderId="6" xfId="5" applyNumberFormat="1" applyFont="1" applyBorder="1" applyAlignment="1">
      <alignment horizontal="right" vertical="center" wrapText="1"/>
    </xf>
    <xf numFmtId="37" fontId="5" fillId="0" borderId="12" xfId="5" applyNumberFormat="1" applyFont="1" applyBorder="1" applyAlignment="1">
      <alignment horizontal="right" vertical="center" wrapText="1"/>
    </xf>
    <xf numFmtId="168" fontId="2" fillId="2" borderId="7" xfId="5" applyNumberFormat="1" applyFill="1" applyBorder="1" applyAlignment="1">
      <alignment horizontal="right" vertical="center" wrapText="1"/>
    </xf>
    <xf numFmtId="168" fontId="2" fillId="2" borderId="8" xfId="5" applyNumberFormat="1" applyFill="1" applyBorder="1" applyAlignment="1">
      <alignment horizontal="right" vertical="center" wrapText="1"/>
    </xf>
    <xf numFmtId="168" fontId="2" fillId="2" borderId="9" xfId="5" applyNumberFormat="1" applyFill="1" applyBorder="1" applyAlignment="1">
      <alignment horizontal="right" vertical="center" wrapText="1"/>
    </xf>
    <xf numFmtId="37" fontId="2" fillId="0" borderId="0" xfId="5" applyNumberFormat="1">
      <alignment vertical="center" wrapText="1"/>
    </xf>
    <xf numFmtId="37" fontId="2" fillId="0" borderId="10" xfId="5" applyNumberFormat="1" applyBorder="1">
      <alignment vertical="center" wrapText="1"/>
    </xf>
    <xf numFmtId="37" fontId="2" fillId="0" borderId="5" xfId="5" applyNumberFormat="1" applyBorder="1">
      <alignment vertical="center" wrapText="1"/>
    </xf>
    <xf numFmtId="37" fontId="2" fillId="0" borderId="3" xfId="5" applyNumberFormat="1" applyBorder="1" applyAlignment="1">
      <alignment horizontal="right" vertical="center" wrapText="1"/>
    </xf>
    <xf numFmtId="37" fontId="2" fillId="0" borderId="4" xfId="5" applyNumberFormat="1" applyBorder="1" applyAlignment="1">
      <alignment horizontal="right" vertical="center" wrapText="1"/>
    </xf>
    <xf numFmtId="37" fontId="2" fillId="0" borderId="12" xfId="5" applyNumberFormat="1" applyBorder="1" applyAlignment="1">
      <alignment horizontal="right" vertical="center" wrapText="1"/>
    </xf>
    <xf numFmtId="37" fontId="2" fillId="0" borderId="4" xfId="5" applyNumberFormat="1" applyBorder="1">
      <alignment vertical="center" wrapText="1"/>
    </xf>
    <xf numFmtId="0" fontId="2" fillId="0" borderId="6" xfId="5" applyBorder="1" applyAlignment="1">
      <alignment horizontal="center" vertical="center" wrapText="1"/>
    </xf>
    <xf numFmtId="37" fontId="2" fillId="0" borderId="2" xfId="5" applyNumberFormat="1" applyBorder="1">
      <alignment vertical="center" wrapText="1"/>
    </xf>
    <xf numFmtId="37" fontId="2" fillId="0" borderId="6" xfId="5" applyNumberFormat="1" applyBorder="1">
      <alignment vertical="center" wrapText="1"/>
    </xf>
    <xf numFmtId="0" fontId="5" fillId="0" borderId="18" xfId="5" applyFont="1" applyBorder="1" applyAlignment="1">
      <alignment vertical="center"/>
    </xf>
    <xf numFmtId="169" fontId="2" fillId="0" borderId="0" xfId="5" applyNumberFormat="1">
      <alignment vertical="center" wrapText="1"/>
    </xf>
    <xf numFmtId="169" fontId="2" fillId="0" borderId="10" xfId="5" applyNumberFormat="1" applyBorder="1">
      <alignment vertical="center" wrapText="1"/>
    </xf>
    <xf numFmtId="0" fontId="25" fillId="0" borderId="0" xfId="5" applyFont="1">
      <alignment vertical="center" wrapText="1"/>
    </xf>
    <xf numFmtId="0" fontId="26" fillId="0" borderId="0" xfId="4" applyFont="1" applyAlignment="1" applyProtection="1">
      <alignment vertical="center" wrapText="1"/>
    </xf>
    <xf numFmtId="0" fontId="28" fillId="0" borderId="0" xfId="14" applyFont="1" applyAlignment="1">
      <alignment vertical="center"/>
    </xf>
    <xf numFmtId="0" fontId="5" fillId="0" borderId="9" xfId="5" applyFont="1" applyBorder="1" applyAlignment="1">
      <alignment horizontal="center" vertical="center" wrapText="1"/>
    </xf>
    <xf numFmtId="164" fontId="9" fillId="0" borderId="4" xfId="12" quotePrefix="1" applyBorder="1"/>
    <xf numFmtId="170" fontId="9" fillId="0" borderId="0" xfId="7" quotePrefix="1" applyNumberFormat="1"/>
    <xf numFmtId="170" fontId="9" fillId="0" borderId="0" xfId="7" applyNumberFormat="1"/>
    <xf numFmtId="0" fontId="30" fillId="0" borderId="0" xfId="5" applyFont="1">
      <alignment vertical="center" wrapText="1"/>
    </xf>
    <xf numFmtId="9" fontId="2" fillId="0" borderId="0" xfId="5" applyNumberFormat="1">
      <alignment vertical="center" wrapText="1"/>
    </xf>
    <xf numFmtId="0" fontId="26" fillId="4" borderId="0" xfId="15" applyFill="1" applyAlignment="1">
      <alignment vertical="center" wrapText="1"/>
    </xf>
    <xf numFmtId="0" fontId="26" fillId="4" borderId="0" xfId="4" applyFont="1" applyFill="1" applyAlignment="1" applyProtection="1">
      <alignment vertical="center" wrapText="1"/>
    </xf>
    <xf numFmtId="169" fontId="25" fillId="0" borderId="0" xfId="5" applyNumberFormat="1" applyFont="1">
      <alignment vertical="center" wrapText="1"/>
    </xf>
    <xf numFmtId="169" fontId="25" fillId="0" borderId="10" xfId="5" applyNumberFormat="1" applyFont="1" applyBorder="1">
      <alignment vertical="center" wrapText="1"/>
    </xf>
    <xf numFmtId="0" fontId="31" fillId="0" borderId="11" xfId="5" applyFont="1" applyBorder="1" applyAlignment="1">
      <alignment horizontal="left" vertical="center" wrapText="1"/>
    </xf>
    <xf numFmtId="0" fontId="2" fillId="0" borderId="5" xfId="5" applyBorder="1" applyAlignment="1">
      <alignment horizontal="right" vertical="center" wrapText="1"/>
    </xf>
    <xf numFmtId="0" fontId="2" fillId="0" borderId="10" xfId="5" applyBorder="1" applyAlignment="1">
      <alignment horizontal="right" vertical="center" wrapText="1"/>
    </xf>
    <xf numFmtId="14" fontId="2" fillId="0" borderId="10" xfId="5" applyNumberFormat="1" applyBorder="1" applyAlignment="1">
      <alignment horizontal="right" vertical="center" wrapText="1"/>
    </xf>
    <xf numFmtId="14" fontId="2" fillId="0" borderId="10" xfId="5" quotePrefix="1" applyNumberFormat="1" applyBorder="1" applyAlignment="1">
      <alignment horizontal="right" vertical="center" wrapText="1"/>
    </xf>
    <xf numFmtId="0" fontId="2" fillId="0" borderId="10" xfId="5" quotePrefix="1" applyBorder="1" applyAlignment="1">
      <alignment horizontal="right" vertical="center" wrapText="1"/>
    </xf>
    <xf numFmtId="0" fontId="7" fillId="0" borderId="0" xfId="3" applyFill="1" applyAlignment="1">
      <alignment wrapText="1"/>
    </xf>
    <xf numFmtId="170" fontId="9" fillId="0" borderId="9" xfId="7" applyNumberFormat="1" applyBorder="1"/>
    <xf numFmtId="9" fontId="2" fillId="0" borderId="0" xfId="16" applyFont="1" applyAlignment="1">
      <alignment vertical="center" wrapText="1"/>
    </xf>
    <xf numFmtId="164" fontId="12" fillId="0" borderId="9" xfId="8" applyFont="1" applyBorder="1" applyAlignment="1">
      <alignment horizontal="center" vertical="center"/>
    </xf>
    <xf numFmtId="3" fontId="12" fillId="0" borderId="9" xfId="8" applyNumberFormat="1" applyFont="1" applyBorder="1" applyAlignment="1">
      <alignment horizontal="center"/>
    </xf>
    <xf numFmtId="3" fontId="13" fillId="0" borderId="0" xfId="8" applyNumberFormat="1" applyFont="1" applyAlignment="1">
      <alignment horizontal="center"/>
    </xf>
    <xf numFmtId="3" fontId="13" fillId="0" borderId="9" xfId="8" applyNumberFormat="1" applyFont="1" applyBorder="1" applyAlignment="1">
      <alignment horizontal="center"/>
    </xf>
  </cellXfs>
  <cellStyles count="17">
    <cellStyle name="Comma 2" xfId="10" xr:uid="{63CD3B5B-04E3-4BC4-A6C7-1A4A5233B353}"/>
    <cellStyle name="Comma 2 2" xfId="13" xr:uid="{7207B863-2622-4E1D-B81F-0FC0BD2D7C4A}"/>
    <cellStyle name="Heading 1" xfId="1" builtinId="16"/>
    <cellStyle name="Heading 2" xfId="2" builtinId="17"/>
    <cellStyle name="Heading 3" xfId="3" builtinId="18"/>
    <cellStyle name="Hyperlink" xfId="4" builtinId="8"/>
    <cellStyle name="Hyperlink 2" xfId="11" xr:uid="{829209B4-F8BE-4755-9961-F95723A76813}"/>
    <cellStyle name="Hyperlink 2 3" xfId="15" xr:uid="{3301A0CD-223D-4765-8DE0-1C3164D34F7A}"/>
    <cellStyle name="Normal" xfId="0" builtinId="0"/>
    <cellStyle name="Normal 2" xfId="6" xr:uid="{F8856932-983C-45EF-B519-29ACEC184DDB}"/>
    <cellStyle name="Normal 3" xfId="7" xr:uid="{199E7E41-DDF9-4D86-93B9-013B4FE1C727}"/>
    <cellStyle name="Normal 4" xfId="5" xr:uid="{C0251386-D038-42BD-8AD3-469FC6459F02}"/>
    <cellStyle name="Normal 4 11" xfId="14" xr:uid="{66FCE1F9-4A02-4BD4-86FE-77945165C424}"/>
    <cellStyle name="Normal 4 2" xfId="12" xr:uid="{F410C91D-E73D-4FCB-BD36-A9B6ACAF804C}"/>
    <cellStyle name="Normal 5" xfId="8" xr:uid="{665B701B-006A-4089-A96A-32398A78A0DB}"/>
    <cellStyle name="Percent" xfId="16" builtinId="5"/>
    <cellStyle name="Percent 2" xfId="9" xr:uid="{30563316-A72F-4B6E-B87E-AE8DD9BD1ED1}"/>
  </cellStyles>
  <dxfs count="330">
    <dxf>
      <font>
        <sz val="12"/>
        <color auto="1"/>
      </font>
      <numFmt numFmtId="169" formatCode="#,##0_ ;\-#,##0\ "/>
    </dxf>
    <dxf>
      <font>
        <sz val="12"/>
        <color auto="1"/>
      </font>
      <numFmt numFmtId="169" formatCode="#,##0_ ;\-#,##0\ "/>
      <border diagonalUp="0" diagonalDown="0">
        <left/>
        <right style="thin">
          <color indexed="64"/>
        </right>
        <top/>
        <bottom/>
        <vertical/>
        <horizontal/>
      </border>
    </dxf>
    <dxf>
      <font>
        <sz val="12"/>
        <color auto="1"/>
      </font>
      <numFmt numFmtId="169" formatCode="#,##0_ ;\-#,##0\ "/>
      <border diagonalUp="0" diagonalDown="0" outline="0">
        <left/>
        <right style="thin">
          <color indexed="64"/>
        </right>
        <top/>
        <bottom/>
      </border>
    </dxf>
    <dxf>
      <font>
        <sz val="12"/>
        <color auto="1"/>
      </font>
      <numFmt numFmtId="169" formatCode="#,##0_ ;\-#,##0\ "/>
    </dxf>
    <dxf>
      <font>
        <sz val="12"/>
        <color auto="1"/>
      </font>
      <numFmt numFmtId="169" formatCode="#,##0_ ;\-#,##0\ "/>
    </dxf>
    <dxf>
      <font>
        <sz val="12"/>
        <color auto="1"/>
      </font>
      <numFmt numFmtId="169" formatCode="#,##0_ ;\-#,##0\ "/>
    </dxf>
    <dxf>
      <font>
        <sz val="12"/>
        <color auto="1"/>
      </font>
      <numFmt numFmtId="169" formatCode="#,##0_ ;\-#,##0\ "/>
    </dxf>
    <dxf>
      <font>
        <sz val="12"/>
        <color auto="1"/>
      </font>
      <numFmt numFmtId="169" formatCode="#,##0_ ;\-#,##0\ "/>
    </dxf>
    <dxf>
      <font>
        <sz val="12"/>
        <color auto="1"/>
      </font>
      <numFmt numFmtId="169" formatCode="#,##0_ ;\-#,##0\ "/>
    </dxf>
    <dxf>
      <font>
        <sz val="12"/>
        <color auto="1"/>
      </font>
      <numFmt numFmtId="169" formatCode="#,##0_ ;\-#,##0\ "/>
    </dxf>
    <dxf>
      <font>
        <sz val="12"/>
        <color auto="1"/>
      </font>
      <numFmt numFmtId="169" formatCode="#,##0_ ;\-#,##0\ "/>
    </dxf>
    <dxf>
      <font>
        <sz val="12"/>
        <color auto="1"/>
      </font>
      <numFmt numFmtId="169" formatCode="#,##0_ ;\-#,##0\ "/>
    </dxf>
    <dxf>
      <font>
        <sz val="12"/>
        <color auto="1"/>
      </font>
      <numFmt numFmtId="169" formatCode="#,##0_ ;\-#,##0\ "/>
    </dxf>
    <dxf>
      <font>
        <sz val="12"/>
        <color auto="1"/>
      </font>
      <numFmt numFmtId="169" formatCode="#,##0_ ;\-#,##0\ "/>
    </dxf>
    <dxf>
      <font>
        <sz val="12"/>
        <color auto="1"/>
      </font>
      <numFmt numFmtId="169" formatCode="#,##0_ ;\-#,##0\ "/>
    </dxf>
    <dxf>
      <font>
        <sz val="12"/>
        <color auto="1"/>
      </font>
      <numFmt numFmtId="169" formatCode="#,##0_ ;\-#,##0\ "/>
    </dxf>
    <dxf>
      <font>
        <sz val="12"/>
        <color auto="1"/>
      </font>
      <numFmt numFmtId="169" formatCode="#,##0_ ;\-#,##0\ "/>
    </dxf>
    <dxf>
      <font>
        <sz val="12"/>
        <color auto="1"/>
      </font>
      <numFmt numFmtId="169" formatCode="#,##0_ ;\-#,##0\ "/>
    </dxf>
    <dxf>
      <font>
        <sz val="12"/>
        <color auto="1"/>
      </font>
      <numFmt numFmtId="169" formatCode="#,##0_ ;\-#,##0\ "/>
    </dxf>
    <dxf>
      <font>
        <sz val="12"/>
        <color auto="1"/>
      </font>
      <numFmt numFmtId="169" formatCode="#,##0_ ;\-#,##0\ "/>
    </dxf>
    <dxf>
      <font>
        <sz val="12"/>
        <color auto="1"/>
      </font>
      <numFmt numFmtId="169" formatCode="#,##0_ ;\-#,##0\ "/>
    </dxf>
    <dxf>
      <font>
        <sz val="12"/>
        <color auto="1"/>
      </font>
      <numFmt numFmtId="169" formatCode="#,##0_ ;\-#,##0\ "/>
    </dxf>
    <dxf>
      <font>
        <sz val="12"/>
        <color auto="1"/>
      </font>
      <numFmt numFmtId="169" formatCode="#,##0_ ;\-#,##0\ "/>
    </dxf>
    <dxf>
      <font>
        <sz val="12"/>
        <color auto="1"/>
      </font>
      <numFmt numFmtId="169" formatCode="#,##0_ ;\-#,##0\ "/>
      <border diagonalUp="0" diagonalDown="0">
        <left/>
        <right style="thin">
          <color indexed="64"/>
        </right>
        <top/>
        <bottom/>
        <vertical/>
        <horizontal/>
      </border>
    </dxf>
    <dxf>
      <font>
        <sz val="12"/>
        <color auto="1"/>
      </font>
      <numFmt numFmtId="169" formatCode="#,##0_ ;\-#,##0\ "/>
      <border diagonalUp="0" diagonalDown="0" outline="0">
        <left/>
        <right style="thin">
          <color indexed="64"/>
        </right>
        <top/>
        <bottom/>
      </border>
    </dxf>
    <dxf>
      <font>
        <sz val="12"/>
        <color auto="1"/>
      </font>
      <numFmt numFmtId="169" formatCode="#,##0_ ;\-#,##0\ "/>
    </dxf>
    <dxf>
      <font>
        <sz val="12"/>
        <color auto="1"/>
      </font>
      <numFmt numFmtId="169" formatCode="#,##0_ ;\-#,##0\ "/>
    </dxf>
    <dxf>
      <font>
        <sz val="12"/>
        <color auto="1"/>
      </font>
      <numFmt numFmtId="169" formatCode="#,##0_ ;\-#,##0\ "/>
    </dxf>
    <dxf>
      <font>
        <sz val="12"/>
        <color auto="1"/>
      </font>
      <numFmt numFmtId="169" formatCode="#,##0_ ;\-#,##0\ "/>
    </dxf>
    <dxf>
      <font>
        <sz val="12"/>
        <color auto="1"/>
      </font>
      <numFmt numFmtId="169" formatCode="#,##0_ ;\-#,##0\ "/>
    </dxf>
    <dxf>
      <font>
        <sz val="12"/>
        <color auto="1"/>
      </font>
      <numFmt numFmtId="169" formatCode="#,##0_ ;\-#,##0\ "/>
    </dxf>
    <dxf>
      <font>
        <sz val="12"/>
        <color auto="1"/>
      </font>
      <numFmt numFmtId="169" formatCode="#,##0_ ;\-#,##0\ "/>
      <border diagonalUp="0" diagonalDown="0" outline="0">
        <left style="thin">
          <color indexed="64"/>
        </left>
        <right/>
        <top/>
        <bottom/>
      </border>
    </dxf>
    <dxf>
      <numFmt numFmtId="0" formatCode="General"/>
      <alignment horizontal="right" vertical="center" textRotation="0" wrapText="1" indent="0" justifyLastLine="0" shrinkToFit="0" readingOrder="0"/>
      <border diagonalUp="0" diagonalDown="0">
        <left/>
        <right style="thin">
          <color indexed="64"/>
        </right>
        <top/>
        <bottom/>
        <vertical/>
        <horizontal/>
      </border>
    </dxf>
    <dxf>
      <border outline="0">
        <right style="thin">
          <color indexed="64"/>
        </right>
      </border>
    </dxf>
    <dxf>
      <font>
        <sz val="12"/>
        <color auto="1"/>
      </font>
    </dxf>
    <dxf>
      <border outline="0">
        <bottom style="thin">
          <color indexed="64"/>
        </bottom>
      </border>
    </dxf>
    <dxf>
      <alignment horizontal="center" vertical="center" textRotation="0" wrapText="1" indent="0" justifyLastLine="0" shrinkToFit="0" readingOrder="0"/>
    </dxf>
    <dxf>
      <numFmt numFmtId="5" formatCode="#,##0;\-#,##0"/>
    </dxf>
    <dxf>
      <numFmt numFmtId="5" formatCode="#,##0;\-#,##0"/>
      <fill>
        <patternFill patternType="none">
          <fgColor indexed="64"/>
          <bgColor indexed="65"/>
        </patternFill>
      </fill>
      <border diagonalUp="0" diagonalDown="0">
        <left/>
        <right style="thin">
          <color indexed="64"/>
        </right>
        <top/>
        <bottom/>
        <vertical/>
        <horizontal/>
      </border>
    </dxf>
    <dxf>
      <numFmt numFmtId="5" formatCode="#,##0;\-#,##0"/>
      <fill>
        <patternFill patternType="none">
          <fgColor indexed="64"/>
          <bgColor indexed="65"/>
        </patternFill>
      </fill>
      <border diagonalUp="0" diagonalDown="0" outline="0">
        <left/>
        <right style="thin">
          <color indexed="64"/>
        </right>
        <top/>
        <bottom/>
      </border>
    </dxf>
    <dxf>
      <numFmt numFmtId="5" formatCode="#,##0;\-#,##0"/>
    </dxf>
    <dxf>
      <numFmt numFmtId="5" formatCode="#,##0;\-#,##0"/>
    </dxf>
    <dxf>
      <numFmt numFmtId="5" formatCode="#,##0;\-#,##0"/>
      <fill>
        <patternFill patternType="none">
          <fgColor indexed="64"/>
          <bgColor indexed="65"/>
        </patternFill>
      </fill>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border diagonalUp="0" diagonalDown="0">
        <left/>
        <right style="thin">
          <color indexed="64"/>
        </right>
        <top/>
        <bottom/>
        <vertical/>
        <horizontal/>
      </border>
    </dxf>
    <dxf>
      <numFmt numFmtId="5" formatCode="#,##0;\-#,##0"/>
      <border diagonalUp="0" diagonalDown="0" outline="0">
        <left/>
        <right style="thin">
          <color indexed="64"/>
        </right>
        <top/>
        <bottom/>
      </border>
    </dxf>
    <dxf>
      <numFmt numFmtId="5" formatCode="#,##0;\-#,##0"/>
    </dxf>
    <dxf>
      <numFmt numFmtId="5" formatCode="#,##0;\-#,##0"/>
    </dxf>
    <dxf>
      <numFmt numFmtId="5" formatCode="#,##0;\-#,##0"/>
    </dxf>
    <dxf>
      <numFmt numFmtId="5" formatCode="#,##0;\-#,##0"/>
    </dxf>
    <dxf>
      <numFmt numFmtId="5" formatCode="#,##0;\-#,##0"/>
    </dxf>
    <dxf>
      <numFmt numFmtId="5" formatCode="#,##0;\-#,##0"/>
      <border diagonalUp="0" diagonalDown="0">
        <left style="thin">
          <color indexed="64"/>
        </left>
        <right style="thin">
          <color indexed="64"/>
        </right>
        <top/>
        <bottom/>
        <vertical/>
        <horizontal/>
      </border>
    </dxf>
    <dxf>
      <numFmt numFmtId="5" formatCode="#,##0;\-#,##0"/>
      <border diagonalUp="0" diagonalDown="0">
        <left style="thin">
          <color indexed="64"/>
        </left>
        <right style="thin">
          <color indexed="64"/>
        </right>
        <top/>
        <bottom/>
        <vertical/>
        <horizontal/>
      </border>
    </dxf>
    <dxf>
      <numFmt numFmtId="19" formatCode="dd/mm/yyyy"/>
      <alignment horizontal="right" vertical="center" textRotation="0" wrapText="1" indent="0" justifyLastLine="0" shrinkToFit="0" readingOrder="0"/>
      <border diagonalUp="0" diagonalDown="0">
        <left/>
        <right style="thin">
          <color indexed="64"/>
        </right>
        <top/>
        <bottom/>
        <vertical/>
        <horizontal/>
      </border>
    </dxf>
    <dxf>
      <border outline="0">
        <right style="thin">
          <color indexed="64"/>
        </right>
      </border>
    </dxf>
    <dxf>
      <border outline="0">
        <bottom style="thin">
          <color indexed="64"/>
        </bottom>
      </border>
    </dxf>
    <dxf>
      <alignment horizontal="center" vertical="center" textRotation="0" wrapText="1" indent="0" justifyLastLine="0" shrinkToFit="0" readingOrder="0"/>
    </dxf>
    <dxf>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border diagonalUp="0" diagonalDown="0">
        <left/>
        <right style="thin">
          <color indexed="64"/>
        </right>
        <top/>
        <bottom/>
        <vertical/>
        <horizontal/>
      </border>
    </dxf>
    <dxf>
      <numFmt numFmtId="5" formatCode="#,##0;\-#,##0"/>
      <fill>
        <patternFill patternType="none">
          <fgColor indexed="64"/>
          <bgColor indexed="65"/>
        </patternFill>
      </fill>
      <border diagonalUp="0" diagonalDown="0" outline="0">
        <left/>
        <right style="thin">
          <color indexed="64"/>
        </right>
        <top/>
        <bottom/>
      </border>
    </dxf>
    <dxf>
      <numFmt numFmtId="5" formatCode="#,##0;\-#,##0"/>
      <border diagonalUp="0" diagonalDown="0" outline="0">
        <left/>
        <right style="thin">
          <color indexed="64"/>
        </right>
        <top/>
        <bottom/>
      </border>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center" textRotation="0" wrapText="1" indent="0" justifyLastLine="0" shrinkToFit="0" readingOrder="0"/>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border diagonalUp="0" diagonalDown="0">
        <left/>
        <right style="thin">
          <color indexed="64"/>
        </right>
        <top/>
        <bottom/>
        <vertical/>
        <horizontal/>
      </border>
    </dxf>
    <dxf>
      <numFmt numFmtId="5" formatCode="#,##0;\-#,##0"/>
      <fill>
        <patternFill patternType="none">
          <fgColor indexed="64"/>
          <bgColor indexed="65"/>
        </patternFill>
      </fill>
      <border diagonalUp="0" diagonalDown="0" outline="0">
        <left/>
        <right style="thin">
          <color indexed="64"/>
        </right>
        <top/>
        <bottom/>
      </border>
    </dxf>
    <dxf>
      <numFmt numFmtId="5" formatCode="#,##0;\-#,##0"/>
      <border diagonalUp="0" diagonalDown="0" outline="0">
        <left/>
        <right style="thin">
          <color indexed="64"/>
        </right>
        <top/>
        <bottom/>
      </border>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border>
    </dxf>
    <dxf>
      <alignment horizontal="right" vertical="center" textRotation="0" wrapText="1" indent="0" justifyLastLine="0" shrinkToFit="0" readingOrder="0"/>
      <border diagonalUp="0" diagonalDown="0">
        <left/>
        <right style="thin">
          <color indexed="64"/>
        </right>
        <top/>
        <bottom/>
        <vertical/>
        <horizontal/>
      </border>
    </dxf>
    <dxf>
      <border outline="0">
        <right style="thin">
          <color indexed="64"/>
        </right>
      </border>
    </dxf>
    <dxf>
      <border outline="0">
        <bottom style="thin">
          <color indexed="64"/>
        </bottom>
      </border>
    </dxf>
    <dxf>
      <alignment horizontal="center"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border diagonalUp="0" diagonalDown="0">
        <left/>
        <right style="thin">
          <color indexed="64"/>
        </right>
        <top/>
        <bottom/>
        <vertical/>
        <horizontal/>
      </border>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border diagonalUp="0" diagonalDown="0">
        <left/>
        <right style="thin">
          <color indexed="64"/>
        </right>
        <top/>
        <bottom/>
        <vertical/>
        <horizontal/>
      </border>
    </dxf>
    <dxf>
      <numFmt numFmtId="5" formatCode="#,##0;\-#,##0"/>
      <alignment horizontal="right" vertical="center" textRotation="0" wrapText="1" indent="0" justifyLastLine="0" shrinkToFit="0" readingOrder="0"/>
      <border diagonalUp="0" diagonalDown="0">
        <left/>
        <right style="thin">
          <color indexed="64"/>
        </right>
        <top/>
        <bottom/>
        <vertical/>
        <horizontal/>
      </border>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border diagonalUp="0" diagonalDown="0">
        <left style="thin">
          <color indexed="64"/>
        </left>
        <right/>
        <top/>
        <bottom/>
        <vertical/>
        <horizontal/>
      </border>
    </dxf>
    <dxf>
      <numFmt numFmtId="5" formatCode="#,##0;\-#,##0"/>
      <alignment horizontal="right" vertical="center" textRotation="0" wrapText="1" indent="0" justifyLastLine="0" shrinkToFit="0" readingOrder="0"/>
      <border diagonalUp="0" diagonalDown="0">
        <left/>
        <right style="thin">
          <color indexed="64"/>
        </right>
        <top/>
        <bottom/>
        <vertical/>
        <horizontal/>
      </border>
    </dxf>
    <dxf>
      <numFmt numFmtId="5" formatCode="#,##0;\-#,##0"/>
      <alignment horizontal="right" vertical="center" textRotation="0" wrapText="1" indent="0" justifyLastLine="0" shrinkToFit="0" readingOrder="0"/>
      <border diagonalUp="0" diagonalDown="0">
        <left/>
        <right style="thin">
          <color indexed="64"/>
        </right>
        <top/>
        <bottom/>
        <vertical/>
        <horizontal/>
      </border>
    </dxf>
    <dxf>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vertical/>
        <horizontal/>
      </border>
    </dxf>
    <dxf>
      <border outline="0">
        <right style="thin">
          <color indexed="64"/>
        </right>
        <bottom style="thin">
          <color indexed="64"/>
        </bottom>
      </border>
    </dxf>
    <dxf>
      <alignment horizontal="right" vertical="center" textRotation="0" wrapText="1" indent="0" justifyLastLine="0" shrinkToFit="0" readingOrder="0"/>
    </dxf>
    <dxf>
      <border outline="0">
        <bottom style="thin">
          <color indexed="64"/>
        </bottom>
      </border>
    </dxf>
    <dxf>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9" formatCode="#,##0_ ;\-#,##0\ "/>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border diagonalUp="0" diagonalDown="0" outline="0">
        <left/>
        <right style="thin">
          <color indexed="64"/>
        </right>
      </border>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numFmt numFmtId="169" formatCode="#,##0_ ;\-#,##0\ "/>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dxf>
    <dxf>
      <font>
        <b val="0"/>
        <i val="0"/>
        <strike val="0"/>
        <condense val="0"/>
        <extend val="0"/>
        <outline val="0"/>
        <shadow val="0"/>
        <u val="none"/>
        <vertAlign val="baseline"/>
        <sz val="12"/>
        <color theme="1"/>
        <name val="Calibri"/>
        <family val="2"/>
        <scheme val="minor"/>
      </font>
      <numFmt numFmtId="169" formatCode="#,##0_ ;\-#,##0\ "/>
      <alignment horizontal="general" vertical="center" textRotation="0" wrapText="1" indent="0" justifyLastLine="0" shrinkToFit="0" readingOrder="0"/>
    </dxf>
    <dxf>
      <numFmt numFmtId="169" formatCode="#,##0_ ;\-#,##0\ "/>
      <border outline="0">
        <left style="thin">
          <color indexed="64"/>
        </left>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bottom/>
      </border>
      <protection locked="1" hidden="0"/>
    </dxf>
    <dxf>
      <numFmt numFmtId="19" formatCode="dd/mm/yyyy"/>
      <alignment horizontal="right" vertical="center" textRotation="0" wrapText="1" indent="0" justifyLastLine="0" shrinkToFit="0" readingOrder="0"/>
      <border diagonalUp="0" diagonalDown="0" outline="0">
        <left/>
        <right style="thin">
          <color indexed="64"/>
        </right>
        <top/>
        <bottom/>
      </border>
    </dxf>
    <dxf>
      <numFmt numFmtId="169" formatCode="#,##0_ ;\-#,##0\ "/>
    </dxf>
    <dxf>
      <border outline="0">
        <right style="thin">
          <color indexed="64"/>
        </right>
      </border>
    </dxf>
    <dxf>
      <border outline="0">
        <bottom style="thin">
          <color indexed="64"/>
        </bottom>
      </border>
    </dxf>
    <dxf>
      <alignment horizontal="center" vertical="center" textRotation="0" wrapText="1" indent="0" justifyLastLine="0" shrinkToFit="0" readingOrder="0"/>
    </dxf>
    <dxf>
      <numFmt numFmtId="5" formatCode="#,##0;\-#,##0"/>
    </dxf>
    <dxf>
      <numFmt numFmtId="5" formatCode="#,##0;\-#,##0"/>
      <border diagonalUp="0" diagonalDown="0">
        <left/>
        <right style="thin">
          <color indexed="64"/>
        </right>
        <top/>
        <bottom/>
        <vertical/>
        <horizontal/>
      </border>
    </dxf>
    <dxf>
      <numFmt numFmtId="5" formatCode="#,##0;\-#,##0"/>
      <border diagonalUp="0" diagonalDown="0" outline="0">
        <left/>
        <right style="thin">
          <color indexed="64"/>
        </right>
        <top/>
        <bottom/>
      </border>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border diagonalUp="0" diagonalDown="0">
        <left/>
        <right style="thin">
          <color indexed="64"/>
        </right>
        <top/>
        <bottom/>
        <vertical/>
        <horizontal/>
      </border>
    </dxf>
    <dxf>
      <numFmt numFmtId="5" formatCode="#,##0;\-#,##0"/>
    </dxf>
    <dxf>
      <numFmt numFmtId="5" formatCode="#,##0;\-#,##0"/>
    </dxf>
    <dxf>
      <numFmt numFmtId="5" formatCode="#,##0;\-#,##0"/>
    </dxf>
    <dxf>
      <numFmt numFmtId="5" formatCode="#,##0;\-#,##0"/>
    </dxf>
    <dxf>
      <numFmt numFmtId="5" formatCode="#,##0;\-#,##0"/>
    </dxf>
    <dxf>
      <numFmt numFmtId="5" formatCode="#,##0;\-#,##0"/>
      <border diagonalUp="0" diagonalDown="0">
        <left style="thin">
          <color indexed="64"/>
        </left>
        <right style="thin">
          <color indexed="64"/>
        </right>
        <top/>
        <bottom/>
        <vertical/>
        <horizontal/>
      </border>
    </dxf>
    <dxf>
      <numFmt numFmtId="5" formatCode="#,##0;\-#,##0"/>
      <border diagonalUp="0" diagonalDown="0" outline="0">
        <left style="thin">
          <color indexed="64"/>
        </left>
        <right style="thin">
          <color indexed="64"/>
        </right>
        <top/>
        <bottom/>
      </border>
    </dxf>
    <dxf>
      <numFmt numFmtId="0" formatCode="General"/>
      <alignment horizontal="right" vertical="center" textRotation="0" wrapText="1" indent="0" justifyLastLine="0" shrinkToFit="0" readingOrder="0"/>
      <border diagonalUp="0" diagonalDown="0" outline="0">
        <left/>
        <right style="thin">
          <color indexed="64"/>
        </right>
        <top/>
        <bottom/>
      </border>
    </dxf>
    <dxf>
      <border outline="0">
        <right style="thin">
          <color indexed="64"/>
        </right>
      </border>
    </dxf>
    <dxf>
      <border outline="0">
        <bottom style="thin">
          <color indexed="64"/>
        </bottom>
      </border>
    </dxf>
    <dxf>
      <alignment horizontal="center" vertical="center" textRotation="0" wrapText="1" indent="0" justifyLastLine="0" shrinkToFit="0" readingOrder="0"/>
    </dxf>
    <dxf>
      <numFmt numFmtId="5" formatCode="#,##0;\-#,##0"/>
    </dxf>
    <dxf>
      <numFmt numFmtId="5" formatCode="#,##0;\-#,##0"/>
      <border diagonalUp="0" diagonalDown="0">
        <left/>
        <right style="thin">
          <color indexed="64"/>
        </right>
        <top/>
        <bottom/>
        <vertical/>
        <horizontal/>
      </border>
    </dxf>
    <dxf>
      <numFmt numFmtId="5" formatCode="#,##0;\-#,##0"/>
      <border diagonalUp="0" diagonalDown="0" outline="0">
        <left/>
        <right style="thin">
          <color indexed="64"/>
        </right>
        <top/>
        <bottom/>
      </border>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border diagonalUp="0" diagonalDown="0">
        <left/>
        <right style="thin">
          <color indexed="64"/>
        </right>
        <vertical/>
      </border>
    </dxf>
    <dxf>
      <numFmt numFmtId="5" formatCode="#,##0;\-#,##0"/>
    </dxf>
    <dxf>
      <numFmt numFmtId="5" formatCode="#,##0;\-#,##0"/>
    </dxf>
    <dxf>
      <numFmt numFmtId="5" formatCode="#,##0;\-#,##0"/>
    </dxf>
    <dxf>
      <numFmt numFmtId="5" formatCode="#,##0;\-#,##0"/>
    </dxf>
    <dxf>
      <numFmt numFmtId="5" formatCode="#,##0;\-#,##0"/>
    </dxf>
    <dxf>
      <numFmt numFmtId="5" formatCode="#,##0;\-#,##0"/>
    </dxf>
    <dxf>
      <numFmt numFmtId="5" formatCode="#,##0;\-#,##0"/>
      <border outline="0">
        <left style="thin">
          <color indexed="64"/>
        </left>
      </border>
    </dxf>
    <dxf>
      <alignment horizontal="right" vertical="center" textRotation="0" wrapText="1" indent="0" justifyLastLine="0" shrinkToFit="0" readingOrder="0"/>
      <border diagonalUp="0" diagonalDown="0" outline="0">
        <left/>
        <right style="thin">
          <color indexed="64"/>
        </right>
        <top/>
        <bottom/>
      </border>
    </dxf>
    <dxf>
      <border outline="0">
        <right style="thin">
          <color indexed="64"/>
        </right>
      </border>
    </dxf>
    <dxf>
      <border outline="0">
        <bottom style="thin">
          <color indexed="64"/>
        </bottom>
      </border>
    </dxf>
    <dxf>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alignment horizontal="right" vertical="center" textRotation="0" wrapText="1" indent="0" justifyLastLine="0" shrinkToFit="0" readingOrder="0"/>
      <border diagonalUp="0" diagonalDown="0" outline="0">
        <left/>
        <right/>
        <top/>
        <bottom style="thin">
          <color indexed="64"/>
        </bottom>
      </border>
    </dxf>
    <dxf>
      <numFmt numFmtId="3" formatCode="#,##0"/>
      <alignment horizontal="right" vertical="center" textRotation="0" wrapText="1" indent="0" justifyLastLine="0" shrinkToFit="0" readingOrder="0"/>
      <border diagonalUp="0" diagonalDown="0" outline="0">
        <left/>
        <right/>
        <top/>
        <bottom style="thin">
          <color indexed="64"/>
        </bottom>
      </border>
    </dxf>
    <dxf>
      <numFmt numFmtId="3" formatCode="#,##0"/>
      <alignment horizontal="right" vertical="center" textRotation="0" wrapText="1" indent="0" justifyLastLine="0" shrinkToFit="0" readingOrder="0"/>
      <border diagonalUp="0" diagonalDown="0">
        <left/>
        <right/>
        <top/>
        <bottom style="thin">
          <color indexed="64"/>
        </bottom>
        <vertical/>
        <horizontal/>
      </border>
    </dxf>
    <dxf>
      <numFmt numFmtId="3" formatCode="#,##0"/>
      <alignment horizontal="right" vertical="center" textRotation="0" wrapText="1" indent="0" justifyLastLine="0" shrinkToFit="0" readingOrder="0"/>
      <border diagonalUp="0" diagonalDown="0">
        <left/>
        <right/>
        <top/>
        <bottom style="thin">
          <color indexed="64"/>
        </bottom>
        <vertical/>
        <horizontal/>
      </border>
    </dxf>
    <dxf>
      <numFmt numFmtId="3" formatCode="#,##0"/>
      <alignment horizontal="right" vertical="center" textRotation="0" wrapText="1" indent="0" justifyLastLine="0" shrinkToFit="0" readingOrder="0"/>
      <border diagonalUp="0" diagonalDown="0">
        <left/>
        <right/>
        <top/>
        <bottom style="thin">
          <color indexed="64"/>
        </bottom>
        <vertical/>
        <horizontal/>
      </border>
    </dxf>
    <dxf>
      <numFmt numFmtId="3" formatCode="#,##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dxf>
    <dxf>
      <numFmt numFmtId="3" formatCode="#,##0"/>
      <alignment horizontal="right" vertical="center" textRotation="0" wrapText="1" indent="0" justifyLastLine="0" shrinkToFit="0" readingOrder="0"/>
      <border diagonalUp="0" diagonalDown="0">
        <left/>
        <right/>
        <top/>
        <bottom style="thin">
          <color indexed="64"/>
        </bottom>
        <vertical/>
        <horizontal/>
      </border>
    </dxf>
    <dxf>
      <numFmt numFmtId="3" formatCode="#,##0"/>
      <alignment horizontal="right" vertical="center" textRotation="0" wrapText="1" indent="0" justifyLastLine="0" shrinkToFit="0" readingOrder="0"/>
      <border diagonalUp="0" diagonalDown="0">
        <left/>
        <right style="thin">
          <color indexed="64"/>
        </right>
        <top/>
        <bottom style="thin">
          <color indexed="64"/>
        </bottom>
        <vertical/>
        <horizontal/>
      </border>
    </dxf>
    <dxf>
      <numFmt numFmtId="3" formatCode="#,##0"/>
      <alignment horizontal="right" vertical="center" textRotation="0" wrapText="1" indent="0" justifyLastLine="0" shrinkToFit="0" readingOrder="0"/>
      <border diagonalUp="0" diagonalDown="0">
        <left/>
        <right style="thin">
          <color indexed="64"/>
        </right>
        <top/>
        <bottom style="thin">
          <color indexed="64"/>
        </bottom>
        <vertical/>
        <horizontal/>
      </border>
    </dxf>
    <dxf>
      <numFmt numFmtId="3" formatCode="#,##0"/>
      <alignment horizontal="right" vertical="center" textRotation="0" wrapText="1" indent="0" justifyLastLine="0" shrinkToFit="0" readingOrder="0"/>
      <border diagonalUp="0" diagonalDown="0">
        <left/>
        <right/>
        <top/>
        <bottom style="thin">
          <color indexed="64"/>
        </bottom>
        <vertical/>
        <horizontal/>
      </border>
    </dxf>
    <dxf>
      <numFmt numFmtId="3" formatCode="#,##0"/>
      <alignment horizontal="right" vertical="center" textRotation="0" wrapText="1" indent="0" justifyLastLine="0" shrinkToFit="0" readingOrder="0"/>
      <border diagonalUp="0" diagonalDown="0">
        <left/>
        <right/>
        <top/>
        <bottom style="thin">
          <color indexed="64"/>
        </bottom>
        <vertical/>
        <horizontal/>
      </border>
    </dxf>
    <dxf>
      <numFmt numFmtId="3" formatCode="#,##0"/>
      <alignment horizontal="right" vertical="center" textRotation="0" wrapText="1" indent="0" justifyLastLine="0" shrinkToFit="0" readingOrder="0"/>
      <border diagonalUp="0" diagonalDown="0">
        <left/>
        <right/>
        <top/>
        <bottom style="thin">
          <color indexed="64"/>
        </bottom>
        <vertical/>
        <horizontal/>
      </border>
    </dxf>
    <dxf>
      <numFmt numFmtId="3" formatCode="#,##0"/>
      <alignment horizontal="right" vertical="center" textRotation="0" wrapText="1" indent="0" justifyLastLine="0" shrinkToFit="0" readingOrder="0"/>
      <border diagonalUp="0" diagonalDown="0">
        <left/>
        <right/>
        <top/>
        <bottom style="thin">
          <color indexed="64"/>
        </bottom>
        <vertical/>
        <horizontal/>
      </border>
    </dxf>
    <dxf>
      <numFmt numFmtId="3" formatCode="#,##0"/>
      <alignment horizontal="right" vertical="center" textRotation="0" wrapText="1" indent="0" justifyLastLine="0" shrinkToFit="0" readingOrder="0"/>
      <border diagonalUp="0" diagonalDown="0">
        <left/>
        <right/>
        <top/>
        <bottom style="thin">
          <color indexed="64"/>
        </bottom>
        <vertical/>
        <horizontal/>
      </border>
    </dxf>
    <dxf>
      <numFmt numFmtId="3" formatCode="#,##0"/>
      <alignment horizontal="right" vertical="center" textRotation="0" wrapText="1" indent="0" justifyLastLine="0" shrinkToFit="0" readingOrder="0"/>
      <border diagonalUp="0" diagonalDown="0">
        <left/>
        <right style="thin">
          <color indexed="64"/>
        </right>
        <top/>
        <bottom style="thin">
          <color indexed="64"/>
        </bottom>
        <vertical/>
        <horizontal/>
      </border>
    </dxf>
    <dxf>
      <numFmt numFmtId="3" formatCode="#,##0"/>
      <alignment horizontal="right" vertical="center" textRotation="0" wrapText="1" indent="0" justifyLastLine="0" shrinkToFit="0" readingOrder="0"/>
      <border diagonalUp="0" diagonalDown="0">
        <left/>
        <right style="thin">
          <color indexed="64"/>
        </right>
        <top/>
        <bottom style="thin">
          <color indexed="64"/>
        </bottom>
        <vertical/>
        <horizontal/>
      </border>
    </dxf>
    <dxf>
      <fill>
        <patternFill patternType="none">
          <fgColor indexed="64"/>
          <bgColor indexed="65"/>
        </patternFill>
      </fill>
      <alignment horizontal="left" vertical="center" textRotation="0" indent="0" justifyLastLine="0" shrinkToFit="0" readingOrder="0"/>
      <border diagonalUp="0" diagonalDown="0">
        <right style="thin">
          <color indexed="64"/>
        </right>
        <vertical/>
      </border>
    </dxf>
    <dxf>
      <border outline="0">
        <right style="thin">
          <color indexed="64"/>
        </right>
        <bottom style="thin">
          <color indexed="64"/>
        </bottom>
      </border>
    </dxf>
    <dxf>
      <alignment horizontal="right"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U:\Statistics\Publications\Energy%20Trends\Tables\Gas\ET%204.2.xlsx" TargetMode="External"/><Relationship Id="rId1" Type="http://schemas.openxmlformats.org/officeDocument/2006/relationships/externalLinkPath" Target="ET%2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Contents"/>
      <sheetName val="Notes"/>
      <sheetName val="Commentary"/>
      <sheetName val="Main Table (GWh)"/>
      <sheetName val="calculation_GWh_hide"/>
      <sheetName val="Annual (GWh)"/>
      <sheetName val="Quarter (GWh)"/>
      <sheetName val="Month (GWh)"/>
      <sheetName val="Main Table (Million m3)"/>
      <sheetName val="Annual (Million m3)"/>
      <sheetName val="Quarter (Million m3)"/>
      <sheetName val="Month (Million m3)"/>
      <sheetName val="calculation_MM3_hide"/>
      <sheetName val="Calorific Valu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75FA612-44D2-420E-A0E1-E376B69B1CAF}" name="Contents5" displayName="Contents5" ref="A4:B16" totalsRowShown="0" dataDxfId="329" headerRowCellStyle="Heading 2" dataCellStyle="Hyperlink">
  <tableColumns count="2">
    <tableColumn id="1" xr3:uid="{E49F2D2F-C566-42AF-ABAA-E07EE4C44131}" name="Worksheet description" dataDxfId="328" dataCellStyle="Normal 4"/>
    <tableColumn id="2" xr3:uid="{5916BCFD-CCB1-4A63-ADFB-5BCBE120286B}" name="Link" dataDxfId="327"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B7DBB5B-BF9B-494E-8B27-7B88CD7A164B}" name="Table4.4_supplementary_information_on_the_origin_of_uk_gas_imports_monthly_data_mcm" displayName="Table4.4_supplementary_information_on_the_origin_of_uk_gas_imports_monthly_data_mcm" ref="A6:AG296" totalsRowShown="0" headerRowDxfId="36" dataDxfId="34" headerRowBorderDxfId="35" tableBorderDxfId="33" headerRowCellStyle="Normal 4" dataCellStyle="Normal 4">
  <autoFilter ref="A6:AG296" xr:uid="{6B7DBB5B-BF9B-494E-8B27-7B88CD7A164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31" xr3:uid="{C487D10C-0379-43A6-AEF0-20EBC2767EEA}" name="Month" dataDxfId="32" dataCellStyle="Normal 4"/>
    <tableColumn id="3" xr3:uid="{5434B664-DCDE-4104-943E-67F54D017B83}" name="Bacton to Zeebrugge Interconnector" dataDxfId="31" dataCellStyle="Normal 4"/>
    <tableColumn id="4" xr3:uid="{98511775-073F-4EA4-B28C-E046E6486909}" name="Balgzand to Bacton (BBL)" dataDxfId="30" dataCellStyle="Normal 4"/>
    <tableColumn id="5" xr3:uid="{E60E5614-9C8C-45B8-9A1B-3ED19A0CB9B7}" name="Langeled to Easington" dataDxfId="29" dataCellStyle="Normal 4"/>
    <tableColumn id="6" xr3:uid="{FBA5ECEA-1ED1-4AB0-B562-3ADA4BACBA24}" name="Via FLAGS to St Fergus" dataDxfId="28" dataCellStyle="Normal 4"/>
    <tableColumn id="7" xr3:uid="{CA7B0380-25E6-4551-BC7A-95A0B779A297}" name="Frigg / Vesterled to St Fergus " dataDxfId="27" dataCellStyle="Normal 4"/>
    <tableColumn id="8" xr3:uid="{1CF55B10-3BC3-4F1F-AA7B-6EA99CDFF5A8}" name="SAGE to St Fergus" dataDxfId="26" dataCellStyle="Normal 4"/>
    <tableColumn id="9" xr3:uid="{DD2CFA99-73EC-43C1-911F-3CE8AB96E1D6}" name="CATS  to Teesside" dataDxfId="25" dataCellStyle="Normal 4"/>
    <tableColumn id="10" xr3:uid="{DD3D5B40-6928-4C6B-9326-711FFC200936}" name="Total Norway pipeline" dataDxfId="24" dataCellStyle="Normal 4"/>
    <tableColumn id="1" xr3:uid="{09B94BF2-2C3F-4C71-974E-D2427F7533F5}" name="Total pipeline" dataDxfId="23" dataCellStyle="Normal 4"/>
    <tableColumn id="15" xr3:uid="{BD092912-8DF8-49BA-BCBC-1A4591380D0D}" name="Algeria" dataDxfId="22" dataCellStyle="Normal 4"/>
    <tableColumn id="16" xr3:uid="{7AB86EB5-7DA7-475C-8E7A-43FC9484195C}" name="Angola" dataDxfId="21" dataCellStyle="Normal 4"/>
    <tableColumn id="17" xr3:uid="{4F6B90FC-1880-419F-8EE1-11637D085241}" name="Australia" dataDxfId="20" dataCellStyle="Normal 4"/>
    <tableColumn id="18" xr3:uid="{B393A592-7313-45B6-8A7E-D5F5D8CBF415}" name="Belgium" dataDxfId="19" dataCellStyle="Normal 4"/>
    <tableColumn id="19" xr3:uid="{39D1AFE5-5CE5-4E33-A0D6-D33CBFBB31ED}" name="Cameroon" dataDxfId="18" dataCellStyle="Normal 4"/>
    <tableColumn id="33" xr3:uid="{2BDF06BB-E4CB-4BD3-8EFE-5BDFA2AA6B76}" name="Chile" dataDxfId="17" dataCellStyle="Normal 4"/>
    <tableColumn id="20" xr3:uid="{C84CEC70-43D9-44CD-86D9-41459351BCE0}" name="Dominican Republic" dataDxfId="16" dataCellStyle="Normal 4"/>
    <tableColumn id="21" xr3:uid="{B95B0544-ECB0-4ADE-9A98-BFDE22395686}" name="Egypt" dataDxfId="15" dataCellStyle="Normal 4"/>
    <tableColumn id="22" xr3:uid="{8FE51865-C12C-49F8-B9AC-CD4D44405B6A}" name="Equatorial Guinea" dataDxfId="14" dataCellStyle="Normal 4"/>
    <tableColumn id="23" xr3:uid="{41C32B9B-2F07-470E-906D-E92EA51DD80B}" name="France" dataDxfId="13" dataCellStyle="Normal 4"/>
    <tableColumn id="24" xr3:uid="{9621A42A-F406-4D38-B880-899C734E3972}" name="Netherlands" dataDxfId="12" dataCellStyle="Normal 4"/>
    <tableColumn id="25" xr3:uid="{F00F230A-3DEF-4EE5-A633-2A3ED28B36CB}" name="Nigeria" dataDxfId="11" dataCellStyle="Normal 4"/>
    <tableColumn id="26" xr3:uid="{D7BC65B2-C4A4-4111-ABA8-15D3149D92D9}" name="Norway" dataDxfId="10" dataCellStyle="Normal 4"/>
    <tableColumn id="32" xr3:uid="{50415BE0-D2A1-4BD4-8367-E429A1D967CE}" name="Oman" dataDxfId="9" dataCellStyle="Normal 4"/>
    <tableColumn id="27" xr3:uid="{DCEF54DF-720F-4BF5-B714-DE325F07E196}" name="Peru" dataDxfId="8" dataCellStyle="Normal 4"/>
    <tableColumn id="11" xr3:uid="{FF4CD2E1-7905-48B2-B5EE-0D1D4C0B36C3}" name="Qatar" dataDxfId="7" dataCellStyle="Normal 4"/>
    <tableColumn id="12" xr3:uid="{7AF765F7-66C7-45A3-BBF7-4CD1063F5DBE}" name="Russia" dataDxfId="6" dataCellStyle="Normal 4"/>
    <tableColumn id="28" xr3:uid="{C865C1D3-55B3-4889-B02A-E73B04E523BA}" name="Spain" dataDxfId="5" dataCellStyle="Normal 4"/>
    <tableColumn id="13" xr3:uid="{05B6515A-29F4-444B-82CD-060F9460D9ED}" name="Trinidad &amp; Tobago" dataDxfId="4" dataCellStyle="Normal 4"/>
    <tableColumn id="14" xr3:uid="{C29F0910-7A24-4365-8DB4-795CD5AA7B4E}" name="USA" dataDxfId="3" dataCellStyle="Normal 4"/>
    <tableColumn id="29" xr3:uid="{AC2C0138-5208-4FE6-85B7-FD24A7D0C6D0}" name="Yemen" dataDxfId="2" dataCellStyle="Normal 4"/>
    <tableColumn id="30" xr3:uid="{16D616FD-5F55-4ED8-8541-BB2C2982DDD3}" name="Total LNG" dataDxfId="1" dataCellStyle="Normal 4"/>
    <tableColumn id="2" xr3:uid="{7DDFD511-CF6E-45B3-961F-469E5D5D36AF}" name="Total Imports" dataDxfId="0" dataCellStyle="Normal 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13" totalsRowShown="0" headerRowCellStyle="Heading 2">
  <tableColumns count="2">
    <tableColumn id="1" xr3:uid="{78CED3D1-3326-4B98-A7D9-0AD5792C445E}" name="Note " dataCellStyle="Normal 4"/>
    <tableColumn id="2" xr3:uid="{D7D741AD-FAD9-458E-AC6E-92046E3B30EB}" name="Description" dataDxfId="326"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689CE92-B713-4115-8DDB-32BAAE24E10E}" name="Table4.4_supplementary_information_on_the_origin_of_uk_gas_imports_main_table_gwh" displayName="Table4.4_supplementary_information_on_the_origin_of_uk_gas_imports_main_table_gwh" ref="A6:R24" totalsRowShown="0" headerRowDxfId="325" dataDxfId="324" tableBorderDxfId="323" headerRowCellStyle="Normal 4" dataCellStyle="Normal 4">
  <tableColumns count="18">
    <tableColumn id="1" xr3:uid="{08158A81-0DD5-454A-A3F7-00F171564FA9}" name="Column1" dataDxfId="322" dataCellStyle="Normal 4"/>
    <tableColumn id="3" xr3:uid="{953B095F-2456-406C-8C93-6BFB1D110CB8}" name="Bacton to Zeebrugge Interconnector _x000a_[note 2]" dataDxfId="321" dataCellStyle="Normal 4"/>
    <tableColumn id="4" xr3:uid="{D6AC1A7D-9BAA-4678-B5F8-BD11ACEA8395}" name="Balgzand to Bacton (BBL)" dataDxfId="320" dataCellStyle="Normal 4"/>
    <tableColumn id="5" xr3:uid="{38E6FA5B-1048-419B-B2B5-46F0B6D04B0B}" name="Langeled to Easington" dataDxfId="319" dataCellStyle="Normal 4"/>
    <tableColumn id="6" xr3:uid="{CEF66AA3-01DB-4F58-9904-53FD0B36347F}" name="Via FLAGS to St Fergus _x000a_[note 2]" dataDxfId="318" dataCellStyle="Normal 4"/>
    <tableColumn id="7" xr3:uid="{F7549A7D-F007-45CE-8FCA-FBED375A772E}" name="Frigg/ Vesterled to St Fergus " dataDxfId="317" dataCellStyle="Normal 4"/>
    <tableColumn id="8" xr3:uid="{BD73064D-0483-4FF9-8362-E5BEBB936FA4}" name="SAGE to St Fergus _x000a_[note 3]" dataDxfId="316" dataCellStyle="Normal 4"/>
    <tableColumn id="9" xr3:uid="{B1A96546-44E5-4FAD-8A5F-EFA3EAF51B84}" name="CATS  to Teesside _x000a_[note 4]" dataDxfId="315" dataCellStyle="Normal 4"/>
    <tableColumn id="10" xr3:uid="{28414A7F-F850-461F-8A75-9737407B1358}" name="Total Norway pipeline" dataDxfId="314" dataCellStyle="Normal 4"/>
    <tableColumn id="11" xr3:uid="{302EB806-F994-43AC-A9AA-B3E897CAB55E}" name="Total pipeline" dataDxfId="313" dataCellStyle="Normal 4"/>
    <tableColumn id="12" xr3:uid="{3005F1F7-20E6-47CE-8850-3BE605F9299C}" name="Algeria" dataDxfId="312" dataCellStyle="Normal 4"/>
    <tableColumn id="2" xr3:uid="{6F4ACF19-033D-4881-95B7-9A0534533A3D}" name="Qatar" dataDxfId="311" dataCellStyle="Normal 4"/>
    <tableColumn id="13" xr3:uid="{4F83A14C-D189-4B2A-9FE6-8573741FFB72}" name="Russia" dataDxfId="310" dataCellStyle="Normal 4"/>
    <tableColumn id="14" xr3:uid="{5A159E59-DD54-4C99-9C74-E38252D62270}" name="Trinidad &amp; Tobago" dataDxfId="309" dataCellStyle="Normal 4"/>
    <tableColumn id="15" xr3:uid="{A62D0C8D-E8C9-4818-A9E3-9DCCB41ACFE7}" name="USA _x000a_[note 6]" dataDxfId="308" dataCellStyle="Normal 4"/>
    <tableColumn id="16" xr3:uid="{A1BE10BD-FDE8-413D-8DA3-219FC115D05C}" name="Other _x000a_[note 7]" dataDxfId="307" dataCellStyle="Normal 4"/>
    <tableColumn id="17" xr3:uid="{1B8C0EFA-A50A-445E-B867-9566860D6609}" name="Total LNG" dataDxfId="306" dataCellStyle="Normal 4"/>
    <tableColumn id="18" xr3:uid="{3215956B-5FB8-417C-A052-B85F6F85CF21}" name="Total Imports" dataDxfId="305"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4804BAC-A2B2-49C5-AF5C-4C31096D0A47}" name="Table4.4_supplementary_information_on_the_origin_of_uk_gas_imports_annual_data_gwh" displayName="Table4.4_supplementary_information_on_the_origin_of_uk_gas_imports_annual_data_gwh" ref="A5:AG29" totalsRowShown="0" headerRowDxfId="304" headerRowBorderDxfId="303" tableBorderDxfId="302" headerRowCellStyle="Normal 4" dataCellStyle="Normal 4">
  <autoFilter ref="A5:AG29" xr:uid="{34804BAC-A2B2-49C5-AF5C-4C31096D0A4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39469A79-F585-4DF6-AF30-8BE4158A4677}" name="Year" dataDxfId="301" dataCellStyle="Normal 4"/>
    <tableColumn id="2" xr3:uid="{ECF34231-7607-4459-894E-07AACBA7793A}" name="Bacton to Zeebrugge Interconnector" dataDxfId="300" dataCellStyle="Normal 4"/>
    <tableColumn id="3" xr3:uid="{0AFA2320-532E-4325-923E-54A49F760D1A}" name="Balgzand to Bacton (BBL)" dataDxfId="299" dataCellStyle="Normal 4"/>
    <tableColumn id="4" xr3:uid="{5715CF52-7B69-4E86-98BA-8C4DB73C1F25}" name="Langeled to Easington" dataDxfId="298" dataCellStyle="Normal 4"/>
    <tableColumn id="5" xr3:uid="{5D6EBC46-5C3E-48C3-ABC7-201D44649FB1}" name="Via FLAGS to St Fergus" dataDxfId="297" dataCellStyle="Normal 4"/>
    <tableColumn id="6" xr3:uid="{1632DAAC-A307-4DC5-848A-6B50C529B603}" name="Frigg / Vesterled to St Fergus " dataDxfId="296" dataCellStyle="Normal 4"/>
    <tableColumn id="7" xr3:uid="{EDE7C67D-BFC1-427C-89A9-EE61D4D9B37C}" name="SAGE to St Fergus" dataDxfId="295" dataCellStyle="Normal 4"/>
    <tableColumn id="8" xr3:uid="{1923B467-8A16-4DC1-B03B-B9BF2468EA0A}" name="CATS  to Teesside" dataDxfId="294" dataCellStyle="Normal 4"/>
    <tableColumn id="9" xr3:uid="{10007C37-D877-4783-8329-A41EA6AF45CD}" name="Total Norway pipeline" dataDxfId="293" dataCellStyle="Normal 4"/>
    <tableColumn id="30" xr3:uid="{6259A5E6-BFCA-4705-ADCC-CE75E3F20F7A}" name="Total pipeline" dataDxfId="292" dataCellStyle="Normal 4"/>
    <tableColumn id="14" xr3:uid="{18DC9C15-5930-4EF5-96EB-946EBBBA42F1}" name="Algeria" dataDxfId="291" dataCellStyle="Normal 4"/>
    <tableColumn id="15" xr3:uid="{E757859A-F4FA-4DCD-BAA5-ACC267D82C5E}" name="Angola" dataDxfId="290" dataCellStyle="Normal 4"/>
    <tableColumn id="16" xr3:uid="{DA2A3449-5F1B-4546-8EBA-9EE12B24933C}" name="Australia" dataDxfId="289" dataCellStyle="Normal 4"/>
    <tableColumn id="17" xr3:uid="{F3CE2862-F358-4EA2-ACAE-12997125B663}" name="Belgium" dataDxfId="288" dataCellStyle="Normal 4"/>
    <tableColumn id="18" xr3:uid="{76A4B752-7E49-4C17-A29C-AE596B1235F5}" name="Cameroon" dataDxfId="287" dataCellStyle="Normal 4"/>
    <tableColumn id="33" xr3:uid="{6B163B7C-E11D-4364-9117-B6E2AF610DA5}" name="Chile" dataDxfId="286" dataCellStyle="Normal 4"/>
    <tableColumn id="19" xr3:uid="{84414B0A-EFC6-4712-9948-3DE7BD77B3A2}" name="Dominican Republic" dataDxfId="285" dataCellStyle="Normal 4"/>
    <tableColumn id="20" xr3:uid="{A15F0F2F-7FE0-4940-A00A-3FC4329FEA59}" name="Egypt" dataDxfId="284" dataCellStyle="Normal 4"/>
    <tableColumn id="21" xr3:uid="{C86286CF-564D-437E-88D7-A53EF2CF1FAF}" name="Equatorial Guinea" dataDxfId="283" dataCellStyle="Normal 4"/>
    <tableColumn id="22" xr3:uid="{948F6948-BFAA-484F-A21B-2563CE179C9C}" name="France" dataDxfId="282" dataCellStyle="Normal 4"/>
    <tableColumn id="23" xr3:uid="{00451CFB-B7A0-4BF5-B882-363F5C0DF27E}" name="Netherlands" dataDxfId="281" dataCellStyle="Normal 4"/>
    <tableColumn id="24" xr3:uid="{E2F768D8-0B98-41D8-A712-937A2014FCE4}" name="Nigeria" dataDxfId="280" dataCellStyle="Normal 4"/>
    <tableColumn id="25" xr3:uid="{15463633-0B43-4DD1-A62D-B6D6F47AB6A7}" name="Norway" dataDxfId="279" dataCellStyle="Normal 4"/>
    <tableColumn id="32" xr3:uid="{CC7EE57E-0F5F-4F3A-8468-7F20EAD12584}" name="Oman" dataDxfId="278" dataCellStyle="Normal 4"/>
    <tableColumn id="26" xr3:uid="{E917CCEC-FF68-4DC8-B054-335C93887A12}" name="Peru" dataDxfId="277" dataCellStyle="Normal 4"/>
    <tableColumn id="10" xr3:uid="{EC183849-DB96-4D67-808A-6E4E3CD6927D}" name="Qatar" dataDxfId="276" dataCellStyle="Normal 4"/>
    <tableColumn id="11" xr3:uid="{B678113D-7927-4B39-B582-93136BC28A6B}" name="Russia" dataDxfId="275" dataCellStyle="Normal 4"/>
    <tableColumn id="27" xr3:uid="{1A56FE73-D632-4EF5-ABE4-F407A0495C29}" name="Spain" dataDxfId="274" dataCellStyle="Normal 4"/>
    <tableColumn id="12" xr3:uid="{A0052286-EBCD-4D5B-AB66-D8C4C01B4338}" name="Trinidad &amp; Tobago" dataDxfId="273" dataCellStyle="Normal 4"/>
    <tableColumn id="13" xr3:uid="{992A4D7E-742A-4E0F-AE0F-1864EF063D75}" name="USA" dataDxfId="272" dataCellStyle="Normal 4"/>
    <tableColumn id="28" xr3:uid="{26D1E5F0-637E-4949-BC58-2454C7E7EF75}" name="Yemen" dataDxfId="271" dataCellStyle="Normal 4"/>
    <tableColumn id="29" xr3:uid="{CEF0DB28-6519-4DF2-A012-EF58BC09DB78}" name="Total LNG" dataDxfId="270" dataCellStyle="Normal 4"/>
    <tableColumn id="31" xr3:uid="{27313C2B-CA24-4B1F-AB45-5662F5CDE420}" name="Total Imports" dataDxfId="269" dataCellStyle="Normal 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49E3B78-468E-4DD0-BBFE-C79F06AB230D}" name="Table4.4_supplementary_information_on_the_origin_of_uk_gas_imports_quarterly_data_gwh" displayName="Table4.4_supplementary_information_on_the_origin_of_uk_gas_imports_quarterly_data_gwh" ref="A6:AG102" totalsRowShown="0" headerRowDxfId="268" headerRowBorderDxfId="267" tableBorderDxfId="266" headerRowCellStyle="Normal 4" dataCellStyle="Normal 4">
  <autoFilter ref="A6:AG102" xr:uid="{249E3B78-468E-4DD0-BBFE-C79F06AB230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31" xr3:uid="{A3472ABA-386D-4597-A1B8-00F2F917353F}" name="Quarter" dataDxfId="265" dataCellStyle="Normal 4"/>
    <tableColumn id="3" xr3:uid="{D2B3B646-366A-460E-99CD-F6201E92774F}" name="Bacton to Zeebrugge Interconnector" dataDxfId="264" dataCellStyle="Normal 4"/>
    <tableColumn id="4" xr3:uid="{06F3A667-C7AB-4761-97DE-E71E9BA911EB}" name="Balgzand to Bacton (BBL)" dataDxfId="263" dataCellStyle="Normal 4"/>
    <tableColumn id="5" xr3:uid="{63564CDD-70D6-4D85-9E42-3BE2C0953431}" name="Langeled to Easington" dataDxfId="262" dataCellStyle="Normal 4"/>
    <tableColumn id="6" xr3:uid="{F88174D1-02C6-44A4-A7F7-9B5247260611}" name="Via FLAGS to St Fergus" dataDxfId="261" dataCellStyle="Normal 4"/>
    <tableColumn id="7" xr3:uid="{17B1D7D6-7B85-4558-B8BE-571514350D35}" name="Frigg / Vesterled to St Fergus " dataDxfId="260" dataCellStyle="Normal 4"/>
    <tableColumn id="8" xr3:uid="{CE18D2C8-0DB8-43D5-86C4-B1033A2D8FF2}" name="SAGE to St Fergus" dataDxfId="259" dataCellStyle="Normal 4"/>
    <tableColumn id="9" xr3:uid="{DDBEA371-F143-42A2-9F92-CE7849259754}" name="CATS  to Teesside" dataDxfId="258" dataCellStyle="Normal 4"/>
    <tableColumn id="10" xr3:uid="{C4B24B2A-5FD3-4DC9-8423-BBBD2E3B0445}" name="Total Norway pipeline" dataDxfId="257" dataCellStyle="Normal 4"/>
    <tableColumn id="1" xr3:uid="{78F0540F-8C29-45A5-B6C5-DBDD4A11959E}" name="Total pipeline" dataDxfId="256" dataCellStyle="Normal 4"/>
    <tableColumn id="15" xr3:uid="{02F2FE6E-1A95-4FA3-BD79-5FCD5C338FD9}" name="Algeria" dataDxfId="255" dataCellStyle="Normal 4"/>
    <tableColumn id="16" xr3:uid="{2A756F48-94B8-40C3-B36D-5EC26EE34A3D}" name="Angola" dataDxfId="254" dataCellStyle="Normal 4"/>
    <tableColumn id="17" xr3:uid="{D69F72DB-9D06-401E-933B-06A2392D3B91}" name="Australia" dataDxfId="253" dataCellStyle="Normal 4"/>
    <tableColumn id="18" xr3:uid="{68E49D3C-725B-4D56-8C1B-19D90054F6B8}" name="Belgium" dataDxfId="252" dataCellStyle="Normal 4"/>
    <tableColumn id="19" xr3:uid="{2AD549FC-1F75-4267-9A7A-ED4B8E55D8EC}" name="Cameroon" dataDxfId="251" dataCellStyle="Normal 4"/>
    <tableColumn id="33" xr3:uid="{8F77317E-0B34-4F0D-A94A-4E40877E2F8C}" name="Chile" dataDxfId="250" dataCellStyle="Normal 4"/>
    <tableColumn id="20" xr3:uid="{6288902F-86AC-4C05-B895-4BB6F2B9C798}" name="Dominican Republic" dataDxfId="249" dataCellStyle="Normal 4"/>
    <tableColumn id="21" xr3:uid="{544B20B4-A980-4CF5-9168-FB94C8B653BA}" name="Egypt" dataDxfId="248" dataCellStyle="Normal 4"/>
    <tableColumn id="22" xr3:uid="{78CBDF74-A955-4D1E-872E-1FD9A3E3F114}" name="Equatorial Guinea" dataDxfId="247" dataCellStyle="Normal 4"/>
    <tableColumn id="23" xr3:uid="{404EAB97-61B7-424A-908E-82B5D65C0D09}" name="France" dataDxfId="246" dataCellStyle="Normal 4"/>
    <tableColumn id="24" xr3:uid="{362E4797-58CD-43CD-B48C-9BD7659CC544}" name="Netherlands" dataDxfId="245" dataCellStyle="Normal 4"/>
    <tableColumn id="25" xr3:uid="{29C1B3AE-DC01-4DB0-A781-38B2BB1A4886}" name="Nigeria" dataDxfId="244" dataCellStyle="Normal 4"/>
    <tableColumn id="26" xr3:uid="{70B6A5BF-4488-43BB-BB34-5C30907C0615}" name="Norway" dataDxfId="243" dataCellStyle="Normal 4"/>
    <tableColumn id="32" xr3:uid="{05050982-44D6-401A-AAFF-2379FD9400A8}" name="Oman" dataDxfId="242" dataCellStyle="Normal 4"/>
    <tableColumn id="27" xr3:uid="{6EE13267-F5ED-4E76-9780-77B1D3CAD3AA}" name="Peru" dataDxfId="241" dataCellStyle="Normal 4"/>
    <tableColumn id="11" xr3:uid="{7820A51E-2A0F-4E82-B191-DD2402E0243B}" name="Qatar" dataDxfId="240" dataCellStyle="Normal 4"/>
    <tableColumn id="12" xr3:uid="{67D9434D-AFE0-4987-95C0-BD21C376E595}" name="Russia" dataDxfId="239" dataCellStyle="Normal 4"/>
    <tableColumn id="28" xr3:uid="{EE3CA7AA-5310-48E7-BC6A-0C8CB65161EE}" name="Spain" dataDxfId="238" dataCellStyle="Normal 4"/>
    <tableColumn id="13" xr3:uid="{F2DE5FE2-742C-4086-A827-D50281CDB21F}" name="Trinidad &amp; Tobago" dataDxfId="237" dataCellStyle="Normal 4"/>
    <tableColumn id="14" xr3:uid="{A0D12CD1-E1FA-4549-A349-954EA6AB3BA6}" name="USA" dataDxfId="236" dataCellStyle="Normal 4"/>
    <tableColumn id="29" xr3:uid="{8E280D68-665D-4C07-8B9B-82766BD334C6}" name="Yemen" dataDxfId="235" dataCellStyle="Normal 4"/>
    <tableColumn id="30" xr3:uid="{7F883075-BC1E-4827-86E2-F91FC0CC104D}" name="Total LNG" dataDxfId="234" dataCellStyle="Normal 4"/>
    <tableColumn id="2" xr3:uid="{53BC6770-F9AB-461B-A117-E520662B336A}" name="Total Imports" dataDxfId="233" dataCellStyle="Normal 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E0BC3E6-78FD-45CA-9FDD-19599FBD3271}" name="Table4.4_supplementary_information_on_the_origin_of_uk_gas_imports_monthly_data_gwh" displayName="Table4.4_supplementary_information_on_the_origin_of_uk_gas_imports_monthly_data_gwh" ref="A6:AG296" totalsRowShown="0" headerRowDxfId="232" totalsRowDxfId="229" headerRowBorderDxfId="231" tableBorderDxfId="230" headerRowCellStyle="Normal 4" dataCellStyle="Normal 4" totalsRowCellStyle="Normal 4">
  <autoFilter ref="A6:AG296" xr:uid="{8E0BC3E6-78FD-45CA-9FDD-19599FBD327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1" xr3:uid="{68F24D0B-FDAA-4E7B-8D1C-94162C581550}" name="Month" dataDxfId="228" totalsRowDxfId="227" dataCellStyle="Normal 4"/>
    <tableColumn id="3" xr3:uid="{E61ACA20-99D0-4C60-B97E-0E54EF1DE8D5}" name="Bacton to Zeebrugge Interconnector" dataDxfId="226" totalsRowDxfId="225" dataCellStyle="Normal 4"/>
    <tableColumn id="4" xr3:uid="{3614AFE5-8F20-4ABD-AB4A-DBC265F6A175}" name="Balgzand to Bacton (BBL)" dataDxfId="224" totalsRowDxfId="223" dataCellStyle="Normal 4"/>
    <tableColumn id="5" xr3:uid="{860F4803-30D9-41A6-8334-1F37F32B8807}" name="Langeled to Easington" dataDxfId="222" totalsRowDxfId="221" dataCellStyle="Normal 4"/>
    <tableColumn id="6" xr3:uid="{C2B5A1B5-ADEE-4160-ADD0-DAA2355C88FD}" name="Via FLAGS to St Fergus" dataDxfId="220" totalsRowDxfId="219" dataCellStyle="Normal 4"/>
    <tableColumn id="7" xr3:uid="{55426708-AEB1-4257-8F6F-824661603499}" name="Frigg/ Vesterled to St Fergus " dataDxfId="218" totalsRowDxfId="217" dataCellStyle="Normal 4"/>
    <tableColumn id="8" xr3:uid="{92B2C286-7559-44C0-834A-0A6C91074C84}" name="SAGE to St Fergus" dataDxfId="216" totalsRowDxfId="215" dataCellStyle="Normal 4"/>
    <tableColumn id="9" xr3:uid="{C1BD4301-3A46-4231-93AD-366BF3EEE7E0}" name="CATS  to Teesside" dataDxfId="214" totalsRowDxfId="213" dataCellStyle="Normal 4"/>
    <tableColumn id="10" xr3:uid="{904BE12A-8979-4CBB-B963-F153A7DE51A2}" name="Total Norway pipeline" dataDxfId="212" totalsRowDxfId="211" dataCellStyle="Normal 4"/>
    <tableColumn id="1" xr3:uid="{3CCB4B49-1B72-415B-8205-4BC81252019A}" name="Total pipeline" dataDxfId="210" totalsRowDxfId="209" dataCellStyle="Normal 4">
      <calculatedColumnFormula>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calculatedColumnFormula>
    </tableColumn>
    <tableColumn id="16" xr3:uid="{3D2327D0-DE90-404C-8FA2-190369E6076A}" name="Algeria" dataDxfId="208" totalsRowDxfId="207" dataCellStyle="Normal 4"/>
    <tableColumn id="17" xr3:uid="{EBA2C327-64C3-43C6-92E2-5B0D36D5D3BF}" name="Angola" dataDxfId="206" totalsRowDxfId="205" dataCellStyle="Normal 4"/>
    <tableColumn id="18" xr3:uid="{1F8749B9-1766-4974-95DC-24115AA7A99C}" name="Australia" dataDxfId="204" totalsRowDxfId="203" dataCellStyle="Normal 4"/>
    <tableColumn id="19" xr3:uid="{D718D538-A385-4584-9703-64482BED1123}" name="Belgium" dataDxfId="202" totalsRowDxfId="201" dataCellStyle="Normal 4"/>
    <tableColumn id="20" xr3:uid="{A68FE568-CD7A-400A-AEAB-7ED44683630C}" name="Cameroon" dataDxfId="200" totalsRowDxfId="199" dataCellStyle="Normal 4"/>
    <tableColumn id="33" xr3:uid="{6A16C309-27B8-4FAA-AD57-580FE3213996}" name="Chile" dataDxfId="198" totalsRowDxfId="197" dataCellStyle="Normal 4"/>
    <tableColumn id="21" xr3:uid="{860C4B9F-8A5F-4019-AD86-F4D2E2ED62D4}" name="Dominican Republic" dataDxfId="196" totalsRowDxfId="195" dataCellStyle="Normal 4"/>
    <tableColumn id="22" xr3:uid="{2B81C9A7-0920-4F98-9434-C3B3FC96AA6A}" name="Egypt" dataDxfId="194" totalsRowDxfId="193" dataCellStyle="Normal 4"/>
    <tableColumn id="23" xr3:uid="{42BEDA15-94A0-4873-ADB0-8DF5A25CCDA4}" name="Equatorial Guinea" dataDxfId="192" totalsRowDxfId="191" dataCellStyle="Normal 4"/>
    <tableColumn id="24" xr3:uid="{FC733689-D7DB-461D-B322-E09D5712F0B3}" name="France" dataDxfId="190" totalsRowDxfId="189" dataCellStyle="Normal 4"/>
    <tableColumn id="25" xr3:uid="{702E3C08-5838-48BA-AA6B-6D883D3D2E55}" name="Netherlands" dataDxfId="188" totalsRowDxfId="187" dataCellStyle="Normal 4"/>
    <tableColumn id="26" xr3:uid="{A61DBBB7-AFCB-4F81-A173-732CD7DD8BEA}" name="Nigeria" dataDxfId="186" totalsRowDxfId="185" dataCellStyle="Normal 4"/>
    <tableColumn id="27" xr3:uid="{24E6A850-845A-4611-B177-ACD1586E32C8}" name="Norway" dataDxfId="184" totalsRowDxfId="183" dataCellStyle="Normal 4"/>
    <tableColumn id="31" xr3:uid="{698A5596-768D-4BF9-BAD2-1A5068C4ED1F}" name="Oman" dataDxfId="182" totalsRowDxfId="181" dataCellStyle="Normal 4"/>
    <tableColumn id="28" xr3:uid="{35DA5C7E-F2C6-4699-8F3E-7BAFEB4DD39E}" name="Peru" dataDxfId="180" totalsRowDxfId="179" dataCellStyle="Normal 4"/>
    <tableColumn id="12" xr3:uid="{FCB3EC97-2419-4667-979D-DCD5D4E74B94}" name="Qatar" dataDxfId="178" totalsRowDxfId="177" dataCellStyle="Normal 4"/>
    <tableColumn id="13" xr3:uid="{D9FC5C54-9437-4213-8564-C99F32340A68}" name="Russia" dataDxfId="176" totalsRowDxfId="175" dataCellStyle="Normal 4"/>
    <tableColumn id="29" xr3:uid="{CB2136FB-496D-4F22-B72F-B5EB71E93D60}" name="Spain" dataDxfId="174" totalsRowDxfId="173" dataCellStyle="Normal 4"/>
    <tableColumn id="14" xr3:uid="{FB312728-D1CC-4CB3-B600-9C64AAB91849}" name="Trinidad &amp; Tobago" dataDxfId="172" totalsRowDxfId="171" dataCellStyle="Normal 4"/>
    <tableColumn id="15" xr3:uid="{BAD5DA7C-0FD5-4115-A72A-A616A5DD9BB3}" name="USA" totalsRowDxfId="170" dataCellStyle="Normal 4"/>
    <tableColumn id="30" xr3:uid="{E4AD4E8C-A157-4788-B393-651B42558301}" name="Yemen" dataDxfId="169" totalsRowDxfId="168" dataCellStyle="Normal 4"/>
    <tableColumn id="32" xr3:uid="{E5991A74-CC1E-4FEC-88C9-94E239C19D3F}" name="Total LNG" dataDxfId="167" totalsRowDxfId="166" dataCellStyle="Normal 4"/>
    <tableColumn id="2" xr3:uid="{659F5C52-D48C-4014-8925-BDBA85B709D2}" name="Total Imports" dataDxfId="165" totalsRowDxfId="164" dataCellStyle="Normal 4"/>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5EA7006-10C0-4743-A3A0-619C72A37332}" name="Table4.4_supplementary_information_on_the_origin_of_uk_gas_imports_main_table_mcm" displayName="Table4.4_supplementary_information_on_the_origin_of_uk_gas_imports_main_table_mcm" ref="A6:R24" totalsRowShown="0" headerRowDxfId="163" dataDxfId="161" headerRowBorderDxfId="162" tableBorderDxfId="160" headerRowCellStyle="Normal 4" dataCellStyle="Normal 4">
  <autoFilter ref="A6:R24" xr:uid="{75EA7006-10C0-4743-A3A0-619C72A373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A2C2C964-A0F1-45E6-8E81-157E85AD99D2}" name="Time period" dataDxfId="159" dataCellStyle="Normal 4"/>
    <tableColumn id="3" xr3:uid="{B04755E3-0D4A-4F33-90F4-C628BF7095A1}" name="Bacton to Zeebrugge Interconnector _x000a_[note 2]" dataDxfId="158" dataCellStyle="Normal 4"/>
    <tableColumn id="4" xr3:uid="{E99E744C-9768-4C22-87E3-3CCD4A4E1858}" name="Balgzand to Bacton (BBL)" dataDxfId="157" dataCellStyle="Normal 4"/>
    <tableColumn id="5" xr3:uid="{0BA31C2C-1AE3-4B77-B050-4D5A3D473AE1}" name="Langeled to Easington" dataDxfId="156" dataCellStyle="Normal 4"/>
    <tableColumn id="6" xr3:uid="{536F92BD-1B61-4765-ADAD-CBDA50004CDA}" name="Via FLAGS to St Fergus _x000a_[note 2]" dataDxfId="155" dataCellStyle="Normal 4"/>
    <tableColumn id="7" xr3:uid="{64545571-CBA3-40F5-A0EA-60698697E5EB}" name="Frigg/Vesterled to St Fergus " dataDxfId="154" dataCellStyle="Normal 4"/>
    <tableColumn id="8" xr3:uid="{0D3975CB-5ED2-4403-80D7-D68BF09BEB0E}" name="SAGE to St Fergus _x000a_[note 3]" dataDxfId="153" dataCellStyle="Normal 4"/>
    <tableColumn id="9" xr3:uid="{4131BE38-02C6-4494-B898-C1EC345706A6}" name="CATS  to Teesside _x000a_[note 4]" dataDxfId="152" dataCellStyle="Normal 4"/>
    <tableColumn id="10" xr3:uid="{A6C19D58-F2DD-48A6-B616-FB8F85CEB602}" name="Total Norway pipeline" dataDxfId="151" dataCellStyle="Normal 4"/>
    <tableColumn id="11" xr3:uid="{E79F6E38-31E2-4777-A122-1F909BC8AEBF}" name="Total pipeline" dataDxfId="150" dataCellStyle="Normal 4"/>
    <tableColumn id="12" xr3:uid="{480E26BB-BBCD-42DB-BF4C-2FDF09AB39E3}" name="Algeria" dataDxfId="149" dataCellStyle="Normal 4"/>
    <tableColumn id="2" xr3:uid="{2A5D3015-527A-4656-B2F3-BB079C5C3797}" name="Qatar" dataDxfId="148" dataCellStyle="Normal 4"/>
    <tableColumn id="13" xr3:uid="{6BDF2F4D-21C2-4B39-81C4-307AA94B175E}" name="Russia" dataDxfId="147" dataCellStyle="Normal 4"/>
    <tableColumn id="14" xr3:uid="{B1B5307A-2ADF-4AD1-8611-ECA96440F729}" name="Trinidad &amp; Tobago" dataDxfId="146" dataCellStyle="Normal 4"/>
    <tableColumn id="15" xr3:uid="{967FF602-3ABB-4DDB-8AFE-0C8FAFEEF236}" name="USA _x000a_[note 6]" dataDxfId="145" dataCellStyle="Normal 4"/>
    <tableColumn id="16" xr3:uid="{04C62577-9700-491D-A3D9-03476F3B4EF9}" name="Other _x000a_[note 7]" dataDxfId="144" dataCellStyle="Normal 4"/>
    <tableColumn id="17" xr3:uid="{06C77B19-22A3-4F83-B481-A45D59D6F36B}" name="Total LNG" dataDxfId="143" dataCellStyle="Normal 4"/>
    <tableColumn id="18" xr3:uid="{0DDF2F9E-AE8E-4B81-97F4-FD54F7BB90E9}" name="Total Imports" dataDxfId="142" dataCellStyle="Normal 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E0A85F6-B99E-4EB6-9ABF-84698FBF7A6D}" name="Table4.4_supplementary_information_on_the_origin_of_uk_gas_imports_annual_data_mcm" displayName="Table4.4_supplementary_information_on_the_origin_of_uk_gas_imports_annual_data_mcm" ref="A5:AG29" totalsRowShown="0" headerRowDxfId="141" headerRowBorderDxfId="140" tableBorderDxfId="139" headerRowCellStyle="Normal 4" dataCellStyle="Normal 4">
  <autoFilter ref="A5:AG29" xr:uid="{EE0A85F6-B99E-4EB6-9ABF-84698FBF7A6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1068D578-1C46-4C67-AA24-612F0CFC1AE4}" name="Year" dataDxfId="138" totalsRowDxfId="137" dataCellStyle="Normal 4" totalsRowCellStyle="Normal 4"/>
    <tableColumn id="2" xr3:uid="{33098F83-93E0-4959-ACBE-4335DF9520CE}" name="Bacton to Zeebrugge Interconnector" dataDxfId="136" totalsRowDxfId="135" dataCellStyle="Normal 4" totalsRowCellStyle="Normal 4"/>
    <tableColumn id="3" xr3:uid="{26EB4885-2C5F-4AD5-830E-EADF05AACB4A}" name="Balgzand to Bacton (BBL)" dataDxfId="134" totalsRowDxfId="133" dataCellStyle="Normal 4" totalsRowCellStyle="Normal 4"/>
    <tableColumn id="4" xr3:uid="{44AC91AA-7101-4990-81C8-5A7EB97401C5}" name="Langeled to Easington" dataDxfId="132" totalsRowDxfId="131" dataCellStyle="Normal 4" totalsRowCellStyle="Normal 4"/>
    <tableColumn id="5" xr3:uid="{FFB6636F-069F-4E41-826C-A7D5605CE4F9}" name="Via FLAGS to St Fergus" dataDxfId="130" totalsRowDxfId="129" dataCellStyle="Normal 4" totalsRowCellStyle="Normal 4"/>
    <tableColumn id="6" xr3:uid="{0E7A2A1C-A5A7-4329-ACE3-5FC6878AB1B0}" name="Frigg / Vesterled to St Fergus " dataDxfId="128" totalsRowDxfId="127" dataCellStyle="Normal 4" totalsRowCellStyle="Normal 4"/>
    <tableColumn id="7" xr3:uid="{2FBF6D2D-8393-4BF0-B606-FE28175E3A06}" name="SAGE to St Fergus" dataDxfId="126" totalsRowDxfId="125" dataCellStyle="Normal 4" totalsRowCellStyle="Normal 4"/>
    <tableColumn id="8" xr3:uid="{32532559-D005-40CD-A713-50CB6BFA9668}" name="CATS  to Teesside" dataDxfId="124" totalsRowDxfId="123" dataCellStyle="Normal 4" totalsRowCellStyle="Normal 4"/>
    <tableColumn id="9" xr3:uid="{8317C8CF-B4A6-424B-B018-F32BCBD327E2}" name="Total Norway pipeline" dataDxfId="122" totalsRowDxfId="121" dataCellStyle="Normal 4" totalsRowCellStyle="Normal 4"/>
    <tableColumn id="30" xr3:uid="{413809EB-05C8-4EC1-A424-52B32E7ADF15}" name="Total pipeline" dataDxfId="120" totalsRowDxfId="119" dataCellStyle="Normal 4" totalsRowCellStyle="Normal 4"/>
    <tableColumn id="14" xr3:uid="{A3BA04BE-16E9-4DF0-96F9-60D352BB101D}" name="Algeria" dataDxfId="118" totalsRowDxfId="117" dataCellStyle="Normal 4" totalsRowCellStyle="Normal 4"/>
    <tableColumn id="15" xr3:uid="{D83D001D-EF87-4BD2-8F2D-F9F434878E50}" name="Angola" dataDxfId="116" totalsRowDxfId="115" dataCellStyle="Normal 4" totalsRowCellStyle="Normal 4"/>
    <tableColumn id="16" xr3:uid="{70B805B4-41A0-4711-B55E-C22F03A7474D}" name="Australia" dataDxfId="114" totalsRowDxfId="113" dataCellStyle="Normal 4" totalsRowCellStyle="Normal 4"/>
    <tableColumn id="17" xr3:uid="{327AAD16-0682-47E4-B54E-90202EB4B58B}" name="Belgium" dataDxfId="112" totalsRowDxfId="111" dataCellStyle="Normal 4" totalsRowCellStyle="Normal 4"/>
    <tableColumn id="18" xr3:uid="{FF8B09F3-2B42-46D7-9663-FEB7F85E8224}" name="Cameroon" dataDxfId="110" totalsRowDxfId="109" dataCellStyle="Normal 4" totalsRowCellStyle="Normal 4"/>
    <tableColumn id="33" xr3:uid="{51487317-01A6-4287-ABCB-65532AB30F31}" name="Chile" dataDxfId="108" totalsRowDxfId="107" dataCellStyle="Normal 4" totalsRowCellStyle="Normal 4"/>
    <tableColumn id="19" xr3:uid="{AF3D9B88-1970-4386-B7C3-689F058410A5}" name="Dominican Republic" dataDxfId="106" totalsRowDxfId="105" dataCellStyle="Normal 4" totalsRowCellStyle="Normal 4"/>
    <tableColumn id="20" xr3:uid="{DC4ECFA1-E151-4E4D-86F8-8FC2BC91A862}" name="Egypt" dataDxfId="104" totalsRowDxfId="103" dataCellStyle="Normal 4" totalsRowCellStyle="Normal 4"/>
    <tableColumn id="21" xr3:uid="{2404A4EC-52F2-42AB-9873-A25DDA8D9BC8}" name="Equatorial Guinea" dataDxfId="102" totalsRowDxfId="101" dataCellStyle="Normal 4" totalsRowCellStyle="Normal 4"/>
    <tableColumn id="22" xr3:uid="{A5BA2CF0-F9FE-4D33-9582-C2EF514FBD6D}" name="France" dataDxfId="100" totalsRowDxfId="99" dataCellStyle="Normal 4" totalsRowCellStyle="Normal 4"/>
    <tableColumn id="23" xr3:uid="{DED1CE8E-57E3-4865-8307-DE2342764D14}" name="Netherlands" dataDxfId="98" totalsRowDxfId="97" dataCellStyle="Normal 4" totalsRowCellStyle="Normal 4"/>
    <tableColumn id="24" xr3:uid="{D371EE96-9BA4-485B-A469-D45511416ACF}" name="Nigeria" dataDxfId="96" totalsRowDxfId="95" dataCellStyle="Normal 4" totalsRowCellStyle="Normal 4"/>
    <tableColumn id="25" xr3:uid="{74FBF85D-8D62-4A2B-A572-D6DFF40B797D}" name="Norway" dataDxfId="94" totalsRowDxfId="93" dataCellStyle="Normal 4" totalsRowCellStyle="Normal 4"/>
    <tableColumn id="32" xr3:uid="{748DB62C-77CB-41AC-B4A8-8AC29FEEB4A3}" name="Oman" dataDxfId="92" totalsRowDxfId="91" dataCellStyle="Normal 4" totalsRowCellStyle="Normal 4"/>
    <tableColumn id="26" xr3:uid="{0109976D-BF68-48FA-A9C6-EA115432C512}" name="Peru" dataDxfId="90" totalsRowDxfId="89" dataCellStyle="Normal 4" totalsRowCellStyle="Normal 4"/>
    <tableColumn id="10" xr3:uid="{D665D73F-C103-4B2A-98E7-A3B304FFEE1F}" name="Qatar" dataDxfId="88" totalsRowDxfId="87" dataCellStyle="Normal 4"/>
    <tableColumn id="11" xr3:uid="{B080C1FC-0E48-40FD-8F32-7011E3C12668}" name="Russia" dataDxfId="86" totalsRowDxfId="85" dataCellStyle="Normal 4" totalsRowCellStyle="Normal 4"/>
    <tableColumn id="27" xr3:uid="{0E0441DD-5534-43F4-A7E4-A8DC65072DB5}" name="Spain" dataDxfId="84" totalsRowDxfId="83" dataCellStyle="Normal 4" totalsRowCellStyle="Normal 4"/>
    <tableColumn id="12" xr3:uid="{571C5258-564D-4E44-9F18-A9AC6512DC4E}" name="Trinidad &amp; Tobago" dataDxfId="82" totalsRowDxfId="81" dataCellStyle="Normal 4" totalsRowCellStyle="Normal 4"/>
    <tableColumn id="13" xr3:uid="{D2A513FE-1B0F-463B-A717-0F067B0F5935}" name="USA" dataDxfId="80" totalsRowDxfId="79" dataCellStyle="Normal 4" totalsRowCellStyle="Normal 4"/>
    <tableColumn id="28" xr3:uid="{D13D0B4A-7F88-405D-B510-778B74E24720}" name="Yemen" dataDxfId="78" totalsRowDxfId="77" dataCellStyle="Normal 4" totalsRowCellStyle="Normal 4"/>
    <tableColumn id="29" xr3:uid="{6A2B87E7-1BCF-4B9D-A7F8-ED4CBF69E564}" name="Total LNG" dataDxfId="76" totalsRowDxfId="75" dataCellStyle="Normal 4" totalsRowCellStyle="Normal 4"/>
    <tableColumn id="31" xr3:uid="{ED761294-7BFE-4737-A4A0-66B649FD684F}" name="Total Imports" dataDxfId="74" totalsRowDxfId="73" dataCellStyle="Normal 4" totalsRowCellStyle="Normal 4"/>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CA91AD7-0BAC-4B61-9713-BCFC3CD2A3A4}" name="Table4.4_supplementary_information_on_the_origin_of_uk_gas_imports_quarterly_data_mcm" displayName="Table4.4_supplementary_information_on_the_origin_of_uk_gas_imports_quarterly_data_mcm" ref="A6:AG102" totalsRowShown="0" headerRowDxfId="72" headerRowBorderDxfId="71" tableBorderDxfId="70" headerRowCellStyle="Normal 4" dataCellStyle="Normal 4">
  <autoFilter ref="A6:AG102" xr:uid="{7CA91AD7-0BAC-4B61-9713-BCFC3CD2A3A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31" xr3:uid="{E0F924F3-9215-4D57-BBB7-0FA815278B40}" name="Quarter" dataDxfId="69" dataCellStyle="Normal 4"/>
    <tableColumn id="3" xr3:uid="{D1512134-93F9-44AD-AF73-7E6A3A0EB078}" name="Bacton to Zeebrugge Interconnector" dataDxfId="68" dataCellStyle="Normal 4"/>
    <tableColumn id="4" xr3:uid="{D505F865-1D78-4175-8700-6F8A5D60D628}" name="Balgzand to Bacton (BBL)" dataDxfId="67" dataCellStyle="Normal 4"/>
    <tableColumn id="5" xr3:uid="{23C32B5D-D239-4D94-8193-A17767C503B0}" name="Langeled to Easington" dataDxfId="66" dataCellStyle="Normal 4"/>
    <tableColumn id="6" xr3:uid="{7DD5CC55-03F4-4DFF-B666-2963659F4517}" name="Via FLAGS to St Fergus" dataDxfId="65" dataCellStyle="Normal 4"/>
    <tableColumn id="7" xr3:uid="{45047587-6F00-45F0-870C-A42BA8814E8F}" name="Frigg / Vesterled to St Fergus " dataDxfId="64" dataCellStyle="Normal 4"/>
    <tableColumn id="8" xr3:uid="{23049E61-A03B-4DFE-AC8A-294E0BDD99A5}" name="SAGE to St Fergus" dataDxfId="63" dataCellStyle="Normal 4"/>
    <tableColumn id="9" xr3:uid="{9D77A1F0-9542-407E-BBB0-1C861643DDB4}" name="CATS  to Teesside" dataDxfId="62" dataCellStyle="Normal 4"/>
    <tableColumn id="10" xr3:uid="{04DCC626-0111-47D6-8D3D-EBF747AF45D8}" name="Total Norway pipeline" dataDxfId="61" dataCellStyle="Normal 4"/>
    <tableColumn id="1" xr3:uid="{83D4D54D-9F21-443B-8142-1A374A685E92}" name="Total pipeline" dataDxfId="60" dataCellStyle="Normal 4"/>
    <tableColumn id="15" xr3:uid="{5C1B1767-28E0-4FD6-A78B-BE6F7C83A8A5}" name="Algeria" dataDxfId="59" dataCellStyle="Normal 4"/>
    <tableColumn id="16" xr3:uid="{2EAE0741-9CB1-4261-BF61-B413B5FB792C}" name="Angola" dataDxfId="58" dataCellStyle="Normal 4"/>
    <tableColumn id="17" xr3:uid="{FFC673FE-8BD8-4071-A52F-2D63B8A95306}" name="Australia" dataDxfId="57" dataCellStyle="Normal 4"/>
    <tableColumn id="18" xr3:uid="{F31B8637-85C7-47B3-B4E2-B16A54C771B5}" name="Belgium" dataDxfId="56" dataCellStyle="Normal 4"/>
    <tableColumn id="19" xr3:uid="{D91FC282-ABAE-4589-93D8-D90809DAE06F}" name="Cameroon" dataDxfId="55" dataCellStyle="Normal 4"/>
    <tableColumn id="33" xr3:uid="{0E0183B7-DE44-48F3-9454-ECD87DB4A1ED}" name="Chile" dataDxfId="54" dataCellStyle="Normal 4"/>
    <tableColumn id="20" xr3:uid="{B5F589C4-EA8C-4484-A69F-D885E78BC5D8}" name="Dominican Republic" dataDxfId="53" dataCellStyle="Normal 4"/>
    <tableColumn id="21" xr3:uid="{95474E28-44F8-43AD-A91A-131D47950043}" name="Egypt" dataDxfId="52" dataCellStyle="Normal 4"/>
    <tableColumn id="22" xr3:uid="{B7E48EB1-4731-49D8-A761-F5C2135893B7}" name="Equatorial Guinea" dataDxfId="51" dataCellStyle="Normal 4"/>
    <tableColumn id="23" xr3:uid="{FD403C44-097F-4CB1-B2B4-DDB4DB846E75}" name="France" dataDxfId="50" dataCellStyle="Normal 4"/>
    <tableColumn id="24" xr3:uid="{BB7EED78-BFEC-4CB8-B2CB-01CCFDD47A02}" name="Netherlands" dataDxfId="49" dataCellStyle="Normal 4"/>
    <tableColumn id="25" xr3:uid="{AE551A5D-26C0-4A66-B0B0-2729E4C69031}" name="Nigeria" dataDxfId="48" dataCellStyle="Normal 4"/>
    <tableColumn id="26" xr3:uid="{6DBBE967-DBC1-47D3-A415-3C8F7DC8BB48}" name="Norway" dataDxfId="47" dataCellStyle="Normal 4"/>
    <tableColumn id="32" xr3:uid="{E2077A92-D367-43C9-B1FE-0C39D3DD5EA3}" name="Oman" dataDxfId="46" dataCellStyle="Normal 4"/>
    <tableColumn id="27" xr3:uid="{CEFBF761-BCBE-4540-A81A-6D3233776E97}" name="Peru" dataDxfId="45" dataCellStyle="Normal 4"/>
    <tableColumn id="11" xr3:uid="{B5E10C67-CA28-4825-AE2C-252EC27A39AF}" name="Qatar" dataDxfId="44" dataCellStyle="Normal 4"/>
    <tableColumn id="12" xr3:uid="{6AA077F4-BED1-4466-903E-00F457DD1BDD}" name="Russia" dataDxfId="43" dataCellStyle="Normal 4"/>
    <tableColumn id="28" xr3:uid="{C36123EF-B0FC-442D-85F0-43BC88027D20}" name="Spain" dataDxfId="42" dataCellStyle="Normal 4"/>
    <tableColumn id="13" xr3:uid="{B91EAF71-C091-4F24-9873-1872E3374753}" name="Trinidad &amp; Tobago" dataDxfId="41" dataCellStyle="Normal 4"/>
    <tableColumn id="14" xr3:uid="{6ECFFBE9-EAE8-4B70-AB36-3AD047D81020}" name="USA" dataDxfId="40" dataCellStyle="Normal 4"/>
    <tableColumn id="29" xr3:uid="{EA6322B5-EA64-4A58-B704-F55895E55426}" name="Yemen" dataDxfId="39" dataCellStyle="Normal 4"/>
    <tableColumn id="30" xr3:uid="{B13091C0-0729-4974-B7BA-7277AB660531}" name="Total LNG" dataDxfId="38" dataCellStyle="Normal 4"/>
    <tableColumn id="2" xr3:uid="{04E0A786-7BF2-4C64-9FE0-FD9923484A07}" name="Total Imports" dataDxfId="37" dataCellStyle="Normal 4"/>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statistics/digest-of-uk-energy-statistics-dukes-2023" TargetMode="External"/><Relationship Id="rId7" Type="http://schemas.openxmlformats.org/officeDocument/2006/relationships/hyperlink" Target="mailto:oil-gas.statistics@energysecurity.gov.uk" TargetMode="External"/><Relationship Id="rId2" Type="http://schemas.openxmlformats.org/officeDocument/2006/relationships/hyperlink" Target="https://www.gov.uk/government/publications/natural-gas-statistics-data-sources-and-methodologies"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05420-DE60-4AC6-A570-2DCA1718D457}">
  <dimension ref="A1:A26"/>
  <sheetViews>
    <sheetView showGridLines="0" tabSelected="1" zoomScaleNormal="100" zoomScaleSheetLayoutView="100" workbookViewId="0"/>
  </sheetViews>
  <sheetFormatPr defaultColWidth="8.7265625" defaultRowHeight="15.5" x14ac:dyDescent="0.35"/>
  <cols>
    <col min="1" max="1" width="150.54296875" style="10" customWidth="1"/>
    <col min="2" max="256" width="9.26953125" style="2" customWidth="1"/>
    <col min="257" max="16384" width="8.7265625" style="2"/>
  </cols>
  <sheetData>
    <row r="1" spans="1:1" s="3" customFormat="1" ht="45" customHeight="1" x14ac:dyDescent="0.35">
      <c r="A1" s="1" t="s">
        <v>33</v>
      </c>
    </row>
    <row r="2" spans="1:1" s="3" customFormat="1" ht="45" customHeight="1" x14ac:dyDescent="0.35">
      <c r="A2" s="2" t="s">
        <v>591</v>
      </c>
    </row>
    <row r="3" spans="1:1" s="5" customFormat="1" ht="30" customHeight="1" x14ac:dyDescent="0.55000000000000004">
      <c r="A3" s="4" t="s">
        <v>0</v>
      </c>
    </row>
    <row r="4" spans="1:1" s="3" customFormat="1" ht="45" customHeight="1" x14ac:dyDescent="0.35">
      <c r="A4" s="129" t="s">
        <v>652</v>
      </c>
    </row>
    <row r="5" spans="1:1" s="5" customFormat="1" ht="30" customHeight="1" x14ac:dyDescent="0.55000000000000004">
      <c r="A5" s="4" t="s">
        <v>1</v>
      </c>
    </row>
    <row r="6" spans="1:1" s="3" customFormat="1" ht="20.25" customHeight="1" x14ac:dyDescent="0.35">
      <c r="A6" s="129" t="s">
        <v>653</v>
      </c>
    </row>
    <row r="7" spans="1:1" s="3" customFormat="1" ht="30" customHeight="1" x14ac:dyDescent="0.55000000000000004">
      <c r="A7" s="4" t="s">
        <v>2</v>
      </c>
    </row>
    <row r="8" spans="1:1" s="3" customFormat="1" ht="20.149999999999999" customHeight="1" x14ac:dyDescent="0.35">
      <c r="A8" s="129" t="s">
        <v>654</v>
      </c>
    </row>
    <row r="9" spans="1:1" s="3" customFormat="1" ht="30" customHeight="1" x14ac:dyDescent="0.55000000000000004">
      <c r="A9" s="6" t="s">
        <v>3</v>
      </c>
    </row>
    <row r="10" spans="1:1" s="3" customFormat="1" ht="45" customHeight="1" x14ac:dyDescent="0.35">
      <c r="A10" s="2" t="s">
        <v>4</v>
      </c>
    </row>
    <row r="11" spans="1:1" s="3" customFormat="1" ht="20.25" customHeight="1" x14ac:dyDescent="0.35">
      <c r="A11" s="139" t="s">
        <v>609</v>
      </c>
    </row>
    <row r="12" spans="1:1" s="3" customFormat="1" ht="45" customHeight="1" x14ac:dyDescent="0.35">
      <c r="A12" s="2" t="s">
        <v>5</v>
      </c>
    </row>
    <row r="13" spans="1:1" s="3" customFormat="1" ht="45" customHeight="1" x14ac:dyDescent="0.35">
      <c r="A13" s="2" t="s">
        <v>6</v>
      </c>
    </row>
    <row r="14" spans="1:1" s="3" customFormat="1" ht="20.25" customHeight="1" x14ac:dyDescent="0.35">
      <c r="A14" s="2" t="s">
        <v>7</v>
      </c>
    </row>
    <row r="15" spans="1:1" s="3" customFormat="1" ht="20.25" customHeight="1" x14ac:dyDescent="0.35">
      <c r="A15" s="7" t="s">
        <v>8</v>
      </c>
    </row>
    <row r="16" spans="1:1" s="131" customFormat="1" ht="20.25" customHeight="1" x14ac:dyDescent="0.35">
      <c r="A16" s="130" t="s">
        <v>551</v>
      </c>
    </row>
    <row r="17" spans="1:1" s="3" customFormat="1" ht="20.25" customHeight="1" x14ac:dyDescent="0.35">
      <c r="A17" s="138" t="s">
        <v>9</v>
      </c>
    </row>
    <row r="18" spans="1:1" s="3" customFormat="1" ht="20.25" customHeight="1" x14ac:dyDescent="0.35">
      <c r="A18" s="7" t="s">
        <v>561</v>
      </c>
    </row>
    <row r="19" spans="1:1" s="5" customFormat="1" ht="30" customHeight="1" x14ac:dyDescent="0.55000000000000004">
      <c r="A19" s="6" t="s">
        <v>10</v>
      </c>
    </row>
    <row r="20" spans="1:1" s="3" customFormat="1" ht="20.25" customHeight="1" x14ac:dyDescent="0.45">
      <c r="A20" s="8" t="s">
        <v>11</v>
      </c>
    </row>
    <row r="21" spans="1:1" s="3" customFormat="1" ht="20.25" customHeight="1" x14ac:dyDescent="0.35">
      <c r="A21" s="2" t="s">
        <v>620</v>
      </c>
    </row>
    <row r="22" spans="1:1" s="3" customFormat="1" ht="20.25" customHeight="1" x14ac:dyDescent="0.35">
      <c r="A22" s="139" t="s">
        <v>621</v>
      </c>
    </row>
    <row r="23" spans="1:1" s="3" customFormat="1" ht="20.25" customHeight="1" x14ac:dyDescent="0.35">
      <c r="A23" s="63" t="s">
        <v>622</v>
      </c>
    </row>
    <row r="24" spans="1:1" s="3" customFormat="1" ht="20.25" customHeight="1" x14ac:dyDescent="0.45">
      <c r="A24" s="8" t="s">
        <v>12</v>
      </c>
    </row>
    <row r="25" spans="1:1" s="3" customFormat="1" ht="20.25" customHeight="1" x14ac:dyDescent="0.35">
      <c r="A25" s="9" t="s">
        <v>608</v>
      </c>
    </row>
    <row r="26" spans="1:1" s="3" customFormat="1" ht="20.25" customHeight="1" x14ac:dyDescent="0.35">
      <c r="A26" s="3" t="s">
        <v>13</v>
      </c>
    </row>
  </sheetData>
  <hyperlinks>
    <hyperlink ref="A15" r:id="rId1" display="Energy trends publication (opens in a new window) " xr:uid="{87F4F122-42B4-4EBD-9B5A-F3B4F5786AF4}"/>
    <hyperlink ref="A16" r:id="rId2" xr:uid="{739E3649-C585-4993-9BA4-B2F48C6E8B8C}"/>
    <hyperlink ref="A18" r:id="rId3" xr:uid="{B33354C4-8B01-4654-8590-AA8931433CEF}"/>
    <hyperlink ref="A17" r:id="rId4" xr:uid="{7BEFBF4D-28A2-479F-BE1D-DB19637622D3}"/>
    <hyperlink ref="A25" r:id="rId5" xr:uid="{4800DF7A-3F3A-4B02-9CB7-C5ACFA69C9AE}"/>
    <hyperlink ref="A11" r:id="rId6" xr:uid="{ED7FEADD-B1A0-49D8-B647-BC5A17F83BCA}"/>
    <hyperlink ref="A22" r:id="rId7" display="oil-gas.statistics@energysecurity.gov.uk" xr:uid="{A58EF054-D41B-4F8C-9014-01F26B19EB8F}"/>
  </hyperlinks>
  <pageMargins left="0.7" right="0.7" top="0.75" bottom="0.75" header="0.3" footer="0.3"/>
  <pageSetup paperSize="9" scale="46" orientation="portrait" verticalDpi="4"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A09BB-AC6F-425A-952A-8B29FB60BA9B}">
  <sheetPr codeName="Sheet6"/>
  <dimension ref="A1:R25"/>
  <sheetViews>
    <sheetView showGridLines="0" zoomScaleNormal="100" workbookViewId="0"/>
  </sheetViews>
  <sheetFormatPr defaultColWidth="9" defaultRowHeight="15.5" x14ac:dyDescent="0.35"/>
  <cols>
    <col min="1" max="1" width="40.54296875" style="89" customWidth="1"/>
    <col min="2" max="2" width="14.54296875" style="2" customWidth="1"/>
    <col min="3" max="18" width="13.54296875" style="2" customWidth="1"/>
    <col min="19" max="19" width="9" style="2"/>
    <col min="20" max="20" width="9.54296875" style="2" bestFit="1" customWidth="1"/>
    <col min="21" max="242" width="9" style="2"/>
    <col min="243" max="243" width="7.26953125" style="2" customWidth="1"/>
    <col min="244" max="244" width="9.54296875" style="2" customWidth="1"/>
    <col min="245" max="245" width="11" style="2" customWidth="1"/>
    <col min="246" max="246" width="17.54296875" style="2" customWidth="1"/>
    <col min="247" max="247" width="9" style="2"/>
    <col min="248" max="248" width="16.7265625" style="2" customWidth="1"/>
    <col min="249" max="249" width="13.453125" style="2" customWidth="1"/>
    <col min="250" max="250" width="9" style="2"/>
    <col min="251" max="251" width="11" style="2" bestFit="1" customWidth="1"/>
    <col min="252" max="252" width="14.26953125" style="2" customWidth="1"/>
    <col min="253" max="254" width="11.26953125" style="2" customWidth="1"/>
    <col min="255" max="255" width="11.7265625" style="2" customWidth="1"/>
    <col min="256" max="256" width="9" style="2" customWidth="1"/>
    <col min="257" max="257" width="8.54296875" style="2" bestFit="1" customWidth="1"/>
    <col min="258" max="258" width="10.26953125" style="2" bestFit="1" customWidth="1"/>
    <col min="259" max="259" width="12" style="2" customWidth="1"/>
    <col min="260" max="260" width="11" style="2" bestFit="1" customWidth="1"/>
    <col min="261" max="261" width="11" style="2" customWidth="1"/>
    <col min="262" max="262" width="9.54296875" style="2" customWidth="1"/>
    <col min="263" max="263" width="9" style="2" customWidth="1"/>
    <col min="264" max="264" width="11.7265625" style="2" customWidth="1"/>
    <col min="265" max="265" width="17" style="2" bestFit="1" customWidth="1"/>
    <col min="266" max="266" width="15.54296875" style="2" bestFit="1" customWidth="1"/>
    <col min="267" max="268" width="14.26953125" style="2" bestFit="1" customWidth="1"/>
    <col min="269" max="498" width="9" style="2"/>
    <col min="499" max="499" width="7.26953125" style="2" customWidth="1"/>
    <col min="500" max="500" width="9.54296875" style="2" customWidth="1"/>
    <col min="501" max="501" width="11" style="2" customWidth="1"/>
    <col min="502" max="502" width="17.54296875" style="2" customWidth="1"/>
    <col min="503" max="503" width="9" style="2"/>
    <col min="504" max="504" width="16.7265625" style="2" customWidth="1"/>
    <col min="505" max="505" width="13.453125" style="2" customWidth="1"/>
    <col min="506" max="506" width="9" style="2"/>
    <col min="507" max="507" width="11" style="2" bestFit="1" customWidth="1"/>
    <col min="508" max="508" width="14.26953125" style="2" customWidth="1"/>
    <col min="509" max="510" width="11.26953125" style="2" customWidth="1"/>
    <col min="511" max="511" width="11.7265625" style="2" customWidth="1"/>
    <col min="512" max="512" width="9" style="2" customWidth="1"/>
    <col min="513" max="513" width="8.54296875" style="2" bestFit="1" customWidth="1"/>
    <col min="514" max="514" width="10.26953125" style="2" bestFit="1" customWidth="1"/>
    <col min="515" max="515" width="12" style="2" customWidth="1"/>
    <col min="516" max="516" width="11" style="2" bestFit="1" customWidth="1"/>
    <col min="517" max="517" width="11" style="2" customWidth="1"/>
    <col min="518" max="518" width="9.54296875" style="2" customWidth="1"/>
    <col min="519" max="519" width="9" style="2" customWidth="1"/>
    <col min="520" max="520" width="11.7265625" style="2" customWidth="1"/>
    <col min="521" max="521" width="17" style="2" bestFit="1" customWidth="1"/>
    <col min="522" max="522" width="15.54296875" style="2" bestFit="1" customWidth="1"/>
    <col min="523" max="524" width="14.26953125" style="2" bestFit="1" customWidth="1"/>
    <col min="525" max="754" width="9" style="2"/>
    <col min="755" max="755" width="7.26953125" style="2" customWidth="1"/>
    <col min="756" max="756" width="9.54296875" style="2" customWidth="1"/>
    <col min="757" max="757" width="11" style="2" customWidth="1"/>
    <col min="758" max="758" width="17.54296875" style="2" customWidth="1"/>
    <col min="759" max="759" width="9" style="2"/>
    <col min="760" max="760" width="16.7265625" style="2" customWidth="1"/>
    <col min="761" max="761" width="13.453125" style="2" customWidth="1"/>
    <col min="762" max="762" width="9" style="2"/>
    <col min="763" max="763" width="11" style="2" bestFit="1" customWidth="1"/>
    <col min="764" max="764" width="14.26953125" style="2" customWidth="1"/>
    <col min="765" max="766" width="11.26953125" style="2" customWidth="1"/>
    <col min="767" max="767" width="11.7265625" style="2" customWidth="1"/>
    <col min="768" max="768" width="9" style="2" customWidth="1"/>
    <col min="769" max="769" width="8.54296875" style="2" bestFit="1" customWidth="1"/>
    <col min="770" max="770" width="10.26953125" style="2" bestFit="1" customWidth="1"/>
    <col min="771" max="771" width="12" style="2" customWidth="1"/>
    <col min="772" max="772" width="11" style="2" bestFit="1" customWidth="1"/>
    <col min="773" max="773" width="11" style="2" customWidth="1"/>
    <col min="774" max="774" width="9.54296875" style="2" customWidth="1"/>
    <col min="775" max="775" width="9" style="2" customWidth="1"/>
    <col min="776" max="776" width="11.7265625" style="2" customWidth="1"/>
    <col min="777" max="777" width="17" style="2" bestFit="1" customWidth="1"/>
    <col min="778" max="778" width="15.54296875" style="2" bestFit="1" customWidth="1"/>
    <col min="779" max="780" width="14.26953125" style="2" bestFit="1" customWidth="1"/>
    <col min="781" max="1010" width="9" style="2"/>
    <col min="1011" max="1011" width="7.26953125" style="2" customWidth="1"/>
    <col min="1012" max="1012" width="9.54296875" style="2" customWidth="1"/>
    <col min="1013" max="1013" width="11" style="2" customWidth="1"/>
    <col min="1014" max="1014" width="17.54296875" style="2" customWidth="1"/>
    <col min="1015" max="1015" width="9" style="2"/>
    <col min="1016" max="1016" width="16.7265625" style="2" customWidth="1"/>
    <col min="1017" max="1017" width="13.453125" style="2" customWidth="1"/>
    <col min="1018" max="1018" width="9" style="2"/>
    <col min="1019" max="1019" width="11" style="2" bestFit="1" customWidth="1"/>
    <col min="1020" max="1020" width="14.26953125" style="2" customWidth="1"/>
    <col min="1021" max="1022" width="11.26953125" style="2" customWidth="1"/>
    <col min="1023" max="1023" width="11.7265625" style="2" customWidth="1"/>
    <col min="1024" max="1024" width="9" style="2" customWidth="1"/>
    <col min="1025" max="1025" width="8.54296875" style="2" bestFit="1" customWidth="1"/>
    <col min="1026" max="1026" width="10.26953125" style="2" bestFit="1" customWidth="1"/>
    <col min="1027" max="1027" width="12" style="2" customWidth="1"/>
    <col min="1028" max="1028" width="11" style="2" bestFit="1" customWidth="1"/>
    <col min="1029" max="1029" width="11" style="2" customWidth="1"/>
    <col min="1030" max="1030" width="9.54296875" style="2" customWidth="1"/>
    <col min="1031" max="1031" width="9" style="2" customWidth="1"/>
    <col min="1032" max="1032" width="11.7265625" style="2" customWidth="1"/>
    <col min="1033" max="1033" width="17" style="2" bestFit="1" customWidth="1"/>
    <col min="1034" max="1034" width="15.54296875" style="2" bestFit="1" customWidth="1"/>
    <col min="1035" max="1036" width="14.26953125" style="2" bestFit="1" customWidth="1"/>
    <col min="1037" max="1266" width="9" style="2"/>
    <col min="1267" max="1267" width="7.26953125" style="2" customWidth="1"/>
    <col min="1268" max="1268" width="9.54296875" style="2" customWidth="1"/>
    <col min="1269" max="1269" width="11" style="2" customWidth="1"/>
    <col min="1270" max="1270" width="17.54296875" style="2" customWidth="1"/>
    <col min="1271" max="1271" width="9" style="2"/>
    <col min="1272" max="1272" width="16.7265625" style="2" customWidth="1"/>
    <col min="1273" max="1273" width="13.453125" style="2" customWidth="1"/>
    <col min="1274" max="1274" width="9" style="2"/>
    <col min="1275" max="1275" width="11" style="2" bestFit="1" customWidth="1"/>
    <col min="1276" max="1276" width="14.26953125" style="2" customWidth="1"/>
    <col min="1277" max="1278" width="11.26953125" style="2" customWidth="1"/>
    <col min="1279" max="1279" width="11.7265625" style="2" customWidth="1"/>
    <col min="1280" max="1280" width="9" style="2" customWidth="1"/>
    <col min="1281" max="1281" width="8.54296875" style="2" bestFit="1" customWidth="1"/>
    <col min="1282" max="1282" width="10.26953125" style="2" bestFit="1" customWidth="1"/>
    <col min="1283" max="1283" width="12" style="2" customWidth="1"/>
    <col min="1284" max="1284" width="11" style="2" bestFit="1" customWidth="1"/>
    <col min="1285" max="1285" width="11" style="2" customWidth="1"/>
    <col min="1286" max="1286" width="9.54296875" style="2" customWidth="1"/>
    <col min="1287" max="1287" width="9" style="2" customWidth="1"/>
    <col min="1288" max="1288" width="11.7265625" style="2" customWidth="1"/>
    <col min="1289" max="1289" width="17" style="2" bestFit="1" customWidth="1"/>
    <col min="1290" max="1290" width="15.54296875" style="2" bestFit="1" customWidth="1"/>
    <col min="1291" max="1292" width="14.26953125" style="2" bestFit="1" customWidth="1"/>
    <col min="1293" max="1522" width="9" style="2"/>
    <col min="1523" max="1523" width="7.26953125" style="2" customWidth="1"/>
    <col min="1524" max="1524" width="9.54296875" style="2" customWidth="1"/>
    <col min="1525" max="1525" width="11" style="2" customWidth="1"/>
    <col min="1526" max="1526" width="17.54296875" style="2" customWidth="1"/>
    <col min="1527" max="1527" width="9" style="2"/>
    <col min="1528" max="1528" width="16.7265625" style="2" customWidth="1"/>
    <col min="1529" max="1529" width="13.453125" style="2" customWidth="1"/>
    <col min="1530" max="1530" width="9" style="2"/>
    <col min="1531" max="1531" width="11" style="2" bestFit="1" customWidth="1"/>
    <col min="1532" max="1532" width="14.26953125" style="2" customWidth="1"/>
    <col min="1533" max="1534" width="11.26953125" style="2" customWidth="1"/>
    <col min="1535" max="1535" width="11.7265625" style="2" customWidth="1"/>
    <col min="1536" max="1536" width="9" style="2" customWidth="1"/>
    <col min="1537" max="1537" width="8.54296875" style="2" bestFit="1" customWidth="1"/>
    <col min="1538" max="1538" width="10.26953125" style="2" bestFit="1" customWidth="1"/>
    <col min="1539" max="1539" width="12" style="2" customWidth="1"/>
    <col min="1540" max="1540" width="11" style="2" bestFit="1" customWidth="1"/>
    <col min="1541" max="1541" width="11" style="2" customWidth="1"/>
    <col min="1542" max="1542" width="9.54296875" style="2" customWidth="1"/>
    <col min="1543" max="1543" width="9" style="2" customWidth="1"/>
    <col min="1544" max="1544" width="11.7265625" style="2" customWidth="1"/>
    <col min="1545" max="1545" width="17" style="2" bestFit="1" customWidth="1"/>
    <col min="1546" max="1546" width="15.54296875" style="2" bestFit="1" customWidth="1"/>
    <col min="1547" max="1548" width="14.26953125" style="2" bestFit="1" customWidth="1"/>
    <col min="1549" max="1778" width="9" style="2"/>
    <col min="1779" max="1779" width="7.26953125" style="2" customWidth="1"/>
    <col min="1780" max="1780" width="9.54296875" style="2" customWidth="1"/>
    <col min="1781" max="1781" width="11" style="2" customWidth="1"/>
    <col min="1782" max="1782" width="17.54296875" style="2" customWidth="1"/>
    <col min="1783" max="1783" width="9" style="2"/>
    <col min="1784" max="1784" width="16.7265625" style="2" customWidth="1"/>
    <col min="1785" max="1785" width="13.453125" style="2" customWidth="1"/>
    <col min="1786" max="1786" width="9" style="2"/>
    <col min="1787" max="1787" width="11" style="2" bestFit="1" customWidth="1"/>
    <col min="1788" max="1788" width="14.26953125" style="2" customWidth="1"/>
    <col min="1789" max="1790" width="11.26953125" style="2" customWidth="1"/>
    <col min="1791" max="1791" width="11.7265625" style="2" customWidth="1"/>
    <col min="1792" max="1792" width="9" style="2" customWidth="1"/>
    <col min="1793" max="1793" width="8.54296875" style="2" bestFit="1" customWidth="1"/>
    <col min="1794" max="1794" width="10.26953125" style="2" bestFit="1" customWidth="1"/>
    <col min="1795" max="1795" width="12" style="2" customWidth="1"/>
    <col min="1796" max="1796" width="11" style="2" bestFit="1" customWidth="1"/>
    <col min="1797" max="1797" width="11" style="2" customWidth="1"/>
    <col min="1798" max="1798" width="9.54296875" style="2" customWidth="1"/>
    <col min="1799" max="1799" width="9" style="2" customWidth="1"/>
    <col min="1800" max="1800" width="11.7265625" style="2" customWidth="1"/>
    <col min="1801" max="1801" width="17" style="2" bestFit="1" customWidth="1"/>
    <col min="1802" max="1802" width="15.54296875" style="2" bestFit="1" customWidth="1"/>
    <col min="1803" max="1804" width="14.26953125" style="2" bestFit="1" customWidth="1"/>
    <col min="1805" max="2034" width="9" style="2"/>
    <col min="2035" max="2035" width="7.26953125" style="2" customWidth="1"/>
    <col min="2036" max="2036" width="9.54296875" style="2" customWidth="1"/>
    <col min="2037" max="2037" width="11" style="2" customWidth="1"/>
    <col min="2038" max="2038" width="17.54296875" style="2" customWidth="1"/>
    <col min="2039" max="2039" width="9" style="2"/>
    <col min="2040" max="2040" width="16.7265625" style="2" customWidth="1"/>
    <col min="2041" max="2041" width="13.453125" style="2" customWidth="1"/>
    <col min="2042" max="2042" width="9" style="2"/>
    <col min="2043" max="2043" width="11" style="2" bestFit="1" customWidth="1"/>
    <col min="2044" max="2044" width="14.26953125" style="2" customWidth="1"/>
    <col min="2045" max="2046" width="11.26953125" style="2" customWidth="1"/>
    <col min="2047" max="2047" width="11.7265625" style="2" customWidth="1"/>
    <col min="2048" max="2048" width="9" style="2" customWidth="1"/>
    <col min="2049" max="2049" width="8.54296875" style="2" bestFit="1" customWidth="1"/>
    <col min="2050" max="2050" width="10.26953125" style="2" bestFit="1" customWidth="1"/>
    <col min="2051" max="2051" width="12" style="2" customWidth="1"/>
    <col min="2052" max="2052" width="11" style="2" bestFit="1" customWidth="1"/>
    <col min="2053" max="2053" width="11" style="2" customWidth="1"/>
    <col min="2054" max="2054" width="9.54296875" style="2" customWidth="1"/>
    <col min="2055" max="2055" width="9" style="2" customWidth="1"/>
    <col min="2056" max="2056" width="11.7265625" style="2" customWidth="1"/>
    <col min="2057" max="2057" width="17" style="2" bestFit="1" customWidth="1"/>
    <col min="2058" max="2058" width="15.54296875" style="2" bestFit="1" customWidth="1"/>
    <col min="2059" max="2060" width="14.26953125" style="2" bestFit="1" customWidth="1"/>
    <col min="2061" max="2290" width="9" style="2"/>
    <col min="2291" max="2291" width="7.26953125" style="2" customWidth="1"/>
    <col min="2292" max="2292" width="9.54296875" style="2" customWidth="1"/>
    <col min="2293" max="2293" width="11" style="2" customWidth="1"/>
    <col min="2294" max="2294" width="17.54296875" style="2" customWidth="1"/>
    <col min="2295" max="2295" width="9" style="2"/>
    <col min="2296" max="2296" width="16.7265625" style="2" customWidth="1"/>
    <col min="2297" max="2297" width="13.453125" style="2" customWidth="1"/>
    <col min="2298" max="2298" width="9" style="2"/>
    <col min="2299" max="2299" width="11" style="2" bestFit="1" customWidth="1"/>
    <col min="2300" max="2300" width="14.26953125" style="2" customWidth="1"/>
    <col min="2301" max="2302" width="11.26953125" style="2" customWidth="1"/>
    <col min="2303" max="2303" width="11.7265625" style="2" customWidth="1"/>
    <col min="2304" max="2304" width="9" style="2" customWidth="1"/>
    <col min="2305" max="2305" width="8.54296875" style="2" bestFit="1" customWidth="1"/>
    <col min="2306" max="2306" width="10.26953125" style="2" bestFit="1" customWidth="1"/>
    <col min="2307" max="2307" width="12" style="2" customWidth="1"/>
    <col min="2308" max="2308" width="11" style="2" bestFit="1" customWidth="1"/>
    <col min="2309" max="2309" width="11" style="2" customWidth="1"/>
    <col min="2310" max="2310" width="9.54296875" style="2" customWidth="1"/>
    <col min="2311" max="2311" width="9" style="2" customWidth="1"/>
    <col min="2312" max="2312" width="11.7265625" style="2" customWidth="1"/>
    <col min="2313" max="2313" width="17" style="2" bestFit="1" customWidth="1"/>
    <col min="2314" max="2314" width="15.54296875" style="2" bestFit="1" customWidth="1"/>
    <col min="2315" max="2316" width="14.26953125" style="2" bestFit="1" customWidth="1"/>
    <col min="2317" max="2546" width="9" style="2"/>
    <col min="2547" max="2547" width="7.26953125" style="2" customWidth="1"/>
    <col min="2548" max="2548" width="9.54296875" style="2" customWidth="1"/>
    <col min="2549" max="2549" width="11" style="2" customWidth="1"/>
    <col min="2550" max="2550" width="17.54296875" style="2" customWidth="1"/>
    <col min="2551" max="2551" width="9" style="2"/>
    <col min="2552" max="2552" width="16.7265625" style="2" customWidth="1"/>
    <col min="2553" max="2553" width="13.453125" style="2" customWidth="1"/>
    <col min="2554" max="2554" width="9" style="2"/>
    <col min="2555" max="2555" width="11" style="2" bestFit="1" customWidth="1"/>
    <col min="2556" max="2556" width="14.26953125" style="2" customWidth="1"/>
    <col min="2557" max="2558" width="11.26953125" style="2" customWidth="1"/>
    <col min="2559" max="2559" width="11.7265625" style="2" customWidth="1"/>
    <col min="2560" max="2560" width="9" style="2" customWidth="1"/>
    <col min="2561" max="2561" width="8.54296875" style="2" bestFit="1" customWidth="1"/>
    <col min="2562" max="2562" width="10.26953125" style="2" bestFit="1" customWidth="1"/>
    <col min="2563" max="2563" width="12" style="2" customWidth="1"/>
    <col min="2564" max="2564" width="11" style="2" bestFit="1" customWidth="1"/>
    <col min="2565" max="2565" width="11" style="2" customWidth="1"/>
    <col min="2566" max="2566" width="9.54296875" style="2" customWidth="1"/>
    <col min="2567" max="2567" width="9" style="2" customWidth="1"/>
    <col min="2568" max="2568" width="11.7265625" style="2" customWidth="1"/>
    <col min="2569" max="2569" width="17" style="2" bestFit="1" customWidth="1"/>
    <col min="2570" max="2570" width="15.54296875" style="2" bestFit="1" customWidth="1"/>
    <col min="2571" max="2572" width="14.26953125" style="2" bestFit="1" customWidth="1"/>
    <col min="2573" max="2802" width="9" style="2"/>
    <col min="2803" max="2803" width="7.26953125" style="2" customWidth="1"/>
    <col min="2804" max="2804" width="9.54296875" style="2" customWidth="1"/>
    <col min="2805" max="2805" width="11" style="2" customWidth="1"/>
    <col min="2806" max="2806" width="17.54296875" style="2" customWidth="1"/>
    <col min="2807" max="2807" width="9" style="2"/>
    <col min="2808" max="2808" width="16.7265625" style="2" customWidth="1"/>
    <col min="2809" max="2809" width="13.453125" style="2" customWidth="1"/>
    <col min="2810" max="2810" width="9" style="2"/>
    <col min="2811" max="2811" width="11" style="2" bestFit="1" customWidth="1"/>
    <col min="2812" max="2812" width="14.26953125" style="2" customWidth="1"/>
    <col min="2813" max="2814" width="11.26953125" style="2" customWidth="1"/>
    <col min="2815" max="2815" width="11.7265625" style="2" customWidth="1"/>
    <col min="2816" max="2816" width="9" style="2" customWidth="1"/>
    <col min="2817" max="2817" width="8.54296875" style="2" bestFit="1" customWidth="1"/>
    <col min="2818" max="2818" width="10.26953125" style="2" bestFit="1" customWidth="1"/>
    <col min="2819" max="2819" width="12" style="2" customWidth="1"/>
    <col min="2820" max="2820" width="11" style="2" bestFit="1" customWidth="1"/>
    <col min="2821" max="2821" width="11" style="2" customWidth="1"/>
    <col min="2822" max="2822" width="9.54296875" style="2" customWidth="1"/>
    <col min="2823" max="2823" width="9" style="2" customWidth="1"/>
    <col min="2824" max="2824" width="11.7265625" style="2" customWidth="1"/>
    <col min="2825" max="2825" width="17" style="2" bestFit="1" customWidth="1"/>
    <col min="2826" max="2826" width="15.54296875" style="2" bestFit="1" customWidth="1"/>
    <col min="2827" max="2828" width="14.26953125" style="2" bestFit="1" customWidth="1"/>
    <col min="2829" max="3058" width="9" style="2"/>
    <col min="3059" max="3059" width="7.26953125" style="2" customWidth="1"/>
    <col min="3060" max="3060" width="9.54296875" style="2" customWidth="1"/>
    <col min="3061" max="3061" width="11" style="2" customWidth="1"/>
    <col min="3062" max="3062" width="17.54296875" style="2" customWidth="1"/>
    <col min="3063" max="3063" width="9" style="2"/>
    <col min="3064" max="3064" width="16.7265625" style="2" customWidth="1"/>
    <col min="3065" max="3065" width="13.453125" style="2" customWidth="1"/>
    <col min="3066" max="3066" width="9" style="2"/>
    <col min="3067" max="3067" width="11" style="2" bestFit="1" customWidth="1"/>
    <col min="3068" max="3068" width="14.26953125" style="2" customWidth="1"/>
    <col min="3069" max="3070" width="11.26953125" style="2" customWidth="1"/>
    <col min="3071" max="3071" width="11.7265625" style="2" customWidth="1"/>
    <col min="3072" max="3072" width="9" style="2" customWidth="1"/>
    <col min="3073" max="3073" width="8.54296875" style="2" bestFit="1" customWidth="1"/>
    <col min="3074" max="3074" width="10.26953125" style="2" bestFit="1" customWidth="1"/>
    <col min="3075" max="3075" width="12" style="2" customWidth="1"/>
    <col min="3076" max="3076" width="11" style="2" bestFit="1" customWidth="1"/>
    <col min="3077" max="3077" width="11" style="2" customWidth="1"/>
    <col min="3078" max="3078" width="9.54296875" style="2" customWidth="1"/>
    <col min="3079" max="3079" width="9" style="2" customWidth="1"/>
    <col min="3080" max="3080" width="11.7265625" style="2" customWidth="1"/>
    <col min="3081" max="3081" width="17" style="2" bestFit="1" customWidth="1"/>
    <col min="3082" max="3082" width="15.54296875" style="2" bestFit="1" customWidth="1"/>
    <col min="3083" max="3084" width="14.26953125" style="2" bestFit="1" customWidth="1"/>
    <col min="3085" max="3314" width="9" style="2"/>
    <col min="3315" max="3315" width="7.26953125" style="2" customWidth="1"/>
    <col min="3316" max="3316" width="9.54296875" style="2" customWidth="1"/>
    <col min="3317" max="3317" width="11" style="2" customWidth="1"/>
    <col min="3318" max="3318" width="17.54296875" style="2" customWidth="1"/>
    <col min="3319" max="3319" width="9" style="2"/>
    <col min="3320" max="3320" width="16.7265625" style="2" customWidth="1"/>
    <col min="3321" max="3321" width="13.453125" style="2" customWidth="1"/>
    <col min="3322" max="3322" width="9" style="2"/>
    <col min="3323" max="3323" width="11" style="2" bestFit="1" customWidth="1"/>
    <col min="3324" max="3324" width="14.26953125" style="2" customWidth="1"/>
    <col min="3325" max="3326" width="11.26953125" style="2" customWidth="1"/>
    <col min="3327" max="3327" width="11.7265625" style="2" customWidth="1"/>
    <col min="3328" max="3328" width="9" style="2" customWidth="1"/>
    <col min="3329" max="3329" width="8.54296875" style="2" bestFit="1" customWidth="1"/>
    <col min="3330" max="3330" width="10.26953125" style="2" bestFit="1" customWidth="1"/>
    <col min="3331" max="3331" width="12" style="2" customWidth="1"/>
    <col min="3332" max="3332" width="11" style="2" bestFit="1" customWidth="1"/>
    <col min="3333" max="3333" width="11" style="2" customWidth="1"/>
    <col min="3334" max="3334" width="9.54296875" style="2" customWidth="1"/>
    <col min="3335" max="3335" width="9" style="2" customWidth="1"/>
    <col min="3336" max="3336" width="11.7265625" style="2" customWidth="1"/>
    <col min="3337" max="3337" width="17" style="2" bestFit="1" customWidth="1"/>
    <col min="3338" max="3338" width="15.54296875" style="2" bestFit="1" customWidth="1"/>
    <col min="3339" max="3340" width="14.26953125" style="2" bestFit="1" customWidth="1"/>
    <col min="3341" max="3570" width="9" style="2"/>
    <col min="3571" max="3571" width="7.26953125" style="2" customWidth="1"/>
    <col min="3572" max="3572" width="9.54296875" style="2" customWidth="1"/>
    <col min="3573" max="3573" width="11" style="2" customWidth="1"/>
    <col min="3574" max="3574" width="17.54296875" style="2" customWidth="1"/>
    <col min="3575" max="3575" width="9" style="2"/>
    <col min="3576" max="3576" width="16.7265625" style="2" customWidth="1"/>
    <col min="3577" max="3577" width="13.453125" style="2" customWidth="1"/>
    <col min="3578" max="3578" width="9" style="2"/>
    <col min="3579" max="3579" width="11" style="2" bestFit="1" customWidth="1"/>
    <col min="3580" max="3580" width="14.26953125" style="2" customWidth="1"/>
    <col min="3581" max="3582" width="11.26953125" style="2" customWidth="1"/>
    <col min="3583" max="3583" width="11.7265625" style="2" customWidth="1"/>
    <col min="3584" max="3584" width="9" style="2" customWidth="1"/>
    <col min="3585" max="3585" width="8.54296875" style="2" bestFit="1" customWidth="1"/>
    <col min="3586" max="3586" width="10.26953125" style="2" bestFit="1" customWidth="1"/>
    <col min="3587" max="3587" width="12" style="2" customWidth="1"/>
    <col min="3588" max="3588" width="11" style="2" bestFit="1" customWidth="1"/>
    <col min="3589" max="3589" width="11" style="2" customWidth="1"/>
    <col min="3590" max="3590" width="9.54296875" style="2" customWidth="1"/>
    <col min="3591" max="3591" width="9" style="2" customWidth="1"/>
    <col min="3592" max="3592" width="11.7265625" style="2" customWidth="1"/>
    <col min="3593" max="3593" width="17" style="2" bestFit="1" customWidth="1"/>
    <col min="3594" max="3594" width="15.54296875" style="2" bestFit="1" customWidth="1"/>
    <col min="3595" max="3596" width="14.26953125" style="2" bestFit="1" customWidth="1"/>
    <col min="3597" max="3826" width="9" style="2"/>
    <col min="3827" max="3827" width="7.26953125" style="2" customWidth="1"/>
    <col min="3828" max="3828" width="9.54296875" style="2" customWidth="1"/>
    <col min="3829" max="3829" width="11" style="2" customWidth="1"/>
    <col min="3830" max="3830" width="17.54296875" style="2" customWidth="1"/>
    <col min="3831" max="3831" width="9" style="2"/>
    <col min="3832" max="3832" width="16.7265625" style="2" customWidth="1"/>
    <col min="3833" max="3833" width="13.453125" style="2" customWidth="1"/>
    <col min="3834" max="3834" width="9" style="2"/>
    <col min="3835" max="3835" width="11" style="2" bestFit="1" customWidth="1"/>
    <col min="3836" max="3836" width="14.26953125" style="2" customWidth="1"/>
    <col min="3837" max="3838" width="11.26953125" style="2" customWidth="1"/>
    <col min="3839" max="3839" width="11.7265625" style="2" customWidth="1"/>
    <col min="3840" max="3840" width="9" style="2" customWidth="1"/>
    <col min="3841" max="3841" width="8.54296875" style="2" bestFit="1" customWidth="1"/>
    <col min="3842" max="3842" width="10.26953125" style="2" bestFit="1" customWidth="1"/>
    <col min="3843" max="3843" width="12" style="2" customWidth="1"/>
    <col min="3844" max="3844" width="11" style="2" bestFit="1" customWidth="1"/>
    <col min="3845" max="3845" width="11" style="2" customWidth="1"/>
    <col min="3846" max="3846" width="9.54296875" style="2" customWidth="1"/>
    <col min="3847" max="3847" width="9" style="2" customWidth="1"/>
    <col min="3848" max="3848" width="11.7265625" style="2" customWidth="1"/>
    <col min="3849" max="3849" width="17" style="2" bestFit="1" customWidth="1"/>
    <col min="3850" max="3850" width="15.54296875" style="2" bestFit="1" customWidth="1"/>
    <col min="3851" max="3852" width="14.26953125" style="2" bestFit="1" customWidth="1"/>
    <col min="3853" max="4082" width="9" style="2"/>
    <col min="4083" max="4083" width="7.26953125" style="2" customWidth="1"/>
    <col min="4084" max="4084" width="9.54296875" style="2" customWidth="1"/>
    <col min="4085" max="4085" width="11" style="2" customWidth="1"/>
    <col min="4086" max="4086" width="17.54296875" style="2" customWidth="1"/>
    <col min="4087" max="4087" width="9" style="2"/>
    <col min="4088" max="4088" width="16.7265625" style="2" customWidth="1"/>
    <col min="4089" max="4089" width="13.453125" style="2" customWidth="1"/>
    <col min="4090" max="4090" width="9" style="2"/>
    <col min="4091" max="4091" width="11" style="2" bestFit="1" customWidth="1"/>
    <col min="4092" max="4092" width="14.26953125" style="2" customWidth="1"/>
    <col min="4093" max="4094" width="11.26953125" style="2" customWidth="1"/>
    <col min="4095" max="4095" width="11.7265625" style="2" customWidth="1"/>
    <col min="4096" max="4096" width="9" style="2" customWidth="1"/>
    <col min="4097" max="4097" width="8.54296875" style="2" bestFit="1" customWidth="1"/>
    <col min="4098" max="4098" width="10.26953125" style="2" bestFit="1" customWidth="1"/>
    <col min="4099" max="4099" width="12" style="2" customWidth="1"/>
    <col min="4100" max="4100" width="11" style="2" bestFit="1" customWidth="1"/>
    <col min="4101" max="4101" width="11" style="2" customWidth="1"/>
    <col min="4102" max="4102" width="9.54296875" style="2" customWidth="1"/>
    <col min="4103" max="4103" width="9" style="2" customWidth="1"/>
    <col min="4104" max="4104" width="11.7265625" style="2" customWidth="1"/>
    <col min="4105" max="4105" width="17" style="2" bestFit="1" customWidth="1"/>
    <col min="4106" max="4106" width="15.54296875" style="2" bestFit="1" customWidth="1"/>
    <col min="4107" max="4108" width="14.26953125" style="2" bestFit="1" customWidth="1"/>
    <col min="4109" max="4338" width="9" style="2"/>
    <col min="4339" max="4339" width="7.26953125" style="2" customWidth="1"/>
    <col min="4340" max="4340" width="9.54296875" style="2" customWidth="1"/>
    <col min="4341" max="4341" width="11" style="2" customWidth="1"/>
    <col min="4342" max="4342" width="17.54296875" style="2" customWidth="1"/>
    <col min="4343" max="4343" width="9" style="2"/>
    <col min="4344" max="4344" width="16.7265625" style="2" customWidth="1"/>
    <col min="4345" max="4345" width="13.453125" style="2" customWidth="1"/>
    <col min="4346" max="4346" width="9" style="2"/>
    <col min="4347" max="4347" width="11" style="2" bestFit="1" customWidth="1"/>
    <col min="4348" max="4348" width="14.26953125" style="2" customWidth="1"/>
    <col min="4349" max="4350" width="11.26953125" style="2" customWidth="1"/>
    <col min="4351" max="4351" width="11.7265625" style="2" customWidth="1"/>
    <col min="4352" max="4352" width="9" style="2" customWidth="1"/>
    <col min="4353" max="4353" width="8.54296875" style="2" bestFit="1" customWidth="1"/>
    <col min="4354" max="4354" width="10.26953125" style="2" bestFit="1" customWidth="1"/>
    <col min="4355" max="4355" width="12" style="2" customWidth="1"/>
    <col min="4356" max="4356" width="11" style="2" bestFit="1" customWidth="1"/>
    <col min="4357" max="4357" width="11" style="2" customWidth="1"/>
    <col min="4358" max="4358" width="9.54296875" style="2" customWidth="1"/>
    <col min="4359" max="4359" width="9" style="2" customWidth="1"/>
    <col min="4360" max="4360" width="11.7265625" style="2" customWidth="1"/>
    <col min="4361" max="4361" width="17" style="2" bestFit="1" customWidth="1"/>
    <col min="4362" max="4362" width="15.54296875" style="2" bestFit="1" customWidth="1"/>
    <col min="4363" max="4364" width="14.26953125" style="2" bestFit="1" customWidth="1"/>
    <col min="4365" max="4594" width="9" style="2"/>
    <col min="4595" max="4595" width="7.26953125" style="2" customWidth="1"/>
    <col min="4596" max="4596" width="9.54296875" style="2" customWidth="1"/>
    <col min="4597" max="4597" width="11" style="2" customWidth="1"/>
    <col min="4598" max="4598" width="17.54296875" style="2" customWidth="1"/>
    <col min="4599" max="4599" width="9" style="2"/>
    <col min="4600" max="4600" width="16.7265625" style="2" customWidth="1"/>
    <col min="4601" max="4601" width="13.453125" style="2" customWidth="1"/>
    <col min="4602" max="4602" width="9" style="2"/>
    <col min="4603" max="4603" width="11" style="2" bestFit="1" customWidth="1"/>
    <col min="4604" max="4604" width="14.26953125" style="2" customWidth="1"/>
    <col min="4605" max="4606" width="11.26953125" style="2" customWidth="1"/>
    <col min="4607" max="4607" width="11.7265625" style="2" customWidth="1"/>
    <col min="4608" max="4608" width="9" style="2" customWidth="1"/>
    <col min="4609" max="4609" width="8.54296875" style="2" bestFit="1" customWidth="1"/>
    <col min="4610" max="4610" width="10.26953125" style="2" bestFit="1" customWidth="1"/>
    <col min="4611" max="4611" width="12" style="2" customWidth="1"/>
    <col min="4612" max="4612" width="11" style="2" bestFit="1" customWidth="1"/>
    <col min="4613" max="4613" width="11" style="2" customWidth="1"/>
    <col min="4614" max="4614" width="9.54296875" style="2" customWidth="1"/>
    <col min="4615" max="4615" width="9" style="2" customWidth="1"/>
    <col min="4616" max="4616" width="11.7265625" style="2" customWidth="1"/>
    <col min="4617" max="4617" width="17" style="2" bestFit="1" customWidth="1"/>
    <col min="4618" max="4618" width="15.54296875" style="2" bestFit="1" customWidth="1"/>
    <col min="4619" max="4620" width="14.26953125" style="2" bestFit="1" customWidth="1"/>
    <col min="4621" max="4850" width="9" style="2"/>
    <col min="4851" max="4851" width="7.26953125" style="2" customWidth="1"/>
    <col min="4852" max="4852" width="9.54296875" style="2" customWidth="1"/>
    <col min="4853" max="4853" width="11" style="2" customWidth="1"/>
    <col min="4854" max="4854" width="17.54296875" style="2" customWidth="1"/>
    <col min="4855" max="4855" width="9" style="2"/>
    <col min="4856" max="4856" width="16.7265625" style="2" customWidth="1"/>
    <col min="4857" max="4857" width="13.453125" style="2" customWidth="1"/>
    <col min="4858" max="4858" width="9" style="2"/>
    <col min="4859" max="4859" width="11" style="2" bestFit="1" customWidth="1"/>
    <col min="4860" max="4860" width="14.26953125" style="2" customWidth="1"/>
    <col min="4861" max="4862" width="11.26953125" style="2" customWidth="1"/>
    <col min="4863" max="4863" width="11.7265625" style="2" customWidth="1"/>
    <col min="4864" max="4864" width="9" style="2" customWidth="1"/>
    <col min="4865" max="4865" width="8.54296875" style="2" bestFit="1" customWidth="1"/>
    <col min="4866" max="4866" width="10.26953125" style="2" bestFit="1" customWidth="1"/>
    <col min="4867" max="4867" width="12" style="2" customWidth="1"/>
    <col min="4868" max="4868" width="11" style="2" bestFit="1" customWidth="1"/>
    <col min="4869" max="4869" width="11" style="2" customWidth="1"/>
    <col min="4870" max="4870" width="9.54296875" style="2" customWidth="1"/>
    <col min="4871" max="4871" width="9" style="2" customWidth="1"/>
    <col min="4872" max="4872" width="11.7265625" style="2" customWidth="1"/>
    <col min="4873" max="4873" width="17" style="2" bestFit="1" customWidth="1"/>
    <col min="4874" max="4874" width="15.54296875" style="2" bestFit="1" customWidth="1"/>
    <col min="4875" max="4876" width="14.26953125" style="2" bestFit="1" customWidth="1"/>
    <col min="4877" max="5106" width="9" style="2"/>
    <col min="5107" max="5107" width="7.26953125" style="2" customWidth="1"/>
    <col min="5108" max="5108" width="9.54296875" style="2" customWidth="1"/>
    <col min="5109" max="5109" width="11" style="2" customWidth="1"/>
    <col min="5110" max="5110" width="17.54296875" style="2" customWidth="1"/>
    <col min="5111" max="5111" width="9" style="2"/>
    <col min="5112" max="5112" width="16.7265625" style="2" customWidth="1"/>
    <col min="5113" max="5113" width="13.453125" style="2" customWidth="1"/>
    <col min="5114" max="5114" width="9" style="2"/>
    <col min="5115" max="5115" width="11" style="2" bestFit="1" customWidth="1"/>
    <col min="5116" max="5116" width="14.26953125" style="2" customWidth="1"/>
    <col min="5117" max="5118" width="11.26953125" style="2" customWidth="1"/>
    <col min="5119" max="5119" width="11.7265625" style="2" customWidth="1"/>
    <col min="5120" max="5120" width="9" style="2" customWidth="1"/>
    <col min="5121" max="5121" width="8.54296875" style="2" bestFit="1" customWidth="1"/>
    <col min="5122" max="5122" width="10.26953125" style="2" bestFit="1" customWidth="1"/>
    <col min="5123" max="5123" width="12" style="2" customWidth="1"/>
    <col min="5124" max="5124" width="11" style="2" bestFit="1" customWidth="1"/>
    <col min="5125" max="5125" width="11" style="2" customWidth="1"/>
    <col min="5126" max="5126" width="9.54296875" style="2" customWidth="1"/>
    <col min="5127" max="5127" width="9" style="2" customWidth="1"/>
    <col min="5128" max="5128" width="11.7265625" style="2" customWidth="1"/>
    <col min="5129" max="5129" width="17" style="2" bestFit="1" customWidth="1"/>
    <col min="5130" max="5130" width="15.54296875" style="2" bestFit="1" customWidth="1"/>
    <col min="5131" max="5132" width="14.26953125" style="2" bestFit="1" customWidth="1"/>
    <col min="5133" max="5362" width="9" style="2"/>
    <col min="5363" max="5363" width="7.26953125" style="2" customWidth="1"/>
    <col min="5364" max="5364" width="9.54296875" style="2" customWidth="1"/>
    <col min="5365" max="5365" width="11" style="2" customWidth="1"/>
    <col min="5366" max="5366" width="17.54296875" style="2" customWidth="1"/>
    <col min="5367" max="5367" width="9" style="2"/>
    <col min="5368" max="5368" width="16.7265625" style="2" customWidth="1"/>
    <col min="5369" max="5369" width="13.453125" style="2" customWidth="1"/>
    <col min="5370" max="5370" width="9" style="2"/>
    <col min="5371" max="5371" width="11" style="2" bestFit="1" customWidth="1"/>
    <col min="5372" max="5372" width="14.26953125" style="2" customWidth="1"/>
    <col min="5373" max="5374" width="11.26953125" style="2" customWidth="1"/>
    <col min="5375" max="5375" width="11.7265625" style="2" customWidth="1"/>
    <col min="5376" max="5376" width="9" style="2" customWidth="1"/>
    <col min="5377" max="5377" width="8.54296875" style="2" bestFit="1" customWidth="1"/>
    <col min="5378" max="5378" width="10.26953125" style="2" bestFit="1" customWidth="1"/>
    <col min="5379" max="5379" width="12" style="2" customWidth="1"/>
    <col min="5380" max="5380" width="11" style="2" bestFit="1" customWidth="1"/>
    <col min="5381" max="5381" width="11" style="2" customWidth="1"/>
    <col min="5382" max="5382" width="9.54296875" style="2" customWidth="1"/>
    <col min="5383" max="5383" width="9" style="2" customWidth="1"/>
    <col min="5384" max="5384" width="11.7265625" style="2" customWidth="1"/>
    <col min="5385" max="5385" width="17" style="2" bestFit="1" customWidth="1"/>
    <col min="5386" max="5386" width="15.54296875" style="2" bestFit="1" customWidth="1"/>
    <col min="5387" max="5388" width="14.26953125" style="2" bestFit="1" customWidth="1"/>
    <col min="5389" max="5618" width="9" style="2"/>
    <col min="5619" max="5619" width="7.26953125" style="2" customWidth="1"/>
    <col min="5620" max="5620" width="9.54296875" style="2" customWidth="1"/>
    <col min="5621" max="5621" width="11" style="2" customWidth="1"/>
    <col min="5622" max="5622" width="17.54296875" style="2" customWidth="1"/>
    <col min="5623" max="5623" width="9" style="2"/>
    <col min="5624" max="5624" width="16.7265625" style="2" customWidth="1"/>
    <col min="5625" max="5625" width="13.453125" style="2" customWidth="1"/>
    <col min="5626" max="5626" width="9" style="2"/>
    <col min="5627" max="5627" width="11" style="2" bestFit="1" customWidth="1"/>
    <col min="5628" max="5628" width="14.26953125" style="2" customWidth="1"/>
    <col min="5629" max="5630" width="11.26953125" style="2" customWidth="1"/>
    <col min="5631" max="5631" width="11.7265625" style="2" customWidth="1"/>
    <col min="5632" max="5632" width="9" style="2" customWidth="1"/>
    <col min="5633" max="5633" width="8.54296875" style="2" bestFit="1" customWidth="1"/>
    <col min="5634" max="5634" width="10.26953125" style="2" bestFit="1" customWidth="1"/>
    <col min="5635" max="5635" width="12" style="2" customWidth="1"/>
    <col min="5636" max="5636" width="11" style="2" bestFit="1" customWidth="1"/>
    <col min="5637" max="5637" width="11" style="2" customWidth="1"/>
    <col min="5638" max="5638" width="9.54296875" style="2" customWidth="1"/>
    <col min="5639" max="5639" width="9" style="2" customWidth="1"/>
    <col min="5640" max="5640" width="11.7265625" style="2" customWidth="1"/>
    <col min="5641" max="5641" width="17" style="2" bestFit="1" customWidth="1"/>
    <col min="5642" max="5642" width="15.54296875" style="2" bestFit="1" customWidth="1"/>
    <col min="5643" max="5644" width="14.26953125" style="2" bestFit="1" customWidth="1"/>
    <col min="5645" max="5874" width="9" style="2"/>
    <col min="5875" max="5875" width="7.26953125" style="2" customWidth="1"/>
    <col min="5876" max="5876" width="9.54296875" style="2" customWidth="1"/>
    <col min="5877" max="5877" width="11" style="2" customWidth="1"/>
    <col min="5878" max="5878" width="17.54296875" style="2" customWidth="1"/>
    <col min="5879" max="5879" width="9" style="2"/>
    <col min="5880" max="5880" width="16.7265625" style="2" customWidth="1"/>
    <col min="5881" max="5881" width="13.453125" style="2" customWidth="1"/>
    <col min="5882" max="5882" width="9" style="2"/>
    <col min="5883" max="5883" width="11" style="2" bestFit="1" customWidth="1"/>
    <col min="5884" max="5884" width="14.26953125" style="2" customWidth="1"/>
    <col min="5885" max="5886" width="11.26953125" style="2" customWidth="1"/>
    <col min="5887" max="5887" width="11.7265625" style="2" customWidth="1"/>
    <col min="5888" max="5888" width="9" style="2" customWidth="1"/>
    <col min="5889" max="5889" width="8.54296875" style="2" bestFit="1" customWidth="1"/>
    <col min="5890" max="5890" width="10.26953125" style="2" bestFit="1" customWidth="1"/>
    <col min="5891" max="5891" width="12" style="2" customWidth="1"/>
    <col min="5892" max="5892" width="11" style="2" bestFit="1" customWidth="1"/>
    <col min="5893" max="5893" width="11" style="2" customWidth="1"/>
    <col min="5894" max="5894" width="9.54296875" style="2" customWidth="1"/>
    <col min="5895" max="5895" width="9" style="2" customWidth="1"/>
    <col min="5896" max="5896" width="11.7265625" style="2" customWidth="1"/>
    <col min="5897" max="5897" width="17" style="2" bestFit="1" customWidth="1"/>
    <col min="5898" max="5898" width="15.54296875" style="2" bestFit="1" customWidth="1"/>
    <col min="5899" max="5900" width="14.26953125" style="2" bestFit="1" customWidth="1"/>
    <col min="5901" max="6130" width="9" style="2"/>
    <col min="6131" max="6131" width="7.26953125" style="2" customWidth="1"/>
    <col min="6132" max="6132" width="9.54296875" style="2" customWidth="1"/>
    <col min="6133" max="6133" width="11" style="2" customWidth="1"/>
    <col min="6134" max="6134" width="17.54296875" style="2" customWidth="1"/>
    <col min="6135" max="6135" width="9" style="2"/>
    <col min="6136" max="6136" width="16.7265625" style="2" customWidth="1"/>
    <col min="6137" max="6137" width="13.453125" style="2" customWidth="1"/>
    <col min="6138" max="6138" width="9" style="2"/>
    <col min="6139" max="6139" width="11" style="2" bestFit="1" customWidth="1"/>
    <col min="6140" max="6140" width="14.26953125" style="2" customWidth="1"/>
    <col min="6141" max="6142" width="11.26953125" style="2" customWidth="1"/>
    <col min="6143" max="6143" width="11.7265625" style="2" customWidth="1"/>
    <col min="6144" max="6144" width="9" style="2" customWidth="1"/>
    <col min="6145" max="6145" width="8.54296875" style="2" bestFit="1" customWidth="1"/>
    <col min="6146" max="6146" width="10.26953125" style="2" bestFit="1" customWidth="1"/>
    <col min="6147" max="6147" width="12" style="2" customWidth="1"/>
    <col min="6148" max="6148" width="11" style="2" bestFit="1" customWidth="1"/>
    <col min="6149" max="6149" width="11" style="2" customWidth="1"/>
    <col min="6150" max="6150" width="9.54296875" style="2" customWidth="1"/>
    <col min="6151" max="6151" width="9" style="2" customWidth="1"/>
    <col min="6152" max="6152" width="11.7265625" style="2" customWidth="1"/>
    <col min="6153" max="6153" width="17" style="2" bestFit="1" customWidth="1"/>
    <col min="6154" max="6154" width="15.54296875" style="2" bestFit="1" customWidth="1"/>
    <col min="6155" max="6156" width="14.26953125" style="2" bestFit="1" customWidth="1"/>
    <col min="6157" max="6386" width="9" style="2"/>
    <col min="6387" max="6387" width="7.26953125" style="2" customWidth="1"/>
    <col min="6388" max="6388" width="9.54296875" style="2" customWidth="1"/>
    <col min="6389" max="6389" width="11" style="2" customWidth="1"/>
    <col min="6390" max="6390" width="17.54296875" style="2" customWidth="1"/>
    <col min="6391" max="6391" width="9" style="2"/>
    <col min="6392" max="6392" width="16.7265625" style="2" customWidth="1"/>
    <col min="6393" max="6393" width="13.453125" style="2" customWidth="1"/>
    <col min="6394" max="6394" width="9" style="2"/>
    <col min="6395" max="6395" width="11" style="2" bestFit="1" customWidth="1"/>
    <col min="6396" max="6396" width="14.26953125" style="2" customWidth="1"/>
    <col min="6397" max="6398" width="11.26953125" style="2" customWidth="1"/>
    <col min="6399" max="6399" width="11.7265625" style="2" customWidth="1"/>
    <col min="6400" max="6400" width="9" style="2" customWidth="1"/>
    <col min="6401" max="6401" width="8.54296875" style="2" bestFit="1" customWidth="1"/>
    <col min="6402" max="6402" width="10.26953125" style="2" bestFit="1" customWidth="1"/>
    <col min="6403" max="6403" width="12" style="2" customWidth="1"/>
    <col min="6404" max="6404" width="11" style="2" bestFit="1" customWidth="1"/>
    <col min="6405" max="6405" width="11" style="2" customWidth="1"/>
    <col min="6406" max="6406" width="9.54296875" style="2" customWidth="1"/>
    <col min="6407" max="6407" width="9" style="2" customWidth="1"/>
    <col min="6408" max="6408" width="11.7265625" style="2" customWidth="1"/>
    <col min="6409" max="6409" width="17" style="2" bestFit="1" customWidth="1"/>
    <col min="6410" max="6410" width="15.54296875" style="2" bestFit="1" customWidth="1"/>
    <col min="6411" max="6412" width="14.26953125" style="2" bestFit="1" customWidth="1"/>
    <col min="6413" max="6642" width="9" style="2"/>
    <col min="6643" max="6643" width="7.26953125" style="2" customWidth="1"/>
    <col min="6644" max="6644" width="9.54296875" style="2" customWidth="1"/>
    <col min="6645" max="6645" width="11" style="2" customWidth="1"/>
    <col min="6646" max="6646" width="17.54296875" style="2" customWidth="1"/>
    <col min="6647" max="6647" width="9" style="2"/>
    <col min="6648" max="6648" width="16.7265625" style="2" customWidth="1"/>
    <col min="6649" max="6649" width="13.453125" style="2" customWidth="1"/>
    <col min="6650" max="6650" width="9" style="2"/>
    <col min="6651" max="6651" width="11" style="2" bestFit="1" customWidth="1"/>
    <col min="6652" max="6652" width="14.26953125" style="2" customWidth="1"/>
    <col min="6653" max="6654" width="11.26953125" style="2" customWidth="1"/>
    <col min="6655" max="6655" width="11.7265625" style="2" customWidth="1"/>
    <col min="6656" max="6656" width="9" style="2" customWidth="1"/>
    <col min="6657" max="6657" width="8.54296875" style="2" bestFit="1" customWidth="1"/>
    <col min="6658" max="6658" width="10.26953125" style="2" bestFit="1" customWidth="1"/>
    <col min="6659" max="6659" width="12" style="2" customWidth="1"/>
    <col min="6660" max="6660" width="11" style="2" bestFit="1" customWidth="1"/>
    <col min="6661" max="6661" width="11" style="2" customWidth="1"/>
    <col min="6662" max="6662" width="9.54296875" style="2" customWidth="1"/>
    <col min="6663" max="6663" width="9" style="2" customWidth="1"/>
    <col min="6664" max="6664" width="11.7265625" style="2" customWidth="1"/>
    <col min="6665" max="6665" width="17" style="2" bestFit="1" customWidth="1"/>
    <col min="6666" max="6666" width="15.54296875" style="2" bestFit="1" customWidth="1"/>
    <col min="6667" max="6668" width="14.26953125" style="2" bestFit="1" customWidth="1"/>
    <col min="6669" max="6898" width="9" style="2"/>
    <col min="6899" max="6899" width="7.26953125" style="2" customWidth="1"/>
    <col min="6900" max="6900" width="9.54296875" style="2" customWidth="1"/>
    <col min="6901" max="6901" width="11" style="2" customWidth="1"/>
    <col min="6902" max="6902" width="17.54296875" style="2" customWidth="1"/>
    <col min="6903" max="6903" width="9" style="2"/>
    <col min="6904" max="6904" width="16.7265625" style="2" customWidth="1"/>
    <col min="6905" max="6905" width="13.453125" style="2" customWidth="1"/>
    <col min="6906" max="6906" width="9" style="2"/>
    <col min="6907" max="6907" width="11" style="2" bestFit="1" customWidth="1"/>
    <col min="6908" max="6908" width="14.26953125" style="2" customWidth="1"/>
    <col min="6909" max="6910" width="11.26953125" style="2" customWidth="1"/>
    <col min="6911" max="6911" width="11.7265625" style="2" customWidth="1"/>
    <col min="6912" max="6912" width="9" style="2" customWidth="1"/>
    <col min="6913" max="6913" width="8.54296875" style="2" bestFit="1" customWidth="1"/>
    <col min="6914" max="6914" width="10.26953125" style="2" bestFit="1" customWidth="1"/>
    <col min="6915" max="6915" width="12" style="2" customWidth="1"/>
    <col min="6916" max="6916" width="11" style="2" bestFit="1" customWidth="1"/>
    <col min="6917" max="6917" width="11" style="2" customWidth="1"/>
    <col min="6918" max="6918" width="9.54296875" style="2" customWidth="1"/>
    <col min="6919" max="6919" width="9" style="2" customWidth="1"/>
    <col min="6920" max="6920" width="11.7265625" style="2" customWidth="1"/>
    <col min="6921" max="6921" width="17" style="2" bestFit="1" customWidth="1"/>
    <col min="6922" max="6922" width="15.54296875" style="2" bestFit="1" customWidth="1"/>
    <col min="6923" max="6924" width="14.26953125" style="2" bestFit="1" customWidth="1"/>
    <col min="6925" max="7154" width="9" style="2"/>
    <col min="7155" max="7155" width="7.26953125" style="2" customWidth="1"/>
    <col min="7156" max="7156" width="9.54296875" style="2" customWidth="1"/>
    <col min="7157" max="7157" width="11" style="2" customWidth="1"/>
    <col min="7158" max="7158" width="17.54296875" style="2" customWidth="1"/>
    <col min="7159" max="7159" width="9" style="2"/>
    <col min="7160" max="7160" width="16.7265625" style="2" customWidth="1"/>
    <col min="7161" max="7161" width="13.453125" style="2" customWidth="1"/>
    <col min="7162" max="7162" width="9" style="2"/>
    <col min="7163" max="7163" width="11" style="2" bestFit="1" customWidth="1"/>
    <col min="7164" max="7164" width="14.26953125" style="2" customWidth="1"/>
    <col min="7165" max="7166" width="11.26953125" style="2" customWidth="1"/>
    <col min="7167" max="7167" width="11.7265625" style="2" customWidth="1"/>
    <col min="7168" max="7168" width="9" style="2" customWidth="1"/>
    <col min="7169" max="7169" width="8.54296875" style="2" bestFit="1" customWidth="1"/>
    <col min="7170" max="7170" width="10.26953125" style="2" bestFit="1" customWidth="1"/>
    <col min="7171" max="7171" width="12" style="2" customWidth="1"/>
    <col min="7172" max="7172" width="11" style="2" bestFit="1" customWidth="1"/>
    <col min="7173" max="7173" width="11" style="2" customWidth="1"/>
    <col min="7174" max="7174" width="9.54296875" style="2" customWidth="1"/>
    <col min="7175" max="7175" width="9" style="2" customWidth="1"/>
    <col min="7176" max="7176" width="11.7265625" style="2" customWidth="1"/>
    <col min="7177" max="7177" width="17" style="2" bestFit="1" customWidth="1"/>
    <col min="7178" max="7178" width="15.54296875" style="2" bestFit="1" customWidth="1"/>
    <col min="7179" max="7180" width="14.26953125" style="2" bestFit="1" customWidth="1"/>
    <col min="7181" max="7410" width="9" style="2"/>
    <col min="7411" max="7411" width="7.26953125" style="2" customWidth="1"/>
    <col min="7412" max="7412" width="9.54296875" style="2" customWidth="1"/>
    <col min="7413" max="7413" width="11" style="2" customWidth="1"/>
    <col min="7414" max="7414" width="17.54296875" style="2" customWidth="1"/>
    <col min="7415" max="7415" width="9" style="2"/>
    <col min="7416" max="7416" width="16.7265625" style="2" customWidth="1"/>
    <col min="7417" max="7417" width="13.453125" style="2" customWidth="1"/>
    <col min="7418" max="7418" width="9" style="2"/>
    <col min="7419" max="7419" width="11" style="2" bestFit="1" customWidth="1"/>
    <col min="7420" max="7420" width="14.26953125" style="2" customWidth="1"/>
    <col min="7421" max="7422" width="11.26953125" style="2" customWidth="1"/>
    <col min="7423" max="7423" width="11.7265625" style="2" customWidth="1"/>
    <col min="7424" max="7424" width="9" style="2" customWidth="1"/>
    <col min="7425" max="7425" width="8.54296875" style="2" bestFit="1" customWidth="1"/>
    <col min="7426" max="7426" width="10.26953125" style="2" bestFit="1" customWidth="1"/>
    <col min="7427" max="7427" width="12" style="2" customWidth="1"/>
    <col min="7428" max="7428" width="11" style="2" bestFit="1" customWidth="1"/>
    <col min="7429" max="7429" width="11" style="2" customWidth="1"/>
    <col min="7430" max="7430" width="9.54296875" style="2" customWidth="1"/>
    <col min="7431" max="7431" width="9" style="2" customWidth="1"/>
    <col min="7432" max="7432" width="11.7265625" style="2" customWidth="1"/>
    <col min="7433" max="7433" width="17" style="2" bestFit="1" customWidth="1"/>
    <col min="7434" max="7434" width="15.54296875" style="2" bestFit="1" customWidth="1"/>
    <col min="7435" max="7436" width="14.26953125" style="2" bestFit="1" customWidth="1"/>
    <col min="7437" max="7666" width="9" style="2"/>
    <col min="7667" max="7667" width="7.26953125" style="2" customWidth="1"/>
    <col min="7668" max="7668" width="9.54296875" style="2" customWidth="1"/>
    <col min="7669" max="7669" width="11" style="2" customWidth="1"/>
    <col min="7670" max="7670" width="17.54296875" style="2" customWidth="1"/>
    <col min="7671" max="7671" width="9" style="2"/>
    <col min="7672" max="7672" width="16.7265625" style="2" customWidth="1"/>
    <col min="7673" max="7673" width="13.453125" style="2" customWidth="1"/>
    <col min="7674" max="7674" width="9" style="2"/>
    <col min="7675" max="7675" width="11" style="2" bestFit="1" customWidth="1"/>
    <col min="7676" max="7676" width="14.26953125" style="2" customWidth="1"/>
    <col min="7677" max="7678" width="11.26953125" style="2" customWidth="1"/>
    <col min="7679" max="7679" width="11.7265625" style="2" customWidth="1"/>
    <col min="7680" max="7680" width="9" style="2" customWidth="1"/>
    <col min="7681" max="7681" width="8.54296875" style="2" bestFit="1" customWidth="1"/>
    <col min="7682" max="7682" width="10.26953125" style="2" bestFit="1" customWidth="1"/>
    <col min="7683" max="7683" width="12" style="2" customWidth="1"/>
    <col min="7684" max="7684" width="11" style="2" bestFit="1" customWidth="1"/>
    <col min="7685" max="7685" width="11" style="2" customWidth="1"/>
    <col min="7686" max="7686" width="9.54296875" style="2" customWidth="1"/>
    <col min="7687" max="7687" width="9" style="2" customWidth="1"/>
    <col min="7688" max="7688" width="11.7265625" style="2" customWidth="1"/>
    <col min="7689" max="7689" width="17" style="2" bestFit="1" customWidth="1"/>
    <col min="7690" max="7690" width="15.54296875" style="2" bestFit="1" customWidth="1"/>
    <col min="7691" max="7692" width="14.26953125" style="2" bestFit="1" customWidth="1"/>
    <col min="7693" max="7922" width="9" style="2"/>
    <col min="7923" max="7923" width="7.26953125" style="2" customWidth="1"/>
    <col min="7924" max="7924" width="9.54296875" style="2" customWidth="1"/>
    <col min="7925" max="7925" width="11" style="2" customWidth="1"/>
    <col min="7926" max="7926" width="17.54296875" style="2" customWidth="1"/>
    <col min="7927" max="7927" width="9" style="2"/>
    <col min="7928" max="7928" width="16.7265625" style="2" customWidth="1"/>
    <col min="7929" max="7929" width="13.453125" style="2" customWidth="1"/>
    <col min="7930" max="7930" width="9" style="2"/>
    <col min="7931" max="7931" width="11" style="2" bestFit="1" customWidth="1"/>
    <col min="7932" max="7932" width="14.26953125" style="2" customWidth="1"/>
    <col min="7933" max="7934" width="11.26953125" style="2" customWidth="1"/>
    <col min="7935" max="7935" width="11.7265625" style="2" customWidth="1"/>
    <col min="7936" max="7936" width="9" style="2" customWidth="1"/>
    <col min="7937" max="7937" width="8.54296875" style="2" bestFit="1" customWidth="1"/>
    <col min="7938" max="7938" width="10.26953125" style="2" bestFit="1" customWidth="1"/>
    <col min="7939" max="7939" width="12" style="2" customWidth="1"/>
    <col min="7940" max="7940" width="11" style="2" bestFit="1" customWidth="1"/>
    <col min="7941" max="7941" width="11" style="2" customWidth="1"/>
    <col min="7942" max="7942" width="9.54296875" style="2" customWidth="1"/>
    <col min="7943" max="7943" width="9" style="2" customWidth="1"/>
    <col min="7944" max="7944" width="11.7265625" style="2" customWidth="1"/>
    <col min="7945" max="7945" width="17" style="2" bestFit="1" customWidth="1"/>
    <col min="7946" max="7946" width="15.54296875" style="2" bestFit="1" customWidth="1"/>
    <col min="7947" max="7948" width="14.26953125" style="2" bestFit="1" customWidth="1"/>
    <col min="7949" max="8178" width="9" style="2"/>
    <col min="8179" max="8179" width="7.26953125" style="2" customWidth="1"/>
    <col min="8180" max="8180" width="9.54296875" style="2" customWidth="1"/>
    <col min="8181" max="8181" width="11" style="2" customWidth="1"/>
    <col min="8182" max="8182" width="17.54296875" style="2" customWidth="1"/>
    <col min="8183" max="8183" width="9" style="2"/>
    <col min="8184" max="8184" width="16.7265625" style="2" customWidth="1"/>
    <col min="8185" max="8185" width="13.453125" style="2" customWidth="1"/>
    <col min="8186" max="8186" width="9" style="2"/>
    <col min="8187" max="8187" width="11" style="2" bestFit="1" customWidth="1"/>
    <col min="8188" max="8188" width="14.26953125" style="2" customWidth="1"/>
    <col min="8189" max="8190" width="11.26953125" style="2" customWidth="1"/>
    <col min="8191" max="8191" width="11.7265625" style="2" customWidth="1"/>
    <col min="8192" max="8192" width="9" style="2" customWidth="1"/>
    <col min="8193" max="8193" width="8.54296875" style="2" bestFit="1" customWidth="1"/>
    <col min="8194" max="8194" width="10.26953125" style="2" bestFit="1" customWidth="1"/>
    <col min="8195" max="8195" width="12" style="2" customWidth="1"/>
    <col min="8196" max="8196" width="11" style="2" bestFit="1" customWidth="1"/>
    <col min="8197" max="8197" width="11" style="2" customWidth="1"/>
    <col min="8198" max="8198" width="9.54296875" style="2" customWidth="1"/>
    <col min="8199" max="8199" width="9" style="2" customWidth="1"/>
    <col min="8200" max="8200" width="11.7265625" style="2" customWidth="1"/>
    <col min="8201" max="8201" width="17" style="2" bestFit="1" customWidth="1"/>
    <col min="8202" max="8202" width="15.54296875" style="2" bestFit="1" customWidth="1"/>
    <col min="8203" max="8204" width="14.26953125" style="2" bestFit="1" customWidth="1"/>
    <col min="8205" max="8434" width="9" style="2"/>
    <col min="8435" max="8435" width="7.26953125" style="2" customWidth="1"/>
    <col min="8436" max="8436" width="9.54296875" style="2" customWidth="1"/>
    <col min="8437" max="8437" width="11" style="2" customWidth="1"/>
    <col min="8438" max="8438" width="17.54296875" style="2" customWidth="1"/>
    <col min="8439" max="8439" width="9" style="2"/>
    <col min="8440" max="8440" width="16.7265625" style="2" customWidth="1"/>
    <col min="8441" max="8441" width="13.453125" style="2" customWidth="1"/>
    <col min="8442" max="8442" width="9" style="2"/>
    <col min="8443" max="8443" width="11" style="2" bestFit="1" customWidth="1"/>
    <col min="8444" max="8444" width="14.26953125" style="2" customWidth="1"/>
    <col min="8445" max="8446" width="11.26953125" style="2" customWidth="1"/>
    <col min="8447" max="8447" width="11.7265625" style="2" customWidth="1"/>
    <col min="8448" max="8448" width="9" style="2" customWidth="1"/>
    <col min="8449" max="8449" width="8.54296875" style="2" bestFit="1" customWidth="1"/>
    <col min="8450" max="8450" width="10.26953125" style="2" bestFit="1" customWidth="1"/>
    <col min="8451" max="8451" width="12" style="2" customWidth="1"/>
    <col min="8452" max="8452" width="11" style="2" bestFit="1" customWidth="1"/>
    <col min="8453" max="8453" width="11" style="2" customWidth="1"/>
    <col min="8454" max="8454" width="9.54296875" style="2" customWidth="1"/>
    <col min="8455" max="8455" width="9" style="2" customWidth="1"/>
    <col min="8456" max="8456" width="11.7265625" style="2" customWidth="1"/>
    <col min="8457" max="8457" width="17" style="2" bestFit="1" customWidth="1"/>
    <col min="8458" max="8458" width="15.54296875" style="2" bestFit="1" customWidth="1"/>
    <col min="8459" max="8460" width="14.26953125" style="2" bestFit="1" customWidth="1"/>
    <col min="8461" max="8690" width="9" style="2"/>
    <col min="8691" max="8691" width="7.26953125" style="2" customWidth="1"/>
    <col min="8692" max="8692" width="9.54296875" style="2" customWidth="1"/>
    <col min="8693" max="8693" width="11" style="2" customWidth="1"/>
    <col min="8694" max="8694" width="17.54296875" style="2" customWidth="1"/>
    <col min="8695" max="8695" width="9" style="2"/>
    <col min="8696" max="8696" width="16.7265625" style="2" customWidth="1"/>
    <col min="8697" max="8697" width="13.453125" style="2" customWidth="1"/>
    <col min="8698" max="8698" width="9" style="2"/>
    <col min="8699" max="8699" width="11" style="2" bestFit="1" customWidth="1"/>
    <col min="8700" max="8700" width="14.26953125" style="2" customWidth="1"/>
    <col min="8701" max="8702" width="11.26953125" style="2" customWidth="1"/>
    <col min="8703" max="8703" width="11.7265625" style="2" customWidth="1"/>
    <col min="8704" max="8704" width="9" style="2" customWidth="1"/>
    <col min="8705" max="8705" width="8.54296875" style="2" bestFit="1" customWidth="1"/>
    <col min="8706" max="8706" width="10.26953125" style="2" bestFit="1" customWidth="1"/>
    <col min="8707" max="8707" width="12" style="2" customWidth="1"/>
    <col min="8708" max="8708" width="11" style="2" bestFit="1" customWidth="1"/>
    <col min="8709" max="8709" width="11" style="2" customWidth="1"/>
    <col min="8710" max="8710" width="9.54296875" style="2" customWidth="1"/>
    <col min="8711" max="8711" width="9" style="2" customWidth="1"/>
    <col min="8712" max="8712" width="11.7265625" style="2" customWidth="1"/>
    <col min="8713" max="8713" width="17" style="2" bestFit="1" customWidth="1"/>
    <col min="8714" max="8714" width="15.54296875" style="2" bestFit="1" customWidth="1"/>
    <col min="8715" max="8716" width="14.26953125" style="2" bestFit="1" customWidth="1"/>
    <col min="8717" max="8946" width="9" style="2"/>
    <col min="8947" max="8947" width="7.26953125" style="2" customWidth="1"/>
    <col min="8948" max="8948" width="9.54296875" style="2" customWidth="1"/>
    <col min="8949" max="8949" width="11" style="2" customWidth="1"/>
    <col min="8950" max="8950" width="17.54296875" style="2" customWidth="1"/>
    <col min="8951" max="8951" width="9" style="2"/>
    <col min="8952" max="8952" width="16.7265625" style="2" customWidth="1"/>
    <col min="8953" max="8953" width="13.453125" style="2" customWidth="1"/>
    <col min="8954" max="8954" width="9" style="2"/>
    <col min="8955" max="8955" width="11" style="2" bestFit="1" customWidth="1"/>
    <col min="8956" max="8956" width="14.26953125" style="2" customWidth="1"/>
    <col min="8957" max="8958" width="11.26953125" style="2" customWidth="1"/>
    <col min="8959" max="8959" width="11.7265625" style="2" customWidth="1"/>
    <col min="8960" max="8960" width="9" style="2" customWidth="1"/>
    <col min="8961" max="8961" width="8.54296875" style="2" bestFit="1" customWidth="1"/>
    <col min="8962" max="8962" width="10.26953125" style="2" bestFit="1" customWidth="1"/>
    <col min="8963" max="8963" width="12" style="2" customWidth="1"/>
    <col min="8964" max="8964" width="11" style="2" bestFit="1" customWidth="1"/>
    <col min="8965" max="8965" width="11" style="2" customWidth="1"/>
    <col min="8966" max="8966" width="9.54296875" style="2" customWidth="1"/>
    <col min="8967" max="8967" width="9" style="2" customWidth="1"/>
    <col min="8968" max="8968" width="11.7265625" style="2" customWidth="1"/>
    <col min="8969" max="8969" width="17" style="2" bestFit="1" customWidth="1"/>
    <col min="8970" max="8970" width="15.54296875" style="2" bestFit="1" customWidth="1"/>
    <col min="8971" max="8972" width="14.26953125" style="2" bestFit="1" customWidth="1"/>
    <col min="8973" max="9202" width="9" style="2"/>
    <col min="9203" max="9203" width="7.26953125" style="2" customWidth="1"/>
    <col min="9204" max="9204" width="9.54296875" style="2" customWidth="1"/>
    <col min="9205" max="9205" width="11" style="2" customWidth="1"/>
    <col min="9206" max="9206" width="17.54296875" style="2" customWidth="1"/>
    <col min="9207" max="9207" width="9" style="2"/>
    <col min="9208" max="9208" width="16.7265625" style="2" customWidth="1"/>
    <col min="9209" max="9209" width="13.453125" style="2" customWidth="1"/>
    <col min="9210" max="9210" width="9" style="2"/>
    <col min="9211" max="9211" width="11" style="2" bestFit="1" customWidth="1"/>
    <col min="9212" max="9212" width="14.26953125" style="2" customWidth="1"/>
    <col min="9213" max="9214" width="11.26953125" style="2" customWidth="1"/>
    <col min="9215" max="9215" width="11.7265625" style="2" customWidth="1"/>
    <col min="9216" max="9216" width="9" style="2" customWidth="1"/>
    <col min="9217" max="9217" width="8.54296875" style="2" bestFit="1" customWidth="1"/>
    <col min="9218" max="9218" width="10.26953125" style="2" bestFit="1" customWidth="1"/>
    <col min="9219" max="9219" width="12" style="2" customWidth="1"/>
    <col min="9220" max="9220" width="11" style="2" bestFit="1" customWidth="1"/>
    <col min="9221" max="9221" width="11" style="2" customWidth="1"/>
    <col min="9222" max="9222" width="9.54296875" style="2" customWidth="1"/>
    <col min="9223" max="9223" width="9" style="2" customWidth="1"/>
    <col min="9224" max="9224" width="11.7265625" style="2" customWidth="1"/>
    <col min="9225" max="9225" width="17" style="2" bestFit="1" customWidth="1"/>
    <col min="9226" max="9226" width="15.54296875" style="2" bestFit="1" customWidth="1"/>
    <col min="9227" max="9228" width="14.26953125" style="2" bestFit="1" customWidth="1"/>
    <col min="9229" max="9458" width="9" style="2"/>
    <col min="9459" max="9459" width="7.26953125" style="2" customWidth="1"/>
    <col min="9460" max="9460" width="9.54296875" style="2" customWidth="1"/>
    <col min="9461" max="9461" width="11" style="2" customWidth="1"/>
    <col min="9462" max="9462" width="17.54296875" style="2" customWidth="1"/>
    <col min="9463" max="9463" width="9" style="2"/>
    <col min="9464" max="9464" width="16.7265625" style="2" customWidth="1"/>
    <col min="9465" max="9465" width="13.453125" style="2" customWidth="1"/>
    <col min="9466" max="9466" width="9" style="2"/>
    <col min="9467" max="9467" width="11" style="2" bestFit="1" customWidth="1"/>
    <col min="9468" max="9468" width="14.26953125" style="2" customWidth="1"/>
    <col min="9469" max="9470" width="11.26953125" style="2" customWidth="1"/>
    <col min="9471" max="9471" width="11.7265625" style="2" customWidth="1"/>
    <col min="9472" max="9472" width="9" style="2" customWidth="1"/>
    <col min="9473" max="9473" width="8.54296875" style="2" bestFit="1" customWidth="1"/>
    <col min="9474" max="9474" width="10.26953125" style="2" bestFit="1" customWidth="1"/>
    <col min="9475" max="9475" width="12" style="2" customWidth="1"/>
    <col min="9476" max="9476" width="11" style="2" bestFit="1" customWidth="1"/>
    <col min="9477" max="9477" width="11" style="2" customWidth="1"/>
    <col min="9478" max="9478" width="9.54296875" style="2" customWidth="1"/>
    <col min="9479" max="9479" width="9" style="2" customWidth="1"/>
    <col min="9480" max="9480" width="11.7265625" style="2" customWidth="1"/>
    <col min="9481" max="9481" width="17" style="2" bestFit="1" customWidth="1"/>
    <col min="9482" max="9482" width="15.54296875" style="2" bestFit="1" customWidth="1"/>
    <col min="9483" max="9484" width="14.26953125" style="2" bestFit="1" customWidth="1"/>
    <col min="9485" max="9714" width="9" style="2"/>
    <col min="9715" max="9715" width="7.26953125" style="2" customWidth="1"/>
    <col min="9716" max="9716" width="9.54296875" style="2" customWidth="1"/>
    <col min="9717" max="9717" width="11" style="2" customWidth="1"/>
    <col min="9718" max="9718" width="17.54296875" style="2" customWidth="1"/>
    <col min="9719" max="9719" width="9" style="2"/>
    <col min="9720" max="9720" width="16.7265625" style="2" customWidth="1"/>
    <col min="9721" max="9721" width="13.453125" style="2" customWidth="1"/>
    <col min="9722" max="9722" width="9" style="2"/>
    <col min="9723" max="9723" width="11" style="2" bestFit="1" customWidth="1"/>
    <col min="9724" max="9724" width="14.26953125" style="2" customWidth="1"/>
    <col min="9725" max="9726" width="11.26953125" style="2" customWidth="1"/>
    <col min="9727" max="9727" width="11.7265625" style="2" customWidth="1"/>
    <col min="9728" max="9728" width="9" style="2" customWidth="1"/>
    <col min="9729" max="9729" width="8.54296875" style="2" bestFit="1" customWidth="1"/>
    <col min="9730" max="9730" width="10.26953125" style="2" bestFit="1" customWidth="1"/>
    <col min="9731" max="9731" width="12" style="2" customWidth="1"/>
    <col min="9732" max="9732" width="11" style="2" bestFit="1" customWidth="1"/>
    <col min="9733" max="9733" width="11" style="2" customWidth="1"/>
    <col min="9734" max="9734" width="9.54296875" style="2" customWidth="1"/>
    <col min="9735" max="9735" width="9" style="2" customWidth="1"/>
    <col min="9736" max="9736" width="11.7265625" style="2" customWidth="1"/>
    <col min="9737" max="9737" width="17" style="2" bestFit="1" customWidth="1"/>
    <col min="9738" max="9738" width="15.54296875" style="2" bestFit="1" customWidth="1"/>
    <col min="9739" max="9740" width="14.26953125" style="2" bestFit="1" customWidth="1"/>
    <col min="9741" max="9970" width="9" style="2"/>
    <col min="9971" max="9971" width="7.26953125" style="2" customWidth="1"/>
    <col min="9972" max="9972" width="9.54296875" style="2" customWidth="1"/>
    <col min="9973" max="9973" width="11" style="2" customWidth="1"/>
    <col min="9974" max="9974" width="17.54296875" style="2" customWidth="1"/>
    <col min="9975" max="9975" width="9" style="2"/>
    <col min="9976" max="9976" width="16.7265625" style="2" customWidth="1"/>
    <col min="9977" max="9977" width="13.453125" style="2" customWidth="1"/>
    <col min="9978" max="9978" width="9" style="2"/>
    <col min="9979" max="9979" width="11" style="2" bestFit="1" customWidth="1"/>
    <col min="9980" max="9980" width="14.26953125" style="2" customWidth="1"/>
    <col min="9981" max="9982" width="11.26953125" style="2" customWidth="1"/>
    <col min="9983" max="9983" width="11.7265625" style="2" customWidth="1"/>
    <col min="9984" max="9984" width="9" style="2" customWidth="1"/>
    <col min="9985" max="9985" width="8.54296875" style="2" bestFit="1" customWidth="1"/>
    <col min="9986" max="9986" width="10.26953125" style="2" bestFit="1" customWidth="1"/>
    <col min="9987" max="9987" width="12" style="2" customWidth="1"/>
    <col min="9988" max="9988" width="11" style="2" bestFit="1" customWidth="1"/>
    <col min="9989" max="9989" width="11" style="2" customWidth="1"/>
    <col min="9990" max="9990" width="9.54296875" style="2" customWidth="1"/>
    <col min="9991" max="9991" width="9" style="2" customWidth="1"/>
    <col min="9992" max="9992" width="11.7265625" style="2" customWidth="1"/>
    <col min="9993" max="9993" width="17" style="2" bestFit="1" customWidth="1"/>
    <col min="9994" max="9994" width="15.54296875" style="2" bestFit="1" customWidth="1"/>
    <col min="9995" max="9996" width="14.26953125" style="2" bestFit="1" customWidth="1"/>
    <col min="9997" max="10226" width="9" style="2"/>
    <col min="10227" max="10227" width="7.26953125" style="2" customWidth="1"/>
    <col min="10228" max="10228" width="9.54296875" style="2" customWidth="1"/>
    <col min="10229" max="10229" width="11" style="2" customWidth="1"/>
    <col min="10230" max="10230" width="17.54296875" style="2" customWidth="1"/>
    <col min="10231" max="10231" width="9" style="2"/>
    <col min="10232" max="10232" width="16.7265625" style="2" customWidth="1"/>
    <col min="10233" max="10233" width="13.453125" style="2" customWidth="1"/>
    <col min="10234" max="10234" width="9" style="2"/>
    <col min="10235" max="10235" width="11" style="2" bestFit="1" customWidth="1"/>
    <col min="10236" max="10236" width="14.26953125" style="2" customWidth="1"/>
    <col min="10237" max="10238" width="11.26953125" style="2" customWidth="1"/>
    <col min="10239" max="10239" width="11.7265625" style="2" customWidth="1"/>
    <col min="10240" max="10240" width="9" style="2" customWidth="1"/>
    <col min="10241" max="10241" width="8.54296875" style="2" bestFit="1" customWidth="1"/>
    <col min="10242" max="10242" width="10.26953125" style="2" bestFit="1" customWidth="1"/>
    <col min="10243" max="10243" width="12" style="2" customWidth="1"/>
    <col min="10244" max="10244" width="11" style="2" bestFit="1" customWidth="1"/>
    <col min="10245" max="10245" width="11" style="2" customWidth="1"/>
    <col min="10246" max="10246" width="9.54296875" style="2" customWidth="1"/>
    <col min="10247" max="10247" width="9" style="2" customWidth="1"/>
    <col min="10248" max="10248" width="11.7265625" style="2" customWidth="1"/>
    <col min="10249" max="10249" width="17" style="2" bestFit="1" customWidth="1"/>
    <col min="10250" max="10250" width="15.54296875" style="2" bestFit="1" customWidth="1"/>
    <col min="10251" max="10252" width="14.26953125" style="2" bestFit="1" customWidth="1"/>
    <col min="10253" max="10482" width="9" style="2"/>
    <col min="10483" max="10483" width="7.26953125" style="2" customWidth="1"/>
    <col min="10484" max="10484" width="9.54296875" style="2" customWidth="1"/>
    <col min="10485" max="10485" width="11" style="2" customWidth="1"/>
    <col min="10486" max="10486" width="17.54296875" style="2" customWidth="1"/>
    <col min="10487" max="10487" width="9" style="2"/>
    <col min="10488" max="10488" width="16.7265625" style="2" customWidth="1"/>
    <col min="10489" max="10489" width="13.453125" style="2" customWidth="1"/>
    <col min="10490" max="10490" width="9" style="2"/>
    <col min="10491" max="10491" width="11" style="2" bestFit="1" customWidth="1"/>
    <col min="10492" max="10492" width="14.26953125" style="2" customWidth="1"/>
    <col min="10493" max="10494" width="11.26953125" style="2" customWidth="1"/>
    <col min="10495" max="10495" width="11.7265625" style="2" customWidth="1"/>
    <col min="10496" max="10496" width="9" style="2" customWidth="1"/>
    <col min="10497" max="10497" width="8.54296875" style="2" bestFit="1" customWidth="1"/>
    <col min="10498" max="10498" width="10.26953125" style="2" bestFit="1" customWidth="1"/>
    <col min="10499" max="10499" width="12" style="2" customWidth="1"/>
    <col min="10500" max="10500" width="11" style="2" bestFit="1" customWidth="1"/>
    <col min="10501" max="10501" width="11" style="2" customWidth="1"/>
    <col min="10502" max="10502" width="9.54296875" style="2" customWidth="1"/>
    <col min="10503" max="10503" width="9" style="2" customWidth="1"/>
    <col min="10504" max="10504" width="11.7265625" style="2" customWidth="1"/>
    <col min="10505" max="10505" width="17" style="2" bestFit="1" customWidth="1"/>
    <col min="10506" max="10506" width="15.54296875" style="2" bestFit="1" customWidth="1"/>
    <col min="10507" max="10508" width="14.26953125" style="2" bestFit="1" customWidth="1"/>
    <col min="10509" max="10738" width="9" style="2"/>
    <col min="10739" max="10739" width="7.26953125" style="2" customWidth="1"/>
    <col min="10740" max="10740" width="9.54296875" style="2" customWidth="1"/>
    <col min="10741" max="10741" width="11" style="2" customWidth="1"/>
    <col min="10742" max="10742" width="17.54296875" style="2" customWidth="1"/>
    <col min="10743" max="10743" width="9" style="2"/>
    <col min="10744" max="10744" width="16.7265625" style="2" customWidth="1"/>
    <col min="10745" max="10745" width="13.453125" style="2" customWidth="1"/>
    <col min="10746" max="10746" width="9" style="2"/>
    <col min="10747" max="10747" width="11" style="2" bestFit="1" customWidth="1"/>
    <col min="10748" max="10748" width="14.26953125" style="2" customWidth="1"/>
    <col min="10749" max="10750" width="11.26953125" style="2" customWidth="1"/>
    <col min="10751" max="10751" width="11.7265625" style="2" customWidth="1"/>
    <col min="10752" max="10752" width="9" style="2" customWidth="1"/>
    <col min="10753" max="10753" width="8.54296875" style="2" bestFit="1" customWidth="1"/>
    <col min="10754" max="10754" width="10.26953125" style="2" bestFit="1" customWidth="1"/>
    <col min="10755" max="10755" width="12" style="2" customWidth="1"/>
    <col min="10756" max="10756" width="11" style="2" bestFit="1" customWidth="1"/>
    <col min="10757" max="10757" width="11" style="2" customWidth="1"/>
    <col min="10758" max="10758" width="9.54296875" style="2" customWidth="1"/>
    <col min="10759" max="10759" width="9" style="2" customWidth="1"/>
    <col min="10760" max="10760" width="11.7265625" style="2" customWidth="1"/>
    <col min="10761" max="10761" width="17" style="2" bestFit="1" customWidth="1"/>
    <col min="10762" max="10762" width="15.54296875" style="2" bestFit="1" customWidth="1"/>
    <col min="10763" max="10764" width="14.26953125" style="2" bestFit="1" customWidth="1"/>
    <col min="10765" max="10994" width="9" style="2"/>
    <col min="10995" max="10995" width="7.26953125" style="2" customWidth="1"/>
    <col min="10996" max="10996" width="9.54296875" style="2" customWidth="1"/>
    <col min="10997" max="10997" width="11" style="2" customWidth="1"/>
    <col min="10998" max="10998" width="17.54296875" style="2" customWidth="1"/>
    <col min="10999" max="10999" width="9" style="2"/>
    <col min="11000" max="11000" width="16.7265625" style="2" customWidth="1"/>
    <col min="11001" max="11001" width="13.453125" style="2" customWidth="1"/>
    <col min="11002" max="11002" width="9" style="2"/>
    <col min="11003" max="11003" width="11" style="2" bestFit="1" customWidth="1"/>
    <col min="11004" max="11004" width="14.26953125" style="2" customWidth="1"/>
    <col min="11005" max="11006" width="11.26953125" style="2" customWidth="1"/>
    <col min="11007" max="11007" width="11.7265625" style="2" customWidth="1"/>
    <col min="11008" max="11008" width="9" style="2" customWidth="1"/>
    <col min="11009" max="11009" width="8.54296875" style="2" bestFit="1" customWidth="1"/>
    <col min="11010" max="11010" width="10.26953125" style="2" bestFit="1" customWidth="1"/>
    <col min="11011" max="11011" width="12" style="2" customWidth="1"/>
    <col min="11012" max="11012" width="11" style="2" bestFit="1" customWidth="1"/>
    <col min="11013" max="11013" width="11" style="2" customWidth="1"/>
    <col min="11014" max="11014" width="9.54296875" style="2" customWidth="1"/>
    <col min="11015" max="11015" width="9" style="2" customWidth="1"/>
    <col min="11016" max="11016" width="11.7265625" style="2" customWidth="1"/>
    <col min="11017" max="11017" width="17" style="2" bestFit="1" customWidth="1"/>
    <col min="11018" max="11018" width="15.54296875" style="2" bestFit="1" customWidth="1"/>
    <col min="11019" max="11020" width="14.26953125" style="2" bestFit="1" customWidth="1"/>
    <col min="11021" max="11250" width="9" style="2"/>
    <col min="11251" max="11251" width="7.26953125" style="2" customWidth="1"/>
    <col min="11252" max="11252" width="9.54296875" style="2" customWidth="1"/>
    <col min="11253" max="11253" width="11" style="2" customWidth="1"/>
    <col min="11254" max="11254" width="17.54296875" style="2" customWidth="1"/>
    <col min="11255" max="11255" width="9" style="2"/>
    <col min="11256" max="11256" width="16.7265625" style="2" customWidth="1"/>
    <col min="11257" max="11257" width="13.453125" style="2" customWidth="1"/>
    <col min="11258" max="11258" width="9" style="2"/>
    <col min="11259" max="11259" width="11" style="2" bestFit="1" customWidth="1"/>
    <col min="11260" max="11260" width="14.26953125" style="2" customWidth="1"/>
    <col min="11261" max="11262" width="11.26953125" style="2" customWidth="1"/>
    <col min="11263" max="11263" width="11.7265625" style="2" customWidth="1"/>
    <col min="11264" max="11264" width="9" style="2" customWidth="1"/>
    <col min="11265" max="11265" width="8.54296875" style="2" bestFit="1" customWidth="1"/>
    <col min="11266" max="11266" width="10.26953125" style="2" bestFit="1" customWidth="1"/>
    <col min="11267" max="11267" width="12" style="2" customWidth="1"/>
    <col min="11268" max="11268" width="11" style="2" bestFit="1" customWidth="1"/>
    <col min="11269" max="11269" width="11" style="2" customWidth="1"/>
    <col min="11270" max="11270" width="9.54296875" style="2" customWidth="1"/>
    <col min="11271" max="11271" width="9" style="2" customWidth="1"/>
    <col min="11272" max="11272" width="11.7265625" style="2" customWidth="1"/>
    <col min="11273" max="11273" width="17" style="2" bestFit="1" customWidth="1"/>
    <col min="11274" max="11274" width="15.54296875" style="2" bestFit="1" customWidth="1"/>
    <col min="11275" max="11276" width="14.26953125" style="2" bestFit="1" customWidth="1"/>
    <col min="11277" max="11506" width="9" style="2"/>
    <col min="11507" max="11507" width="7.26953125" style="2" customWidth="1"/>
    <col min="11508" max="11508" width="9.54296875" style="2" customWidth="1"/>
    <col min="11509" max="11509" width="11" style="2" customWidth="1"/>
    <col min="11510" max="11510" width="17.54296875" style="2" customWidth="1"/>
    <col min="11511" max="11511" width="9" style="2"/>
    <col min="11512" max="11512" width="16.7265625" style="2" customWidth="1"/>
    <col min="11513" max="11513" width="13.453125" style="2" customWidth="1"/>
    <col min="11514" max="11514" width="9" style="2"/>
    <col min="11515" max="11515" width="11" style="2" bestFit="1" customWidth="1"/>
    <col min="11516" max="11516" width="14.26953125" style="2" customWidth="1"/>
    <col min="11517" max="11518" width="11.26953125" style="2" customWidth="1"/>
    <col min="11519" max="11519" width="11.7265625" style="2" customWidth="1"/>
    <col min="11520" max="11520" width="9" style="2" customWidth="1"/>
    <col min="11521" max="11521" width="8.54296875" style="2" bestFit="1" customWidth="1"/>
    <col min="11522" max="11522" width="10.26953125" style="2" bestFit="1" customWidth="1"/>
    <col min="11523" max="11523" width="12" style="2" customWidth="1"/>
    <col min="11524" max="11524" width="11" style="2" bestFit="1" customWidth="1"/>
    <col min="11525" max="11525" width="11" style="2" customWidth="1"/>
    <col min="11526" max="11526" width="9.54296875" style="2" customWidth="1"/>
    <col min="11527" max="11527" width="9" style="2" customWidth="1"/>
    <col min="11528" max="11528" width="11.7265625" style="2" customWidth="1"/>
    <col min="11529" max="11529" width="17" style="2" bestFit="1" customWidth="1"/>
    <col min="11530" max="11530" width="15.54296875" style="2" bestFit="1" customWidth="1"/>
    <col min="11531" max="11532" width="14.26953125" style="2" bestFit="1" customWidth="1"/>
    <col min="11533" max="11762" width="9" style="2"/>
    <col min="11763" max="11763" width="7.26953125" style="2" customWidth="1"/>
    <col min="11764" max="11764" width="9.54296875" style="2" customWidth="1"/>
    <col min="11765" max="11765" width="11" style="2" customWidth="1"/>
    <col min="11766" max="11766" width="17.54296875" style="2" customWidth="1"/>
    <col min="11767" max="11767" width="9" style="2"/>
    <col min="11768" max="11768" width="16.7265625" style="2" customWidth="1"/>
    <col min="11769" max="11769" width="13.453125" style="2" customWidth="1"/>
    <col min="11770" max="11770" width="9" style="2"/>
    <col min="11771" max="11771" width="11" style="2" bestFit="1" customWidth="1"/>
    <col min="11772" max="11772" width="14.26953125" style="2" customWidth="1"/>
    <col min="11773" max="11774" width="11.26953125" style="2" customWidth="1"/>
    <col min="11775" max="11775" width="11.7265625" style="2" customWidth="1"/>
    <col min="11776" max="11776" width="9" style="2" customWidth="1"/>
    <col min="11777" max="11777" width="8.54296875" style="2" bestFit="1" customWidth="1"/>
    <col min="11778" max="11778" width="10.26953125" style="2" bestFit="1" customWidth="1"/>
    <col min="11779" max="11779" width="12" style="2" customWidth="1"/>
    <col min="11780" max="11780" width="11" style="2" bestFit="1" customWidth="1"/>
    <col min="11781" max="11781" width="11" style="2" customWidth="1"/>
    <col min="11782" max="11782" width="9.54296875" style="2" customWidth="1"/>
    <col min="11783" max="11783" width="9" style="2" customWidth="1"/>
    <col min="11784" max="11784" width="11.7265625" style="2" customWidth="1"/>
    <col min="11785" max="11785" width="17" style="2" bestFit="1" customWidth="1"/>
    <col min="11786" max="11786" width="15.54296875" style="2" bestFit="1" customWidth="1"/>
    <col min="11787" max="11788" width="14.26953125" style="2" bestFit="1" customWidth="1"/>
    <col min="11789" max="12018" width="9" style="2"/>
    <col min="12019" max="12019" width="7.26953125" style="2" customWidth="1"/>
    <col min="12020" max="12020" width="9.54296875" style="2" customWidth="1"/>
    <col min="12021" max="12021" width="11" style="2" customWidth="1"/>
    <col min="12022" max="12022" width="17.54296875" style="2" customWidth="1"/>
    <col min="12023" max="12023" width="9" style="2"/>
    <col min="12024" max="12024" width="16.7265625" style="2" customWidth="1"/>
    <col min="12025" max="12025" width="13.453125" style="2" customWidth="1"/>
    <col min="12026" max="12026" width="9" style="2"/>
    <col min="12027" max="12027" width="11" style="2" bestFit="1" customWidth="1"/>
    <col min="12028" max="12028" width="14.26953125" style="2" customWidth="1"/>
    <col min="12029" max="12030" width="11.26953125" style="2" customWidth="1"/>
    <col min="12031" max="12031" width="11.7265625" style="2" customWidth="1"/>
    <col min="12032" max="12032" width="9" style="2" customWidth="1"/>
    <col min="12033" max="12033" width="8.54296875" style="2" bestFit="1" customWidth="1"/>
    <col min="12034" max="12034" width="10.26953125" style="2" bestFit="1" customWidth="1"/>
    <col min="12035" max="12035" width="12" style="2" customWidth="1"/>
    <col min="12036" max="12036" width="11" style="2" bestFit="1" customWidth="1"/>
    <col min="12037" max="12037" width="11" style="2" customWidth="1"/>
    <col min="12038" max="12038" width="9.54296875" style="2" customWidth="1"/>
    <col min="12039" max="12039" width="9" style="2" customWidth="1"/>
    <col min="12040" max="12040" width="11.7265625" style="2" customWidth="1"/>
    <col min="12041" max="12041" width="17" style="2" bestFit="1" customWidth="1"/>
    <col min="12042" max="12042" width="15.54296875" style="2" bestFit="1" customWidth="1"/>
    <col min="12043" max="12044" width="14.26953125" style="2" bestFit="1" customWidth="1"/>
    <col min="12045" max="12274" width="9" style="2"/>
    <col min="12275" max="12275" width="7.26953125" style="2" customWidth="1"/>
    <col min="12276" max="12276" width="9.54296875" style="2" customWidth="1"/>
    <col min="12277" max="12277" width="11" style="2" customWidth="1"/>
    <col min="12278" max="12278" width="17.54296875" style="2" customWidth="1"/>
    <col min="12279" max="12279" width="9" style="2"/>
    <col min="12280" max="12280" width="16.7265625" style="2" customWidth="1"/>
    <col min="12281" max="12281" width="13.453125" style="2" customWidth="1"/>
    <col min="12282" max="12282" width="9" style="2"/>
    <col min="12283" max="12283" width="11" style="2" bestFit="1" customWidth="1"/>
    <col min="12284" max="12284" width="14.26953125" style="2" customWidth="1"/>
    <col min="12285" max="12286" width="11.26953125" style="2" customWidth="1"/>
    <col min="12287" max="12287" width="11.7265625" style="2" customWidth="1"/>
    <col min="12288" max="12288" width="9" style="2" customWidth="1"/>
    <col min="12289" max="12289" width="8.54296875" style="2" bestFit="1" customWidth="1"/>
    <col min="12290" max="12290" width="10.26953125" style="2" bestFit="1" customWidth="1"/>
    <col min="12291" max="12291" width="12" style="2" customWidth="1"/>
    <col min="12292" max="12292" width="11" style="2" bestFit="1" customWidth="1"/>
    <col min="12293" max="12293" width="11" style="2" customWidth="1"/>
    <col min="12294" max="12294" width="9.54296875" style="2" customWidth="1"/>
    <col min="12295" max="12295" width="9" style="2" customWidth="1"/>
    <col min="12296" max="12296" width="11.7265625" style="2" customWidth="1"/>
    <col min="12297" max="12297" width="17" style="2" bestFit="1" customWidth="1"/>
    <col min="12298" max="12298" width="15.54296875" style="2" bestFit="1" customWidth="1"/>
    <col min="12299" max="12300" width="14.26953125" style="2" bestFit="1" customWidth="1"/>
    <col min="12301" max="12530" width="9" style="2"/>
    <col min="12531" max="12531" width="7.26953125" style="2" customWidth="1"/>
    <col min="12532" max="12532" width="9.54296875" style="2" customWidth="1"/>
    <col min="12533" max="12533" width="11" style="2" customWidth="1"/>
    <col min="12534" max="12534" width="17.54296875" style="2" customWidth="1"/>
    <col min="12535" max="12535" width="9" style="2"/>
    <col min="12536" max="12536" width="16.7265625" style="2" customWidth="1"/>
    <col min="12537" max="12537" width="13.453125" style="2" customWidth="1"/>
    <col min="12538" max="12538" width="9" style="2"/>
    <col min="12539" max="12539" width="11" style="2" bestFit="1" customWidth="1"/>
    <col min="12540" max="12540" width="14.26953125" style="2" customWidth="1"/>
    <col min="12541" max="12542" width="11.26953125" style="2" customWidth="1"/>
    <col min="12543" max="12543" width="11.7265625" style="2" customWidth="1"/>
    <col min="12544" max="12544" width="9" style="2" customWidth="1"/>
    <col min="12545" max="12545" width="8.54296875" style="2" bestFit="1" customWidth="1"/>
    <col min="12546" max="12546" width="10.26953125" style="2" bestFit="1" customWidth="1"/>
    <col min="12547" max="12547" width="12" style="2" customWidth="1"/>
    <col min="12548" max="12548" width="11" style="2" bestFit="1" customWidth="1"/>
    <col min="12549" max="12549" width="11" style="2" customWidth="1"/>
    <col min="12550" max="12550" width="9.54296875" style="2" customWidth="1"/>
    <col min="12551" max="12551" width="9" style="2" customWidth="1"/>
    <col min="12552" max="12552" width="11.7265625" style="2" customWidth="1"/>
    <col min="12553" max="12553" width="17" style="2" bestFit="1" customWidth="1"/>
    <col min="12554" max="12554" width="15.54296875" style="2" bestFit="1" customWidth="1"/>
    <col min="12555" max="12556" width="14.26953125" style="2" bestFit="1" customWidth="1"/>
    <col min="12557" max="12786" width="9" style="2"/>
    <col min="12787" max="12787" width="7.26953125" style="2" customWidth="1"/>
    <col min="12788" max="12788" width="9.54296875" style="2" customWidth="1"/>
    <col min="12789" max="12789" width="11" style="2" customWidth="1"/>
    <col min="12790" max="12790" width="17.54296875" style="2" customWidth="1"/>
    <col min="12791" max="12791" width="9" style="2"/>
    <col min="12792" max="12792" width="16.7265625" style="2" customWidth="1"/>
    <col min="12793" max="12793" width="13.453125" style="2" customWidth="1"/>
    <col min="12794" max="12794" width="9" style="2"/>
    <col min="12795" max="12795" width="11" style="2" bestFit="1" customWidth="1"/>
    <col min="12796" max="12796" width="14.26953125" style="2" customWidth="1"/>
    <col min="12797" max="12798" width="11.26953125" style="2" customWidth="1"/>
    <col min="12799" max="12799" width="11.7265625" style="2" customWidth="1"/>
    <col min="12800" max="12800" width="9" style="2" customWidth="1"/>
    <col min="12801" max="12801" width="8.54296875" style="2" bestFit="1" customWidth="1"/>
    <col min="12802" max="12802" width="10.26953125" style="2" bestFit="1" customWidth="1"/>
    <col min="12803" max="12803" width="12" style="2" customWidth="1"/>
    <col min="12804" max="12804" width="11" style="2" bestFit="1" customWidth="1"/>
    <col min="12805" max="12805" width="11" style="2" customWidth="1"/>
    <col min="12806" max="12806" width="9.54296875" style="2" customWidth="1"/>
    <col min="12807" max="12807" width="9" style="2" customWidth="1"/>
    <col min="12808" max="12808" width="11.7265625" style="2" customWidth="1"/>
    <col min="12809" max="12809" width="17" style="2" bestFit="1" customWidth="1"/>
    <col min="12810" max="12810" width="15.54296875" style="2" bestFit="1" customWidth="1"/>
    <col min="12811" max="12812" width="14.26953125" style="2" bestFit="1" customWidth="1"/>
    <col min="12813" max="13042" width="9" style="2"/>
    <col min="13043" max="13043" width="7.26953125" style="2" customWidth="1"/>
    <col min="13044" max="13044" width="9.54296875" style="2" customWidth="1"/>
    <col min="13045" max="13045" width="11" style="2" customWidth="1"/>
    <col min="13046" max="13046" width="17.54296875" style="2" customWidth="1"/>
    <col min="13047" max="13047" width="9" style="2"/>
    <col min="13048" max="13048" width="16.7265625" style="2" customWidth="1"/>
    <col min="13049" max="13049" width="13.453125" style="2" customWidth="1"/>
    <col min="13050" max="13050" width="9" style="2"/>
    <col min="13051" max="13051" width="11" style="2" bestFit="1" customWidth="1"/>
    <col min="13052" max="13052" width="14.26953125" style="2" customWidth="1"/>
    <col min="13053" max="13054" width="11.26953125" style="2" customWidth="1"/>
    <col min="13055" max="13055" width="11.7265625" style="2" customWidth="1"/>
    <col min="13056" max="13056" width="9" style="2" customWidth="1"/>
    <col min="13057" max="13057" width="8.54296875" style="2" bestFit="1" customWidth="1"/>
    <col min="13058" max="13058" width="10.26953125" style="2" bestFit="1" customWidth="1"/>
    <col min="13059" max="13059" width="12" style="2" customWidth="1"/>
    <col min="13060" max="13060" width="11" style="2" bestFit="1" customWidth="1"/>
    <col min="13061" max="13061" width="11" style="2" customWidth="1"/>
    <col min="13062" max="13062" width="9.54296875" style="2" customWidth="1"/>
    <col min="13063" max="13063" width="9" style="2" customWidth="1"/>
    <col min="13064" max="13064" width="11.7265625" style="2" customWidth="1"/>
    <col min="13065" max="13065" width="17" style="2" bestFit="1" customWidth="1"/>
    <col min="13066" max="13066" width="15.54296875" style="2" bestFit="1" customWidth="1"/>
    <col min="13067" max="13068" width="14.26953125" style="2" bestFit="1" customWidth="1"/>
    <col min="13069" max="13298" width="9" style="2"/>
    <col min="13299" max="13299" width="7.26953125" style="2" customWidth="1"/>
    <col min="13300" max="13300" width="9.54296875" style="2" customWidth="1"/>
    <col min="13301" max="13301" width="11" style="2" customWidth="1"/>
    <col min="13302" max="13302" width="17.54296875" style="2" customWidth="1"/>
    <col min="13303" max="13303" width="9" style="2"/>
    <col min="13304" max="13304" width="16.7265625" style="2" customWidth="1"/>
    <col min="13305" max="13305" width="13.453125" style="2" customWidth="1"/>
    <col min="13306" max="13306" width="9" style="2"/>
    <col min="13307" max="13307" width="11" style="2" bestFit="1" customWidth="1"/>
    <col min="13308" max="13308" width="14.26953125" style="2" customWidth="1"/>
    <col min="13309" max="13310" width="11.26953125" style="2" customWidth="1"/>
    <col min="13311" max="13311" width="11.7265625" style="2" customWidth="1"/>
    <col min="13312" max="13312" width="9" style="2" customWidth="1"/>
    <col min="13313" max="13313" width="8.54296875" style="2" bestFit="1" customWidth="1"/>
    <col min="13314" max="13314" width="10.26953125" style="2" bestFit="1" customWidth="1"/>
    <col min="13315" max="13315" width="12" style="2" customWidth="1"/>
    <col min="13316" max="13316" width="11" style="2" bestFit="1" customWidth="1"/>
    <col min="13317" max="13317" width="11" style="2" customWidth="1"/>
    <col min="13318" max="13318" width="9.54296875" style="2" customWidth="1"/>
    <col min="13319" max="13319" width="9" style="2" customWidth="1"/>
    <col min="13320" max="13320" width="11.7265625" style="2" customWidth="1"/>
    <col min="13321" max="13321" width="17" style="2" bestFit="1" customWidth="1"/>
    <col min="13322" max="13322" width="15.54296875" style="2" bestFit="1" customWidth="1"/>
    <col min="13323" max="13324" width="14.26953125" style="2" bestFit="1" customWidth="1"/>
    <col min="13325" max="13554" width="9" style="2"/>
    <col min="13555" max="13555" width="7.26953125" style="2" customWidth="1"/>
    <col min="13556" max="13556" width="9.54296875" style="2" customWidth="1"/>
    <col min="13557" max="13557" width="11" style="2" customWidth="1"/>
    <col min="13558" max="13558" width="17.54296875" style="2" customWidth="1"/>
    <col min="13559" max="13559" width="9" style="2"/>
    <col min="13560" max="13560" width="16.7265625" style="2" customWidth="1"/>
    <col min="13561" max="13561" width="13.453125" style="2" customWidth="1"/>
    <col min="13562" max="13562" width="9" style="2"/>
    <col min="13563" max="13563" width="11" style="2" bestFit="1" customWidth="1"/>
    <col min="13564" max="13564" width="14.26953125" style="2" customWidth="1"/>
    <col min="13565" max="13566" width="11.26953125" style="2" customWidth="1"/>
    <col min="13567" max="13567" width="11.7265625" style="2" customWidth="1"/>
    <col min="13568" max="13568" width="9" style="2" customWidth="1"/>
    <col min="13569" max="13569" width="8.54296875" style="2" bestFit="1" customWidth="1"/>
    <col min="13570" max="13570" width="10.26953125" style="2" bestFit="1" customWidth="1"/>
    <col min="13571" max="13571" width="12" style="2" customWidth="1"/>
    <col min="13572" max="13572" width="11" style="2" bestFit="1" customWidth="1"/>
    <col min="13573" max="13573" width="11" style="2" customWidth="1"/>
    <col min="13574" max="13574" width="9.54296875" style="2" customWidth="1"/>
    <col min="13575" max="13575" width="9" style="2" customWidth="1"/>
    <col min="13576" max="13576" width="11.7265625" style="2" customWidth="1"/>
    <col min="13577" max="13577" width="17" style="2" bestFit="1" customWidth="1"/>
    <col min="13578" max="13578" width="15.54296875" style="2" bestFit="1" customWidth="1"/>
    <col min="13579" max="13580" width="14.26953125" style="2" bestFit="1" customWidth="1"/>
    <col min="13581" max="13810" width="9" style="2"/>
    <col min="13811" max="13811" width="7.26953125" style="2" customWidth="1"/>
    <col min="13812" max="13812" width="9.54296875" style="2" customWidth="1"/>
    <col min="13813" max="13813" width="11" style="2" customWidth="1"/>
    <col min="13814" max="13814" width="17.54296875" style="2" customWidth="1"/>
    <col min="13815" max="13815" width="9" style="2"/>
    <col min="13816" max="13816" width="16.7265625" style="2" customWidth="1"/>
    <col min="13817" max="13817" width="13.453125" style="2" customWidth="1"/>
    <col min="13818" max="13818" width="9" style="2"/>
    <col min="13819" max="13819" width="11" style="2" bestFit="1" customWidth="1"/>
    <col min="13820" max="13820" width="14.26953125" style="2" customWidth="1"/>
    <col min="13821" max="13822" width="11.26953125" style="2" customWidth="1"/>
    <col min="13823" max="13823" width="11.7265625" style="2" customWidth="1"/>
    <col min="13824" max="13824" width="9" style="2" customWidth="1"/>
    <col min="13825" max="13825" width="8.54296875" style="2" bestFit="1" customWidth="1"/>
    <col min="13826" max="13826" width="10.26953125" style="2" bestFit="1" customWidth="1"/>
    <col min="13827" max="13827" width="12" style="2" customWidth="1"/>
    <col min="13828" max="13828" width="11" style="2" bestFit="1" customWidth="1"/>
    <col min="13829" max="13829" width="11" style="2" customWidth="1"/>
    <col min="13830" max="13830" width="9.54296875" style="2" customWidth="1"/>
    <col min="13831" max="13831" width="9" style="2" customWidth="1"/>
    <col min="13832" max="13832" width="11.7265625" style="2" customWidth="1"/>
    <col min="13833" max="13833" width="17" style="2" bestFit="1" customWidth="1"/>
    <col min="13834" max="13834" width="15.54296875" style="2" bestFit="1" customWidth="1"/>
    <col min="13835" max="13836" width="14.26953125" style="2" bestFit="1" customWidth="1"/>
    <col min="13837" max="14066" width="9" style="2"/>
    <col min="14067" max="14067" width="7.26953125" style="2" customWidth="1"/>
    <col min="14068" max="14068" width="9.54296875" style="2" customWidth="1"/>
    <col min="14069" max="14069" width="11" style="2" customWidth="1"/>
    <col min="14070" max="14070" width="17.54296875" style="2" customWidth="1"/>
    <col min="14071" max="14071" width="9" style="2"/>
    <col min="14072" max="14072" width="16.7265625" style="2" customWidth="1"/>
    <col min="14073" max="14073" width="13.453125" style="2" customWidth="1"/>
    <col min="14074" max="14074" width="9" style="2"/>
    <col min="14075" max="14075" width="11" style="2" bestFit="1" customWidth="1"/>
    <col min="14076" max="14076" width="14.26953125" style="2" customWidth="1"/>
    <col min="14077" max="14078" width="11.26953125" style="2" customWidth="1"/>
    <col min="14079" max="14079" width="11.7265625" style="2" customWidth="1"/>
    <col min="14080" max="14080" width="9" style="2" customWidth="1"/>
    <col min="14081" max="14081" width="8.54296875" style="2" bestFit="1" customWidth="1"/>
    <col min="14082" max="14082" width="10.26953125" style="2" bestFit="1" customWidth="1"/>
    <col min="14083" max="14083" width="12" style="2" customWidth="1"/>
    <col min="14084" max="14084" width="11" style="2" bestFit="1" customWidth="1"/>
    <col min="14085" max="14085" width="11" style="2" customWidth="1"/>
    <col min="14086" max="14086" width="9.54296875" style="2" customWidth="1"/>
    <col min="14087" max="14087" width="9" style="2" customWidth="1"/>
    <col min="14088" max="14088" width="11.7265625" style="2" customWidth="1"/>
    <col min="14089" max="14089" width="17" style="2" bestFit="1" customWidth="1"/>
    <col min="14090" max="14090" width="15.54296875" style="2" bestFit="1" customWidth="1"/>
    <col min="14091" max="14092" width="14.26953125" style="2" bestFit="1" customWidth="1"/>
    <col min="14093" max="14322" width="9" style="2"/>
    <col min="14323" max="14323" width="7.26953125" style="2" customWidth="1"/>
    <col min="14324" max="14324" width="9.54296875" style="2" customWidth="1"/>
    <col min="14325" max="14325" width="11" style="2" customWidth="1"/>
    <col min="14326" max="14326" width="17.54296875" style="2" customWidth="1"/>
    <col min="14327" max="14327" width="9" style="2"/>
    <col min="14328" max="14328" width="16.7265625" style="2" customWidth="1"/>
    <col min="14329" max="14329" width="13.453125" style="2" customWidth="1"/>
    <col min="14330" max="14330" width="9" style="2"/>
    <col min="14331" max="14331" width="11" style="2" bestFit="1" customWidth="1"/>
    <col min="14332" max="14332" width="14.26953125" style="2" customWidth="1"/>
    <col min="14333" max="14334" width="11.26953125" style="2" customWidth="1"/>
    <col min="14335" max="14335" width="11.7265625" style="2" customWidth="1"/>
    <col min="14336" max="14336" width="9" style="2" customWidth="1"/>
    <col min="14337" max="14337" width="8.54296875" style="2" bestFit="1" customWidth="1"/>
    <col min="14338" max="14338" width="10.26953125" style="2" bestFit="1" customWidth="1"/>
    <col min="14339" max="14339" width="12" style="2" customWidth="1"/>
    <col min="14340" max="14340" width="11" style="2" bestFit="1" customWidth="1"/>
    <col min="14341" max="14341" width="11" style="2" customWidth="1"/>
    <col min="14342" max="14342" width="9.54296875" style="2" customWidth="1"/>
    <col min="14343" max="14343" width="9" style="2" customWidth="1"/>
    <col min="14344" max="14344" width="11.7265625" style="2" customWidth="1"/>
    <col min="14345" max="14345" width="17" style="2" bestFit="1" customWidth="1"/>
    <col min="14346" max="14346" width="15.54296875" style="2" bestFit="1" customWidth="1"/>
    <col min="14347" max="14348" width="14.26953125" style="2" bestFit="1" customWidth="1"/>
    <col min="14349" max="14578" width="9" style="2"/>
    <col min="14579" max="14579" width="7.26953125" style="2" customWidth="1"/>
    <col min="14580" max="14580" width="9.54296875" style="2" customWidth="1"/>
    <col min="14581" max="14581" width="11" style="2" customWidth="1"/>
    <col min="14582" max="14582" width="17.54296875" style="2" customWidth="1"/>
    <col min="14583" max="14583" width="9" style="2"/>
    <col min="14584" max="14584" width="16.7265625" style="2" customWidth="1"/>
    <col min="14585" max="14585" width="13.453125" style="2" customWidth="1"/>
    <col min="14586" max="14586" width="9" style="2"/>
    <col min="14587" max="14587" width="11" style="2" bestFit="1" customWidth="1"/>
    <col min="14588" max="14588" width="14.26953125" style="2" customWidth="1"/>
    <col min="14589" max="14590" width="11.26953125" style="2" customWidth="1"/>
    <col min="14591" max="14591" width="11.7265625" style="2" customWidth="1"/>
    <col min="14592" max="14592" width="9" style="2" customWidth="1"/>
    <col min="14593" max="14593" width="8.54296875" style="2" bestFit="1" customWidth="1"/>
    <col min="14594" max="14594" width="10.26953125" style="2" bestFit="1" customWidth="1"/>
    <col min="14595" max="14595" width="12" style="2" customWidth="1"/>
    <col min="14596" max="14596" width="11" style="2" bestFit="1" customWidth="1"/>
    <col min="14597" max="14597" width="11" style="2" customWidth="1"/>
    <col min="14598" max="14598" width="9.54296875" style="2" customWidth="1"/>
    <col min="14599" max="14599" width="9" style="2" customWidth="1"/>
    <col min="14600" max="14600" width="11.7265625" style="2" customWidth="1"/>
    <col min="14601" max="14601" width="17" style="2" bestFit="1" customWidth="1"/>
    <col min="14602" max="14602" width="15.54296875" style="2" bestFit="1" customWidth="1"/>
    <col min="14603" max="14604" width="14.26953125" style="2" bestFit="1" customWidth="1"/>
    <col min="14605" max="14834" width="9" style="2"/>
    <col min="14835" max="14835" width="7.26953125" style="2" customWidth="1"/>
    <col min="14836" max="14836" width="9.54296875" style="2" customWidth="1"/>
    <col min="14837" max="14837" width="11" style="2" customWidth="1"/>
    <col min="14838" max="14838" width="17.54296875" style="2" customWidth="1"/>
    <col min="14839" max="14839" width="9" style="2"/>
    <col min="14840" max="14840" width="16.7265625" style="2" customWidth="1"/>
    <col min="14841" max="14841" width="13.453125" style="2" customWidth="1"/>
    <col min="14842" max="14842" width="9" style="2"/>
    <col min="14843" max="14843" width="11" style="2" bestFit="1" customWidth="1"/>
    <col min="14844" max="14844" width="14.26953125" style="2" customWidth="1"/>
    <col min="14845" max="14846" width="11.26953125" style="2" customWidth="1"/>
    <col min="14847" max="14847" width="11.7265625" style="2" customWidth="1"/>
    <col min="14848" max="14848" width="9" style="2" customWidth="1"/>
    <col min="14849" max="14849" width="8.54296875" style="2" bestFit="1" customWidth="1"/>
    <col min="14850" max="14850" width="10.26953125" style="2" bestFit="1" customWidth="1"/>
    <col min="14851" max="14851" width="12" style="2" customWidth="1"/>
    <col min="14852" max="14852" width="11" style="2" bestFit="1" customWidth="1"/>
    <col min="14853" max="14853" width="11" style="2" customWidth="1"/>
    <col min="14854" max="14854" width="9.54296875" style="2" customWidth="1"/>
    <col min="14855" max="14855" width="9" style="2" customWidth="1"/>
    <col min="14856" max="14856" width="11.7265625" style="2" customWidth="1"/>
    <col min="14857" max="14857" width="17" style="2" bestFit="1" customWidth="1"/>
    <col min="14858" max="14858" width="15.54296875" style="2" bestFit="1" customWidth="1"/>
    <col min="14859" max="14860" width="14.26953125" style="2" bestFit="1" customWidth="1"/>
    <col min="14861" max="15090" width="9" style="2"/>
    <col min="15091" max="15091" width="7.26953125" style="2" customWidth="1"/>
    <col min="15092" max="15092" width="9.54296875" style="2" customWidth="1"/>
    <col min="15093" max="15093" width="11" style="2" customWidth="1"/>
    <col min="15094" max="15094" width="17.54296875" style="2" customWidth="1"/>
    <col min="15095" max="15095" width="9" style="2"/>
    <col min="15096" max="15096" width="16.7265625" style="2" customWidth="1"/>
    <col min="15097" max="15097" width="13.453125" style="2" customWidth="1"/>
    <col min="15098" max="15098" width="9" style="2"/>
    <col min="15099" max="15099" width="11" style="2" bestFit="1" customWidth="1"/>
    <col min="15100" max="15100" width="14.26953125" style="2" customWidth="1"/>
    <col min="15101" max="15102" width="11.26953125" style="2" customWidth="1"/>
    <col min="15103" max="15103" width="11.7265625" style="2" customWidth="1"/>
    <col min="15104" max="15104" width="9" style="2" customWidth="1"/>
    <col min="15105" max="15105" width="8.54296875" style="2" bestFit="1" customWidth="1"/>
    <col min="15106" max="15106" width="10.26953125" style="2" bestFit="1" customWidth="1"/>
    <col min="15107" max="15107" width="12" style="2" customWidth="1"/>
    <col min="15108" max="15108" width="11" style="2" bestFit="1" customWidth="1"/>
    <col min="15109" max="15109" width="11" style="2" customWidth="1"/>
    <col min="15110" max="15110" width="9.54296875" style="2" customWidth="1"/>
    <col min="15111" max="15111" width="9" style="2" customWidth="1"/>
    <col min="15112" max="15112" width="11.7265625" style="2" customWidth="1"/>
    <col min="15113" max="15113" width="17" style="2" bestFit="1" customWidth="1"/>
    <col min="15114" max="15114" width="15.54296875" style="2" bestFit="1" customWidth="1"/>
    <col min="15115" max="15116" width="14.26953125" style="2" bestFit="1" customWidth="1"/>
    <col min="15117" max="15346" width="9" style="2"/>
    <col min="15347" max="15347" width="7.26953125" style="2" customWidth="1"/>
    <col min="15348" max="15348" width="9.54296875" style="2" customWidth="1"/>
    <col min="15349" max="15349" width="11" style="2" customWidth="1"/>
    <col min="15350" max="15350" width="17.54296875" style="2" customWidth="1"/>
    <col min="15351" max="15351" width="9" style="2"/>
    <col min="15352" max="15352" width="16.7265625" style="2" customWidth="1"/>
    <col min="15353" max="15353" width="13.453125" style="2" customWidth="1"/>
    <col min="15354" max="15354" width="9" style="2"/>
    <col min="15355" max="15355" width="11" style="2" bestFit="1" customWidth="1"/>
    <col min="15356" max="15356" width="14.26953125" style="2" customWidth="1"/>
    <col min="15357" max="15358" width="11.26953125" style="2" customWidth="1"/>
    <col min="15359" max="15359" width="11.7265625" style="2" customWidth="1"/>
    <col min="15360" max="15360" width="9" style="2" customWidth="1"/>
    <col min="15361" max="15361" width="8.54296875" style="2" bestFit="1" customWidth="1"/>
    <col min="15362" max="15362" width="10.26953125" style="2" bestFit="1" customWidth="1"/>
    <col min="15363" max="15363" width="12" style="2" customWidth="1"/>
    <col min="15364" max="15364" width="11" style="2" bestFit="1" customWidth="1"/>
    <col min="15365" max="15365" width="11" style="2" customWidth="1"/>
    <col min="15366" max="15366" width="9.54296875" style="2" customWidth="1"/>
    <col min="15367" max="15367" width="9" style="2" customWidth="1"/>
    <col min="15368" max="15368" width="11.7265625" style="2" customWidth="1"/>
    <col min="15369" max="15369" width="17" style="2" bestFit="1" customWidth="1"/>
    <col min="15370" max="15370" width="15.54296875" style="2" bestFit="1" customWidth="1"/>
    <col min="15371" max="15372" width="14.26953125" style="2" bestFit="1" customWidth="1"/>
    <col min="15373" max="15602" width="9" style="2"/>
    <col min="15603" max="15603" width="7.26953125" style="2" customWidth="1"/>
    <col min="15604" max="15604" width="9.54296875" style="2" customWidth="1"/>
    <col min="15605" max="15605" width="11" style="2" customWidth="1"/>
    <col min="15606" max="15606" width="17.54296875" style="2" customWidth="1"/>
    <col min="15607" max="15607" width="9" style="2"/>
    <col min="15608" max="15608" width="16.7265625" style="2" customWidth="1"/>
    <col min="15609" max="15609" width="13.453125" style="2" customWidth="1"/>
    <col min="15610" max="15610" width="9" style="2"/>
    <col min="15611" max="15611" width="11" style="2" bestFit="1" customWidth="1"/>
    <col min="15612" max="15612" width="14.26953125" style="2" customWidth="1"/>
    <col min="15613" max="15614" width="11.26953125" style="2" customWidth="1"/>
    <col min="15615" max="15615" width="11.7265625" style="2" customWidth="1"/>
    <col min="15616" max="15616" width="9" style="2" customWidth="1"/>
    <col min="15617" max="15617" width="8.54296875" style="2" bestFit="1" customWidth="1"/>
    <col min="15618" max="15618" width="10.26953125" style="2" bestFit="1" customWidth="1"/>
    <col min="15619" max="15619" width="12" style="2" customWidth="1"/>
    <col min="15620" max="15620" width="11" style="2" bestFit="1" customWidth="1"/>
    <col min="15621" max="15621" width="11" style="2" customWidth="1"/>
    <col min="15622" max="15622" width="9.54296875" style="2" customWidth="1"/>
    <col min="15623" max="15623" width="9" style="2" customWidth="1"/>
    <col min="15624" max="15624" width="11.7265625" style="2" customWidth="1"/>
    <col min="15625" max="15625" width="17" style="2" bestFit="1" customWidth="1"/>
    <col min="15626" max="15626" width="15.54296875" style="2" bestFit="1" customWidth="1"/>
    <col min="15627" max="15628" width="14.26953125" style="2" bestFit="1" customWidth="1"/>
    <col min="15629" max="15858" width="9" style="2"/>
    <col min="15859" max="15859" width="7.26953125" style="2" customWidth="1"/>
    <col min="15860" max="15860" width="9.54296875" style="2" customWidth="1"/>
    <col min="15861" max="15861" width="11" style="2" customWidth="1"/>
    <col min="15862" max="15862" width="17.54296875" style="2" customWidth="1"/>
    <col min="15863" max="15863" width="9" style="2"/>
    <col min="15864" max="15864" width="16.7265625" style="2" customWidth="1"/>
    <col min="15865" max="15865" width="13.453125" style="2" customWidth="1"/>
    <col min="15866" max="15866" width="9" style="2"/>
    <col min="15867" max="15867" width="11" style="2" bestFit="1" customWidth="1"/>
    <col min="15868" max="15868" width="14.26953125" style="2" customWidth="1"/>
    <col min="15869" max="15870" width="11.26953125" style="2" customWidth="1"/>
    <col min="15871" max="15871" width="11.7265625" style="2" customWidth="1"/>
    <col min="15872" max="15872" width="9" style="2" customWidth="1"/>
    <col min="15873" max="15873" width="8.54296875" style="2" bestFit="1" customWidth="1"/>
    <col min="15874" max="15874" width="10.26953125" style="2" bestFit="1" customWidth="1"/>
    <col min="15875" max="15875" width="12" style="2" customWidth="1"/>
    <col min="15876" max="15876" width="11" style="2" bestFit="1" customWidth="1"/>
    <col min="15877" max="15877" width="11" style="2" customWidth="1"/>
    <col min="15878" max="15878" width="9.54296875" style="2" customWidth="1"/>
    <col min="15879" max="15879" width="9" style="2" customWidth="1"/>
    <col min="15880" max="15880" width="11.7265625" style="2" customWidth="1"/>
    <col min="15881" max="15881" width="17" style="2" bestFit="1" customWidth="1"/>
    <col min="15882" max="15882" width="15.54296875" style="2" bestFit="1" customWidth="1"/>
    <col min="15883" max="15884" width="14.26953125" style="2" bestFit="1" customWidth="1"/>
    <col min="15885" max="16114" width="9" style="2"/>
    <col min="16115" max="16115" width="7.26953125" style="2" customWidth="1"/>
    <col min="16116" max="16116" width="9.54296875" style="2" customWidth="1"/>
    <col min="16117" max="16117" width="11" style="2" customWidth="1"/>
    <col min="16118" max="16118" width="17.54296875" style="2" customWidth="1"/>
    <col min="16119" max="16119" width="9" style="2"/>
    <col min="16120" max="16120" width="16.7265625" style="2" customWidth="1"/>
    <col min="16121" max="16121" width="13.453125" style="2" customWidth="1"/>
    <col min="16122" max="16122" width="9" style="2"/>
    <col min="16123" max="16123" width="11" style="2" bestFit="1" customWidth="1"/>
    <col min="16124" max="16124" width="14.26953125" style="2" customWidth="1"/>
    <col min="16125" max="16126" width="11.26953125" style="2" customWidth="1"/>
    <col min="16127" max="16127" width="11.7265625" style="2" customWidth="1"/>
    <col min="16128" max="16128" width="9" style="2" customWidth="1"/>
    <col min="16129" max="16129" width="8.54296875" style="2" bestFit="1" customWidth="1"/>
    <col min="16130" max="16130" width="10.26953125" style="2" bestFit="1" customWidth="1"/>
    <col min="16131" max="16131" width="12" style="2" customWidth="1"/>
    <col min="16132" max="16132" width="11" style="2" bestFit="1" customWidth="1"/>
    <col min="16133" max="16133" width="11" style="2" customWidth="1"/>
    <col min="16134" max="16134" width="9.54296875" style="2" customWidth="1"/>
    <col min="16135" max="16135" width="9" style="2" customWidth="1"/>
    <col min="16136" max="16136" width="11.7265625" style="2" customWidth="1"/>
    <col min="16137" max="16137" width="17" style="2" bestFit="1" customWidth="1"/>
    <col min="16138" max="16138" width="15.54296875" style="2" bestFit="1" customWidth="1"/>
    <col min="16139" max="16140" width="14.26953125" style="2" bestFit="1" customWidth="1"/>
    <col min="16141" max="16384" width="9" style="2"/>
  </cols>
  <sheetData>
    <row r="1" spans="1:18" ht="45" customHeight="1" x14ac:dyDescent="0.35">
      <c r="A1" s="64" t="s">
        <v>442</v>
      </c>
    </row>
    <row r="2" spans="1:18" ht="20.25" customHeight="1" x14ac:dyDescent="0.35">
      <c r="A2" s="65" t="s">
        <v>25</v>
      </c>
    </row>
    <row r="3" spans="1:18" ht="20.25" customHeight="1" x14ac:dyDescent="0.35">
      <c r="A3" s="65" t="s">
        <v>145</v>
      </c>
    </row>
    <row r="4" spans="1:18" s="3" customFormat="1" ht="20.25" customHeight="1" x14ac:dyDescent="0.35">
      <c r="A4" s="91"/>
      <c r="B4" s="78" t="s">
        <v>51</v>
      </c>
      <c r="C4" s="79"/>
      <c r="D4" s="79"/>
      <c r="E4" s="79"/>
      <c r="F4" s="79"/>
      <c r="G4" s="79"/>
      <c r="H4" s="79"/>
      <c r="I4" s="79"/>
      <c r="J4" s="86"/>
      <c r="K4" s="79" t="s">
        <v>153</v>
      </c>
      <c r="L4" s="79"/>
      <c r="M4" s="79"/>
      <c r="N4" s="67"/>
      <c r="O4" s="67"/>
      <c r="P4" s="67"/>
      <c r="Q4" s="67"/>
      <c r="R4" s="73"/>
    </row>
    <row r="5" spans="1:18" s="3" customFormat="1" ht="20.25" customHeight="1" x14ac:dyDescent="0.35">
      <c r="A5" s="92"/>
      <c r="B5" s="87" t="s">
        <v>52</v>
      </c>
      <c r="C5" s="87" t="s">
        <v>53</v>
      </c>
      <c r="D5" s="79" t="s">
        <v>54</v>
      </c>
      <c r="E5" s="67"/>
      <c r="F5" s="67"/>
      <c r="G5" s="67"/>
      <c r="H5" s="67"/>
      <c r="I5" s="68"/>
      <c r="J5" s="68"/>
      <c r="K5" s="79" t="s">
        <v>539</v>
      </c>
      <c r="L5" s="79"/>
      <c r="M5" s="67"/>
      <c r="N5" s="67"/>
      <c r="O5" s="67"/>
      <c r="P5" s="67"/>
      <c r="Q5" s="68"/>
      <c r="R5" s="69"/>
    </row>
    <row r="6" spans="1:18" s="66" customFormat="1" ht="75" customHeight="1" x14ac:dyDescent="0.35">
      <c r="A6" s="142" t="s">
        <v>179</v>
      </c>
      <c r="B6" s="74" t="s">
        <v>147</v>
      </c>
      <c r="C6" s="123" t="s">
        <v>56</v>
      </c>
      <c r="D6" s="71" t="s">
        <v>57</v>
      </c>
      <c r="E6" s="71" t="s">
        <v>148</v>
      </c>
      <c r="F6" s="71" t="s">
        <v>58</v>
      </c>
      <c r="G6" s="71" t="s">
        <v>149</v>
      </c>
      <c r="H6" s="71" t="s">
        <v>150</v>
      </c>
      <c r="I6" s="72" t="s">
        <v>59</v>
      </c>
      <c r="J6" s="72" t="s">
        <v>60</v>
      </c>
      <c r="K6" s="71" t="s">
        <v>73</v>
      </c>
      <c r="L6" s="71" t="s">
        <v>61</v>
      </c>
      <c r="M6" s="71" t="s">
        <v>62</v>
      </c>
      <c r="N6" s="71" t="s">
        <v>63</v>
      </c>
      <c r="O6" s="71" t="s">
        <v>151</v>
      </c>
      <c r="P6" s="71" t="s">
        <v>152</v>
      </c>
      <c r="Q6" s="71" t="s">
        <v>64</v>
      </c>
      <c r="R6" s="80" t="s">
        <v>55</v>
      </c>
    </row>
    <row r="7" spans="1:18" ht="20.25" customHeight="1" x14ac:dyDescent="0.35">
      <c r="A7" s="88">
        <f ca="1">INDIRECT(calculation_MM3_hide!U5)</f>
        <v>2019</v>
      </c>
      <c r="B7" s="124">
        <f ca="1">INDIRECT(calculation_MM3_hide!V5)</f>
        <v>366.02</v>
      </c>
      <c r="C7" s="124">
        <f ca="1">INDIRECT(calculation_MM3_hide!W5)</f>
        <v>1581.31</v>
      </c>
      <c r="D7" s="122">
        <f ca="1">INDIRECT(calculation_MM3_hide!X5)</f>
        <v>16929.269999999997</v>
      </c>
      <c r="E7" s="122">
        <f ca="1">INDIRECT(calculation_MM3_hide!Y5)</f>
        <v>5758.33</v>
      </c>
      <c r="F7" s="122">
        <f ca="1">INDIRECT(calculation_MM3_hide!Z5)</f>
        <v>2717.17</v>
      </c>
      <c r="G7" s="122">
        <f ca="1">INDIRECT(calculation_MM3_hide!AA5)</f>
        <v>1571.6799999999998</v>
      </c>
      <c r="H7" s="122">
        <f ca="1">INDIRECT(calculation_MM3_hide!AB5)</f>
        <v>7.26</v>
      </c>
      <c r="I7" s="118">
        <f ca="1">INDIRECT(calculation_MM3_hide!AC5)</f>
        <v>26983.73</v>
      </c>
      <c r="J7" s="118">
        <f ca="1">B7+C7+I7</f>
        <v>28931.059999999998</v>
      </c>
      <c r="K7" s="122">
        <f ca="1">INDIRECT(calculation_MM3_hide!AD5)</f>
        <v>909.27000000000021</v>
      </c>
      <c r="L7" s="122">
        <f ca="1">INDIRECT(calculation_MM3_hide!AE5)</f>
        <v>8461.61</v>
      </c>
      <c r="M7" s="122">
        <f ca="1">INDIRECT(calculation_MM3_hide!AF5)</f>
        <v>2769.19</v>
      </c>
      <c r="N7" s="122">
        <f ca="1">INDIRECT(calculation_MM3_hide!AG5)</f>
        <v>910.19</v>
      </c>
      <c r="O7" s="122">
        <f ca="1">INDIRECT(calculation_MM3_hide!AH5)</f>
        <v>2723.06</v>
      </c>
      <c r="P7" s="107">
        <f ca="1">Q7-K7-L7-M7-N7-O7</f>
        <v>1330.7899999999991</v>
      </c>
      <c r="Q7" s="118">
        <f ca="1">INDIRECT(calculation_MM3_hide!AI5)</f>
        <v>17104.11</v>
      </c>
      <c r="R7" s="118">
        <f ca="1">INDIRECT(calculation_MM3_hide!AJ5)</f>
        <v>46035.17</v>
      </c>
    </row>
    <row r="8" spans="1:18" ht="20.25" customHeight="1" x14ac:dyDescent="0.35">
      <c r="A8" s="89">
        <f ca="1">INDIRECT(calculation_MM3_hide!U6)</f>
        <v>2020</v>
      </c>
      <c r="B8" s="125">
        <f ca="1">INDIRECT(calculation_MM3_hide!V6)</f>
        <v>324.87</v>
      </c>
      <c r="C8" s="125">
        <f ca="1">INDIRECT(calculation_MM3_hide!W6)</f>
        <v>996.5200000000001</v>
      </c>
      <c r="D8" s="116">
        <f ca="1">INDIRECT(calculation_MM3_hide!X6)</f>
        <v>15188.070000000002</v>
      </c>
      <c r="E8" s="116">
        <f ca="1">INDIRECT(calculation_MM3_hide!Y6)</f>
        <v>5315.67</v>
      </c>
      <c r="F8" s="116">
        <f ca="1">INDIRECT(calculation_MM3_hide!Z6)</f>
        <v>1904.9100000000003</v>
      </c>
      <c r="G8" s="116">
        <f ca="1">INDIRECT(calculation_MM3_hide!AA6)</f>
        <v>1736.52</v>
      </c>
      <c r="H8" s="116">
        <f ca="1">INDIRECT(calculation_MM3_hide!AB6)</f>
        <v>11.129999999999999</v>
      </c>
      <c r="I8" s="117">
        <f ca="1">INDIRECT(calculation_MM3_hide!AC6)</f>
        <v>24156.309999999998</v>
      </c>
      <c r="J8" s="108">
        <f t="shared" ref="J8:J23" ca="1" si="0">B8+C8+I8</f>
        <v>25477.699999999997</v>
      </c>
      <c r="K8" s="116">
        <f ca="1">INDIRECT(calculation_MM3_hide!AD6)</f>
        <v>44.77</v>
      </c>
      <c r="L8" s="116">
        <f ca="1">INDIRECT(calculation_MM3_hide!AE6)</f>
        <v>8897.0199999999986</v>
      </c>
      <c r="M8" s="116">
        <f ca="1">INDIRECT(calculation_MM3_hide!AF6)</f>
        <v>2460.0199999999995</v>
      </c>
      <c r="N8" s="116">
        <f ca="1">INDIRECT(calculation_MM3_hide!AG6)</f>
        <v>1037.3800000000001</v>
      </c>
      <c r="O8" s="116">
        <f ca="1">INDIRECT(calculation_MM3_hide!AH6)</f>
        <v>4942.09</v>
      </c>
      <c r="P8" s="107">
        <f t="shared" ref="P8:P11" ca="1" si="1">Q8-K8-L8-M8-N8-O8</f>
        <v>1059.1100000000006</v>
      </c>
      <c r="Q8" s="117">
        <f ca="1">INDIRECT(calculation_MM3_hide!AI6)</f>
        <v>18440.39</v>
      </c>
      <c r="R8" s="117">
        <f ca="1">INDIRECT(calculation_MM3_hide!AJ6)</f>
        <v>43918.09</v>
      </c>
    </row>
    <row r="9" spans="1:18" ht="20.25" customHeight="1" x14ac:dyDescent="0.35">
      <c r="A9" s="89">
        <f ca="1">INDIRECT(calculation_MM3_hide!U7)</f>
        <v>2021</v>
      </c>
      <c r="B9" s="125">
        <f ca="1">INDIRECT(calculation_MM3_hide!V7)</f>
        <v>1831.8400000000004</v>
      </c>
      <c r="C9" s="125">
        <f ca="1">INDIRECT(calculation_MM3_hide!W7)</f>
        <v>2333.13</v>
      </c>
      <c r="D9" s="116">
        <f ca="1">INDIRECT(calculation_MM3_hide!X7)</f>
        <v>21768.010000000002</v>
      </c>
      <c r="E9" s="116">
        <f ca="1">INDIRECT(calculation_MM3_hide!Y7)</f>
        <v>5020.37</v>
      </c>
      <c r="F9" s="116">
        <f ca="1">INDIRECT(calculation_MM3_hide!Z7)</f>
        <v>3968.23</v>
      </c>
      <c r="G9" s="116">
        <f ca="1">INDIRECT(calculation_MM3_hide!AA7)</f>
        <v>1701.15</v>
      </c>
      <c r="H9" s="116">
        <f ca="1">INDIRECT(calculation_MM3_hide!AB7)</f>
        <v>9.3300000000000018</v>
      </c>
      <c r="I9" s="117">
        <f ca="1">INDIRECT(calculation_MM3_hide!AC7)</f>
        <v>32467.090000000004</v>
      </c>
      <c r="J9" s="108">
        <f t="shared" ca="1" si="0"/>
        <v>36632.060000000005</v>
      </c>
      <c r="K9" s="116">
        <f ca="1">INDIRECT(calculation_MM3_hide!AD7)</f>
        <v>750.42000000000007</v>
      </c>
      <c r="L9" s="116">
        <f ca="1">INDIRECT(calculation_MM3_hide!AE7)</f>
        <v>5686.51</v>
      </c>
      <c r="M9" s="116">
        <f ca="1">INDIRECT(calculation_MM3_hide!AF7)</f>
        <v>3212.1400000000003</v>
      </c>
      <c r="N9" s="116">
        <f ca="1">INDIRECT(calculation_MM3_hide!AG7)</f>
        <v>154.66</v>
      </c>
      <c r="O9" s="116">
        <f ca="1">INDIRECT(calculation_MM3_hide!AH7)</f>
        <v>3908.6699999999996</v>
      </c>
      <c r="P9" s="107">
        <f t="shared" ca="1" si="1"/>
        <v>1005.6100000000001</v>
      </c>
      <c r="Q9" s="117">
        <f ca="1">INDIRECT(calculation_MM3_hide!AI7)</f>
        <v>14718.01</v>
      </c>
      <c r="R9" s="117">
        <f ca="1">INDIRECT(calculation_MM3_hide!AJ7)</f>
        <v>51350.060000000005</v>
      </c>
    </row>
    <row r="10" spans="1:18" ht="20.25" customHeight="1" x14ac:dyDescent="0.35">
      <c r="A10" s="89">
        <f ca="1">INDIRECT(calculation_MM3_hide!U8)</f>
        <v>2022</v>
      </c>
      <c r="B10" s="125">
        <f ca="1">INDIRECT(calculation_MM3_hide!V8)</f>
        <v>53.13</v>
      </c>
      <c r="C10" s="125">
        <f ca="1">INDIRECT(calculation_MM3_hide!W8)</f>
        <v>106.13999999999999</v>
      </c>
      <c r="D10" s="116">
        <f ca="1">INDIRECT(calculation_MM3_hide!X8)</f>
        <v>19710.989999999998</v>
      </c>
      <c r="E10" s="116">
        <f ca="1">INDIRECT(calculation_MM3_hide!Y8)</f>
        <v>5642.630000000001</v>
      </c>
      <c r="F10" s="116">
        <f ca="1">INDIRECT(calculation_MM3_hide!Z8)</f>
        <v>3684.4000000000005</v>
      </c>
      <c r="G10" s="116">
        <f ca="1">INDIRECT(calculation_MM3_hide!AA8)</f>
        <v>1703.25</v>
      </c>
      <c r="H10" s="116">
        <f ca="1">INDIRECT(calculation_MM3_hide!AB8)</f>
        <v>2.4700000000000002</v>
      </c>
      <c r="I10" s="117">
        <f ca="1">INDIRECT(calculation_MM3_hide!AC8)</f>
        <v>30743.72</v>
      </c>
      <c r="J10" s="108">
        <f t="shared" ca="1" si="0"/>
        <v>30902.99</v>
      </c>
      <c r="K10" s="116">
        <f ca="1">INDIRECT(calculation_MM3_hide!AD8)</f>
        <v>576.64</v>
      </c>
      <c r="L10" s="116">
        <f ca="1">INDIRECT(calculation_MM3_hide!AE8)</f>
        <v>7737.5999999999995</v>
      </c>
      <c r="M10" s="116">
        <f ca="1">INDIRECT(calculation_MM3_hide!AF8)</f>
        <v>490.35</v>
      </c>
      <c r="N10" s="116">
        <f ca="1">INDIRECT(calculation_MM3_hide!AG8)</f>
        <v>182.23000000000002</v>
      </c>
      <c r="O10" s="116">
        <f ca="1">INDIRECT(calculation_MM3_hide!AH8)</f>
        <v>12774.669999999998</v>
      </c>
      <c r="P10" s="107">
        <f t="shared" ca="1" si="1"/>
        <v>3858.9600000000064</v>
      </c>
      <c r="Q10" s="117">
        <f ca="1">INDIRECT(calculation_MM3_hide!AI8)</f>
        <v>25620.45</v>
      </c>
      <c r="R10" s="117">
        <f ca="1">INDIRECT(calculation_MM3_hide!AJ8)</f>
        <v>56523.46</v>
      </c>
    </row>
    <row r="11" spans="1:18" ht="20.25" customHeight="1" x14ac:dyDescent="0.35">
      <c r="A11" s="89" t="str">
        <f ca="1">INDIRECT(calculation_MM3_hide!U9)</f>
        <v>2023 [provisional]</v>
      </c>
      <c r="B11" s="125">
        <f ca="1">INDIRECT(calculation_MM3_hide!V9)</f>
        <v>1.91</v>
      </c>
      <c r="C11" s="125">
        <f ca="1">INDIRECT(calculation_MM3_hide!W9)</f>
        <v>33.6</v>
      </c>
      <c r="D11" s="116">
        <f ca="1">INDIRECT(calculation_MM3_hide!X9)</f>
        <v>15636.47</v>
      </c>
      <c r="E11" s="116">
        <f ca="1">INDIRECT(calculation_MM3_hide!Y9)</f>
        <v>5410.47</v>
      </c>
      <c r="F11" s="116">
        <f ca="1">INDIRECT(calculation_MM3_hide!Z9)</f>
        <v>3136.8500000000004</v>
      </c>
      <c r="G11" s="116">
        <f ca="1">INDIRECT(calculation_MM3_hide!AA9)</f>
        <v>1536.25</v>
      </c>
      <c r="H11" s="116">
        <f ca="1">INDIRECT(calculation_MM3_hide!AB9)</f>
        <v>1.7600000000000002</v>
      </c>
      <c r="I11" s="117">
        <f ca="1">INDIRECT(calculation_MM3_hide!AC9)</f>
        <v>25721.78</v>
      </c>
      <c r="J11" s="108">
        <f t="shared" ca="1" si="0"/>
        <v>25757.289999999997</v>
      </c>
      <c r="K11" s="116">
        <f ca="1">INDIRECT(calculation_MM3_hide!AD9)</f>
        <v>491.64</v>
      </c>
      <c r="L11" s="116">
        <f ca="1">INDIRECT(calculation_MM3_hide!AE9)</f>
        <v>2760.07</v>
      </c>
      <c r="M11" s="116">
        <f ca="1">INDIRECT(calculation_MM3_hide!AF9)</f>
        <v>0</v>
      </c>
      <c r="N11" s="116">
        <f ca="1">INDIRECT(calculation_MM3_hide!AG9)</f>
        <v>432.75</v>
      </c>
      <c r="O11" s="116">
        <f ca="1">INDIRECT(calculation_MM3_hide!AH9)</f>
        <v>11888.74</v>
      </c>
      <c r="P11" s="107">
        <f t="shared" ca="1" si="1"/>
        <v>3817.7199999999993</v>
      </c>
      <c r="Q11" s="117">
        <f ca="1">INDIRECT(calculation_MM3_hide!AI9)</f>
        <v>19390.919999999998</v>
      </c>
      <c r="R11" s="117">
        <f ca="1">INDIRECT(calculation_MM3_hide!AJ9)</f>
        <v>45148.259999999995</v>
      </c>
    </row>
    <row r="12" spans="1:18" ht="20.25" customHeight="1" x14ac:dyDescent="0.35">
      <c r="A12" s="90" t="s">
        <v>146</v>
      </c>
      <c r="B12" s="113">
        <f ca="1">IF(OR(AND(B10=0,B11&gt;0),B11&gt;(2*B10)),"(+)",IF(AND(B10&gt;0,B11=0),"(-)",IF(B10+B11=0,"-",(B11-B10)/B10*100)))</f>
        <v>-96.4050442311312</v>
      </c>
      <c r="C12" s="113">
        <f t="shared" ref="C12:R12" ca="1" si="2">IF(OR(AND(C10=0,C11&gt;0),C11&gt;(2*C10)),"(+)",IF(AND(C10&gt;0,C11=0),"(-)",IF(C10+C11=0,"-",(C11-C10)/C10*100)))</f>
        <v>-68.343697003957033</v>
      </c>
      <c r="D12" s="115">
        <f t="shared" ca="1" si="2"/>
        <v>-20.671310776373989</v>
      </c>
      <c r="E12" s="115">
        <f t="shared" ca="1" si="2"/>
        <v>-4.1143934654584955</v>
      </c>
      <c r="F12" s="115">
        <f t="shared" ca="1" si="2"/>
        <v>-14.86130713277603</v>
      </c>
      <c r="G12" s="115">
        <f t="shared" ca="1" si="2"/>
        <v>-9.8047849699104663</v>
      </c>
      <c r="H12" s="115">
        <f t="shared" ca="1" si="2"/>
        <v>-28.744939271255056</v>
      </c>
      <c r="I12" s="114">
        <f t="shared" ca="1" si="2"/>
        <v>-16.334848222661417</v>
      </c>
      <c r="J12" s="114">
        <f t="shared" ca="1" si="2"/>
        <v>-16.651139582286387</v>
      </c>
      <c r="K12" s="115">
        <f t="shared" ca="1" si="2"/>
        <v>-14.740566037735849</v>
      </c>
      <c r="L12" s="115">
        <f t="shared" ref="L12:P12" ca="1" si="3">IF(OR(AND(L10=0,L11&gt;0),L11&gt;(2*L10)),"(+)",IF(AND(L10&gt;0,L11=0),"(-)",IF(L10+L11=0,"-",(L11-L10)/L10*100)))</f>
        <v>-64.329120140612062</v>
      </c>
      <c r="M12" s="115" t="str">
        <f t="shared" ca="1" si="3"/>
        <v>(-)</v>
      </c>
      <c r="N12" s="115" t="str">
        <f t="shared" ca="1" si="3"/>
        <v>(+)</v>
      </c>
      <c r="O12" s="115">
        <f t="shared" ca="1" si="3"/>
        <v>-6.9350519426333417</v>
      </c>
      <c r="P12" s="115">
        <f t="shared" ca="1" si="3"/>
        <v>-1.0686817173540797</v>
      </c>
      <c r="Q12" s="114">
        <f t="shared" ca="1" si="2"/>
        <v>-24.314678313612767</v>
      </c>
      <c r="R12" s="115">
        <f t="shared" ca="1" si="2"/>
        <v>-20.124741125189445</v>
      </c>
    </row>
    <row r="13" spans="1:18" ht="20.25" customHeight="1" x14ac:dyDescent="0.35">
      <c r="A13" s="98" t="str">
        <f ca="1">INDIRECT(calculation_MM3_hide!U13)</f>
        <v xml:space="preserve">January - February 2023 </v>
      </c>
      <c r="B13" s="108">
        <f ca="1">INDIRECT(calculation_MM3_hide!V13)</f>
        <v>0</v>
      </c>
      <c r="C13" s="108">
        <f ca="1">INDIRECT(calculation_MM3_hide!W13)</f>
        <v>17.920000000000002</v>
      </c>
      <c r="D13" s="119">
        <f ca="1">INDIRECT(calculation_MM3_hide!X13)</f>
        <v>3670.68</v>
      </c>
      <c r="E13" s="120">
        <f ca="1">INDIRECT(calculation_MM3_hide!Y13)</f>
        <v>1000.62</v>
      </c>
      <c r="F13" s="120">
        <f ca="1">INDIRECT(calculation_MM3_hide!Z13)</f>
        <v>504.21</v>
      </c>
      <c r="G13" s="120">
        <f ca="1">INDIRECT(calculation_MM3_hide!AA13)</f>
        <v>276.58</v>
      </c>
      <c r="H13" s="120">
        <f ca="1">INDIRECT(calculation_MM3_hide!AB13)</f>
        <v>0.4</v>
      </c>
      <c r="I13" s="106">
        <f ca="1">INDIRECT(calculation_MM3_hide!AC13)</f>
        <v>5452.49</v>
      </c>
      <c r="J13" s="108">
        <f t="shared" ca="1" si="0"/>
        <v>5470.41</v>
      </c>
      <c r="K13" s="120">
        <f ca="1">INDIRECT(calculation_MM3_hide!AD13)</f>
        <v>0</v>
      </c>
      <c r="L13" s="120">
        <f ca="1">INDIRECT(calculation_MM3_hide!AE13)</f>
        <v>474.86</v>
      </c>
      <c r="M13" s="120">
        <f ca="1">INDIRECT(calculation_MM3_hide!AF13)</f>
        <v>0</v>
      </c>
      <c r="N13" s="120">
        <f ca="1">INDIRECT(calculation_MM3_hide!AG13)</f>
        <v>0</v>
      </c>
      <c r="O13" s="120">
        <f ca="1">INDIRECT(calculation_MM3_hide!AH13)</f>
        <v>3503.4300000000003</v>
      </c>
      <c r="P13" s="107">
        <f ca="1">Q13-K13-L13-M13-N13-O13</f>
        <v>1019.7599999999993</v>
      </c>
      <c r="Q13" s="106">
        <f ca="1">INDIRECT(calculation_MM3_hide!AJ13)</f>
        <v>4998.0499999999993</v>
      </c>
      <c r="R13" s="108">
        <f ca="1">INDIRECT(calculation_MM3_hide!AK13)</f>
        <v>10468.459999999999</v>
      </c>
    </row>
    <row r="14" spans="1:18" ht="20.25" customHeight="1" x14ac:dyDescent="0.35">
      <c r="A14" s="98" t="str">
        <f ca="1">INDIRECT(calculation_MM3_hide!U14)</f>
        <v>January - February 2024 [provisional]</v>
      </c>
      <c r="B14" s="108">
        <f ca="1">INDIRECT(calculation_MM3_hide!V14)</f>
        <v>12.709999999999999</v>
      </c>
      <c r="C14" s="108">
        <f ca="1">INDIRECT(calculation_MM3_hide!W14)</f>
        <v>7</v>
      </c>
      <c r="D14" s="121">
        <f ca="1">INDIRECT(calculation_MM3_hide!X14)</f>
        <v>4102.8</v>
      </c>
      <c r="E14" s="107">
        <f ca="1">INDIRECT(calculation_MM3_hide!Y14)</f>
        <v>831.05</v>
      </c>
      <c r="F14" s="107">
        <f ca="1">INDIRECT(calculation_MM3_hide!Z14)</f>
        <v>601.48</v>
      </c>
      <c r="G14" s="107">
        <f ca="1">INDIRECT(calculation_MM3_hide!AA14)</f>
        <v>282.95000000000005</v>
      </c>
      <c r="H14" s="107">
        <f ca="1">INDIRECT(calculation_MM3_hide!AB14)</f>
        <v>0</v>
      </c>
      <c r="I14" s="108">
        <f ca="1">INDIRECT(calculation_MM3_hide!AC14)</f>
        <v>5818.2800000000007</v>
      </c>
      <c r="J14" s="108">
        <f t="shared" ca="1" si="0"/>
        <v>5837.9900000000007</v>
      </c>
      <c r="K14" s="107">
        <f ca="1">INDIRECT(calculation_MM3_hide!AD14)</f>
        <v>0</v>
      </c>
      <c r="L14" s="107">
        <f ca="1">INDIRECT(calculation_MM3_hide!AE14)</f>
        <v>86.01</v>
      </c>
      <c r="M14" s="107">
        <f ca="1">INDIRECT(calculation_MM3_hide!AF14)</f>
        <v>0</v>
      </c>
      <c r="N14" s="107">
        <f ca="1">INDIRECT(calculation_MM3_hide!AG14)</f>
        <v>98.07</v>
      </c>
      <c r="O14" s="107">
        <f ca="1">INDIRECT(calculation_MM3_hide!AH14)</f>
        <v>2948.46</v>
      </c>
      <c r="P14" s="107">
        <f ca="1">Q14-K14-L14-M14-N14-O14</f>
        <v>530.71999999999935</v>
      </c>
      <c r="Q14" s="108">
        <f ca="1">INDIRECT(calculation_MM3_hide!AJ14)</f>
        <v>3663.2599999999998</v>
      </c>
      <c r="R14" s="108">
        <f ca="1">INDIRECT(calculation_MM3_hide!AK14)</f>
        <v>9501.25</v>
      </c>
    </row>
    <row r="15" spans="1:18" ht="20.25" customHeight="1" x14ac:dyDescent="0.35">
      <c r="A15" s="104" t="s">
        <v>65</v>
      </c>
      <c r="B15" s="114" t="str">
        <f ca="1">IF(OR(AND(B13=0,B14&gt;0),B14&gt;(2*B13)),"(+)",IF(AND(B13&gt;0,B14=0),"(-)",IF(B13+B14=0,"-",(B14-B13)/B13*100)))</f>
        <v>(+)</v>
      </c>
      <c r="C15" s="114">
        <f t="shared" ref="C15:R15" ca="1" si="4">IF(OR(AND(C13=0,C14&gt;0),C14&gt;(2*C13)),"(+)",IF(AND(C13&gt;0,C14=0),"(-)",IF(C13+C14=0,"-",(C14-C13)/C13*100)))</f>
        <v>-60.9375</v>
      </c>
      <c r="D15" s="115">
        <f t="shared" ca="1" si="4"/>
        <v>11.772205694857639</v>
      </c>
      <c r="E15" s="115">
        <f t="shared" ca="1" si="4"/>
        <v>-16.946493174231982</v>
      </c>
      <c r="F15" s="115">
        <f t="shared" ca="1" si="4"/>
        <v>19.291565022510472</v>
      </c>
      <c r="G15" s="115">
        <f t="shared" ca="1" si="4"/>
        <v>2.3031311013088662</v>
      </c>
      <c r="H15" s="115" t="str">
        <f t="shared" ca="1" si="4"/>
        <v>(-)</v>
      </c>
      <c r="I15" s="114">
        <f t="shared" ca="1" si="4"/>
        <v>6.7086780535131814</v>
      </c>
      <c r="J15" s="114">
        <f t="shared" ca="1" si="4"/>
        <v>6.7194232242190415</v>
      </c>
      <c r="K15" s="115" t="str">
        <f t="shared" ca="1" si="4"/>
        <v>-</v>
      </c>
      <c r="L15" s="115">
        <f t="shared" ref="L15:P15" ca="1" si="5">IF(OR(AND(L13=0,L14&gt;0),L14&gt;(2*L13)),"(+)",IF(AND(L13&gt;0,L14=0),"(-)",IF(L13+L14=0,"-",(L14-L13)/L13*100)))</f>
        <v>-81.887293096912771</v>
      </c>
      <c r="M15" s="115" t="str">
        <f t="shared" ca="1" si="5"/>
        <v>-</v>
      </c>
      <c r="N15" s="115" t="str">
        <f t="shared" ca="1" si="5"/>
        <v>(+)</v>
      </c>
      <c r="O15" s="115">
        <f t="shared" ca="1" si="5"/>
        <v>-15.840761767753323</v>
      </c>
      <c r="P15" s="115">
        <f t="shared" ca="1" si="5"/>
        <v>-47.956381893778961</v>
      </c>
      <c r="Q15" s="114">
        <f t="shared" ca="1" si="4"/>
        <v>-26.706215424015362</v>
      </c>
      <c r="R15" s="115">
        <f t="shared" ca="1" si="4"/>
        <v>-9.2392768372807375</v>
      </c>
    </row>
    <row r="16" spans="1:18" ht="20.25" customHeight="1" x14ac:dyDescent="0.35">
      <c r="A16" s="98" t="str">
        <f ca="1">INDIRECT(calculation_MM3_hide!U18)</f>
        <v>December 2022</v>
      </c>
      <c r="B16" s="108">
        <f ca="1">INDIRECT(calculation_MM3_hide!V18)</f>
        <v>0</v>
      </c>
      <c r="C16" s="108">
        <f ca="1">INDIRECT(calculation_MM3_hide!W18)</f>
        <v>21.46</v>
      </c>
      <c r="D16" s="119">
        <f ca="1">INDIRECT(calculation_MM3_hide!X18)</f>
        <v>2034.78</v>
      </c>
      <c r="E16" s="120">
        <f ca="1">INDIRECT(calculation_MM3_hide!Y18)</f>
        <v>690.83</v>
      </c>
      <c r="F16" s="120">
        <f ca="1">INDIRECT(calculation_MM3_hide!Z18)</f>
        <v>398.17</v>
      </c>
      <c r="G16" s="120">
        <f ca="1">INDIRECT(calculation_MM3_hide!AA18)</f>
        <v>156.05000000000001</v>
      </c>
      <c r="H16" s="120">
        <f ca="1">INDIRECT(calculation_MM3_hide!AB18)</f>
        <v>0</v>
      </c>
      <c r="I16" s="106">
        <f ca="1">INDIRECT(calculation_MM3_hide!AC18)</f>
        <v>3279.83</v>
      </c>
      <c r="J16" s="108">
        <f t="shared" ca="1" si="0"/>
        <v>3301.29</v>
      </c>
      <c r="K16" s="120">
        <f ca="1">INDIRECT(calculation_MM3_hide!AD18)</f>
        <v>0</v>
      </c>
      <c r="L16" s="120">
        <f ca="1">INDIRECT(calculation_MM3_hide!AE18)</f>
        <v>310.77</v>
      </c>
      <c r="M16" s="120">
        <f ca="1">INDIRECT(calculation_MM3_hide!AF18)</f>
        <v>0</v>
      </c>
      <c r="N16" s="120">
        <f ca="1">INDIRECT(calculation_MM3_hide!AG18)</f>
        <v>0</v>
      </c>
      <c r="O16" s="120">
        <f ca="1">INDIRECT(calculation_MM3_hide!AH18)</f>
        <v>2490.09</v>
      </c>
      <c r="P16" s="107">
        <f t="shared" ref="P16:P18" ca="1" si="6">Q16-K16-L16-M16-N16-O16</f>
        <v>561.10999999999967</v>
      </c>
      <c r="Q16" s="106">
        <f ca="1">INDIRECT(calculation_MM3_hide!AI18)</f>
        <v>3361.97</v>
      </c>
      <c r="R16" s="120">
        <f ca="1">INDIRECT(calculation_MM3_hide!AJ18)</f>
        <v>6663.25</v>
      </c>
    </row>
    <row r="17" spans="1:18" ht="20.25" customHeight="1" x14ac:dyDescent="0.35">
      <c r="A17" s="98" t="str">
        <f ca="1">INDIRECT(calculation_MM3_hide!U19)</f>
        <v>January 2023</v>
      </c>
      <c r="B17" s="108">
        <f ca="1">INDIRECT(calculation_MM3_hide!V19)</f>
        <v>0</v>
      </c>
      <c r="C17" s="108">
        <f ca="1">INDIRECT(calculation_MM3_hide!W19)</f>
        <v>6.18</v>
      </c>
      <c r="D17" s="121">
        <f ca="1">INDIRECT(calculation_MM3_hide!X19)</f>
        <v>1993.61</v>
      </c>
      <c r="E17" s="107">
        <f ca="1">INDIRECT(calculation_MM3_hide!Y19)</f>
        <v>555.62</v>
      </c>
      <c r="F17" s="107">
        <f ca="1">INDIRECT(calculation_MM3_hide!Z19)</f>
        <v>250.64</v>
      </c>
      <c r="G17" s="107">
        <f ca="1">INDIRECT(calculation_MM3_hide!AA19)</f>
        <v>152.16</v>
      </c>
      <c r="H17" s="107">
        <f ca="1">INDIRECT(calculation_MM3_hide!AB19)</f>
        <v>0</v>
      </c>
      <c r="I17" s="108">
        <f ca="1">INDIRECT(calculation_MM3_hide!AC19)</f>
        <v>2952.03</v>
      </c>
      <c r="J17" s="108">
        <f t="shared" ref="J17:J18" ca="1" si="7">B17+C17+I17</f>
        <v>2958.21</v>
      </c>
      <c r="K17" s="107">
        <f ca="1">INDIRECT(calculation_MM3_hide!AD19)</f>
        <v>0</v>
      </c>
      <c r="L17" s="107">
        <f ca="1">INDIRECT(calculation_MM3_hide!AE19)</f>
        <v>318.39999999999998</v>
      </c>
      <c r="M17" s="107">
        <f ca="1">INDIRECT(calculation_MM3_hide!AF19)</f>
        <v>0</v>
      </c>
      <c r="N17" s="107">
        <f ca="1">INDIRECT(calculation_MM3_hide!AG19)</f>
        <v>0</v>
      </c>
      <c r="O17" s="107">
        <f ca="1">INDIRECT(calculation_MM3_hide!AH19)</f>
        <v>2001.98</v>
      </c>
      <c r="P17" s="107">
        <f t="shared" ca="1" si="6"/>
        <v>558.08999999999969</v>
      </c>
      <c r="Q17" s="108">
        <f ca="1">INDIRECT(calculation_MM3_hide!AI19)</f>
        <v>2878.47</v>
      </c>
      <c r="R17" s="107">
        <f ca="1">INDIRECT(calculation_MM3_hide!AJ19)</f>
        <v>5836.68</v>
      </c>
    </row>
    <row r="18" spans="1:18" ht="20.25" customHeight="1" x14ac:dyDescent="0.35">
      <c r="A18" s="98" t="str">
        <f ca="1">INDIRECT(calculation_MM3_hide!U20)</f>
        <v>February 2023</v>
      </c>
      <c r="B18" s="108">
        <f ca="1">INDIRECT(calculation_MM3_hide!V20)</f>
        <v>0</v>
      </c>
      <c r="C18" s="108">
        <f ca="1">INDIRECT(calculation_MM3_hide!W20)</f>
        <v>11.74</v>
      </c>
      <c r="D18" s="121">
        <f ca="1">INDIRECT(calculation_MM3_hide!X20)</f>
        <v>1677.07</v>
      </c>
      <c r="E18" s="107">
        <f ca="1">INDIRECT(calculation_MM3_hide!Y20)</f>
        <v>445</v>
      </c>
      <c r="F18" s="107">
        <f ca="1">INDIRECT(calculation_MM3_hide!Z20)</f>
        <v>253.57</v>
      </c>
      <c r="G18" s="107">
        <f ca="1">INDIRECT(calculation_MM3_hide!AA20)</f>
        <v>124.42</v>
      </c>
      <c r="H18" s="107">
        <f ca="1">INDIRECT(calculation_MM3_hide!AB20)</f>
        <v>0.4</v>
      </c>
      <c r="I18" s="108">
        <f ca="1">INDIRECT(calculation_MM3_hide!AC20)</f>
        <v>2500.46</v>
      </c>
      <c r="J18" s="108">
        <f t="shared" ca="1" si="7"/>
        <v>2512.1999999999998</v>
      </c>
      <c r="K18" s="107">
        <f ca="1">INDIRECT(calculation_MM3_hide!AD20)</f>
        <v>0</v>
      </c>
      <c r="L18" s="107">
        <f ca="1">INDIRECT(calculation_MM3_hide!AE20)</f>
        <v>156.46</v>
      </c>
      <c r="M18" s="107">
        <f ca="1">INDIRECT(calculation_MM3_hide!AF20)</f>
        <v>0</v>
      </c>
      <c r="N18" s="107">
        <f ca="1">INDIRECT(calculation_MM3_hide!AG20)</f>
        <v>0</v>
      </c>
      <c r="O18" s="107">
        <f ca="1">INDIRECT(calculation_MM3_hide!AH20)</f>
        <v>1501.45</v>
      </c>
      <c r="P18" s="107">
        <f t="shared" ca="1" si="6"/>
        <v>461.66999999999985</v>
      </c>
      <c r="Q18" s="108">
        <f ca="1">INDIRECT(calculation_MM3_hide!AI20)</f>
        <v>2119.58</v>
      </c>
      <c r="R18" s="107">
        <f ca="1">INDIRECT(calculation_MM3_hide!AJ20)</f>
        <v>4631.78</v>
      </c>
    </row>
    <row r="19" spans="1:18" ht="20.25" customHeight="1" x14ac:dyDescent="0.35">
      <c r="A19" s="99" t="s">
        <v>66</v>
      </c>
      <c r="B19" s="110">
        <f ca="1">SUM(B16:B18)</f>
        <v>0</v>
      </c>
      <c r="C19" s="111">
        <f ca="1">SUM(C16:C18)</f>
        <v>39.380000000000003</v>
      </c>
      <c r="D19" s="109">
        <f t="shared" ref="D19:I19" ca="1" si="8">SUM(D16:D18)</f>
        <v>5705.46</v>
      </c>
      <c r="E19" s="109">
        <f t="shared" ca="1" si="8"/>
        <v>1691.45</v>
      </c>
      <c r="F19" s="109">
        <f t="shared" ca="1" si="8"/>
        <v>902.37999999999988</v>
      </c>
      <c r="G19" s="109">
        <f t="shared" ca="1" si="8"/>
        <v>432.63000000000005</v>
      </c>
      <c r="H19" s="109">
        <f t="shared" ca="1" si="8"/>
        <v>0.4</v>
      </c>
      <c r="I19" s="110">
        <f t="shared" ca="1" si="8"/>
        <v>8732.32</v>
      </c>
      <c r="J19" s="110">
        <f t="shared" ca="1" si="0"/>
        <v>8771.6999999999989</v>
      </c>
      <c r="K19" s="109">
        <f t="shared" ref="K19:Q19" ca="1" si="9">SUM(K16:K18)</f>
        <v>0</v>
      </c>
      <c r="L19" s="109">
        <f t="shared" ref="L19" ca="1" si="10">SUM(L16:L18)</f>
        <v>785.63</v>
      </c>
      <c r="M19" s="109">
        <f t="shared" ca="1" si="9"/>
        <v>0</v>
      </c>
      <c r="N19" s="109">
        <f t="shared" ca="1" si="9"/>
        <v>0</v>
      </c>
      <c r="O19" s="109">
        <f t="shared" ca="1" si="9"/>
        <v>5993.5199999999995</v>
      </c>
      <c r="P19" s="109">
        <f t="shared" ca="1" si="9"/>
        <v>1580.8699999999992</v>
      </c>
      <c r="Q19" s="110">
        <f t="shared" ca="1" si="9"/>
        <v>8360.02</v>
      </c>
      <c r="R19" s="109">
        <f ca="1">SUM(R16:R18)</f>
        <v>17131.71</v>
      </c>
    </row>
    <row r="20" spans="1:18" ht="20.25" customHeight="1" x14ac:dyDescent="0.35">
      <c r="A20" s="98" t="str">
        <f ca="1">INDIRECT(calculation_MM3_hide!U22)</f>
        <v>December 2023</v>
      </c>
      <c r="B20" s="108">
        <f ca="1">INDIRECT(calculation_MM3_hide!V22)</f>
        <v>0</v>
      </c>
      <c r="C20" s="108">
        <f ca="1">INDIRECT(calculation_MM3_hide!W22)</f>
        <v>0.51</v>
      </c>
      <c r="D20" s="121">
        <f ca="1">INDIRECT(calculation_MM3_hide!X22)</f>
        <v>2169.21</v>
      </c>
      <c r="E20" s="107">
        <f ca="1">INDIRECT(calculation_MM3_hide!Y22)</f>
        <v>457.4</v>
      </c>
      <c r="F20" s="107">
        <f ca="1">INDIRECT(calculation_MM3_hide!Z22)</f>
        <v>628.37</v>
      </c>
      <c r="G20" s="107">
        <f ca="1">INDIRECT(calculation_MM3_hide!AA22)</f>
        <v>129.62</v>
      </c>
      <c r="H20" s="107">
        <f ca="1">INDIRECT(calculation_MM3_hide!AB22)</f>
        <v>0</v>
      </c>
      <c r="I20" s="108">
        <f ca="1">INDIRECT(calculation_MM3_hide!AC22)</f>
        <v>3384.6</v>
      </c>
      <c r="J20" s="108">
        <f t="shared" ca="1" si="0"/>
        <v>3385.11</v>
      </c>
      <c r="K20" s="107">
        <f ca="1">INDIRECT(calculation_MM3_hide!AD22)</f>
        <v>0</v>
      </c>
      <c r="L20" s="107">
        <f ca="1">INDIRECT(calculation_MM3_hide!AE22)</f>
        <v>0</v>
      </c>
      <c r="M20" s="107">
        <f ca="1">INDIRECT(calculation_MM3_hide!AF22)</f>
        <v>0</v>
      </c>
      <c r="N20" s="107">
        <f ca="1">INDIRECT(calculation_MM3_hide!AG22)</f>
        <v>0</v>
      </c>
      <c r="O20" s="107">
        <f ca="1">INDIRECT(calculation_MM3_hide!AH22)</f>
        <v>1503.99</v>
      </c>
      <c r="P20" s="107">
        <f t="shared" ref="P20:P22" ca="1" si="11">Q20-K20-L20-M20-N20-O20</f>
        <v>191.71000000000004</v>
      </c>
      <c r="Q20" s="108">
        <f ca="1">INDIRECT(calculation_MM3_hide!AI22)</f>
        <v>1695.7</v>
      </c>
      <c r="R20" s="107">
        <f ca="1">INDIRECT(calculation_MM3_hide!AJ22)</f>
        <v>5080.82</v>
      </c>
    </row>
    <row r="21" spans="1:18" ht="20.25" customHeight="1" x14ac:dyDescent="0.35">
      <c r="A21" s="98" t="str">
        <f ca="1">INDIRECT(calculation_MM3_hide!U23)</f>
        <v xml:space="preserve">January 2024 </v>
      </c>
      <c r="B21" s="108">
        <f ca="1">INDIRECT(calculation_MM3_hide!V23)</f>
        <v>8.85</v>
      </c>
      <c r="C21" s="108">
        <f ca="1">INDIRECT(calculation_MM3_hide!W23)</f>
        <v>1.95</v>
      </c>
      <c r="D21" s="121">
        <f ca="1">INDIRECT(calculation_MM3_hide!X23)</f>
        <v>2211.96</v>
      </c>
      <c r="E21" s="107">
        <f ca="1">INDIRECT(calculation_MM3_hide!Y23)</f>
        <v>433.13</v>
      </c>
      <c r="F21" s="107">
        <f ca="1">INDIRECT(calculation_MM3_hide!Z23)</f>
        <v>431.84</v>
      </c>
      <c r="G21" s="107">
        <f ca="1">INDIRECT(calculation_MM3_hide!AA23)</f>
        <v>146.37</v>
      </c>
      <c r="H21" s="107">
        <f ca="1">INDIRECT(calculation_MM3_hide!AB23)</f>
        <v>0</v>
      </c>
      <c r="I21" s="108">
        <f ca="1">INDIRECT(calculation_MM3_hide!AC23)</f>
        <v>3223.3</v>
      </c>
      <c r="J21" s="108">
        <f t="shared" ref="J21:J22" ca="1" si="12">B21+C21+I21</f>
        <v>3234.1000000000004</v>
      </c>
      <c r="K21" s="107">
        <f ca="1">INDIRECT(calculation_MM3_hide!AD23)</f>
        <v>0</v>
      </c>
      <c r="L21" s="107">
        <f ca="1">INDIRECT(calculation_MM3_hide!AE23)</f>
        <v>86.01</v>
      </c>
      <c r="M21" s="107">
        <f ca="1">INDIRECT(calculation_MM3_hide!AF23)</f>
        <v>0</v>
      </c>
      <c r="N21" s="107">
        <f ca="1">INDIRECT(calculation_MM3_hide!AG23)</f>
        <v>0</v>
      </c>
      <c r="O21" s="107">
        <f ca="1">INDIRECT(calculation_MM3_hide!AH23)</f>
        <v>1896.78</v>
      </c>
      <c r="P21" s="107">
        <f t="shared" ca="1" si="11"/>
        <v>363.09999999999968</v>
      </c>
      <c r="Q21" s="108">
        <f ca="1">INDIRECT(calculation_MM3_hide!AI23)</f>
        <v>2345.89</v>
      </c>
      <c r="R21" s="107">
        <f ca="1">INDIRECT(calculation_MM3_hide!AJ23)</f>
        <v>5579.98</v>
      </c>
    </row>
    <row r="22" spans="1:18" ht="20.25" customHeight="1" x14ac:dyDescent="0.35">
      <c r="A22" s="98" t="str">
        <f ca="1">INDIRECT(calculation_MM3_hide!U24)</f>
        <v>February 2024 [provisional]</v>
      </c>
      <c r="B22" s="108">
        <f ca="1">INDIRECT(calculation_MM3_hide!V24)</f>
        <v>3.86</v>
      </c>
      <c r="C22" s="108">
        <f ca="1">INDIRECT(calculation_MM3_hide!W24)</f>
        <v>5.05</v>
      </c>
      <c r="D22" s="121">
        <f ca="1">INDIRECT(calculation_MM3_hide!X24)</f>
        <v>1890.84</v>
      </c>
      <c r="E22" s="107">
        <f ca="1">INDIRECT(calculation_MM3_hide!Y24)</f>
        <v>397.92</v>
      </c>
      <c r="F22" s="107">
        <f ca="1">INDIRECT(calculation_MM3_hide!Z24)</f>
        <v>169.64</v>
      </c>
      <c r="G22" s="107">
        <f ca="1">INDIRECT(calculation_MM3_hide!AA24)</f>
        <v>136.58000000000001</v>
      </c>
      <c r="H22" s="107">
        <f ca="1">INDIRECT(calculation_MM3_hide!AB24)</f>
        <v>0</v>
      </c>
      <c r="I22" s="108">
        <f ca="1">INDIRECT(calculation_MM3_hide!AC24)</f>
        <v>2594.98</v>
      </c>
      <c r="J22" s="108">
        <f t="shared" ca="1" si="12"/>
        <v>2603.89</v>
      </c>
      <c r="K22" s="107">
        <f ca="1">INDIRECT(calculation_MM3_hide!AD24)</f>
        <v>0</v>
      </c>
      <c r="L22" s="107">
        <f ca="1">INDIRECT(calculation_MM3_hide!AE24)</f>
        <v>0</v>
      </c>
      <c r="M22" s="107">
        <f ca="1">INDIRECT(calculation_MM3_hide!AF24)</f>
        <v>0</v>
      </c>
      <c r="N22" s="107">
        <f ca="1">INDIRECT(calculation_MM3_hide!AG24)</f>
        <v>98.07</v>
      </c>
      <c r="O22" s="107">
        <f ca="1">INDIRECT(calculation_MM3_hide!AH24)</f>
        <v>1051.68</v>
      </c>
      <c r="P22" s="107">
        <f t="shared" ca="1" si="11"/>
        <v>167.61999999999989</v>
      </c>
      <c r="Q22" s="108">
        <f ca="1">INDIRECT(calculation_MM3_hide!AI24)</f>
        <v>1317.37</v>
      </c>
      <c r="R22" s="107">
        <f ca="1">INDIRECT(calculation_MM3_hide!AJ24)</f>
        <v>3921.27</v>
      </c>
    </row>
    <row r="23" spans="1:18" ht="20.25" customHeight="1" x14ac:dyDescent="0.35">
      <c r="A23" s="100" t="s">
        <v>66</v>
      </c>
      <c r="B23" s="110">
        <f ca="1">SUM(B20:B22)</f>
        <v>12.709999999999999</v>
      </c>
      <c r="C23" s="111">
        <f ca="1">SUM(C20:C22)</f>
        <v>7.51</v>
      </c>
      <c r="D23" s="112">
        <f t="shared" ref="D23:I23" ca="1" si="13">SUM(D20:D22)</f>
        <v>6272.01</v>
      </c>
      <c r="E23" s="109">
        <f t="shared" ca="1" si="13"/>
        <v>1288.45</v>
      </c>
      <c r="F23" s="109">
        <f t="shared" ca="1" si="13"/>
        <v>1229.8499999999999</v>
      </c>
      <c r="G23" s="109">
        <f t="shared" ca="1" si="13"/>
        <v>412.57000000000005</v>
      </c>
      <c r="H23" s="109">
        <f t="shared" ca="1" si="13"/>
        <v>0</v>
      </c>
      <c r="I23" s="110">
        <f t="shared" ca="1" si="13"/>
        <v>9202.8799999999992</v>
      </c>
      <c r="J23" s="110">
        <f t="shared" ca="1" si="0"/>
        <v>9223.0999999999985</v>
      </c>
      <c r="K23" s="112">
        <f t="shared" ref="K23:Q23" ca="1" si="14">SUM(K20:K22)</f>
        <v>0</v>
      </c>
      <c r="L23" s="109">
        <f t="shared" ref="L23" ca="1" si="15">SUM(L20:L22)</f>
        <v>86.01</v>
      </c>
      <c r="M23" s="109">
        <f t="shared" ca="1" si="14"/>
        <v>0</v>
      </c>
      <c r="N23" s="109">
        <f t="shared" ca="1" si="14"/>
        <v>98.07</v>
      </c>
      <c r="O23" s="109">
        <f t="shared" ca="1" si="14"/>
        <v>4452.45</v>
      </c>
      <c r="P23" s="109">
        <f t="shared" ca="1" si="14"/>
        <v>722.42999999999961</v>
      </c>
      <c r="Q23" s="110">
        <f t="shared" ca="1" si="14"/>
        <v>5358.96</v>
      </c>
      <c r="R23" s="112">
        <f ca="1">SUM(R20:R22)</f>
        <v>14582.07</v>
      </c>
    </row>
    <row r="24" spans="1:18" ht="20.25" customHeight="1" x14ac:dyDescent="0.35">
      <c r="A24" s="105" t="s">
        <v>546</v>
      </c>
      <c r="B24" s="81" t="str">
        <f ca="1">IF(OR(AND(B19=0,B23&gt;0),B23&gt;(2*B19)),"(+)",IF(AND(B19&gt;0,B23=0),"(-)",IF(B19+B23=0,"-",(B23-B19)/B19*100)))</f>
        <v>(+)</v>
      </c>
      <c r="C24" s="81">
        <f t="shared" ref="C24:R24" ca="1" si="16">IF(OR(AND(C19=0,C23&gt;0),C23&gt;(2*C19)),"(+)",IF(AND(C19&gt;0,C23=0),"(-)",IF(C19+C23=0,"-",(C23-C19)/C19*100)))</f>
        <v>-80.929405789740997</v>
      </c>
      <c r="D24" s="82">
        <f t="shared" ca="1" si="16"/>
        <v>9.9299618260403211</v>
      </c>
      <c r="E24" s="82">
        <f t="shared" ca="1" si="16"/>
        <v>-23.825711667504212</v>
      </c>
      <c r="F24" s="82">
        <f t="shared" ca="1" si="16"/>
        <v>36.289589751545918</v>
      </c>
      <c r="G24" s="82">
        <f t="shared" ca="1" si="16"/>
        <v>-4.6367565818366732</v>
      </c>
      <c r="H24" s="82" t="str">
        <f t="shared" ca="1" si="16"/>
        <v>(-)</v>
      </c>
      <c r="I24" s="81">
        <f t="shared" ca="1" si="16"/>
        <v>5.3887168587500174</v>
      </c>
      <c r="J24" s="81">
        <f t="shared" ca="1" si="16"/>
        <v>5.1460948276844816</v>
      </c>
      <c r="K24" s="82" t="str">
        <f t="shared" ca="1" si="16"/>
        <v>-</v>
      </c>
      <c r="L24" s="82">
        <f t="shared" ref="L24" ca="1" si="17">IF(OR(AND(L19=0,L23&gt;0),L23&gt;(2*L19)),"(+)",IF(AND(L19&gt;0,L23=0),"(-)",IF(L19+L23=0,"-",(L23-L19)/L19*100)))</f>
        <v>-89.052098316001178</v>
      </c>
      <c r="M24" s="82" t="str">
        <f t="shared" ca="1" si="16"/>
        <v>-</v>
      </c>
      <c r="N24" s="82" t="str">
        <f t="shared" ca="1" si="16"/>
        <v>(+)</v>
      </c>
      <c r="O24" s="82">
        <f t="shared" ca="1" si="16"/>
        <v>-25.712269250790854</v>
      </c>
      <c r="P24" s="82">
        <f t="shared" ca="1" si="16"/>
        <v>-54.301745241544218</v>
      </c>
      <c r="Q24" s="81">
        <f t="shared" ca="1" si="16"/>
        <v>-35.897761010141124</v>
      </c>
      <c r="R24" s="82">
        <f t="shared" ca="1" si="16"/>
        <v>-14.882577395951715</v>
      </c>
    </row>
    <row r="25" spans="1:18" x14ac:dyDescent="0.35">
      <c r="Q25" s="137"/>
    </row>
  </sheetData>
  <phoneticPr fontId="10" type="noConversion"/>
  <pageMargins left="0.70866141732283472" right="0.70866141732283472" top="0.74803149606299213" bottom="0.74803149606299213" header="0.31496062992125984" footer="0.31496062992125984"/>
  <pageSetup paperSize="9" scale="75" orientation="landscape" r:id="rId1"/>
  <ignoredErrors>
    <ignoredError sqref="J23 J15:J19 P19" formula="1"/>
  </ignoredError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E2760-32A6-4DAE-850B-94070051EF82}">
  <sheetPr codeName="Sheet13">
    <pageSetUpPr fitToPage="1"/>
  </sheetPr>
  <dimension ref="A1:AK309"/>
  <sheetViews>
    <sheetView topLeftCell="G1" zoomScale="90" zoomScaleNormal="90" zoomScaleSheetLayoutView="90" workbookViewId="0">
      <selection activeCell="S6" sqref="S6"/>
    </sheetView>
  </sheetViews>
  <sheetFormatPr defaultColWidth="8.54296875" defaultRowHeight="13" x14ac:dyDescent="0.3"/>
  <cols>
    <col min="1" max="1" width="7.54296875" style="15" bestFit="1" customWidth="1"/>
    <col min="2" max="2" width="34.453125" style="15" customWidth="1"/>
    <col min="3" max="3" width="11.7265625" style="32" bestFit="1" customWidth="1"/>
    <col min="4" max="4" width="14.26953125" style="32" bestFit="1" customWidth="1"/>
    <col min="5" max="5" width="8.26953125" style="32" bestFit="1" customWidth="1"/>
    <col min="6" max="6" width="8.54296875" style="32" bestFit="1" customWidth="1"/>
    <col min="7" max="7" width="12.26953125" style="32" bestFit="1" customWidth="1"/>
    <col min="8" max="8" width="11.453125" style="32" bestFit="1" customWidth="1"/>
    <col min="9" max="9" width="11.54296875" style="32" bestFit="1" customWidth="1"/>
    <col min="10" max="10" width="9.453125" style="32" bestFit="1" customWidth="1"/>
    <col min="11" max="13" width="5.7265625" style="32" bestFit="1" customWidth="1"/>
    <col min="14" max="14" width="8.453125" style="32" bestFit="1" customWidth="1"/>
    <col min="15" max="15" width="5.7265625" style="32" bestFit="1" customWidth="1"/>
    <col min="16" max="16" width="5.54296875" style="32" bestFit="1" customWidth="1"/>
    <col min="17" max="17" width="5.7265625" style="32" bestFit="1" customWidth="1"/>
    <col min="18" max="18" width="6.7265625" style="32" bestFit="1" customWidth="1"/>
    <col min="19" max="19" width="14.26953125" style="32" customWidth="1"/>
    <col min="20" max="20" width="8.54296875" style="32"/>
    <col min="21" max="21" width="7.54296875" style="15" customWidth="1"/>
    <col min="22" max="22" width="8.26953125" style="15" customWidth="1"/>
    <col min="23" max="23" width="11" style="15" customWidth="1"/>
    <col min="24" max="24" width="13" style="15" customWidth="1"/>
    <col min="25" max="28" width="8.54296875" style="15"/>
    <col min="29" max="29" width="11" style="15" customWidth="1"/>
    <col min="30" max="31" width="8.54296875" style="15"/>
    <col min="32" max="33" width="13" style="15" customWidth="1"/>
    <col min="34" max="34" width="15" style="15" customWidth="1"/>
    <col min="35" max="257" width="8.54296875" style="15"/>
    <col min="258" max="258" width="7.54296875" style="15" bestFit="1" customWidth="1"/>
    <col min="259" max="259" width="10" style="15" customWidth="1"/>
    <col min="260" max="260" width="11.54296875" style="15" bestFit="1" customWidth="1"/>
    <col min="261" max="261" width="14" style="15" bestFit="1" customWidth="1"/>
    <col min="262" max="263" width="14.26953125" style="15" bestFit="1" customWidth="1"/>
    <col min="264" max="264" width="14.54296875" style="15" bestFit="1" customWidth="1"/>
    <col min="265" max="265" width="11" style="15" bestFit="1" customWidth="1"/>
    <col min="266" max="266" width="11.26953125" style="15" bestFit="1" customWidth="1"/>
    <col min="267" max="267" width="14.26953125" style="15" bestFit="1" customWidth="1"/>
    <col min="268" max="275" width="14.26953125" style="15" customWidth="1"/>
    <col min="276" max="276" width="8.54296875" style="15"/>
    <col min="277" max="277" width="15" style="15" customWidth="1"/>
    <col min="278" max="278" width="12.26953125" style="15" customWidth="1"/>
    <col min="279" max="279" width="11" style="15" customWidth="1"/>
    <col min="280" max="280" width="13" style="15" customWidth="1"/>
    <col min="281" max="284" width="8.54296875" style="15"/>
    <col min="285" max="285" width="11" style="15" customWidth="1"/>
    <col min="286" max="287" width="8.54296875" style="15"/>
    <col min="288" max="289" width="13" style="15" customWidth="1"/>
    <col min="290" max="290" width="15" style="15" customWidth="1"/>
    <col min="291" max="513" width="8.54296875" style="15"/>
    <col min="514" max="514" width="7.54296875" style="15" bestFit="1" customWidth="1"/>
    <col min="515" max="515" width="10" style="15" customWidth="1"/>
    <col min="516" max="516" width="11.54296875" style="15" bestFit="1" customWidth="1"/>
    <col min="517" max="517" width="14" style="15" bestFit="1" customWidth="1"/>
    <col min="518" max="519" width="14.26953125" style="15" bestFit="1" customWidth="1"/>
    <col min="520" max="520" width="14.54296875" style="15" bestFit="1" customWidth="1"/>
    <col min="521" max="521" width="11" style="15" bestFit="1" customWidth="1"/>
    <col min="522" max="522" width="11.26953125" style="15" bestFit="1" customWidth="1"/>
    <col min="523" max="523" width="14.26953125" style="15" bestFit="1" customWidth="1"/>
    <col min="524" max="531" width="14.26953125" style="15" customWidth="1"/>
    <col min="532" max="532" width="8.54296875" style="15"/>
    <col min="533" max="533" width="15" style="15" customWidth="1"/>
    <col min="534" max="534" width="12.26953125" style="15" customWidth="1"/>
    <col min="535" max="535" width="11" style="15" customWidth="1"/>
    <col min="536" max="536" width="13" style="15" customWidth="1"/>
    <col min="537" max="540" width="8.54296875" style="15"/>
    <col min="541" max="541" width="11" style="15" customWidth="1"/>
    <col min="542" max="543" width="8.54296875" style="15"/>
    <col min="544" max="545" width="13" style="15" customWidth="1"/>
    <col min="546" max="546" width="15" style="15" customWidth="1"/>
    <col min="547" max="769" width="8.54296875" style="15"/>
    <col min="770" max="770" width="7.54296875" style="15" bestFit="1" customWidth="1"/>
    <col min="771" max="771" width="10" style="15" customWidth="1"/>
    <col min="772" max="772" width="11.54296875" style="15" bestFit="1" customWidth="1"/>
    <col min="773" max="773" width="14" style="15" bestFit="1" customWidth="1"/>
    <col min="774" max="775" width="14.26953125" style="15" bestFit="1" customWidth="1"/>
    <col min="776" max="776" width="14.54296875" style="15" bestFit="1" customWidth="1"/>
    <col min="777" max="777" width="11" style="15" bestFit="1" customWidth="1"/>
    <col min="778" max="778" width="11.26953125" style="15" bestFit="1" customWidth="1"/>
    <col min="779" max="779" width="14.26953125" style="15" bestFit="1" customWidth="1"/>
    <col min="780" max="787" width="14.26953125" style="15" customWidth="1"/>
    <col min="788" max="788" width="8.54296875" style="15"/>
    <col min="789" max="789" width="15" style="15" customWidth="1"/>
    <col min="790" max="790" width="12.26953125" style="15" customWidth="1"/>
    <col min="791" max="791" width="11" style="15" customWidth="1"/>
    <col min="792" max="792" width="13" style="15" customWidth="1"/>
    <col min="793" max="796" width="8.54296875" style="15"/>
    <col min="797" max="797" width="11" style="15" customWidth="1"/>
    <col min="798" max="799" width="8.54296875" style="15"/>
    <col min="800" max="801" width="13" style="15" customWidth="1"/>
    <col min="802" max="802" width="15" style="15" customWidth="1"/>
    <col min="803" max="1025" width="8.54296875" style="15"/>
    <col min="1026" max="1026" width="7.54296875" style="15" bestFit="1" customWidth="1"/>
    <col min="1027" max="1027" width="10" style="15" customWidth="1"/>
    <col min="1028" max="1028" width="11.54296875" style="15" bestFit="1" customWidth="1"/>
    <col min="1029" max="1029" width="14" style="15" bestFit="1" customWidth="1"/>
    <col min="1030" max="1031" width="14.26953125" style="15" bestFit="1" customWidth="1"/>
    <col min="1032" max="1032" width="14.54296875" style="15" bestFit="1" customWidth="1"/>
    <col min="1033" max="1033" width="11" style="15" bestFit="1" customWidth="1"/>
    <col min="1034" max="1034" width="11.26953125" style="15" bestFit="1" customWidth="1"/>
    <col min="1035" max="1035" width="14.26953125" style="15" bestFit="1" customWidth="1"/>
    <col min="1036" max="1043" width="14.26953125" style="15" customWidth="1"/>
    <col min="1044" max="1044" width="8.54296875" style="15"/>
    <col min="1045" max="1045" width="15" style="15" customWidth="1"/>
    <col min="1046" max="1046" width="12.26953125" style="15" customWidth="1"/>
    <col min="1047" max="1047" width="11" style="15" customWidth="1"/>
    <col min="1048" max="1048" width="13" style="15" customWidth="1"/>
    <col min="1049" max="1052" width="8.54296875" style="15"/>
    <col min="1053" max="1053" width="11" style="15" customWidth="1"/>
    <col min="1054" max="1055" width="8.54296875" style="15"/>
    <col min="1056" max="1057" width="13" style="15" customWidth="1"/>
    <col min="1058" max="1058" width="15" style="15" customWidth="1"/>
    <col min="1059" max="1281" width="8.54296875" style="15"/>
    <col min="1282" max="1282" width="7.54296875" style="15" bestFit="1" customWidth="1"/>
    <col min="1283" max="1283" width="10" style="15" customWidth="1"/>
    <col min="1284" max="1284" width="11.54296875" style="15" bestFit="1" customWidth="1"/>
    <col min="1285" max="1285" width="14" style="15" bestFit="1" customWidth="1"/>
    <col min="1286" max="1287" width="14.26953125" style="15" bestFit="1" customWidth="1"/>
    <col min="1288" max="1288" width="14.54296875" style="15" bestFit="1" customWidth="1"/>
    <col min="1289" max="1289" width="11" style="15" bestFit="1" customWidth="1"/>
    <col min="1290" max="1290" width="11.26953125" style="15" bestFit="1" customWidth="1"/>
    <col min="1291" max="1291" width="14.26953125" style="15" bestFit="1" customWidth="1"/>
    <col min="1292" max="1299" width="14.26953125" style="15" customWidth="1"/>
    <col min="1300" max="1300" width="8.54296875" style="15"/>
    <col min="1301" max="1301" width="15" style="15" customWidth="1"/>
    <col min="1302" max="1302" width="12.26953125" style="15" customWidth="1"/>
    <col min="1303" max="1303" width="11" style="15" customWidth="1"/>
    <col min="1304" max="1304" width="13" style="15" customWidth="1"/>
    <col min="1305" max="1308" width="8.54296875" style="15"/>
    <col min="1309" max="1309" width="11" style="15" customWidth="1"/>
    <col min="1310" max="1311" width="8.54296875" style="15"/>
    <col min="1312" max="1313" width="13" style="15" customWidth="1"/>
    <col min="1314" max="1314" width="15" style="15" customWidth="1"/>
    <col min="1315" max="1537" width="8.54296875" style="15"/>
    <col min="1538" max="1538" width="7.54296875" style="15" bestFit="1" customWidth="1"/>
    <col min="1539" max="1539" width="10" style="15" customWidth="1"/>
    <col min="1540" max="1540" width="11.54296875" style="15" bestFit="1" customWidth="1"/>
    <col min="1541" max="1541" width="14" style="15" bestFit="1" customWidth="1"/>
    <col min="1542" max="1543" width="14.26953125" style="15" bestFit="1" customWidth="1"/>
    <col min="1544" max="1544" width="14.54296875" style="15" bestFit="1" customWidth="1"/>
    <col min="1545" max="1545" width="11" style="15" bestFit="1" customWidth="1"/>
    <col min="1546" max="1546" width="11.26953125" style="15" bestFit="1" customWidth="1"/>
    <col min="1547" max="1547" width="14.26953125" style="15" bestFit="1" customWidth="1"/>
    <col min="1548" max="1555" width="14.26953125" style="15" customWidth="1"/>
    <col min="1556" max="1556" width="8.54296875" style="15"/>
    <col min="1557" max="1557" width="15" style="15" customWidth="1"/>
    <col min="1558" max="1558" width="12.26953125" style="15" customWidth="1"/>
    <col min="1559" max="1559" width="11" style="15" customWidth="1"/>
    <col min="1560" max="1560" width="13" style="15" customWidth="1"/>
    <col min="1561" max="1564" width="8.54296875" style="15"/>
    <col min="1565" max="1565" width="11" style="15" customWidth="1"/>
    <col min="1566" max="1567" width="8.54296875" style="15"/>
    <col min="1568" max="1569" width="13" style="15" customWidth="1"/>
    <col min="1570" max="1570" width="15" style="15" customWidth="1"/>
    <col min="1571" max="1793" width="8.54296875" style="15"/>
    <col min="1794" max="1794" width="7.54296875" style="15" bestFit="1" customWidth="1"/>
    <col min="1795" max="1795" width="10" style="15" customWidth="1"/>
    <col min="1796" max="1796" width="11.54296875" style="15" bestFit="1" customWidth="1"/>
    <col min="1797" max="1797" width="14" style="15" bestFit="1" customWidth="1"/>
    <col min="1798" max="1799" width="14.26953125" style="15" bestFit="1" customWidth="1"/>
    <col min="1800" max="1800" width="14.54296875" style="15" bestFit="1" customWidth="1"/>
    <col min="1801" max="1801" width="11" style="15" bestFit="1" customWidth="1"/>
    <col min="1802" max="1802" width="11.26953125" style="15" bestFit="1" customWidth="1"/>
    <col min="1803" max="1803" width="14.26953125" style="15" bestFit="1" customWidth="1"/>
    <col min="1804" max="1811" width="14.26953125" style="15" customWidth="1"/>
    <col min="1812" max="1812" width="8.54296875" style="15"/>
    <col min="1813" max="1813" width="15" style="15" customWidth="1"/>
    <col min="1814" max="1814" width="12.26953125" style="15" customWidth="1"/>
    <col min="1815" max="1815" width="11" style="15" customWidth="1"/>
    <col min="1816" max="1816" width="13" style="15" customWidth="1"/>
    <col min="1817" max="1820" width="8.54296875" style="15"/>
    <col min="1821" max="1821" width="11" style="15" customWidth="1"/>
    <col min="1822" max="1823" width="8.54296875" style="15"/>
    <col min="1824" max="1825" width="13" style="15" customWidth="1"/>
    <col min="1826" max="1826" width="15" style="15" customWidth="1"/>
    <col min="1827" max="2049" width="8.54296875" style="15"/>
    <col min="2050" max="2050" width="7.54296875" style="15" bestFit="1" customWidth="1"/>
    <col min="2051" max="2051" width="10" style="15" customWidth="1"/>
    <col min="2052" max="2052" width="11.54296875" style="15" bestFit="1" customWidth="1"/>
    <col min="2053" max="2053" width="14" style="15" bestFit="1" customWidth="1"/>
    <col min="2054" max="2055" width="14.26953125" style="15" bestFit="1" customWidth="1"/>
    <col min="2056" max="2056" width="14.54296875" style="15" bestFit="1" customWidth="1"/>
    <col min="2057" max="2057" width="11" style="15" bestFit="1" customWidth="1"/>
    <col min="2058" max="2058" width="11.26953125" style="15" bestFit="1" customWidth="1"/>
    <col min="2059" max="2059" width="14.26953125" style="15" bestFit="1" customWidth="1"/>
    <col min="2060" max="2067" width="14.26953125" style="15" customWidth="1"/>
    <col min="2068" max="2068" width="8.54296875" style="15"/>
    <col min="2069" max="2069" width="15" style="15" customWidth="1"/>
    <col min="2070" max="2070" width="12.26953125" style="15" customWidth="1"/>
    <col min="2071" max="2071" width="11" style="15" customWidth="1"/>
    <col min="2072" max="2072" width="13" style="15" customWidth="1"/>
    <col min="2073" max="2076" width="8.54296875" style="15"/>
    <col min="2077" max="2077" width="11" style="15" customWidth="1"/>
    <col min="2078" max="2079" width="8.54296875" style="15"/>
    <col min="2080" max="2081" width="13" style="15" customWidth="1"/>
    <col min="2082" max="2082" width="15" style="15" customWidth="1"/>
    <col min="2083" max="2305" width="8.54296875" style="15"/>
    <col min="2306" max="2306" width="7.54296875" style="15" bestFit="1" customWidth="1"/>
    <col min="2307" max="2307" width="10" style="15" customWidth="1"/>
    <col min="2308" max="2308" width="11.54296875" style="15" bestFit="1" customWidth="1"/>
    <col min="2309" max="2309" width="14" style="15" bestFit="1" customWidth="1"/>
    <col min="2310" max="2311" width="14.26953125" style="15" bestFit="1" customWidth="1"/>
    <col min="2312" max="2312" width="14.54296875" style="15" bestFit="1" customWidth="1"/>
    <col min="2313" max="2313" width="11" style="15" bestFit="1" customWidth="1"/>
    <col min="2314" max="2314" width="11.26953125" style="15" bestFit="1" customWidth="1"/>
    <col min="2315" max="2315" width="14.26953125" style="15" bestFit="1" customWidth="1"/>
    <col min="2316" max="2323" width="14.26953125" style="15" customWidth="1"/>
    <col min="2324" max="2324" width="8.54296875" style="15"/>
    <col min="2325" max="2325" width="15" style="15" customWidth="1"/>
    <col min="2326" max="2326" width="12.26953125" style="15" customWidth="1"/>
    <col min="2327" max="2327" width="11" style="15" customWidth="1"/>
    <col min="2328" max="2328" width="13" style="15" customWidth="1"/>
    <col min="2329" max="2332" width="8.54296875" style="15"/>
    <col min="2333" max="2333" width="11" style="15" customWidth="1"/>
    <col min="2334" max="2335" width="8.54296875" style="15"/>
    <col min="2336" max="2337" width="13" style="15" customWidth="1"/>
    <col min="2338" max="2338" width="15" style="15" customWidth="1"/>
    <col min="2339" max="2561" width="8.54296875" style="15"/>
    <col min="2562" max="2562" width="7.54296875" style="15" bestFit="1" customWidth="1"/>
    <col min="2563" max="2563" width="10" style="15" customWidth="1"/>
    <col min="2564" max="2564" width="11.54296875" style="15" bestFit="1" customWidth="1"/>
    <col min="2565" max="2565" width="14" style="15" bestFit="1" customWidth="1"/>
    <col min="2566" max="2567" width="14.26953125" style="15" bestFit="1" customWidth="1"/>
    <col min="2568" max="2568" width="14.54296875" style="15" bestFit="1" customWidth="1"/>
    <col min="2569" max="2569" width="11" style="15" bestFit="1" customWidth="1"/>
    <col min="2570" max="2570" width="11.26953125" style="15" bestFit="1" customWidth="1"/>
    <col min="2571" max="2571" width="14.26953125" style="15" bestFit="1" customWidth="1"/>
    <col min="2572" max="2579" width="14.26953125" style="15" customWidth="1"/>
    <col min="2580" max="2580" width="8.54296875" style="15"/>
    <col min="2581" max="2581" width="15" style="15" customWidth="1"/>
    <col min="2582" max="2582" width="12.26953125" style="15" customWidth="1"/>
    <col min="2583" max="2583" width="11" style="15" customWidth="1"/>
    <col min="2584" max="2584" width="13" style="15" customWidth="1"/>
    <col min="2585" max="2588" width="8.54296875" style="15"/>
    <col min="2589" max="2589" width="11" style="15" customWidth="1"/>
    <col min="2590" max="2591" width="8.54296875" style="15"/>
    <col min="2592" max="2593" width="13" style="15" customWidth="1"/>
    <col min="2594" max="2594" width="15" style="15" customWidth="1"/>
    <col min="2595" max="2817" width="8.54296875" style="15"/>
    <col min="2818" max="2818" width="7.54296875" style="15" bestFit="1" customWidth="1"/>
    <col min="2819" max="2819" width="10" style="15" customWidth="1"/>
    <col min="2820" max="2820" width="11.54296875" style="15" bestFit="1" customWidth="1"/>
    <col min="2821" max="2821" width="14" style="15" bestFit="1" customWidth="1"/>
    <col min="2822" max="2823" width="14.26953125" style="15" bestFit="1" customWidth="1"/>
    <col min="2824" max="2824" width="14.54296875" style="15" bestFit="1" customWidth="1"/>
    <col min="2825" max="2825" width="11" style="15" bestFit="1" customWidth="1"/>
    <col min="2826" max="2826" width="11.26953125" style="15" bestFit="1" customWidth="1"/>
    <col min="2827" max="2827" width="14.26953125" style="15" bestFit="1" customWidth="1"/>
    <col min="2828" max="2835" width="14.26953125" style="15" customWidth="1"/>
    <col min="2836" max="2836" width="8.54296875" style="15"/>
    <col min="2837" max="2837" width="15" style="15" customWidth="1"/>
    <col min="2838" max="2838" width="12.26953125" style="15" customWidth="1"/>
    <col min="2839" max="2839" width="11" style="15" customWidth="1"/>
    <col min="2840" max="2840" width="13" style="15" customWidth="1"/>
    <col min="2841" max="2844" width="8.54296875" style="15"/>
    <col min="2845" max="2845" width="11" style="15" customWidth="1"/>
    <col min="2846" max="2847" width="8.54296875" style="15"/>
    <col min="2848" max="2849" width="13" style="15" customWidth="1"/>
    <col min="2850" max="2850" width="15" style="15" customWidth="1"/>
    <col min="2851" max="3073" width="8.54296875" style="15"/>
    <col min="3074" max="3074" width="7.54296875" style="15" bestFit="1" customWidth="1"/>
    <col min="3075" max="3075" width="10" style="15" customWidth="1"/>
    <col min="3076" max="3076" width="11.54296875" style="15" bestFit="1" customWidth="1"/>
    <col min="3077" max="3077" width="14" style="15" bestFit="1" customWidth="1"/>
    <col min="3078" max="3079" width="14.26953125" style="15" bestFit="1" customWidth="1"/>
    <col min="3080" max="3080" width="14.54296875" style="15" bestFit="1" customWidth="1"/>
    <col min="3081" max="3081" width="11" style="15" bestFit="1" customWidth="1"/>
    <col min="3082" max="3082" width="11.26953125" style="15" bestFit="1" customWidth="1"/>
    <col min="3083" max="3083" width="14.26953125" style="15" bestFit="1" customWidth="1"/>
    <col min="3084" max="3091" width="14.26953125" style="15" customWidth="1"/>
    <col min="3092" max="3092" width="8.54296875" style="15"/>
    <col min="3093" max="3093" width="15" style="15" customWidth="1"/>
    <col min="3094" max="3094" width="12.26953125" style="15" customWidth="1"/>
    <col min="3095" max="3095" width="11" style="15" customWidth="1"/>
    <col min="3096" max="3096" width="13" style="15" customWidth="1"/>
    <col min="3097" max="3100" width="8.54296875" style="15"/>
    <col min="3101" max="3101" width="11" style="15" customWidth="1"/>
    <col min="3102" max="3103" width="8.54296875" style="15"/>
    <col min="3104" max="3105" width="13" style="15" customWidth="1"/>
    <col min="3106" max="3106" width="15" style="15" customWidth="1"/>
    <col min="3107" max="3329" width="8.54296875" style="15"/>
    <col min="3330" max="3330" width="7.54296875" style="15" bestFit="1" customWidth="1"/>
    <col min="3331" max="3331" width="10" style="15" customWidth="1"/>
    <col min="3332" max="3332" width="11.54296875" style="15" bestFit="1" customWidth="1"/>
    <col min="3333" max="3333" width="14" style="15" bestFit="1" customWidth="1"/>
    <col min="3334" max="3335" width="14.26953125" style="15" bestFit="1" customWidth="1"/>
    <col min="3336" max="3336" width="14.54296875" style="15" bestFit="1" customWidth="1"/>
    <col min="3337" max="3337" width="11" style="15" bestFit="1" customWidth="1"/>
    <col min="3338" max="3338" width="11.26953125" style="15" bestFit="1" customWidth="1"/>
    <col min="3339" max="3339" width="14.26953125" style="15" bestFit="1" customWidth="1"/>
    <col min="3340" max="3347" width="14.26953125" style="15" customWidth="1"/>
    <col min="3348" max="3348" width="8.54296875" style="15"/>
    <col min="3349" max="3349" width="15" style="15" customWidth="1"/>
    <col min="3350" max="3350" width="12.26953125" style="15" customWidth="1"/>
    <col min="3351" max="3351" width="11" style="15" customWidth="1"/>
    <col min="3352" max="3352" width="13" style="15" customWidth="1"/>
    <col min="3353" max="3356" width="8.54296875" style="15"/>
    <col min="3357" max="3357" width="11" style="15" customWidth="1"/>
    <col min="3358" max="3359" width="8.54296875" style="15"/>
    <col min="3360" max="3361" width="13" style="15" customWidth="1"/>
    <col min="3362" max="3362" width="15" style="15" customWidth="1"/>
    <col min="3363" max="3585" width="8.54296875" style="15"/>
    <col min="3586" max="3586" width="7.54296875" style="15" bestFit="1" customWidth="1"/>
    <col min="3587" max="3587" width="10" style="15" customWidth="1"/>
    <col min="3588" max="3588" width="11.54296875" style="15" bestFit="1" customWidth="1"/>
    <col min="3589" max="3589" width="14" style="15" bestFit="1" customWidth="1"/>
    <col min="3590" max="3591" width="14.26953125" style="15" bestFit="1" customWidth="1"/>
    <col min="3592" max="3592" width="14.54296875" style="15" bestFit="1" customWidth="1"/>
    <col min="3593" max="3593" width="11" style="15" bestFit="1" customWidth="1"/>
    <col min="3594" max="3594" width="11.26953125" style="15" bestFit="1" customWidth="1"/>
    <col min="3595" max="3595" width="14.26953125" style="15" bestFit="1" customWidth="1"/>
    <col min="3596" max="3603" width="14.26953125" style="15" customWidth="1"/>
    <col min="3604" max="3604" width="8.54296875" style="15"/>
    <col min="3605" max="3605" width="15" style="15" customWidth="1"/>
    <col min="3606" max="3606" width="12.26953125" style="15" customWidth="1"/>
    <col min="3607" max="3607" width="11" style="15" customWidth="1"/>
    <col min="3608" max="3608" width="13" style="15" customWidth="1"/>
    <col min="3609" max="3612" width="8.54296875" style="15"/>
    <col min="3613" max="3613" width="11" style="15" customWidth="1"/>
    <col min="3614" max="3615" width="8.54296875" style="15"/>
    <col min="3616" max="3617" width="13" style="15" customWidth="1"/>
    <col min="3618" max="3618" width="15" style="15" customWidth="1"/>
    <col min="3619" max="3841" width="8.54296875" style="15"/>
    <col min="3842" max="3842" width="7.54296875" style="15" bestFit="1" customWidth="1"/>
    <col min="3843" max="3843" width="10" style="15" customWidth="1"/>
    <col min="3844" max="3844" width="11.54296875" style="15" bestFit="1" customWidth="1"/>
    <col min="3845" max="3845" width="14" style="15" bestFit="1" customWidth="1"/>
    <col min="3846" max="3847" width="14.26953125" style="15" bestFit="1" customWidth="1"/>
    <col min="3848" max="3848" width="14.54296875" style="15" bestFit="1" customWidth="1"/>
    <col min="3849" max="3849" width="11" style="15" bestFit="1" customWidth="1"/>
    <col min="3850" max="3850" width="11.26953125" style="15" bestFit="1" customWidth="1"/>
    <col min="3851" max="3851" width="14.26953125" style="15" bestFit="1" customWidth="1"/>
    <col min="3852" max="3859" width="14.26953125" style="15" customWidth="1"/>
    <col min="3860" max="3860" width="8.54296875" style="15"/>
    <col min="3861" max="3861" width="15" style="15" customWidth="1"/>
    <col min="3862" max="3862" width="12.26953125" style="15" customWidth="1"/>
    <col min="3863" max="3863" width="11" style="15" customWidth="1"/>
    <col min="3864" max="3864" width="13" style="15" customWidth="1"/>
    <col min="3865" max="3868" width="8.54296875" style="15"/>
    <col min="3869" max="3869" width="11" style="15" customWidth="1"/>
    <col min="3870" max="3871" width="8.54296875" style="15"/>
    <col min="3872" max="3873" width="13" style="15" customWidth="1"/>
    <col min="3874" max="3874" width="15" style="15" customWidth="1"/>
    <col min="3875" max="4097" width="8.54296875" style="15"/>
    <col min="4098" max="4098" width="7.54296875" style="15" bestFit="1" customWidth="1"/>
    <col min="4099" max="4099" width="10" style="15" customWidth="1"/>
    <col min="4100" max="4100" width="11.54296875" style="15" bestFit="1" customWidth="1"/>
    <col min="4101" max="4101" width="14" style="15" bestFit="1" customWidth="1"/>
    <col min="4102" max="4103" width="14.26953125" style="15" bestFit="1" customWidth="1"/>
    <col min="4104" max="4104" width="14.54296875" style="15" bestFit="1" customWidth="1"/>
    <col min="4105" max="4105" width="11" style="15" bestFit="1" customWidth="1"/>
    <col min="4106" max="4106" width="11.26953125" style="15" bestFit="1" customWidth="1"/>
    <col min="4107" max="4107" width="14.26953125" style="15" bestFit="1" customWidth="1"/>
    <col min="4108" max="4115" width="14.26953125" style="15" customWidth="1"/>
    <col min="4116" max="4116" width="8.54296875" style="15"/>
    <col min="4117" max="4117" width="15" style="15" customWidth="1"/>
    <col min="4118" max="4118" width="12.26953125" style="15" customWidth="1"/>
    <col min="4119" max="4119" width="11" style="15" customWidth="1"/>
    <col min="4120" max="4120" width="13" style="15" customWidth="1"/>
    <col min="4121" max="4124" width="8.54296875" style="15"/>
    <col min="4125" max="4125" width="11" style="15" customWidth="1"/>
    <col min="4126" max="4127" width="8.54296875" style="15"/>
    <col min="4128" max="4129" width="13" style="15" customWidth="1"/>
    <col min="4130" max="4130" width="15" style="15" customWidth="1"/>
    <col min="4131" max="4353" width="8.54296875" style="15"/>
    <col min="4354" max="4354" width="7.54296875" style="15" bestFit="1" customWidth="1"/>
    <col min="4355" max="4355" width="10" style="15" customWidth="1"/>
    <col min="4356" max="4356" width="11.54296875" style="15" bestFit="1" customWidth="1"/>
    <col min="4357" max="4357" width="14" style="15" bestFit="1" customWidth="1"/>
    <col min="4358" max="4359" width="14.26953125" style="15" bestFit="1" customWidth="1"/>
    <col min="4360" max="4360" width="14.54296875" style="15" bestFit="1" customWidth="1"/>
    <col min="4361" max="4361" width="11" style="15" bestFit="1" customWidth="1"/>
    <col min="4362" max="4362" width="11.26953125" style="15" bestFit="1" customWidth="1"/>
    <col min="4363" max="4363" width="14.26953125" style="15" bestFit="1" customWidth="1"/>
    <col min="4364" max="4371" width="14.26953125" style="15" customWidth="1"/>
    <col min="4372" max="4372" width="8.54296875" style="15"/>
    <col min="4373" max="4373" width="15" style="15" customWidth="1"/>
    <col min="4374" max="4374" width="12.26953125" style="15" customWidth="1"/>
    <col min="4375" max="4375" width="11" style="15" customWidth="1"/>
    <col min="4376" max="4376" width="13" style="15" customWidth="1"/>
    <col min="4377" max="4380" width="8.54296875" style="15"/>
    <col min="4381" max="4381" width="11" style="15" customWidth="1"/>
    <col min="4382" max="4383" width="8.54296875" style="15"/>
    <col min="4384" max="4385" width="13" style="15" customWidth="1"/>
    <col min="4386" max="4386" width="15" style="15" customWidth="1"/>
    <col min="4387" max="4609" width="8.54296875" style="15"/>
    <col min="4610" max="4610" width="7.54296875" style="15" bestFit="1" customWidth="1"/>
    <col min="4611" max="4611" width="10" style="15" customWidth="1"/>
    <col min="4612" max="4612" width="11.54296875" style="15" bestFit="1" customWidth="1"/>
    <col min="4613" max="4613" width="14" style="15" bestFit="1" customWidth="1"/>
    <col min="4614" max="4615" width="14.26953125" style="15" bestFit="1" customWidth="1"/>
    <col min="4616" max="4616" width="14.54296875" style="15" bestFit="1" customWidth="1"/>
    <col min="4617" max="4617" width="11" style="15" bestFit="1" customWidth="1"/>
    <col min="4618" max="4618" width="11.26953125" style="15" bestFit="1" customWidth="1"/>
    <col min="4619" max="4619" width="14.26953125" style="15" bestFit="1" customWidth="1"/>
    <col min="4620" max="4627" width="14.26953125" style="15" customWidth="1"/>
    <col min="4628" max="4628" width="8.54296875" style="15"/>
    <col min="4629" max="4629" width="15" style="15" customWidth="1"/>
    <col min="4630" max="4630" width="12.26953125" style="15" customWidth="1"/>
    <col min="4631" max="4631" width="11" style="15" customWidth="1"/>
    <col min="4632" max="4632" width="13" style="15" customWidth="1"/>
    <col min="4633" max="4636" width="8.54296875" style="15"/>
    <col min="4637" max="4637" width="11" style="15" customWidth="1"/>
    <col min="4638" max="4639" width="8.54296875" style="15"/>
    <col min="4640" max="4641" width="13" style="15" customWidth="1"/>
    <col min="4642" max="4642" width="15" style="15" customWidth="1"/>
    <col min="4643" max="4865" width="8.54296875" style="15"/>
    <col min="4866" max="4866" width="7.54296875" style="15" bestFit="1" customWidth="1"/>
    <col min="4867" max="4867" width="10" style="15" customWidth="1"/>
    <col min="4868" max="4868" width="11.54296875" style="15" bestFit="1" customWidth="1"/>
    <col min="4869" max="4869" width="14" style="15" bestFit="1" customWidth="1"/>
    <col min="4870" max="4871" width="14.26953125" style="15" bestFit="1" customWidth="1"/>
    <col min="4872" max="4872" width="14.54296875" style="15" bestFit="1" customWidth="1"/>
    <col min="4873" max="4873" width="11" style="15" bestFit="1" customWidth="1"/>
    <col min="4874" max="4874" width="11.26953125" style="15" bestFit="1" customWidth="1"/>
    <col min="4875" max="4875" width="14.26953125" style="15" bestFit="1" customWidth="1"/>
    <col min="4876" max="4883" width="14.26953125" style="15" customWidth="1"/>
    <col min="4884" max="4884" width="8.54296875" style="15"/>
    <col min="4885" max="4885" width="15" style="15" customWidth="1"/>
    <col min="4886" max="4886" width="12.26953125" style="15" customWidth="1"/>
    <col min="4887" max="4887" width="11" style="15" customWidth="1"/>
    <col min="4888" max="4888" width="13" style="15" customWidth="1"/>
    <col min="4889" max="4892" width="8.54296875" style="15"/>
    <col min="4893" max="4893" width="11" style="15" customWidth="1"/>
    <col min="4894" max="4895" width="8.54296875" style="15"/>
    <col min="4896" max="4897" width="13" style="15" customWidth="1"/>
    <col min="4898" max="4898" width="15" style="15" customWidth="1"/>
    <col min="4899" max="5121" width="8.54296875" style="15"/>
    <col min="5122" max="5122" width="7.54296875" style="15" bestFit="1" customWidth="1"/>
    <col min="5123" max="5123" width="10" style="15" customWidth="1"/>
    <col min="5124" max="5124" width="11.54296875" style="15" bestFit="1" customWidth="1"/>
    <col min="5125" max="5125" width="14" style="15" bestFit="1" customWidth="1"/>
    <col min="5126" max="5127" width="14.26953125" style="15" bestFit="1" customWidth="1"/>
    <col min="5128" max="5128" width="14.54296875" style="15" bestFit="1" customWidth="1"/>
    <col min="5129" max="5129" width="11" style="15" bestFit="1" customWidth="1"/>
    <col min="5130" max="5130" width="11.26953125" style="15" bestFit="1" customWidth="1"/>
    <col min="5131" max="5131" width="14.26953125" style="15" bestFit="1" customWidth="1"/>
    <col min="5132" max="5139" width="14.26953125" style="15" customWidth="1"/>
    <col min="5140" max="5140" width="8.54296875" style="15"/>
    <col min="5141" max="5141" width="15" style="15" customWidth="1"/>
    <col min="5142" max="5142" width="12.26953125" style="15" customWidth="1"/>
    <col min="5143" max="5143" width="11" style="15" customWidth="1"/>
    <col min="5144" max="5144" width="13" style="15" customWidth="1"/>
    <col min="5145" max="5148" width="8.54296875" style="15"/>
    <col min="5149" max="5149" width="11" style="15" customWidth="1"/>
    <col min="5150" max="5151" width="8.54296875" style="15"/>
    <col min="5152" max="5153" width="13" style="15" customWidth="1"/>
    <col min="5154" max="5154" width="15" style="15" customWidth="1"/>
    <col min="5155" max="5377" width="8.54296875" style="15"/>
    <col min="5378" max="5378" width="7.54296875" style="15" bestFit="1" customWidth="1"/>
    <col min="5379" max="5379" width="10" style="15" customWidth="1"/>
    <col min="5380" max="5380" width="11.54296875" style="15" bestFit="1" customWidth="1"/>
    <col min="5381" max="5381" width="14" style="15" bestFit="1" customWidth="1"/>
    <col min="5382" max="5383" width="14.26953125" style="15" bestFit="1" customWidth="1"/>
    <col min="5384" max="5384" width="14.54296875" style="15" bestFit="1" customWidth="1"/>
    <col min="5385" max="5385" width="11" style="15" bestFit="1" customWidth="1"/>
    <col min="5386" max="5386" width="11.26953125" style="15" bestFit="1" customWidth="1"/>
    <col min="5387" max="5387" width="14.26953125" style="15" bestFit="1" customWidth="1"/>
    <col min="5388" max="5395" width="14.26953125" style="15" customWidth="1"/>
    <col min="5396" max="5396" width="8.54296875" style="15"/>
    <col min="5397" max="5397" width="15" style="15" customWidth="1"/>
    <col min="5398" max="5398" width="12.26953125" style="15" customWidth="1"/>
    <col min="5399" max="5399" width="11" style="15" customWidth="1"/>
    <col min="5400" max="5400" width="13" style="15" customWidth="1"/>
    <col min="5401" max="5404" width="8.54296875" style="15"/>
    <col min="5405" max="5405" width="11" style="15" customWidth="1"/>
    <col min="5406" max="5407" width="8.54296875" style="15"/>
    <col min="5408" max="5409" width="13" style="15" customWidth="1"/>
    <col min="5410" max="5410" width="15" style="15" customWidth="1"/>
    <col min="5411" max="5633" width="8.54296875" style="15"/>
    <col min="5634" max="5634" width="7.54296875" style="15" bestFit="1" customWidth="1"/>
    <col min="5635" max="5635" width="10" style="15" customWidth="1"/>
    <col min="5636" max="5636" width="11.54296875" style="15" bestFit="1" customWidth="1"/>
    <col min="5637" max="5637" width="14" style="15" bestFit="1" customWidth="1"/>
    <col min="5638" max="5639" width="14.26953125" style="15" bestFit="1" customWidth="1"/>
    <col min="5640" max="5640" width="14.54296875" style="15" bestFit="1" customWidth="1"/>
    <col min="5641" max="5641" width="11" style="15" bestFit="1" customWidth="1"/>
    <col min="5642" max="5642" width="11.26953125" style="15" bestFit="1" customWidth="1"/>
    <col min="5643" max="5643" width="14.26953125" style="15" bestFit="1" customWidth="1"/>
    <col min="5644" max="5651" width="14.26953125" style="15" customWidth="1"/>
    <col min="5652" max="5652" width="8.54296875" style="15"/>
    <col min="5653" max="5653" width="15" style="15" customWidth="1"/>
    <col min="5654" max="5654" width="12.26953125" style="15" customWidth="1"/>
    <col min="5655" max="5655" width="11" style="15" customWidth="1"/>
    <col min="5656" max="5656" width="13" style="15" customWidth="1"/>
    <col min="5657" max="5660" width="8.54296875" style="15"/>
    <col min="5661" max="5661" width="11" style="15" customWidth="1"/>
    <col min="5662" max="5663" width="8.54296875" style="15"/>
    <col min="5664" max="5665" width="13" style="15" customWidth="1"/>
    <col min="5666" max="5666" width="15" style="15" customWidth="1"/>
    <col min="5667" max="5889" width="8.54296875" style="15"/>
    <col min="5890" max="5890" width="7.54296875" style="15" bestFit="1" customWidth="1"/>
    <col min="5891" max="5891" width="10" style="15" customWidth="1"/>
    <col min="5892" max="5892" width="11.54296875" style="15" bestFit="1" customWidth="1"/>
    <col min="5893" max="5893" width="14" style="15" bestFit="1" customWidth="1"/>
    <col min="5894" max="5895" width="14.26953125" style="15" bestFit="1" customWidth="1"/>
    <col min="5896" max="5896" width="14.54296875" style="15" bestFit="1" customWidth="1"/>
    <col min="5897" max="5897" width="11" style="15" bestFit="1" customWidth="1"/>
    <col min="5898" max="5898" width="11.26953125" style="15" bestFit="1" customWidth="1"/>
    <col min="5899" max="5899" width="14.26953125" style="15" bestFit="1" customWidth="1"/>
    <col min="5900" max="5907" width="14.26953125" style="15" customWidth="1"/>
    <col min="5908" max="5908" width="8.54296875" style="15"/>
    <col min="5909" max="5909" width="15" style="15" customWidth="1"/>
    <col min="5910" max="5910" width="12.26953125" style="15" customWidth="1"/>
    <col min="5911" max="5911" width="11" style="15" customWidth="1"/>
    <col min="5912" max="5912" width="13" style="15" customWidth="1"/>
    <col min="5913" max="5916" width="8.54296875" style="15"/>
    <col min="5917" max="5917" width="11" style="15" customWidth="1"/>
    <col min="5918" max="5919" width="8.54296875" style="15"/>
    <col min="5920" max="5921" width="13" style="15" customWidth="1"/>
    <col min="5922" max="5922" width="15" style="15" customWidth="1"/>
    <col min="5923" max="6145" width="8.54296875" style="15"/>
    <col min="6146" max="6146" width="7.54296875" style="15" bestFit="1" customWidth="1"/>
    <col min="6147" max="6147" width="10" style="15" customWidth="1"/>
    <col min="6148" max="6148" width="11.54296875" style="15" bestFit="1" customWidth="1"/>
    <col min="6149" max="6149" width="14" style="15" bestFit="1" customWidth="1"/>
    <col min="6150" max="6151" width="14.26953125" style="15" bestFit="1" customWidth="1"/>
    <col min="6152" max="6152" width="14.54296875" style="15" bestFit="1" customWidth="1"/>
    <col min="6153" max="6153" width="11" style="15" bestFit="1" customWidth="1"/>
    <col min="6154" max="6154" width="11.26953125" style="15" bestFit="1" customWidth="1"/>
    <col min="6155" max="6155" width="14.26953125" style="15" bestFit="1" customWidth="1"/>
    <col min="6156" max="6163" width="14.26953125" style="15" customWidth="1"/>
    <col min="6164" max="6164" width="8.54296875" style="15"/>
    <col min="6165" max="6165" width="15" style="15" customWidth="1"/>
    <col min="6166" max="6166" width="12.26953125" style="15" customWidth="1"/>
    <col min="6167" max="6167" width="11" style="15" customWidth="1"/>
    <col min="6168" max="6168" width="13" style="15" customWidth="1"/>
    <col min="6169" max="6172" width="8.54296875" style="15"/>
    <col min="6173" max="6173" width="11" style="15" customWidth="1"/>
    <col min="6174" max="6175" width="8.54296875" style="15"/>
    <col min="6176" max="6177" width="13" style="15" customWidth="1"/>
    <col min="6178" max="6178" width="15" style="15" customWidth="1"/>
    <col min="6179" max="6401" width="8.54296875" style="15"/>
    <col min="6402" max="6402" width="7.54296875" style="15" bestFit="1" customWidth="1"/>
    <col min="6403" max="6403" width="10" style="15" customWidth="1"/>
    <col min="6404" max="6404" width="11.54296875" style="15" bestFit="1" customWidth="1"/>
    <col min="6405" max="6405" width="14" style="15" bestFit="1" customWidth="1"/>
    <col min="6406" max="6407" width="14.26953125" style="15" bestFit="1" customWidth="1"/>
    <col min="6408" max="6408" width="14.54296875" style="15" bestFit="1" customWidth="1"/>
    <col min="6409" max="6409" width="11" style="15" bestFit="1" customWidth="1"/>
    <col min="6410" max="6410" width="11.26953125" style="15" bestFit="1" customWidth="1"/>
    <col min="6411" max="6411" width="14.26953125" style="15" bestFit="1" customWidth="1"/>
    <col min="6412" max="6419" width="14.26953125" style="15" customWidth="1"/>
    <col min="6420" max="6420" width="8.54296875" style="15"/>
    <col min="6421" max="6421" width="15" style="15" customWidth="1"/>
    <col min="6422" max="6422" width="12.26953125" style="15" customWidth="1"/>
    <col min="6423" max="6423" width="11" style="15" customWidth="1"/>
    <col min="6424" max="6424" width="13" style="15" customWidth="1"/>
    <col min="6425" max="6428" width="8.54296875" style="15"/>
    <col min="6429" max="6429" width="11" style="15" customWidth="1"/>
    <col min="6430" max="6431" width="8.54296875" style="15"/>
    <col min="6432" max="6433" width="13" style="15" customWidth="1"/>
    <col min="6434" max="6434" width="15" style="15" customWidth="1"/>
    <col min="6435" max="6657" width="8.54296875" style="15"/>
    <col min="6658" max="6658" width="7.54296875" style="15" bestFit="1" customWidth="1"/>
    <col min="6659" max="6659" width="10" style="15" customWidth="1"/>
    <col min="6660" max="6660" width="11.54296875" style="15" bestFit="1" customWidth="1"/>
    <col min="6661" max="6661" width="14" style="15" bestFit="1" customWidth="1"/>
    <col min="6662" max="6663" width="14.26953125" style="15" bestFit="1" customWidth="1"/>
    <col min="6664" max="6664" width="14.54296875" style="15" bestFit="1" customWidth="1"/>
    <col min="6665" max="6665" width="11" style="15" bestFit="1" customWidth="1"/>
    <col min="6666" max="6666" width="11.26953125" style="15" bestFit="1" customWidth="1"/>
    <col min="6667" max="6667" width="14.26953125" style="15" bestFit="1" customWidth="1"/>
    <col min="6668" max="6675" width="14.26953125" style="15" customWidth="1"/>
    <col min="6676" max="6676" width="8.54296875" style="15"/>
    <col min="6677" max="6677" width="15" style="15" customWidth="1"/>
    <col min="6678" max="6678" width="12.26953125" style="15" customWidth="1"/>
    <col min="6679" max="6679" width="11" style="15" customWidth="1"/>
    <col min="6680" max="6680" width="13" style="15" customWidth="1"/>
    <col min="6681" max="6684" width="8.54296875" style="15"/>
    <col min="6685" max="6685" width="11" style="15" customWidth="1"/>
    <col min="6686" max="6687" width="8.54296875" style="15"/>
    <col min="6688" max="6689" width="13" style="15" customWidth="1"/>
    <col min="6690" max="6690" width="15" style="15" customWidth="1"/>
    <col min="6691" max="6913" width="8.54296875" style="15"/>
    <col min="6914" max="6914" width="7.54296875" style="15" bestFit="1" customWidth="1"/>
    <col min="6915" max="6915" width="10" style="15" customWidth="1"/>
    <col min="6916" max="6916" width="11.54296875" style="15" bestFit="1" customWidth="1"/>
    <col min="6917" max="6917" width="14" style="15" bestFit="1" customWidth="1"/>
    <col min="6918" max="6919" width="14.26953125" style="15" bestFit="1" customWidth="1"/>
    <col min="6920" max="6920" width="14.54296875" style="15" bestFit="1" customWidth="1"/>
    <col min="6921" max="6921" width="11" style="15" bestFit="1" customWidth="1"/>
    <col min="6922" max="6922" width="11.26953125" style="15" bestFit="1" customWidth="1"/>
    <col min="6923" max="6923" width="14.26953125" style="15" bestFit="1" customWidth="1"/>
    <col min="6924" max="6931" width="14.26953125" style="15" customWidth="1"/>
    <col min="6932" max="6932" width="8.54296875" style="15"/>
    <col min="6933" max="6933" width="15" style="15" customWidth="1"/>
    <col min="6934" max="6934" width="12.26953125" style="15" customWidth="1"/>
    <col min="6935" max="6935" width="11" style="15" customWidth="1"/>
    <col min="6936" max="6936" width="13" style="15" customWidth="1"/>
    <col min="6937" max="6940" width="8.54296875" style="15"/>
    <col min="6941" max="6941" width="11" style="15" customWidth="1"/>
    <col min="6942" max="6943" width="8.54296875" style="15"/>
    <col min="6944" max="6945" width="13" style="15" customWidth="1"/>
    <col min="6946" max="6946" width="15" style="15" customWidth="1"/>
    <col min="6947" max="7169" width="8.54296875" style="15"/>
    <col min="7170" max="7170" width="7.54296875" style="15" bestFit="1" customWidth="1"/>
    <col min="7171" max="7171" width="10" style="15" customWidth="1"/>
    <col min="7172" max="7172" width="11.54296875" style="15" bestFit="1" customWidth="1"/>
    <col min="7173" max="7173" width="14" style="15" bestFit="1" customWidth="1"/>
    <col min="7174" max="7175" width="14.26953125" style="15" bestFit="1" customWidth="1"/>
    <col min="7176" max="7176" width="14.54296875" style="15" bestFit="1" customWidth="1"/>
    <col min="7177" max="7177" width="11" style="15" bestFit="1" customWidth="1"/>
    <col min="7178" max="7178" width="11.26953125" style="15" bestFit="1" customWidth="1"/>
    <col min="7179" max="7179" width="14.26953125" style="15" bestFit="1" customWidth="1"/>
    <col min="7180" max="7187" width="14.26953125" style="15" customWidth="1"/>
    <col min="7188" max="7188" width="8.54296875" style="15"/>
    <col min="7189" max="7189" width="15" style="15" customWidth="1"/>
    <col min="7190" max="7190" width="12.26953125" style="15" customWidth="1"/>
    <col min="7191" max="7191" width="11" style="15" customWidth="1"/>
    <col min="7192" max="7192" width="13" style="15" customWidth="1"/>
    <col min="7193" max="7196" width="8.54296875" style="15"/>
    <col min="7197" max="7197" width="11" style="15" customWidth="1"/>
    <col min="7198" max="7199" width="8.54296875" style="15"/>
    <col min="7200" max="7201" width="13" style="15" customWidth="1"/>
    <col min="7202" max="7202" width="15" style="15" customWidth="1"/>
    <col min="7203" max="7425" width="8.54296875" style="15"/>
    <col min="7426" max="7426" width="7.54296875" style="15" bestFit="1" customWidth="1"/>
    <col min="7427" max="7427" width="10" style="15" customWidth="1"/>
    <col min="7428" max="7428" width="11.54296875" style="15" bestFit="1" customWidth="1"/>
    <col min="7429" max="7429" width="14" style="15" bestFit="1" customWidth="1"/>
    <col min="7430" max="7431" width="14.26953125" style="15" bestFit="1" customWidth="1"/>
    <col min="7432" max="7432" width="14.54296875" style="15" bestFit="1" customWidth="1"/>
    <col min="7433" max="7433" width="11" style="15" bestFit="1" customWidth="1"/>
    <col min="7434" max="7434" width="11.26953125" style="15" bestFit="1" customWidth="1"/>
    <col min="7435" max="7435" width="14.26953125" style="15" bestFit="1" customWidth="1"/>
    <col min="7436" max="7443" width="14.26953125" style="15" customWidth="1"/>
    <col min="7444" max="7444" width="8.54296875" style="15"/>
    <col min="7445" max="7445" width="15" style="15" customWidth="1"/>
    <col min="7446" max="7446" width="12.26953125" style="15" customWidth="1"/>
    <col min="7447" max="7447" width="11" style="15" customWidth="1"/>
    <col min="7448" max="7448" width="13" style="15" customWidth="1"/>
    <col min="7449" max="7452" width="8.54296875" style="15"/>
    <col min="7453" max="7453" width="11" style="15" customWidth="1"/>
    <col min="7454" max="7455" width="8.54296875" style="15"/>
    <col min="7456" max="7457" width="13" style="15" customWidth="1"/>
    <col min="7458" max="7458" width="15" style="15" customWidth="1"/>
    <col min="7459" max="7681" width="8.54296875" style="15"/>
    <col min="7682" max="7682" width="7.54296875" style="15" bestFit="1" customWidth="1"/>
    <col min="7683" max="7683" width="10" style="15" customWidth="1"/>
    <col min="7684" max="7684" width="11.54296875" style="15" bestFit="1" customWidth="1"/>
    <col min="7685" max="7685" width="14" style="15" bestFit="1" customWidth="1"/>
    <col min="7686" max="7687" width="14.26953125" style="15" bestFit="1" customWidth="1"/>
    <col min="7688" max="7688" width="14.54296875" style="15" bestFit="1" customWidth="1"/>
    <col min="7689" max="7689" width="11" style="15" bestFit="1" customWidth="1"/>
    <col min="7690" max="7690" width="11.26953125" style="15" bestFit="1" customWidth="1"/>
    <col min="7691" max="7691" width="14.26953125" style="15" bestFit="1" customWidth="1"/>
    <col min="7692" max="7699" width="14.26953125" style="15" customWidth="1"/>
    <col min="7700" max="7700" width="8.54296875" style="15"/>
    <col min="7701" max="7701" width="15" style="15" customWidth="1"/>
    <col min="7702" max="7702" width="12.26953125" style="15" customWidth="1"/>
    <col min="7703" max="7703" width="11" style="15" customWidth="1"/>
    <col min="7704" max="7704" width="13" style="15" customWidth="1"/>
    <col min="7705" max="7708" width="8.54296875" style="15"/>
    <col min="7709" max="7709" width="11" style="15" customWidth="1"/>
    <col min="7710" max="7711" width="8.54296875" style="15"/>
    <col min="7712" max="7713" width="13" style="15" customWidth="1"/>
    <col min="7714" max="7714" width="15" style="15" customWidth="1"/>
    <col min="7715" max="7937" width="8.54296875" style="15"/>
    <col min="7938" max="7938" width="7.54296875" style="15" bestFit="1" customWidth="1"/>
    <col min="7939" max="7939" width="10" style="15" customWidth="1"/>
    <col min="7940" max="7940" width="11.54296875" style="15" bestFit="1" customWidth="1"/>
    <col min="7941" max="7941" width="14" style="15" bestFit="1" customWidth="1"/>
    <col min="7942" max="7943" width="14.26953125" style="15" bestFit="1" customWidth="1"/>
    <col min="7944" max="7944" width="14.54296875" style="15" bestFit="1" customWidth="1"/>
    <col min="7945" max="7945" width="11" style="15" bestFit="1" customWidth="1"/>
    <col min="7946" max="7946" width="11.26953125" style="15" bestFit="1" customWidth="1"/>
    <col min="7947" max="7947" width="14.26953125" style="15" bestFit="1" customWidth="1"/>
    <col min="7948" max="7955" width="14.26953125" style="15" customWidth="1"/>
    <col min="7956" max="7956" width="8.54296875" style="15"/>
    <col min="7957" max="7957" width="15" style="15" customWidth="1"/>
    <col min="7958" max="7958" width="12.26953125" style="15" customWidth="1"/>
    <col min="7959" max="7959" width="11" style="15" customWidth="1"/>
    <col min="7960" max="7960" width="13" style="15" customWidth="1"/>
    <col min="7961" max="7964" width="8.54296875" style="15"/>
    <col min="7965" max="7965" width="11" style="15" customWidth="1"/>
    <col min="7966" max="7967" width="8.54296875" style="15"/>
    <col min="7968" max="7969" width="13" style="15" customWidth="1"/>
    <col min="7970" max="7970" width="15" style="15" customWidth="1"/>
    <col min="7971" max="8193" width="8.54296875" style="15"/>
    <col min="8194" max="8194" width="7.54296875" style="15" bestFit="1" customWidth="1"/>
    <col min="8195" max="8195" width="10" style="15" customWidth="1"/>
    <col min="8196" max="8196" width="11.54296875" style="15" bestFit="1" customWidth="1"/>
    <col min="8197" max="8197" width="14" style="15" bestFit="1" customWidth="1"/>
    <col min="8198" max="8199" width="14.26953125" style="15" bestFit="1" customWidth="1"/>
    <col min="8200" max="8200" width="14.54296875" style="15" bestFit="1" customWidth="1"/>
    <col min="8201" max="8201" width="11" style="15" bestFit="1" customWidth="1"/>
    <col min="8202" max="8202" width="11.26953125" style="15" bestFit="1" customWidth="1"/>
    <col min="8203" max="8203" width="14.26953125" style="15" bestFit="1" customWidth="1"/>
    <col min="8204" max="8211" width="14.26953125" style="15" customWidth="1"/>
    <col min="8212" max="8212" width="8.54296875" style="15"/>
    <col min="8213" max="8213" width="15" style="15" customWidth="1"/>
    <col min="8214" max="8214" width="12.26953125" style="15" customWidth="1"/>
    <col min="8215" max="8215" width="11" style="15" customWidth="1"/>
    <col min="8216" max="8216" width="13" style="15" customWidth="1"/>
    <col min="8217" max="8220" width="8.54296875" style="15"/>
    <col min="8221" max="8221" width="11" style="15" customWidth="1"/>
    <col min="8222" max="8223" width="8.54296875" style="15"/>
    <col min="8224" max="8225" width="13" style="15" customWidth="1"/>
    <col min="8226" max="8226" width="15" style="15" customWidth="1"/>
    <col min="8227" max="8449" width="8.54296875" style="15"/>
    <col min="8450" max="8450" width="7.54296875" style="15" bestFit="1" customWidth="1"/>
    <col min="8451" max="8451" width="10" style="15" customWidth="1"/>
    <col min="8452" max="8452" width="11.54296875" style="15" bestFit="1" customWidth="1"/>
    <col min="8453" max="8453" width="14" style="15" bestFit="1" customWidth="1"/>
    <col min="8454" max="8455" width="14.26953125" style="15" bestFit="1" customWidth="1"/>
    <col min="8456" max="8456" width="14.54296875" style="15" bestFit="1" customWidth="1"/>
    <col min="8457" max="8457" width="11" style="15" bestFit="1" customWidth="1"/>
    <col min="8458" max="8458" width="11.26953125" style="15" bestFit="1" customWidth="1"/>
    <col min="8459" max="8459" width="14.26953125" style="15" bestFit="1" customWidth="1"/>
    <col min="8460" max="8467" width="14.26953125" style="15" customWidth="1"/>
    <col min="8468" max="8468" width="8.54296875" style="15"/>
    <col min="8469" max="8469" width="15" style="15" customWidth="1"/>
    <col min="8470" max="8470" width="12.26953125" style="15" customWidth="1"/>
    <col min="8471" max="8471" width="11" style="15" customWidth="1"/>
    <col min="8472" max="8472" width="13" style="15" customWidth="1"/>
    <col min="8473" max="8476" width="8.54296875" style="15"/>
    <col min="8477" max="8477" width="11" style="15" customWidth="1"/>
    <col min="8478" max="8479" width="8.54296875" style="15"/>
    <col min="8480" max="8481" width="13" style="15" customWidth="1"/>
    <col min="8482" max="8482" width="15" style="15" customWidth="1"/>
    <col min="8483" max="8705" width="8.54296875" style="15"/>
    <col min="8706" max="8706" width="7.54296875" style="15" bestFit="1" customWidth="1"/>
    <col min="8707" max="8707" width="10" style="15" customWidth="1"/>
    <col min="8708" max="8708" width="11.54296875" style="15" bestFit="1" customWidth="1"/>
    <col min="8709" max="8709" width="14" style="15" bestFit="1" customWidth="1"/>
    <col min="8710" max="8711" width="14.26953125" style="15" bestFit="1" customWidth="1"/>
    <col min="8712" max="8712" width="14.54296875" style="15" bestFit="1" customWidth="1"/>
    <col min="8713" max="8713" width="11" style="15" bestFit="1" customWidth="1"/>
    <col min="8714" max="8714" width="11.26953125" style="15" bestFit="1" customWidth="1"/>
    <col min="8715" max="8715" width="14.26953125" style="15" bestFit="1" customWidth="1"/>
    <col min="8716" max="8723" width="14.26953125" style="15" customWidth="1"/>
    <col min="8724" max="8724" width="8.54296875" style="15"/>
    <col min="8725" max="8725" width="15" style="15" customWidth="1"/>
    <col min="8726" max="8726" width="12.26953125" style="15" customWidth="1"/>
    <col min="8727" max="8727" width="11" style="15" customWidth="1"/>
    <col min="8728" max="8728" width="13" style="15" customWidth="1"/>
    <col min="8729" max="8732" width="8.54296875" style="15"/>
    <col min="8733" max="8733" width="11" style="15" customWidth="1"/>
    <col min="8734" max="8735" width="8.54296875" style="15"/>
    <col min="8736" max="8737" width="13" style="15" customWidth="1"/>
    <col min="8738" max="8738" width="15" style="15" customWidth="1"/>
    <col min="8739" max="8961" width="8.54296875" style="15"/>
    <col min="8962" max="8962" width="7.54296875" style="15" bestFit="1" customWidth="1"/>
    <col min="8963" max="8963" width="10" style="15" customWidth="1"/>
    <col min="8964" max="8964" width="11.54296875" style="15" bestFit="1" customWidth="1"/>
    <col min="8965" max="8965" width="14" style="15" bestFit="1" customWidth="1"/>
    <col min="8966" max="8967" width="14.26953125" style="15" bestFit="1" customWidth="1"/>
    <col min="8968" max="8968" width="14.54296875" style="15" bestFit="1" customWidth="1"/>
    <col min="8969" max="8969" width="11" style="15" bestFit="1" customWidth="1"/>
    <col min="8970" max="8970" width="11.26953125" style="15" bestFit="1" customWidth="1"/>
    <col min="8971" max="8971" width="14.26953125" style="15" bestFit="1" customWidth="1"/>
    <col min="8972" max="8979" width="14.26953125" style="15" customWidth="1"/>
    <col min="8980" max="8980" width="8.54296875" style="15"/>
    <col min="8981" max="8981" width="15" style="15" customWidth="1"/>
    <col min="8982" max="8982" width="12.26953125" style="15" customWidth="1"/>
    <col min="8983" max="8983" width="11" style="15" customWidth="1"/>
    <col min="8984" max="8984" width="13" style="15" customWidth="1"/>
    <col min="8985" max="8988" width="8.54296875" style="15"/>
    <col min="8989" max="8989" width="11" style="15" customWidth="1"/>
    <col min="8990" max="8991" width="8.54296875" style="15"/>
    <col min="8992" max="8993" width="13" style="15" customWidth="1"/>
    <col min="8994" max="8994" width="15" style="15" customWidth="1"/>
    <col min="8995" max="9217" width="8.54296875" style="15"/>
    <col min="9218" max="9218" width="7.54296875" style="15" bestFit="1" customWidth="1"/>
    <col min="9219" max="9219" width="10" style="15" customWidth="1"/>
    <col min="9220" max="9220" width="11.54296875" style="15" bestFit="1" customWidth="1"/>
    <col min="9221" max="9221" width="14" style="15" bestFit="1" customWidth="1"/>
    <col min="9222" max="9223" width="14.26953125" style="15" bestFit="1" customWidth="1"/>
    <col min="9224" max="9224" width="14.54296875" style="15" bestFit="1" customWidth="1"/>
    <col min="9225" max="9225" width="11" style="15" bestFit="1" customWidth="1"/>
    <col min="9226" max="9226" width="11.26953125" style="15" bestFit="1" customWidth="1"/>
    <col min="9227" max="9227" width="14.26953125" style="15" bestFit="1" customWidth="1"/>
    <col min="9228" max="9235" width="14.26953125" style="15" customWidth="1"/>
    <col min="9236" max="9236" width="8.54296875" style="15"/>
    <col min="9237" max="9237" width="15" style="15" customWidth="1"/>
    <col min="9238" max="9238" width="12.26953125" style="15" customWidth="1"/>
    <col min="9239" max="9239" width="11" style="15" customWidth="1"/>
    <col min="9240" max="9240" width="13" style="15" customWidth="1"/>
    <col min="9241" max="9244" width="8.54296875" style="15"/>
    <col min="9245" max="9245" width="11" style="15" customWidth="1"/>
    <col min="9246" max="9247" width="8.54296875" style="15"/>
    <col min="9248" max="9249" width="13" style="15" customWidth="1"/>
    <col min="9250" max="9250" width="15" style="15" customWidth="1"/>
    <col min="9251" max="9473" width="8.54296875" style="15"/>
    <col min="9474" max="9474" width="7.54296875" style="15" bestFit="1" customWidth="1"/>
    <col min="9475" max="9475" width="10" style="15" customWidth="1"/>
    <col min="9476" max="9476" width="11.54296875" style="15" bestFit="1" customWidth="1"/>
    <col min="9477" max="9477" width="14" style="15" bestFit="1" customWidth="1"/>
    <col min="9478" max="9479" width="14.26953125" style="15" bestFit="1" customWidth="1"/>
    <col min="9480" max="9480" width="14.54296875" style="15" bestFit="1" customWidth="1"/>
    <col min="9481" max="9481" width="11" style="15" bestFit="1" customWidth="1"/>
    <col min="9482" max="9482" width="11.26953125" style="15" bestFit="1" customWidth="1"/>
    <col min="9483" max="9483" width="14.26953125" style="15" bestFit="1" customWidth="1"/>
    <col min="9484" max="9491" width="14.26953125" style="15" customWidth="1"/>
    <col min="9492" max="9492" width="8.54296875" style="15"/>
    <col min="9493" max="9493" width="15" style="15" customWidth="1"/>
    <col min="9494" max="9494" width="12.26953125" style="15" customWidth="1"/>
    <col min="9495" max="9495" width="11" style="15" customWidth="1"/>
    <col min="9496" max="9496" width="13" style="15" customWidth="1"/>
    <col min="9497" max="9500" width="8.54296875" style="15"/>
    <col min="9501" max="9501" width="11" style="15" customWidth="1"/>
    <col min="9502" max="9503" width="8.54296875" style="15"/>
    <col min="9504" max="9505" width="13" style="15" customWidth="1"/>
    <col min="9506" max="9506" width="15" style="15" customWidth="1"/>
    <col min="9507" max="9729" width="8.54296875" style="15"/>
    <col min="9730" max="9730" width="7.54296875" style="15" bestFit="1" customWidth="1"/>
    <col min="9731" max="9731" width="10" style="15" customWidth="1"/>
    <col min="9732" max="9732" width="11.54296875" style="15" bestFit="1" customWidth="1"/>
    <col min="9733" max="9733" width="14" style="15" bestFit="1" customWidth="1"/>
    <col min="9734" max="9735" width="14.26953125" style="15" bestFit="1" customWidth="1"/>
    <col min="9736" max="9736" width="14.54296875" style="15" bestFit="1" customWidth="1"/>
    <col min="9737" max="9737" width="11" style="15" bestFit="1" customWidth="1"/>
    <col min="9738" max="9738" width="11.26953125" style="15" bestFit="1" customWidth="1"/>
    <col min="9739" max="9739" width="14.26953125" style="15" bestFit="1" customWidth="1"/>
    <col min="9740" max="9747" width="14.26953125" style="15" customWidth="1"/>
    <col min="9748" max="9748" width="8.54296875" style="15"/>
    <col min="9749" max="9749" width="15" style="15" customWidth="1"/>
    <col min="9750" max="9750" width="12.26953125" style="15" customWidth="1"/>
    <col min="9751" max="9751" width="11" style="15" customWidth="1"/>
    <col min="9752" max="9752" width="13" style="15" customWidth="1"/>
    <col min="9753" max="9756" width="8.54296875" style="15"/>
    <col min="9757" max="9757" width="11" style="15" customWidth="1"/>
    <col min="9758" max="9759" width="8.54296875" style="15"/>
    <col min="9760" max="9761" width="13" style="15" customWidth="1"/>
    <col min="9762" max="9762" width="15" style="15" customWidth="1"/>
    <col min="9763" max="9985" width="8.54296875" style="15"/>
    <col min="9986" max="9986" width="7.54296875" style="15" bestFit="1" customWidth="1"/>
    <col min="9987" max="9987" width="10" style="15" customWidth="1"/>
    <col min="9988" max="9988" width="11.54296875" style="15" bestFit="1" customWidth="1"/>
    <col min="9989" max="9989" width="14" style="15" bestFit="1" customWidth="1"/>
    <col min="9990" max="9991" width="14.26953125" style="15" bestFit="1" customWidth="1"/>
    <col min="9992" max="9992" width="14.54296875" style="15" bestFit="1" customWidth="1"/>
    <col min="9993" max="9993" width="11" style="15" bestFit="1" customWidth="1"/>
    <col min="9994" max="9994" width="11.26953125" style="15" bestFit="1" customWidth="1"/>
    <col min="9995" max="9995" width="14.26953125" style="15" bestFit="1" customWidth="1"/>
    <col min="9996" max="10003" width="14.26953125" style="15" customWidth="1"/>
    <col min="10004" max="10004" width="8.54296875" style="15"/>
    <col min="10005" max="10005" width="15" style="15" customWidth="1"/>
    <col min="10006" max="10006" width="12.26953125" style="15" customWidth="1"/>
    <col min="10007" max="10007" width="11" style="15" customWidth="1"/>
    <col min="10008" max="10008" width="13" style="15" customWidth="1"/>
    <col min="10009" max="10012" width="8.54296875" style="15"/>
    <col min="10013" max="10013" width="11" style="15" customWidth="1"/>
    <col min="10014" max="10015" width="8.54296875" style="15"/>
    <col min="10016" max="10017" width="13" style="15" customWidth="1"/>
    <col min="10018" max="10018" width="15" style="15" customWidth="1"/>
    <col min="10019" max="10241" width="8.54296875" style="15"/>
    <col min="10242" max="10242" width="7.54296875" style="15" bestFit="1" customWidth="1"/>
    <col min="10243" max="10243" width="10" style="15" customWidth="1"/>
    <col min="10244" max="10244" width="11.54296875" style="15" bestFit="1" customWidth="1"/>
    <col min="10245" max="10245" width="14" style="15" bestFit="1" customWidth="1"/>
    <col min="10246" max="10247" width="14.26953125" style="15" bestFit="1" customWidth="1"/>
    <col min="10248" max="10248" width="14.54296875" style="15" bestFit="1" customWidth="1"/>
    <col min="10249" max="10249" width="11" style="15" bestFit="1" customWidth="1"/>
    <col min="10250" max="10250" width="11.26953125" style="15" bestFit="1" customWidth="1"/>
    <col min="10251" max="10251" width="14.26953125" style="15" bestFit="1" customWidth="1"/>
    <col min="10252" max="10259" width="14.26953125" style="15" customWidth="1"/>
    <col min="10260" max="10260" width="8.54296875" style="15"/>
    <col min="10261" max="10261" width="15" style="15" customWidth="1"/>
    <col min="10262" max="10262" width="12.26953125" style="15" customWidth="1"/>
    <col min="10263" max="10263" width="11" style="15" customWidth="1"/>
    <col min="10264" max="10264" width="13" style="15" customWidth="1"/>
    <col min="10265" max="10268" width="8.54296875" style="15"/>
    <col min="10269" max="10269" width="11" style="15" customWidth="1"/>
    <col min="10270" max="10271" width="8.54296875" style="15"/>
    <col min="10272" max="10273" width="13" style="15" customWidth="1"/>
    <col min="10274" max="10274" width="15" style="15" customWidth="1"/>
    <col min="10275" max="10497" width="8.54296875" style="15"/>
    <col min="10498" max="10498" width="7.54296875" style="15" bestFit="1" customWidth="1"/>
    <col min="10499" max="10499" width="10" style="15" customWidth="1"/>
    <col min="10500" max="10500" width="11.54296875" style="15" bestFit="1" customWidth="1"/>
    <col min="10501" max="10501" width="14" style="15" bestFit="1" customWidth="1"/>
    <col min="10502" max="10503" width="14.26953125" style="15" bestFit="1" customWidth="1"/>
    <col min="10504" max="10504" width="14.54296875" style="15" bestFit="1" customWidth="1"/>
    <col min="10505" max="10505" width="11" style="15" bestFit="1" customWidth="1"/>
    <col min="10506" max="10506" width="11.26953125" style="15" bestFit="1" customWidth="1"/>
    <col min="10507" max="10507" width="14.26953125" style="15" bestFit="1" customWidth="1"/>
    <col min="10508" max="10515" width="14.26953125" style="15" customWidth="1"/>
    <col min="10516" max="10516" width="8.54296875" style="15"/>
    <col min="10517" max="10517" width="15" style="15" customWidth="1"/>
    <col min="10518" max="10518" width="12.26953125" style="15" customWidth="1"/>
    <col min="10519" max="10519" width="11" style="15" customWidth="1"/>
    <col min="10520" max="10520" width="13" style="15" customWidth="1"/>
    <col min="10521" max="10524" width="8.54296875" style="15"/>
    <col min="10525" max="10525" width="11" style="15" customWidth="1"/>
    <col min="10526" max="10527" width="8.54296875" style="15"/>
    <col min="10528" max="10529" width="13" style="15" customWidth="1"/>
    <col min="10530" max="10530" width="15" style="15" customWidth="1"/>
    <col min="10531" max="10753" width="8.54296875" style="15"/>
    <col min="10754" max="10754" width="7.54296875" style="15" bestFit="1" customWidth="1"/>
    <col min="10755" max="10755" width="10" style="15" customWidth="1"/>
    <col min="10756" max="10756" width="11.54296875" style="15" bestFit="1" customWidth="1"/>
    <col min="10757" max="10757" width="14" style="15" bestFit="1" customWidth="1"/>
    <col min="10758" max="10759" width="14.26953125" style="15" bestFit="1" customWidth="1"/>
    <col min="10760" max="10760" width="14.54296875" style="15" bestFit="1" customWidth="1"/>
    <col min="10761" max="10761" width="11" style="15" bestFit="1" customWidth="1"/>
    <col min="10762" max="10762" width="11.26953125" style="15" bestFit="1" customWidth="1"/>
    <col min="10763" max="10763" width="14.26953125" style="15" bestFit="1" customWidth="1"/>
    <col min="10764" max="10771" width="14.26953125" style="15" customWidth="1"/>
    <col min="10772" max="10772" width="8.54296875" style="15"/>
    <col min="10773" max="10773" width="15" style="15" customWidth="1"/>
    <col min="10774" max="10774" width="12.26953125" style="15" customWidth="1"/>
    <col min="10775" max="10775" width="11" style="15" customWidth="1"/>
    <col min="10776" max="10776" width="13" style="15" customWidth="1"/>
    <col min="10777" max="10780" width="8.54296875" style="15"/>
    <col min="10781" max="10781" width="11" style="15" customWidth="1"/>
    <col min="10782" max="10783" width="8.54296875" style="15"/>
    <col min="10784" max="10785" width="13" style="15" customWidth="1"/>
    <col min="10786" max="10786" width="15" style="15" customWidth="1"/>
    <col min="10787" max="11009" width="8.54296875" style="15"/>
    <col min="11010" max="11010" width="7.54296875" style="15" bestFit="1" customWidth="1"/>
    <col min="11011" max="11011" width="10" style="15" customWidth="1"/>
    <col min="11012" max="11012" width="11.54296875" style="15" bestFit="1" customWidth="1"/>
    <col min="11013" max="11013" width="14" style="15" bestFit="1" customWidth="1"/>
    <col min="11014" max="11015" width="14.26953125" style="15" bestFit="1" customWidth="1"/>
    <col min="11016" max="11016" width="14.54296875" style="15" bestFit="1" customWidth="1"/>
    <col min="11017" max="11017" width="11" style="15" bestFit="1" customWidth="1"/>
    <col min="11018" max="11018" width="11.26953125" style="15" bestFit="1" customWidth="1"/>
    <col min="11019" max="11019" width="14.26953125" style="15" bestFit="1" customWidth="1"/>
    <col min="11020" max="11027" width="14.26953125" style="15" customWidth="1"/>
    <col min="11028" max="11028" width="8.54296875" style="15"/>
    <col min="11029" max="11029" width="15" style="15" customWidth="1"/>
    <col min="11030" max="11030" width="12.26953125" style="15" customWidth="1"/>
    <col min="11031" max="11031" width="11" style="15" customWidth="1"/>
    <col min="11032" max="11032" width="13" style="15" customWidth="1"/>
    <col min="11033" max="11036" width="8.54296875" style="15"/>
    <col min="11037" max="11037" width="11" style="15" customWidth="1"/>
    <col min="11038" max="11039" width="8.54296875" style="15"/>
    <col min="11040" max="11041" width="13" style="15" customWidth="1"/>
    <col min="11042" max="11042" width="15" style="15" customWidth="1"/>
    <col min="11043" max="11265" width="8.54296875" style="15"/>
    <col min="11266" max="11266" width="7.54296875" style="15" bestFit="1" customWidth="1"/>
    <col min="11267" max="11267" width="10" style="15" customWidth="1"/>
    <col min="11268" max="11268" width="11.54296875" style="15" bestFit="1" customWidth="1"/>
    <col min="11269" max="11269" width="14" style="15" bestFit="1" customWidth="1"/>
    <col min="11270" max="11271" width="14.26953125" style="15" bestFit="1" customWidth="1"/>
    <col min="11272" max="11272" width="14.54296875" style="15" bestFit="1" customWidth="1"/>
    <col min="11273" max="11273" width="11" style="15" bestFit="1" customWidth="1"/>
    <col min="11274" max="11274" width="11.26953125" style="15" bestFit="1" customWidth="1"/>
    <col min="11275" max="11275" width="14.26953125" style="15" bestFit="1" customWidth="1"/>
    <col min="11276" max="11283" width="14.26953125" style="15" customWidth="1"/>
    <col min="11284" max="11284" width="8.54296875" style="15"/>
    <col min="11285" max="11285" width="15" style="15" customWidth="1"/>
    <col min="11286" max="11286" width="12.26953125" style="15" customWidth="1"/>
    <col min="11287" max="11287" width="11" style="15" customWidth="1"/>
    <col min="11288" max="11288" width="13" style="15" customWidth="1"/>
    <col min="11289" max="11292" width="8.54296875" style="15"/>
    <col min="11293" max="11293" width="11" style="15" customWidth="1"/>
    <col min="11294" max="11295" width="8.54296875" style="15"/>
    <col min="11296" max="11297" width="13" style="15" customWidth="1"/>
    <col min="11298" max="11298" width="15" style="15" customWidth="1"/>
    <col min="11299" max="11521" width="8.54296875" style="15"/>
    <col min="11522" max="11522" width="7.54296875" style="15" bestFit="1" customWidth="1"/>
    <col min="11523" max="11523" width="10" style="15" customWidth="1"/>
    <col min="11524" max="11524" width="11.54296875" style="15" bestFit="1" customWidth="1"/>
    <col min="11525" max="11525" width="14" style="15" bestFit="1" customWidth="1"/>
    <col min="11526" max="11527" width="14.26953125" style="15" bestFit="1" customWidth="1"/>
    <col min="11528" max="11528" width="14.54296875" style="15" bestFit="1" customWidth="1"/>
    <col min="11529" max="11529" width="11" style="15" bestFit="1" customWidth="1"/>
    <col min="11530" max="11530" width="11.26953125" style="15" bestFit="1" customWidth="1"/>
    <col min="11531" max="11531" width="14.26953125" style="15" bestFit="1" customWidth="1"/>
    <col min="11532" max="11539" width="14.26953125" style="15" customWidth="1"/>
    <col min="11540" max="11540" width="8.54296875" style="15"/>
    <col min="11541" max="11541" width="15" style="15" customWidth="1"/>
    <col min="11542" max="11542" width="12.26953125" style="15" customWidth="1"/>
    <col min="11543" max="11543" width="11" style="15" customWidth="1"/>
    <col min="11544" max="11544" width="13" style="15" customWidth="1"/>
    <col min="11545" max="11548" width="8.54296875" style="15"/>
    <col min="11549" max="11549" width="11" style="15" customWidth="1"/>
    <col min="11550" max="11551" width="8.54296875" style="15"/>
    <col min="11552" max="11553" width="13" style="15" customWidth="1"/>
    <col min="11554" max="11554" width="15" style="15" customWidth="1"/>
    <col min="11555" max="11777" width="8.54296875" style="15"/>
    <col min="11778" max="11778" width="7.54296875" style="15" bestFit="1" customWidth="1"/>
    <col min="11779" max="11779" width="10" style="15" customWidth="1"/>
    <col min="11780" max="11780" width="11.54296875" style="15" bestFit="1" customWidth="1"/>
    <col min="11781" max="11781" width="14" style="15" bestFit="1" customWidth="1"/>
    <col min="11782" max="11783" width="14.26953125" style="15" bestFit="1" customWidth="1"/>
    <col min="11784" max="11784" width="14.54296875" style="15" bestFit="1" customWidth="1"/>
    <col min="11785" max="11785" width="11" style="15" bestFit="1" customWidth="1"/>
    <col min="11786" max="11786" width="11.26953125" style="15" bestFit="1" customWidth="1"/>
    <col min="11787" max="11787" width="14.26953125" style="15" bestFit="1" customWidth="1"/>
    <col min="11788" max="11795" width="14.26953125" style="15" customWidth="1"/>
    <col min="11796" max="11796" width="8.54296875" style="15"/>
    <col min="11797" max="11797" width="15" style="15" customWidth="1"/>
    <col min="11798" max="11798" width="12.26953125" style="15" customWidth="1"/>
    <col min="11799" max="11799" width="11" style="15" customWidth="1"/>
    <col min="11800" max="11800" width="13" style="15" customWidth="1"/>
    <col min="11801" max="11804" width="8.54296875" style="15"/>
    <col min="11805" max="11805" width="11" style="15" customWidth="1"/>
    <col min="11806" max="11807" width="8.54296875" style="15"/>
    <col min="11808" max="11809" width="13" style="15" customWidth="1"/>
    <col min="11810" max="11810" width="15" style="15" customWidth="1"/>
    <col min="11811" max="12033" width="8.54296875" style="15"/>
    <col min="12034" max="12034" width="7.54296875" style="15" bestFit="1" customWidth="1"/>
    <col min="12035" max="12035" width="10" style="15" customWidth="1"/>
    <col min="12036" max="12036" width="11.54296875" style="15" bestFit="1" customWidth="1"/>
    <col min="12037" max="12037" width="14" style="15" bestFit="1" customWidth="1"/>
    <col min="12038" max="12039" width="14.26953125" style="15" bestFit="1" customWidth="1"/>
    <col min="12040" max="12040" width="14.54296875" style="15" bestFit="1" customWidth="1"/>
    <col min="12041" max="12041" width="11" style="15" bestFit="1" customWidth="1"/>
    <col min="12042" max="12042" width="11.26953125" style="15" bestFit="1" customWidth="1"/>
    <col min="12043" max="12043" width="14.26953125" style="15" bestFit="1" customWidth="1"/>
    <col min="12044" max="12051" width="14.26953125" style="15" customWidth="1"/>
    <col min="12052" max="12052" width="8.54296875" style="15"/>
    <col min="12053" max="12053" width="15" style="15" customWidth="1"/>
    <col min="12054" max="12054" width="12.26953125" style="15" customWidth="1"/>
    <col min="12055" max="12055" width="11" style="15" customWidth="1"/>
    <col min="12056" max="12056" width="13" style="15" customWidth="1"/>
    <col min="12057" max="12060" width="8.54296875" style="15"/>
    <col min="12061" max="12061" width="11" style="15" customWidth="1"/>
    <col min="12062" max="12063" width="8.54296875" style="15"/>
    <col min="12064" max="12065" width="13" style="15" customWidth="1"/>
    <col min="12066" max="12066" width="15" style="15" customWidth="1"/>
    <col min="12067" max="12289" width="8.54296875" style="15"/>
    <col min="12290" max="12290" width="7.54296875" style="15" bestFit="1" customWidth="1"/>
    <col min="12291" max="12291" width="10" style="15" customWidth="1"/>
    <col min="12292" max="12292" width="11.54296875" style="15" bestFit="1" customWidth="1"/>
    <col min="12293" max="12293" width="14" style="15" bestFit="1" customWidth="1"/>
    <col min="12294" max="12295" width="14.26953125" style="15" bestFit="1" customWidth="1"/>
    <col min="12296" max="12296" width="14.54296875" style="15" bestFit="1" customWidth="1"/>
    <col min="12297" max="12297" width="11" style="15" bestFit="1" customWidth="1"/>
    <col min="12298" max="12298" width="11.26953125" style="15" bestFit="1" customWidth="1"/>
    <col min="12299" max="12299" width="14.26953125" style="15" bestFit="1" customWidth="1"/>
    <col min="12300" max="12307" width="14.26953125" style="15" customWidth="1"/>
    <col min="12308" max="12308" width="8.54296875" style="15"/>
    <col min="12309" max="12309" width="15" style="15" customWidth="1"/>
    <col min="12310" max="12310" width="12.26953125" style="15" customWidth="1"/>
    <col min="12311" max="12311" width="11" style="15" customWidth="1"/>
    <col min="12312" max="12312" width="13" style="15" customWidth="1"/>
    <col min="12313" max="12316" width="8.54296875" style="15"/>
    <col min="12317" max="12317" width="11" style="15" customWidth="1"/>
    <col min="12318" max="12319" width="8.54296875" style="15"/>
    <col min="12320" max="12321" width="13" style="15" customWidth="1"/>
    <col min="12322" max="12322" width="15" style="15" customWidth="1"/>
    <col min="12323" max="12545" width="8.54296875" style="15"/>
    <col min="12546" max="12546" width="7.54296875" style="15" bestFit="1" customWidth="1"/>
    <col min="12547" max="12547" width="10" style="15" customWidth="1"/>
    <col min="12548" max="12548" width="11.54296875" style="15" bestFit="1" customWidth="1"/>
    <col min="12549" max="12549" width="14" style="15" bestFit="1" customWidth="1"/>
    <col min="12550" max="12551" width="14.26953125" style="15" bestFit="1" customWidth="1"/>
    <col min="12552" max="12552" width="14.54296875" style="15" bestFit="1" customWidth="1"/>
    <col min="12553" max="12553" width="11" style="15" bestFit="1" customWidth="1"/>
    <col min="12554" max="12554" width="11.26953125" style="15" bestFit="1" customWidth="1"/>
    <col min="12555" max="12555" width="14.26953125" style="15" bestFit="1" customWidth="1"/>
    <col min="12556" max="12563" width="14.26953125" style="15" customWidth="1"/>
    <col min="12564" max="12564" width="8.54296875" style="15"/>
    <col min="12565" max="12565" width="15" style="15" customWidth="1"/>
    <col min="12566" max="12566" width="12.26953125" style="15" customWidth="1"/>
    <col min="12567" max="12567" width="11" style="15" customWidth="1"/>
    <col min="12568" max="12568" width="13" style="15" customWidth="1"/>
    <col min="12569" max="12572" width="8.54296875" style="15"/>
    <col min="12573" max="12573" width="11" style="15" customWidth="1"/>
    <col min="12574" max="12575" width="8.54296875" style="15"/>
    <col min="12576" max="12577" width="13" style="15" customWidth="1"/>
    <col min="12578" max="12578" width="15" style="15" customWidth="1"/>
    <col min="12579" max="12801" width="8.54296875" style="15"/>
    <col min="12802" max="12802" width="7.54296875" style="15" bestFit="1" customWidth="1"/>
    <col min="12803" max="12803" width="10" style="15" customWidth="1"/>
    <col min="12804" max="12804" width="11.54296875" style="15" bestFit="1" customWidth="1"/>
    <col min="12805" max="12805" width="14" style="15" bestFit="1" customWidth="1"/>
    <col min="12806" max="12807" width="14.26953125" style="15" bestFit="1" customWidth="1"/>
    <col min="12808" max="12808" width="14.54296875" style="15" bestFit="1" customWidth="1"/>
    <col min="12809" max="12809" width="11" style="15" bestFit="1" customWidth="1"/>
    <col min="12810" max="12810" width="11.26953125" style="15" bestFit="1" customWidth="1"/>
    <col min="12811" max="12811" width="14.26953125" style="15" bestFit="1" customWidth="1"/>
    <col min="12812" max="12819" width="14.26953125" style="15" customWidth="1"/>
    <col min="12820" max="12820" width="8.54296875" style="15"/>
    <col min="12821" max="12821" width="15" style="15" customWidth="1"/>
    <col min="12822" max="12822" width="12.26953125" style="15" customWidth="1"/>
    <col min="12823" max="12823" width="11" style="15" customWidth="1"/>
    <col min="12824" max="12824" width="13" style="15" customWidth="1"/>
    <col min="12825" max="12828" width="8.54296875" style="15"/>
    <col min="12829" max="12829" width="11" style="15" customWidth="1"/>
    <col min="12830" max="12831" width="8.54296875" style="15"/>
    <col min="12832" max="12833" width="13" style="15" customWidth="1"/>
    <col min="12834" max="12834" width="15" style="15" customWidth="1"/>
    <col min="12835" max="13057" width="8.54296875" style="15"/>
    <col min="13058" max="13058" width="7.54296875" style="15" bestFit="1" customWidth="1"/>
    <col min="13059" max="13059" width="10" style="15" customWidth="1"/>
    <col min="13060" max="13060" width="11.54296875" style="15" bestFit="1" customWidth="1"/>
    <col min="13061" max="13061" width="14" style="15" bestFit="1" customWidth="1"/>
    <col min="13062" max="13063" width="14.26953125" style="15" bestFit="1" customWidth="1"/>
    <col min="13064" max="13064" width="14.54296875" style="15" bestFit="1" customWidth="1"/>
    <col min="13065" max="13065" width="11" style="15" bestFit="1" customWidth="1"/>
    <col min="13066" max="13066" width="11.26953125" style="15" bestFit="1" customWidth="1"/>
    <col min="13067" max="13067" width="14.26953125" style="15" bestFit="1" customWidth="1"/>
    <col min="13068" max="13075" width="14.26953125" style="15" customWidth="1"/>
    <col min="13076" max="13076" width="8.54296875" style="15"/>
    <col min="13077" max="13077" width="15" style="15" customWidth="1"/>
    <col min="13078" max="13078" width="12.26953125" style="15" customWidth="1"/>
    <col min="13079" max="13079" width="11" style="15" customWidth="1"/>
    <col min="13080" max="13080" width="13" style="15" customWidth="1"/>
    <col min="13081" max="13084" width="8.54296875" style="15"/>
    <col min="13085" max="13085" width="11" style="15" customWidth="1"/>
    <col min="13086" max="13087" width="8.54296875" style="15"/>
    <col min="13088" max="13089" width="13" style="15" customWidth="1"/>
    <col min="13090" max="13090" width="15" style="15" customWidth="1"/>
    <col min="13091" max="13313" width="8.54296875" style="15"/>
    <col min="13314" max="13314" width="7.54296875" style="15" bestFit="1" customWidth="1"/>
    <col min="13315" max="13315" width="10" style="15" customWidth="1"/>
    <col min="13316" max="13316" width="11.54296875" style="15" bestFit="1" customWidth="1"/>
    <col min="13317" max="13317" width="14" style="15" bestFit="1" customWidth="1"/>
    <col min="13318" max="13319" width="14.26953125" style="15" bestFit="1" customWidth="1"/>
    <col min="13320" max="13320" width="14.54296875" style="15" bestFit="1" customWidth="1"/>
    <col min="13321" max="13321" width="11" style="15" bestFit="1" customWidth="1"/>
    <col min="13322" max="13322" width="11.26953125" style="15" bestFit="1" customWidth="1"/>
    <col min="13323" max="13323" width="14.26953125" style="15" bestFit="1" customWidth="1"/>
    <col min="13324" max="13331" width="14.26953125" style="15" customWidth="1"/>
    <col min="13332" max="13332" width="8.54296875" style="15"/>
    <col min="13333" max="13333" width="15" style="15" customWidth="1"/>
    <col min="13334" max="13334" width="12.26953125" style="15" customWidth="1"/>
    <col min="13335" max="13335" width="11" style="15" customWidth="1"/>
    <col min="13336" max="13336" width="13" style="15" customWidth="1"/>
    <col min="13337" max="13340" width="8.54296875" style="15"/>
    <col min="13341" max="13341" width="11" style="15" customWidth="1"/>
    <col min="13342" max="13343" width="8.54296875" style="15"/>
    <col min="13344" max="13345" width="13" style="15" customWidth="1"/>
    <col min="13346" max="13346" width="15" style="15" customWidth="1"/>
    <col min="13347" max="13569" width="8.54296875" style="15"/>
    <col min="13570" max="13570" width="7.54296875" style="15" bestFit="1" customWidth="1"/>
    <col min="13571" max="13571" width="10" style="15" customWidth="1"/>
    <col min="13572" max="13572" width="11.54296875" style="15" bestFit="1" customWidth="1"/>
    <col min="13573" max="13573" width="14" style="15" bestFit="1" customWidth="1"/>
    <col min="13574" max="13575" width="14.26953125" style="15" bestFit="1" customWidth="1"/>
    <col min="13576" max="13576" width="14.54296875" style="15" bestFit="1" customWidth="1"/>
    <col min="13577" max="13577" width="11" style="15" bestFit="1" customWidth="1"/>
    <col min="13578" max="13578" width="11.26953125" style="15" bestFit="1" customWidth="1"/>
    <col min="13579" max="13579" width="14.26953125" style="15" bestFit="1" customWidth="1"/>
    <col min="13580" max="13587" width="14.26953125" style="15" customWidth="1"/>
    <col min="13588" max="13588" width="8.54296875" style="15"/>
    <col min="13589" max="13589" width="15" style="15" customWidth="1"/>
    <col min="13590" max="13590" width="12.26953125" style="15" customWidth="1"/>
    <col min="13591" max="13591" width="11" style="15" customWidth="1"/>
    <col min="13592" max="13592" width="13" style="15" customWidth="1"/>
    <col min="13593" max="13596" width="8.54296875" style="15"/>
    <col min="13597" max="13597" width="11" style="15" customWidth="1"/>
    <col min="13598" max="13599" width="8.54296875" style="15"/>
    <col min="13600" max="13601" width="13" style="15" customWidth="1"/>
    <col min="13602" max="13602" width="15" style="15" customWidth="1"/>
    <col min="13603" max="13825" width="8.54296875" style="15"/>
    <col min="13826" max="13826" width="7.54296875" style="15" bestFit="1" customWidth="1"/>
    <col min="13827" max="13827" width="10" style="15" customWidth="1"/>
    <col min="13828" max="13828" width="11.54296875" style="15" bestFit="1" customWidth="1"/>
    <col min="13829" max="13829" width="14" style="15" bestFit="1" customWidth="1"/>
    <col min="13830" max="13831" width="14.26953125" style="15" bestFit="1" customWidth="1"/>
    <col min="13832" max="13832" width="14.54296875" style="15" bestFit="1" customWidth="1"/>
    <col min="13833" max="13833" width="11" style="15" bestFit="1" customWidth="1"/>
    <col min="13834" max="13834" width="11.26953125" style="15" bestFit="1" customWidth="1"/>
    <col min="13835" max="13835" width="14.26953125" style="15" bestFit="1" customWidth="1"/>
    <col min="13836" max="13843" width="14.26953125" style="15" customWidth="1"/>
    <col min="13844" max="13844" width="8.54296875" style="15"/>
    <col min="13845" max="13845" width="15" style="15" customWidth="1"/>
    <col min="13846" max="13846" width="12.26953125" style="15" customWidth="1"/>
    <col min="13847" max="13847" width="11" style="15" customWidth="1"/>
    <col min="13848" max="13848" width="13" style="15" customWidth="1"/>
    <col min="13849" max="13852" width="8.54296875" style="15"/>
    <col min="13853" max="13853" width="11" style="15" customWidth="1"/>
    <col min="13854" max="13855" width="8.54296875" style="15"/>
    <col min="13856" max="13857" width="13" style="15" customWidth="1"/>
    <col min="13858" max="13858" width="15" style="15" customWidth="1"/>
    <col min="13859" max="14081" width="8.54296875" style="15"/>
    <col min="14082" max="14082" width="7.54296875" style="15" bestFit="1" customWidth="1"/>
    <col min="14083" max="14083" width="10" style="15" customWidth="1"/>
    <col min="14084" max="14084" width="11.54296875" style="15" bestFit="1" customWidth="1"/>
    <col min="14085" max="14085" width="14" style="15" bestFit="1" customWidth="1"/>
    <col min="14086" max="14087" width="14.26953125" style="15" bestFit="1" customWidth="1"/>
    <col min="14088" max="14088" width="14.54296875" style="15" bestFit="1" customWidth="1"/>
    <col min="14089" max="14089" width="11" style="15" bestFit="1" customWidth="1"/>
    <col min="14090" max="14090" width="11.26953125" style="15" bestFit="1" customWidth="1"/>
    <col min="14091" max="14091" width="14.26953125" style="15" bestFit="1" customWidth="1"/>
    <col min="14092" max="14099" width="14.26953125" style="15" customWidth="1"/>
    <col min="14100" max="14100" width="8.54296875" style="15"/>
    <col min="14101" max="14101" width="15" style="15" customWidth="1"/>
    <col min="14102" max="14102" width="12.26953125" style="15" customWidth="1"/>
    <col min="14103" max="14103" width="11" style="15" customWidth="1"/>
    <col min="14104" max="14104" width="13" style="15" customWidth="1"/>
    <col min="14105" max="14108" width="8.54296875" style="15"/>
    <col min="14109" max="14109" width="11" style="15" customWidth="1"/>
    <col min="14110" max="14111" width="8.54296875" style="15"/>
    <col min="14112" max="14113" width="13" style="15" customWidth="1"/>
    <col min="14114" max="14114" width="15" style="15" customWidth="1"/>
    <col min="14115" max="14337" width="8.54296875" style="15"/>
    <col min="14338" max="14338" width="7.54296875" style="15" bestFit="1" customWidth="1"/>
    <col min="14339" max="14339" width="10" style="15" customWidth="1"/>
    <col min="14340" max="14340" width="11.54296875" style="15" bestFit="1" customWidth="1"/>
    <col min="14341" max="14341" width="14" style="15" bestFit="1" customWidth="1"/>
    <col min="14342" max="14343" width="14.26953125" style="15" bestFit="1" customWidth="1"/>
    <col min="14344" max="14344" width="14.54296875" style="15" bestFit="1" customWidth="1"/>
    <col min="14345" max="14345" width="11" style="15" bestFit="1" customWidth="1"/>
    <col min="14346" max="14346" width="11.26953125" style="15" bestFit="1" customWidth="1"/>
    <col min="14347" max="14347" width="14.26953125" style="15" bestFit="1" customWidth="1"/>
    <col min="14348" max="14355" width="14.26953125" style="15" customWidth="1"/>
    <col min="14356" max="14356" width="8.54296875" style="15"/>
    <col min="14357" max="14357" width="15" style="15" customWidth="1"/>
    <col min="14358" max="14358" width="12.26953125" style="15" customWidth="1"/>
    <col min="14359" max="14359" width="11" style="15" customWidth="1"/>
    <col min="14360" max="14360" width="13" style="15" customWidth="1"/>
    <col min="14361" max="14364" width="8.54296875" style="15"/>
    <col min="14365" max="14365" width="11" style="15" customWidth="1"/>
    <col min="14366" max="14367" width="8.54296875" style="15"/>
    <col min="14368" max="14369" width="13" style="15" customWidth="1"/>
    <col min="14370" max="14370" width="15" style="15" customWidth="1"/>
    <col min="14371" max="14593" width="8.54296875" style="15"/>
    <col min="14594" max="14594" width="7.54296875" style="15" bestFit="1" customWidth="1"/>
    <col min="14595" max="14595" width="10" style="15" customWidth="1"/>
    <col min="14596" max="14596" width="11.54296875" style="15" bestFit="1" customWidth="1"/>
    <col min="14597" max="14597" width="14" style="15" bestFit="1" customWidth="1"/>
    <col min="14598" max="14599" width="14.26953125" style="15" bestFit="1" customWidth="1"/>
    <col min="14600" max="14600" width="14.54296875" style="15" bestFit="1" customWidth="1"/>
    <col min="14601" max="14601" width="11" style="15" bestFit="1" customWidth="1"/>
    <col min="14602" max="14602" width="11.26953125" style="15" bestFit="1" customWidth="1"/>
    <col min="14603" max="14603" width="14.26953125" style="15" bestFit="1" customWidth="1"/>
    <col min="14604" max="14611" width="14.26953125" style="15" customWidth="1"/>
    <col min="14612" max="14612" width="8.54296875" style="15"/>
    <col min="14613" max="14613" width="15" style="15" customWidth="1"/>
    <col min="14614" max="14614" width="12.26953125" style="15" customWidth="1"/>
    <col min="14615" max="14615" width="11" style="15" customWidth="1"/>
    <col min="14616" max="14616" width="13" style="15" customWidth="1"/>
    <col min="14617" max="14620" width="8.54296875" style="15"/>
    <col min="14621" max="14621" width="11" style="15" customWidth="1"/>
    <col min="14622" max="14623" width="8.54296875" style="15"/>
    <col min="14624" max="14625" width="13" style="15" customWidth="1"/>
    <col min="14626" max="14626" width="15" style="15" customWidth="1"/>
    <col min="14627" max="14849" width="8.54296875" style="15"/>
    <col min="14850" max="14850" width="7.54296875" style="15" bestFit="1" customWidth="1"/>
    <col min="14851" max="14851" width="10" style="15" customWidth="1"/>
    <col min="14852" max="14852" width="11.54296875" style="15" bestFit="1" customWidth="1"/>
    <col min="14853" max="14853" width="14" style="15" bestFit="1" customWidth="1"/>
    <col min="14854" max="14855" width="14.26953125" style="15" bestFit="1" customWidth="1"/>
    <col min="14856" max="14856" width="14.54296875" style="15" bestFit="1" customWidth="1"/>
    <col min="14857" max="14857" width="11" style="15" bestFit="1" customWidth="1"/>
    <col min="14858" max="14858" width="11.26953125" style="15" bestFit="1" customWidth="1"/>
    <col min="14859" max="14859" width="14.26953125" style="15" bestFit="1" customWidth="1"/>
    <col min="14860" max="14867" width="14.26953125" style="15" customWidth="1"/>
    <col min="14868" max="14868" width="8.54296875" style="15"/>
    <col min="14869" max="14869" width="15" style="15" customWidth="1"/>
    <col min="14870" max="14870" width="12.26953125" style="15" customWidth="1"/>
    <col min="14871" max="14871" width="11" style="15" customWidth="1"/>
    <col min="14872" max="14872" width="13" style="15" customWidth="1"/>
    <col min="14873" max="14876" width="8.54296875" style="15"/>
    <col min="14877" max="14877" width="11" style="15" customWidth="1"/>
    <col min="14878" max="14879" width="8.54296875" style="15"/>
    <col min="14880" max="14881" width="13" style="15" customWidth="1"/>
    <col min="14882" max="14882" width="15" style="15" customWidth="1"/>
    <col min="14883" max="15105" width="8.54296875" style="15"/>
    <col min="15106" max="15106" width="7.54296875" style="15" bestFit="1" customWidth="1"/>
    <col min="15107" max="15107" width="10" style="15" customWidth="1"/>
    <col min="15108" max="15108" width="11.54296875" style="15" bestFit="1" customWidth="1"/>
    <col min="15109" max="15109" width="14" style="15" bestFit="1" customWidth="1"/>
    <col min="15110" max="15111" width="14.26953125" style="15" bestFit="1" customWidth="1"/>
    <col min="15112" max="15112" width="14.54296875" style="15" bestFit="1" customWidth="1"/>
    <col min="15113" max="15113" width="11" style="15" bestFit="1" customWidth="1"/>
    <col min="15114" max="15114" width="11.26953125" style="15" bestFit="1" customWidth="1"/>
    <col min="15115" max="15115" width="14.26953125" style="15" bestFit="1" customWidth="1"/>
    <col min="15116" max="15123" width="14.26953125" style="15" customWidth="1"/>
    <col min="15124" max="15124" width="8.54296875" style="15"/>
    <col min="15125" max="15125" width="15" style="15" customWidth="1"/>
    <col min="15126" max="15126" width="12.26953125" style="15" customWidth="1"/>
    <col min="15127" max="15127" width="11" style="15" customWidth="1"/>
    <col min="15128" max="15128" width="13" style="15" customWidth="1"/>
    <col min="15129" max="15132" width="8.54296875" style="15"/>
    <col min="15133" max="15133" width="11" style="15" customWidth="1"/>
    <col min="15134" max="15135" width="8.54296875" style="15"/>
    <col min="15136" max="15137" width="13" style="15" customWidth="1"/>
    <col min="15138" max="15138" width="15" style="15" customWidth="1"/>
    <col min="15139" max="15361" width="8.54296875" style="15"/>
    <col min="15362" max="15362" width="7.54296875" style="15" bestFit="1" customWidth="1"/>
    <col min="15363" max="15363" width="10" style="15" customWidth="1"/>
    <col min="15364" max="15364" width="11.54296875" style="15" bestFit="1" customWidth="1"/>
    <col min="15365" max="15365" width="14" style="15" bestFit="1" customWidth="1"/>
    <col min="15366" max="15367" width="14.26953125" style="15" bestFit="1" customWidth="1"/>
    <col min="15368" max="15368" width="14.54296875" style="15" bestFit="1" customWidth="1"/>
    <col min="15369" max="15369" width="11" style="15" bestFit="1" customWidth="1"/>
    <col min="15370" max="15370" width="11.26953125" style="15" bestFit="1" customWidth="1"/>
    <col min="15371" max="15371" width="14.26953125" style="15" bestFit="1" customWidth="1"/>
    <col min="15372" max="15379" width="14.26953125" style="15" customWidth="1"/>
    <col min="15380" max="15380" width="8.54296875" style="15"/>
    <col min="15381" max="15381" width="15" style="15" customWidth="1"/>
    <col min="15382" max="15382" width="12.26953125" style="15" customWidth="1"/>
    <col min="15383" max="15383" width="11" style="15" customWidth="1"/>
    <col min="15384" max="15384" width="13" style="15" customWidth="1"/>
    <col min="15385" max="15388" width="8.54296875" style="15"/>
    <col min="15389" max="15389" width="11" style="15" customWidth="1"/>
    <col min="15390" max="15391" width="8.54296875" style="15"/>
    <col min="15392" max="15393" width="13" style="15" customWidth="1"/>
    <col min="15394" max="15394" width="15" style="15" customWidth="1"/>
    <col min="15395" max="15617" width="8.54296875" style="15"/>
    <col min="15618" max="15618" width="7.54296875" style="15" bestFit="1" customWidth="1"/>
    <col min="15619" max="15619" width="10" style="15" customWidth="1"/>
    <col min="15620" max="15620" width="11.54296875" style="15" bestFit="1" customWidth="1"/>
    <col min="15621" max="15621" width="14" style="15" bestFit="1" customWidth="1"/>
    <col min="15622" max="15623" width="14.26953125" style="15" bestFit="1" customWidth="1"/>
    <col min="15624" max="15624" width="14.54296875" style="15" bestFit="1" customWidth="1"/>
    <col min="15625" max="15625" width="11" style="15" bestFit="1" customWidth="1"/>
    <col min="15626" max="15626" width="11.26953125" style="15" bestFit="1" customWidth="1"/>
    <col min="15627" max="15627" width="14.26953125" style="15" bestFit="1" customWidth="1"/>
    <col min="15628" max="15635" width="14.26953125" style="15" customWidth="1"/>
    <col min="15636" max="15636" width="8.54296875" style="15"/>
    <col min="15637" max="15637" width="15" style="15" customWidth="1"/>
    <col min="15638" max="15638" width="12.26953125" style="15" customWidth="1"/>
    <col min="15639" max="15639" width="11" style="15" customWidth="1"/>
    <col min="15640" max="15640" width="13" style="15" customWidth="1"/>
    <col min="15641" max="15644" width="8.54296875" style="15"/>
    <col min="15645" max="15645" width="11" style="15" customWidth="1"/>
    <col min="15646" max="15647" width="8.54296875" style="15"/>
    <col min="15648" max="15649" width="13" style="15" customWidth="1"/>
    <col min="15650" max="15650" width="15" style="15" customWidth="1"/>
    <col min="15651" max="15873" width="8.54296875" style="15"/>
    <col min="15874" max="15874" width="7.54296875" style="15" bestFit="1" customWidth="1"/>
    <col min="15875" max="15875" width="10" style="15" customWidth="1"/>
    <col min="15876" max="15876" width="11.54296875" style="15" bestFit="1" customWidth="1"/>
    <col min="15877" max="15877" width="14" style="15" bestFit="1" customWidth="1"/>
    <col min="15878" max="15879" width="14.26953125" style="15" bestFit="1" customWidth="1"/>
    <col min="15880" max="15880" width="14.54296875" style="15" bestFit="1" customWidth="1"/>
    <col min="15881" max="15881" width="11" style="15" bestFit="1" customWidth="1"/>
    <col min="15882" max="15882" width="11.26953125" style="15" bestFit="1" customWidth="1"/>
    <col min="15883" max="15883" width="14.26953125" style="15" bestFit="1" customWidth="1"/>
    <col min="15884" max="15891" width="14.26953125" style="15" customWidth="1"/>
    <col min="15892" max="15892" width="8.54296875" style="15"/>
    <col min="15893" max="15893" width="15" style="15" customWidth="1"/>
    <col min="15894" max="15894" width="12.26953125" style="15" customWidth="1"/>
    <col min="15895" max="15895" width="11" style="15" customWidth="1"/>
    <col min="15896" max="15896" width="13" style="15" customWidth="1"/>
    <col min="15897" max="15900" width="8.54296875" style="15"/>
    <col min="15901" max="15901" width="11" style="15" customWidth="1"/>
    <col min="15902" max="15903" width="8.54296875" style="15"/>
    <col min="15904" max="15905" width="13" style="15" customWidth="1"/>
    <col min="15906" max="15906" width="15" style="15" customWidth="1"/>
    <col min="15907" max="16129" width="8.54296875" style="15"/>
    <col min="16130" max="16130" width="7.54296875" style="15" bestFit="1" customWidth="1"/>
    <col min="16131" max="16131" width="10" style="15" customWidth="1"/>
    <col min="16132" max="16132" width="11.54296875" style="15" bestFit="1" customWidth="1"/>
    <col min="16133" max="16133" width="14" style="15" bestFit="1" customWidth="1"/>
    <col min="16134" max="16135" width="14.26953125" style="15" bestFit="1" customWidth="1"/>
    <col min="16136" max="16136" width="14.54296875" style="15" bestFit="1" customWidth="1"/>
    <col min="16137" max="16137" width="11" style="15" bestFit="1" customWidth="1"/>
    <col min="16138" max="16138" width="11.26953125" style="15" bestFit="1" customWidth="1"/>
    <col min="16139" max="16139" width="14.26953125" style="15" bestFit="1" customWidth="1"/>
    <col min="16140" max="16147" width="14.26953125" style="15" customWidth="1"/>
    <col min="16148" max="16148" width="8.54296875" style="15"/>
    <col min="16149" max="16149" width="15" style="15" customWidth="1"/>
    <col min="16150" max="16150" width="12.26953125" style="15" customWidth="1"/>
    <col min="16151" max="16151" width="11" style="15" customWidth="1"/>
    <col min="16152" max="16152" width="13" style="15" customWidth="1"/>
    <col min="16153" max="16156" width="8.54296875" style="15"/>
    <col min="16157" max="16157" width="11" style="15" customWidth="1"/>
    <col min="16158" max="16159" width="8.54296875" style="15"/>
    <col min="16160" max="16161" width="13" style="15" customWidth="1"/>
    <col min="16162" max="16162" width="15" style="15" customWidth="1"/>
    <col min="16163" max="16384" width="8.54296875" style="15"/>
  </cols>
  <sheetData>
    <row r="1" spans="1:37" ht="25.5" x14ac:dyDescent="0.65">
      <c r="B1" s="16" t="s">
        <v>33</v>
      </c>
      <c r="C1" s="15"/>
      <c r="D1" s="15"/>
      <c r="E1" s="15"/>
      <c r="F1" s="15"/>
      <c r="G1" s="15"/>
      <c r="H1" s="15"/>
      <c r="I1" s="15"/>
      <c r="J1" s="15"/>
      <c r="K1" s="15"/>
      <c r="L1" s="15"/>
      <c r="M1" s="15"/>
      <c r="N1" s="15"/>
      <c r="O1" s="15"/>
      <c r="P1" s="15"/>
      <c r="Q1" s="15"/>
      <c r="R1" s="15"/>
      <c r="S1" s="15"/>
      <c r="T1" s="18" t="s">
        <v>96</v>
      </c>
      <c r="U1" s="19">
        <v>2024</v>
      </c>
    </row>
    <row r="2" spans="1:37" ht="16.149999999999999" customHeight="1" thickBot="1" x14ac:dyDescent="0.35">
      <c r="C2" s="151" t="s">
        <v>51</v>
      </c>
      <c r="D2" s="151"/>
      <c r="E2" s="151"/>
      <c r="F2" s="151"/>
      <c r="G2" s="151"/>
      <c r="H2" s="151"/>
      <c r="I2" s="151"/>
      <c r="J2" s="151"/>
      <c r="K2" s="152" t="s">
        <v>97</v>
      </c>
      <c r="L2" s="152"/>
      <c r="M2" s="152"/>
      <c r="N2" s="152"/>
      <c r="O2" s="152"/>
      <c r="P2" s="152"/>
      <c r="Q2" s="152"/>
      <c r="R2" s="20"/>
      <c r="T2" s="22" t="s">
        <v>98</v>
      </c>
      <c r="U2" s="23">
        <v>2</v>
      </c>
      <c r="V2" s="32"/>
      <c r="X2" s="103" t="s">
        <v>166</v>
      </c>
    </row>
    <row r="3" spans="1:37" ht="13.5" x14ac:dyDescent="0.35">
      <c r="C3" s="24"/>
      <c r="D3" s="24" t="s">
        <v>99</v>
      </c>
      <c r="E3" s="153"/>
      <c r="F3" s="153"/>
      <c r="G3" s="153"/>
      <c r="H3" s="153"/>
      <c r="I3" s="153"/>
      <c r="J3" s="153"/>
      <c r="K3" s="25"/>
      <c r="L3" s="25"/>
      <c r="M3" s="26"/>
      <c r="N3" s="27"/>
      <c r="O3" s="28"/>
      <c r="P3" s="29"/>
      <c r="Q3" s="30"/>
      <c r="R3" s="20"/>
      <c r="S3" s="31"/>
    </row>
    <row r="4" spans="1:37" ht="14.5" x14ac:dyDescent="0.35">
      <c r="C4" s="33" t="s">
        <v>100</v>
      </c>
      <c r="D4" s="33" t="s">
        <v>53</v>
      </c>
      <c r="E4" s="34"/>
      <c r="F4" s="154" t="s">
        <v>54</v>
      </c>
      <c r="G4" s="154"/>
      <c r="H4" s="34"/>
      <c r="I4" s="34"/>
      <c r="J4" s="34"/>
      <c r="K4" s="152" t="s">
        <v>101</v>
      </c>
      <c r="L4" s="152"/>
      <c r="M4" s="152"/>
      <c r="N4" s="152"/>
      <c r="O4" s="152"/>
      <c r="P4" s="152"/>
      <c r="Q4" s="35"/>
      <c r="R4" s="20"/>
      <c r="S4" s="58"/>
      <c r="U4" s="15" t="s">
        <v>102</v>
      </c>
      <c r="V4" s="37" t="s">
        <v>144</v>
      </c>
      <c r="W4" s="37" t="s">
        <v>140</v>
      </c>
      <c r="X4" s="37" t="s">
        <v>103</v>
      </c>
      <c r="Y4" s="37" t="s">
        <v>141</v>
      </c>
      <c r="Z4" s="15" t="s">
        <v>104</v>
      </c>
      <c r="AA4" s="15" t="s">
        <v>142</v>
      </c>
      <c r="AB4" s="15" t="s">
        <v>105</v>
      </c>
      <c r="AC4" s="15" t="s">
        <v>106</v>
      </c>
      <c r="AD4" s="15" t="s">
        <v>108</v>
      </c>
      <c r="AE4" s="15" t="s">
        <v>585</v>
      </c>
      <c r="AF4" s="15" t="s">
        <v>582</v>
      </c>
      <c r="AG4" s="15" t="s">
        <v>586</v>
      </c>
      <c r="AH4" s="15" t="s">
        <v>583</v>
      </c>
      <c r="AI4" s="15" t="s">
        <v>587</v>
      </c>
      <c r="AJ4" s="15" t="s">
        <v>581</v>
      </c>
    </row>
    <row r="5" spans="1:37" ht="14.25" customHeight="1" x14ac:dyDescent="0.3">
      <c r="C5" s="38" t="s">
        <v>114</v>
      </c>
      <c r="D5" s="38" t="s">
        <v>115</v>
      </c>
      <c r="E5" s="39" t="s">
        <v>116</v>
      </c>
      <c r="F5" s="39" t="s">
        <v>117</v>
      </c>
      <c r="G5" s="39" t="s">
        <v>118</v>
      </c>
      <c r="H5" s="39" t="s">
        <v>119</v>
      </c>
      <c r="I5" s="39" t="s">
        <v>120</v>
      </c>
      <c r="J5" s="40" t="s">
        <v>66</v>
      </c>
      <c r="K5" s="39" t="s">
        <v>73</v>
      </c>
      <c r="L5" s="39" t="s">
        <v>61</v>
      </c>
      <c r="M5" s="39" t="s">
        <v>62</v>
      </c>
      <c r="N5" s="39" t="s">
        <v>121</v>
      </c>
      <c r="O5" s="39" t="s">
        <v>72</v>
      </c>
      <c r="P5" s="39" t="s">
        <v>122</v>
      </c>
      <c r="Q5" s="24" t="s">
        <v>66</v>
      </c>
      <c r="R5" s="24" t="s">
        <v>66</v>
      </c>
      <c r="T5" s="41">
        <f>+U1-2000+11+IF(U2=12,1,0)-10</f>
        <v>25</v>
      </c>
      <c r="U5" s="42" t="str">
        <f>X$2&amp;U$4&amp;$T5</f>
        <v>'Annual (Million m3)'!A25</v>
      </c>
      <c r="V5" s="42" t="str">
        <f>X$2&amp;V$4&amp;$T5</f>
        <v>'Annual (Million m3)'!B25</v>
      </c>
      <c r="W5" s="42" t="str">
        <f>X$2&amp;W$4&amp;$T5</f>
        <v>'Annual (Million m3)'!C25</v>
      </c>
      <c r="X5" s="42" t="str">
        <f>X$2&amp;X$4&amp;$T5</f>
        <v>'Annual (Million m3)'!D25</v>
      </c>
      <c r="Y5" s="42" t="str">
        <f>X$2&amp;Y$4&amp;$T5</f>
        <v>'Annual (Million m3)'!E25</v>
      </c>
      <c r="Z5" s="42" t="str">
        <f>X$2&amp;Z$4&amp;$T5</f>
        <v>'Annual (Million m3)'!F25</v>
      </c>
      <c r="AA5" s="42" t="str">
        <f>X$2&amp;AA$4&amp;$T5</f>
        <v>'Annual (Million m3)'!G25</v>
      </c>
      <c r="AB5" s="42" t="str">
        <f>X$2&amp;AB$4&amp;$T5</f>
        <v>'Annual (Million m3)'!H25</v>
      </c>
      <c r="AC5" s="42" t="str">
        <f>X$2&amp;AC$4&amp;$T5</f>
        <v>'Annual (Million m3)'!I25</v>
      </c>
      <c r="AD5" s="42" t="str">
        <f>X$2&amp;AD$4&amp;$T5</f>
        <v>'Annual (Million m3)'!K25</v>
      </c>
      <c r="AE5" s="42" t="str">
        <f>X$2&amp;AE$4&amp;$T5</f>
        <v>'Annual (Million m3)'!Z25</v>
      </c>
      <c r="AF5" s="42" t="str">
        <f>X$2&amp;AF$4&amp;$T5</f>
        <v>'Annual (Million m3)'!AA25</v>
      </c>
      <c r="AG5" s="42" t="str">
        <f>X$2&amp;AG$4&amp;$T5</f>
        <v>'Annual (Million m3)'!AC25</v>
      </c>
      <c r="AH5" s="42" t="str">
        <f>X$2&amp;AH$4&amp;$T5</f>
        <v>'Annual (Million m3)'!AD25</v>
      </c>
      <c r="AI5" s="42" t="str">
        <f>X$2&amp;AI$4&amp;$T5</f>
        <v>'Annual (Million m3)'!AF25</v>
      </c>
      <c r="AJ5" s="42" t="str">
        <f>X$2&amp;AJ$4&amp;$T5</f>
        <v>'Annual (Million m3)'!AG25</v>
      </c>
    </row>
    <row r="6" spans="1:37" ht="14.25" customHeight="1" x14ac:dyDescent="0.3">
      <c r="C6" s="38" t="s">
        <v>123</v>
      </c>
      <c r="D6" s="38" t="s">
        <v>124</v>
      </c>
      <c r="E6" s="39" t="s">
        <v>125</v>
      </c>
      <c r="F6" s="39" t="s">
        <v>126</v>
      </c>
      <c r="G6" s="39" t="s">
        <v>125</v>
      </c>
      <c r="H6" s="39" t="s">
        <v>127</v>
      </c>
      <c r="I6" s="39" t="s">
        <v>128</v>
      </c>
      <c r="J6" s="40" t="s">
        <v>129</v>
      </c>
      <c r="K6" s="39"/>
      <c r="L6" s="39"/>
      <c r="M6" s="39"/>
      <c r="N6" s="39" t="s">
        <v>130</v>
      </c>
      <c r="O6" s="39"/>
      <c r="P6" s="14"/>
      <c r="Q6" s="24" t="s">
        <v>131</v>
      </c>
      <c r="R6" s="24" t="s">
        <v>132</v>
      </c>
      <c r="T6" s="32">
        <f>T5+1</f>
        <v>26</v>
      </c>
      <c r="U6" s="42" t="str">
        <f>X$2&amp;U$4&amp;$T6</f>
        <v>'Annual (Million m3)'!A26</v>
      </c>
      <c r="V6" s="42" t="str">
        <f>X$2&amp;V$4&amp;$T6</f>
        <v>'Annual (Million m3)'!B26</v>
      </c>
      <c r="W6" s="42" t="str">
        <f>X$2&amp;W$4&amp;$T6</f>
        <v>'Annual (Million m3)'!C26</v>
      </c>
      <c r="X6" s="42" t="str">
        <f>X$2&amp;X$4&amp;$T6</f>
        <v>'Annual (Million m3)'!D26</v>
      </c>
      <c r="Y6" s="42" t="str">
        <f>X$2&amp;Y$4&amp;$T6</f>
        <v>'Annual (Million m3)'!E26</v>
      </c>
      <c r="Z6" s="42" t="str">
        <f>X$2&amp;Z$4&amp;$T6</f>
        <v>'Annual (Million m3)'!F26</v>
      </c>
      <c r="AA6" s="42" t="str">
        <f>X$2&amp;AA$4&amp;$T6</f>
        <v>'Annual (Million m3)'!G26</v>
      </c>
      <c r="AB6" s="42" t="str">
        <f>X$2&amp;AB$4&amp;$T6</f>
        <v>'Annual (Million m3)'!H26</v>
      </c>
      <c r="AC6" s="42" t="str">
        <f>X$2&amp;AC$4&amp;$T6</f>
        <v>'Annual (Million m3)'!I26</v>
      </c>
      <c r="AD6" s="42" t="str">
        <f>X$2&amp;AD$4&amp;$T6</f>
        <v>'Annual (Million m3)'!K26</v>
      </c>
      <c r="AE6" s="42" t="str">
        <f>X$2&amp;AE$4&amp;$T6</f>
        <v>'Annual (Million m3)'!Z26</v>
      </c>
      <c r="AF6" s="42" t="str">
        <f>X$2&amp;AF$4&amp;$T6</f>
        <v>'Annual (Million m3)'!AA26</v>
      </c>
      <c r="AG6" s="42" t="str">
        <f>X$2&amp;AG$4&amp;$T6</f>
        <v>'Annual (Million m3)'!AC26</v>
      </c>
      <c r="AH6" s="42" t="str">
        <f>X$2&amp;AH$4&amp;$T6</f>
        <v>'Annual (Million m3)'!AD26</v>
      </c>
      <c r="AI6" s="42" t="str">
        <f>X$2&amp;AI$4&amp;$T6</f>
        <v>'Annual (Million m3)'!AF26</v>
      </c>
      <c r="AJ6" s="42" t="str">
        <f t="shared" ref="AJ6:AJ9" si="0">X$2&amp;AJ$4&amp;$T6</f>
        <v>'Annual (Million m3)'!AG26</v>
      </c>
    </row>
    <row r="7" spans="1:37" ht="14.25" customHeight="1" x14ac:dyDescent="0.3">
      <c r="C7" s="38" t="s">
        <v>133</v>
      </c>
      <c r="D7" s="24"/>
      <c r="E7" s="39" t="s">
        <v>134</v>
      </c>
      <c r="F7" s="39" t="s">
        <v>135</v>
      </c>
      <c r="G7" s="39" t="s">
        <v>136</v>
      </c>
      <c r="H7" s="39"/>
      <c r="I7" s="39"/>
      <c r="J7" s="40" t="s">
        <v>137</v>
      </c>
      <c r="K7" s="39"/>
      <c r="L7" s="39"/>
      <c r="M7" s="39"/>
      <c r="N7" s="28"/>
      <c r="O7" s="25"/>
      <c r="P7" s="14"/>
      <c r="Q7" s="44"/>
      <c r="R7" s="24"/>
      <c r="T7" s="32">
        <f>T6+1</f>
        <v>27</v>
      </c>
      <c r="U7" s="42" t="str">
        <f>X$2&amp;U$4&amp;$T7</f>
        <v>'Annual (Million m3)'!A27</v>
      </c>
      <c r="V7" s="42" t="str">
        <f>X$2&amp;V$4&amp;$T7</f>
        <v>'Annual (Million m3)'!B27</v>
      </c>
      <c r="W7" s="42" t="str">
        <f>X$2&amp;W$4&amp;$T7</f>
        <v>'Annual (Million m3)'!C27</v>
      </c>
      <c r="X7" s="42" t="str">
        <f>X$2&amp;X$4&amp;$T7</f>
        <v>'Annual (Million m3)'!D27</v>
      </c>
      <c r="Y7" s="42" t="str">
        <f>X$2&amp;Y$4&amp;$T7</f>
        <v>'Annual (Million m3)'!E27</v>
      </c>
      <c r="Z7" s="42" t="str">
        <f>X$2&amp;Z$4&amp;$T7</f>
        <v>'Annual (Million m3)'!F27</v>
      </c>
      <c r="AA7" s="42" t="str">
        <f>X$2&amp;AA$4&amp;$T7</f>
        <v>'Annual (Million m3)'!G27</v>
      </c>
      <c r="AB7" s="42" t="str">
        <f>X$2&amp;AB$4&amp;$T7</f>
        <v>'Annual (Million m3)'!H27</v>
      </c>
      <c r="AC7" s="42" t="str">
        <f>X$2&amp;AC$4&amp;$T7</f>
        <v>'Annual (Million m3)'!I27</v>
      </c>
      <c r="AD7" s="42" t="str">
        <f>X$2&amp;AD$4&amp;$T7</f>
        <v>'Annual (Million m3)'!K27</v>
      </c>
      <c r="AE7" s="42" t="str">
        <f>X$2&amp;AE$4&amp;$T7</f>
        <v>'Annual (Million m3)'!Z27</v>
      </c>
      <c r="AF7" s="42" t="str">
        <f>X$2&amp;AF$4&amp;$T7</f>
        <v>'Annual (Million m3)'!AA27</v>
      </c>
      <c r="AG7" s="42" t="str">
        <f>X$2&amp;AG$4&amp;$T7</f>
        <v>'Annual (Million m3)'!AC27</v>
      </c>
      <c r="AH7" s="42" t="str">
        <f>X$2&amp;AH$4&amp;$T7</f>
        <v>'Annual (Million m3)'!AD27</v>
      </c>
      <c r="AI7" s="42" t="str">
        <f>X$2&amp;AI$4&amp;$T7</f>
        <v>'Annual (Million m3)'!AF27</v>
      </c>
      <c r="AJ7" s="42" t="str">
        <f t="shared" si="0"/>
        <v>'Annual (Million m3)'!AG27</v>
      </c>
    </row>
    <row r="8" spans="1:37" ht="14.25" customHeight="1" x14ac:dyDescent="0.3">
      <c r="C8" s="14"/>
      <c r="D8" s="59"/>
      <c r="E8" s="39"/>
      <c r="F8" s="39"/>
      <c r="G8" s="39"/>
      <c r="H8" s="39"/>
      <c r="I8" s="39"/>
      <c r="J8" s="40" t="s">
        <v>132</v>
      </c>
      <c r="K8" s="39"/>
      <c r="L8" s="39"/>
      <c r="M8" s="39"/>
      <c r="N8" s="28"/>
      <c r="O8" s="25"/>
      <c r="P8" s="14"/>
      <c r="Q8" s="44"/>
      <c r="R8" s="24"/>
      <c r="T8" s="32">
        <f>T7+1</f>
        <v>28</v>
      </c>
      <c r="U8" s="42" t="str">
        <f>X$2&amp;U$4&amp;$T8</f>
        <v>'Annual (Million m3)'!A28</v>
      </c>
      <c r="V8" s="42" t="str">
        <f>X$2&amp;V$4&amp;$T8</f>
        <v>'Annual (Million m3)'!B28</v>
      </c>
      <c r="W8" s="42" t="str">
        <f>X$2&amp;W$4&amp;$T8</f>
        <v>'Annual (Million m3)'!C28</v>
      </c>
      <c r="X8" s="42" t="str">
        <f>X$2&amp;X$4&amp;$T8</f>
        <v>'Annual (Million m3)'!D28</v>
      </c>
      <c r="Y8" s="42" t="str">
        <f>X$2&amp;Y$4&amp;$T8</f>
        <v>'Annual (Million m3)'!E28</v>
      </c>
      <c r="Z8" s="42" t="str">
        <f>X$2&amp;Z$4&amp;$T8</f>
        <v>'Annual (Million m3)'!F28</v>
      </c>
      <c r="AA8" s="42" t="str">
        <f>X$2&amp;AA$4&amp;$T8</f>
        <v>'Annual (Million m3)'!G28</v>
      </c>
      <c r="AB8" s="42" t="str">
        <f>X$2&amp;AB$4&amp;$T8</f>
        <v>'Annual (Million m3)'!H28</v>
      </c>
      <c r="AC8" s="42" t="str">
        <f>X$2&amp;AC$4&amp;$T8</f>
        <v>'Annual (Million m3)'!I28</v>
      </c>
      <c r="AD8" s="42" t="str">
        <f>X$2&amp;AD$4&amp;$T8</f>
        <v>'Annual (Million m3)'!K28</v>
      </c>
      <c r="AE8" s="42" t="str">
        <f>X$2&amp;AE$4&amp;$T8</f>
        <v>'Annual (Million m3)'!Z28</v>
      </c>
      <c r="AF8" s="42" t="str">
        <f>X$2&amp;AF$4&amp;$T8</f>
        <v>'Annual (Million m3)'!AA28</v>
      </c>
      <c r="AG8" s="42" t="str">
        <f>X$2&amp;AG$4&amp;$T8</f>
        <v>'Annual (Million m3)'!AC28</v>
      </c>
      <c r="AH8" s="42" t="str">
        <f>X$2&amp;AH$4&amp;$T8</f>
        <v>'Annual (Million m3)'!AD28</v>
      </c>
      <c r="AI8" s="42" t="str">
        <f>X$2&amp;AI$4&amp;$T8</f>
        <v>'Annual (Million m3)'!AF28</v>
      </c>
      <c r="AJ8" s="42" t="str">
        <f t="shared" si="0"/>
        <v>'Annual (Million m3)'!AG28</v>
      </c>
    </row>
    <row r="9" spans="1:37" ht="14.25" customHeight="1" x14ac:dyDescent="0.3">
      <c r="A9" s="45" t="s">
        <v>138</v>
      </c>
      <c r="B9" s="45" t="s">
        <v>139</v>
      </c>
      <c r="C9" s="46"/>
      <c r="D9" s="47"/>
      <c r="E9" s="47"/>
      <c r="F9" s="47"/>
      <c r="G9" s="47"/>
      <c r="H9" s="50"/>
      <c r="I9" s="60"/>
      <c r="J9" s="61"/>
      <c r="K9" s="61"/>
      <c r="L9" s="61"/>
      <c r="M9" s="49"/>
      <c r="N9" s="49"/>
      <c r="O9" s="49"/>
      <c r="P9" s="49"/>
      <c r="Q9" s="49"/>
      <c r="R9" s="49"/>
      <c r="T9" s="32">
        <f>T8+1</f>
        <v>29</v>
      </c>
      <c r="U9" s="62" t="str">
        <f>X$2&amp;U$4&amp;$T9</f>
        <v>'Annual (Million m3)'!A29</v>
      </c>
      <c r="V9" s="62" t="str">
        <f>X$2&amp;V$4&amp;$T9</f>
        <v>'Annual (Million m3)'!B29</v>
      </c>
      <c r="W9" s="62" t="str">
        <f>X$2&amp;W$4&amp;$T9</f>
        <v>'Annual (Million m3)'!C29</v>
      </c>
      <c r="X9" s="62" t="str">
        <f>X$2&amp;X$4&amp;$T9</f>
        <v>'Annual (Million m3)'!D29</v>
      </c>
      <c r="Y9" s="62" t="str">
        <f>X$2&amp;Y$4&amp;$T9</f>
        <v>'Annual (Million m3)'!E29</v>
      </c>
      <c r="Z9" s="62" t="str">
        <f>X$2&amp;Z$4&amp;$T9</f>
        <v>'Annual (Million m3)'!F29</v>
      </c>
      <c r="AA9" s="62" t="str">
        <f>X$2&amp;AA$4&amp;$T9</f>
        <v>'Annual (Million m3)'!G29</v>
      </c>
      <c r="AB9" s="62" t="str">
        <f>X$2&amp;AB$4&amp;$T9</f>
        <v>'Annual (Million m3)'!H29</v>
      </c>
      <c r="AC9" s="62" t="str">
        <f>X$2&amp;AC$4&amp;$T9</f>
        <v>'Annual (Million m3)'!I29</v>
      </c>
      <c r="AD9" s="62" t="str">
        <f>X$2&amp;AD$4&amp;$T9</f>
        <v>'Annual (Million m3)'!K29</v>
      </c>
      <c r="AE9" s="62" t="str">
        <f>X$2&amp;AE$4&amp;$T9</f>
        <v>'Annual (Million m3)'!Z29</v>
      </c>
      <c r="AF9" s="62" t="str">
        <f>X$2&amp;AF$4&amp;$T9</f>
        <v>'Annual (Million m3)'!AA29</v>
      </c>
      <c r="AG9" s="62" t="str">
        <f>X$2&amp;AG$4&amp;$T9</f>
        <v>'Annual (Million m3)'!AC29</v>
      </c>
      <c r="AH9" s="62" t="str">
        <f>X$2&amp;AH$4&amp;$T9</f>
        <v>'Annual (Million m3)'!AD29</v>
      </c>
      <c r="AI9" s="62" t="str">
        <f>X$2&amp;AI$4&amp;$T9</f>
        <v>'Annual (Million m3)'!AF29</v>
      </c>
      <c r="AJ9" s="42" t="str">
        <f t="shared" si="0"/>
        <v>'Annual (Million m3)'!AG29</v>
      </c>
    </row>
    <row r="10" spans="1:37" ht="14.25" customHeight="1" x14ac:dyDescent="0.3">
      <c r="A10" s="32">
        <v>2000</v>
      </c>
      <c r="B10" s="15" t="s">
        <v>84</v>
      </c>
      <c r="C10" s="41">
        <f>'Month (Million m3)'!B7</f>
        <v>0</v>
      </c>
      <c r="D10" s="41">
        <f>'Month (Million m3)'!C7</f>
        <v>0</v>
      </c>
      <c r="E10" s="41">
        <f>'Month (Million m3)'!D7</f>
        <v>0</v>
      </c>
      <c r="F10" s="41">
        <f>'Month (Million m3)'!E7</f>
        <v>0</v>
      </c>
      <c r="G10" s="41">
        <f>'Month (Million m3)'!F7</f>
        <v>95.06</v>
      </c>
      <c r="H10" s="41">
        <f>'Month (Million m3)'!G7</f>
        <v>0</v>
      </c>
      <c r="I10" s="41">
        <f>'Month (Million m3)'!H7</f>
        <v>0</v>
      </c>
      <c r="J10" s="41">
        <f>'Month (Million m3)'!I7</f>
        <v>95.06</v>
      </c>
      <c r="K10" s="41">
        <f>'Month (Million m3)'!K7</f>
        <v>0</v>
      </c>
      <c r="L10" s="41">
        <f>'Month (Million m3)'!Z7</f>
        <v>0</v>
      </c>
      <c r="M10" s="41">
        <f>'Month (Million m3)'!AA7</f>
        <v>0</v>
      </c>
      <c r="N10" s="41">
        <f>'Month (Million m3)'!AC7</f>
        <v>0</v>
      </c>
      <c r="O10" s="41">
        <f>'Month (Million m3)'!AD7</f>
        <v>0</v>
      </c>
      <c r="P10" s="41">
        <f>Q10-K10-L10-M10-N10-O10</f>
        <v>0</v>
      </c>
      <c r="Q10" s="41">
        <f>'Month (Million m3)'!AF7</f>
        <v>0</v>
      </c>
      <c r="R10" s="41">
        <f>'Month (Million m3)'!AG7</f>
        <v>95.06</v>
      </c>
    </row>
    <row r="11" spans="1:37" ht="14.25" customHeight="1" x14ac:dyDescent="0.35">
      <c r="A11" s="32">
        <f>A10</f>
        <v>2000</v>
      </c>
      <c r="B11" s="15" t="s">
        <v>85</v>
      </c>
      <c r="C11" s="41">
        <f>'Month (Million m3)'!B8+C10</f>
        <v>0</v>
      </c>
      <c r="D11" s="41">
        <f>'Month (Million m3)'!C8+D10</f>
        <v>0</v>
      </c>
      <c r="E11" s="41">
        <f>'Month (Million m3)'!D8+E10</f>
        <v>0</v>
      </c>
      <c r="F11" s="41">
        <f>'Month (Million m3)'!E8+F10</f>
        <v>0</v>
      </c>
      <c r="G11" s="41">
        <f>'Month (Million m3)'!F8+G10</f>
        <v>183.81</v>
      </c>
      <c r="H11" s="41">
        <f>'Month (Million m3)'!G8+H10</f>
        <v>0</v>
      </c>
      <c r="I11" s="41">
        <f>'Month (Million m3)'!H8+I10</f>
        <v>0</v>
      </c>
      <c r="J11" s="41">
        <f>'Month (Million m3)'!I8+J10</f>
        <v>183.81</v>
      </c>
      <c r="K11" s="41">
        <f>'Month (Million m3)'!K8+K10</f>
        <v>0</v>
      </c>
      <c r="L11" s="41">
        <f>'Month (Million m3)'!Z8+L10</f>
        <v>0</v>
      </c>
      <c r="M11" s="41">
        <f>'Month (Million m3)'!AA8+M10</f>
        <v>0</v>
      </c>
      <c r="N11" s="41">
        <f>'Month (Million m3)'!AC8+N10</f>
        <v>0</v>
      </c>
      <c r="O11" s="41">
        <f>'Month (Million m3)'!AD8+O10</f>
        <v>0</v>
      </c>
      <c r="P11" s="41">
        <f t="shared" ref="P11:P74" si="1">Q11-K11-L11-M11-N11-O11</f>
        <v>0</v>
      </c>
      <c r="Q11" s="41">
        <f>'Month (Million m3)'!AF8+Q10</f>
        <v>0</v>
      </c>
      <c r="R11" s="41">
        <f>'Month (Million m3)'!AG8+R10</f>
        <v>183.81</v>
      </c>
      <c r="X11" s="103" t="s">
        <v>541</v>
      </c>
      <c r="AJ11" s="48"/>
    </row>
    <row r="12" spans="1:37" ht="17.25" customHeight="1" x14ac:dyDescent="0.35">
      <c r="A12" s="32">
        <f t="shared" ref="A12:A21" si="2">A11</f>
        <v>2000</v>
      </c>
      <c r="B12" s="15" t="s">
        <v>86</v>
      </c>
      <c r="C12" s="41">
        <f>'Month (Million m3)'!B9+C11</f>
        <v>0</v>
      </c>
      <c r="D12" s="41">
        <f>'Month (Million m3)'!C9+D11</f>
        <v>0</v>
      </c>
      <c r="E12" s="41">
        <f>'Month (Million m3)'!D9+E11</f>
        <v>0</v>
      </c>
      <c r="F12" s="41">
        <f>'Month (Million m3)'!E9+F11</f>
        <v>0</v>
      </c>
      <c r="G12" s="41">
        <f>'Month (Million m3)'!F9+G11</f>
        <v>280.97000000000003</v>
      </c>
      <c r="H12" s="41">
        <f>'Month (Million m3)'!G9+H11</f>
        <v>0</v>
      </c>
      <c r="I12" s="41">
        <f>'Month (Million m3)'!H9+I11</f>
        <v>0</v>
      </c>
      <c r="J12" s="41">
        <f>'Month (Million m3)'!I9+J11</f>
        <v>280.97000000000003</v>
      </c>
      <c r="K12" s="41">
        <f>'Month (Million m3)'!K9+K11</f>
        <v>0</v>
      </c>
      <c r="L12" s="41">
        <f>'Month (Million m3)'!Z9+L11</f>
        <v>0</v>
      </c>
      <c r="M12" s="41">
        <f>'Month (Million m3)'!AA9+M11</f>
        <v>0</v>
      </c>
      <c r="N12" s="41">
        <f>'Month (Million m3)'!AC9+N11</f>
        <v>0</v>
      </c>
      <c r="O12" s="41">
        <f>'Month (Million m3)'!AD9+O11</f>
        <v>0</v>
      </c>
      <c r="P12" s="41">
        <f t="shared" si="1"/>
        <v>0</v>
      </c>
      <c r="Q12" s="41">
        <f>'Month (Million m3)'!AF9+Q11</f>
        <v>0</v>
      </c>
      <c r="R12" s="41">
        <f>'Month (Million m3)'!AG9+R11</f>
        <v>280.97000000000003</v>
      </c>
      <c r="U12" s="15" t="s">
        <v>144</v>
      </c>
      <c r="V12" s="37" t="s">
        <v>140</v>
      </c>
      <c r="W12" s="37" t="s">
        <v>103</v>
      </c>
      <c r="X12" s="37" t="s">
        <v>141</v>
      </c>
      <c r="Y12" s="37" t="s">
        <v>104</v>
      </c>
      <c r="Z12" s="37" t="s">
        <v>142</v>
      </c>
      <c r="AA12" s="37" t="s">
        <v>105</v>
      </c>
      <c r="AB12" s="37" t="s">
        <v>106</v>
      </c>
      <c r="AC12" s="37" t="s">
        <v>107</v>
      </c>
      <c r="AD12" s="37" t="s">
        <v>108</v>
      </c>
      <c r="AE12" s="37" t="s">
        <v>109</v>
      </c>
      <c r="AF12" s="37" t="s">
        <v>110</v>
      </c>
      <c r="AG12" s="37" t="s">
        <v>143</v>
      </c>
      <c r="AH12" s="15" t="s">
        <v>111</v>
      </c>
      <c r="AI12" s="37" t="s">
        <v>112</v>
      </c>
      <c r="AJ12" s="48" t="s">
        <v>113</v>
      </c>
      <c r="AK12" s="37" t="s">
        <v>576</v>
      </c>
    </row>
    <row r="13" spans="1:37" ht="14.25" customHeight="1" x14ac:dyDescent="0.3">
      <c r="A13" s="32">
        <f t="shared" si="2"/>
        <v>2000</v>
      </c>
      <c r="B13" s="15" t="s">
        <v>87</v>
      </c>
      <c r="C13" s="41">
        <f>'Month (Million m3)'!B10+C12</f>
        <v>0</v>
      </c>
      <c r="D13" s="41">
        <f>'Month (Million m3)'!C10+D12</f>
        <v>0</v>
      </c>
      <c r="E13" s="41">
        <f>'Month (Million m3)'!D10+E12</f>
        <v>0</v>
      </c>
      <c r="F13" s="41">
        <f>'Month (Million m3)'!E10+F12</f>
        <v>0</v>
      </c>
      <c r="G13" s="41">
        <f>'Month (Million m3)'!F10+G12</f>
        <v>370.09000000000003</v>
      </c>
      <c r="H13" s="41">
        <f>'Month (Million m3)'!G10+H12</f>
        <v>0</v>
      </c>
      <c r="I13" s="41">
        <f>'Month (Million m3)'!H10+I12</f>
        <v>0</v>
      </c>
      <c r="J13" s="41">
        <f>'Month (Million m3)'!I10+J12</f>
        <v>370.09000000000003</v>
      </c>
      <c r="K13" s="41">
        <f>'Month (Million m3)'!K10+K12</f>
        <v>0</v>
      </c>
      <c r="L13" s="41">
        <f>'Month (Million m3)'!Z10+L12</f>
        <v>0</v>
      </c>
      <c r="M13" s="41">
        <f>'Month (Million m3)'!AA10+M12</f>
        <v>0</v>
      </c>
      <c r="N13" s="41">
        <f>'Month (Million m3)'!AC10+N12</f>
        <v>0</v>
      </c>
      <c r="O13" s="41">
        <f>'Month (Million m3)'!AD10+O12</f>
        <v>0</v>
      </c>
      <c r="P13" s="41">
        <f t="shared" si="1"/>
        <v>0</v>
      </c>
      <c r="Q13" s="41">
        <f>'Month (Million m3)'!AF10+Q12</f>
        <v>0</v>
      </c>
      <c r="R13" s="41">
        <f>'Month (Million m3)'!AG10+R12</f>
        <v>370.09000000000003</v>
      </c>
      <c r="S13" s="41"/>
      <c r="T13" s="41">
        <f>T14-12</f>
        <v>287</v>
      </c>
      <c r="U13" s="42" t="str">
        <f>X$11&amp;U$12&amp;$T13</f>
        <v>'calculation_MM3_hide'!B287</v>
      </c>
      <c r="V13" s="42" t="str">
        <f>X$11&amp;V$12&amp;$T13</f>
        <v>'calculation_MM3_hide'!C287</v>
      </c>
      <c r="W13" s="42" t="str">
        <f>X$11&amp;W$12&amp;$T13</f>
        <v>'calculation_MM3_hide'!D287</v>
      </c>
      <c r="X13" s="42" t="str">
        <f>X$11&amp;X$12&amp;$T13</f>
        <v>'calculation_MM3_hide'!E287</v>
      </c>
      <c r="Y13" s="42" t="str">
        <f>X$11&amp;Y$12&amp;$T13</f>
        <v>'calculation_MM3_hide'!F287</v>
      </c>
      <c r="Z13" s="42" t="str">
        <f>X$11&amp;Z$12&amp;$T13</f>
        <v>'calculation_MM3_hide'!G287</v>
      </c>
      <c r="AA13" s="42" t="str">
        <f>X$11&amp;AA$12&amp;$T13</f>
        <v>'calculation_MM3_hide'!H287</v>
      </c>
      <c r="AB13" s="42" t="str">
        <f>X$11&amp;AB$12&amp;$T13</f>
        <v>'calculation_MM3_hide'!I287</v>
      </c>
      <c r="AC13" s="42" t="str">
        <f>X$11&amp;AC$12&amp;$T13</f>
        <v>'calculation_MM3_hide'!J287</v>
      </c>
      <c r="AD13" s="42" t="str">
        <f>X$11&amp;AD$12&amp;$T13</f>
        <v>'calculation_MM3_hide'!K287</v>
      </c>
      <c r="AE13" s="42" t="str">
        <f>X$11&amp;AE$12&amp;$T13</f>
        <v>'calculation_MM3_hide'!L287</v>
      </c>
      <c r="AF13" s="42" t="str">
        <f>X$11&amp;AF$12&amp;$T13</f>
        <v>'calculation_MM3_hide'!M287</v>
      </c>
      <c r="AG13" s="42" t="str">
        <f>X$11&amp;AG$12&amp;$T13</f>
        <v>'calculation_MM3_hide'!N287</v>
      </c>
      <c r="AH13" s="42" t="str">
        <f>X$11&amp;AH$12&amp;$T13</f>
        <v>'calculation_MM3_hide'!O287</v>
      </c>
      <c r="AI13" s="42" t="str">
        <f>X$11&amp;AI$12&amp;$T13</f>
        <v>'calculation_MM3_hide'!P287</v>
      </c>
      <c r="AJ13" s="42" t="str">
        <f>X$11&amp;AJ$12&amp;$T13</f>
        <v>'calculation_MM3_hide'!Q287</v>
      </c>
      <c r="AK13" s="42" t="str">
        <f>X$11&amp;AK$12&amp;$T13</f>
        <v>'calculation_MM3_hide'!R287</v>
      </c>
    </row>
    <row r="14" spans="1:37" ht="15" customHeight="1" x14ac:dyDescent="0.3">
      <c r="A14" s="32">
        <f t="shared" si="2"/>
        <v>2000</v>
      </c>
      <c r="B14" s="15" t="s">
        <v>88</v>
      </c>
      <c r="C14" s="41">
        <f>'Month (Million m3)'!B11+C13</f>
        <v>0</v>
      </c>
      <c r="D14" s="41">
        <f>'Month (Million m3)'!C11+D13</f>
        <v>0</v>
      </c>
      <c r="E14" s="41">
        <f>'Month (Million m3)'!D11+E13</f>
        <v>0</v>
      </c>
      <c r="F14" s="41">
        <f>'Month (Million m3)'!E11+F13</f>
        <v>0</v>
      </c>
      <c r="G14" s="41">
        <f>'Month (Million m3)'!F11+G13</f>
        <v>448.6</v>
      </c>
      <c r="H14" s="41">
        <f>'Month (Million m3)'!G11+H13</f>
        <v>0</v>
      </c>
      <c r="I14" s="41">
        <f>'Month (Million m3)'!H11+I13</f>
        <v>0</v>
      </c>
      <c r="J14" s="41">
        <f>'Month (Million m3)'!I11+J13</f>
        <v>448.6</v>
      </c>
      <c r="K14" s="41">
        <f>'Month (Million m3)'!K11+K13</f>
        <v>0</v>
      </c>
      <c r="L14" s="41">
        <f>'Month (Million m3)'!Z11+L13</f>
        <v>0</v>
      </c>
      <c r="M14" s="41">
        <f>'Month (Million m3)'!AA11+M13</f>
        <v>0</v>
      </c>
      <c r="N14" s="41">
        <f>'Month (Million m3)'!AC11+N13</f>
        <v>0</v>
      </c>
      <c r="O14" s="41">
        <f>'Month (Million m3)'!AD11+O13</f>
        <v>0</v>
      </c>
      <c r="P14" s="41">
        <f t="shared" si="1"/>
        <v>0</v>
      </c>
      <c r="Q14" s="41">
        <f>'Month (Million m3)'!AF11+Q13</f>
        <v>0</v>
      </c>
      <c r="R14" s="41">
        <f>'Month (Million m3)'!AG11+R13</f>
        <v>448.6</v>
      </c>
      <c r="S14" s="41"/>
      <c r="T14" s="41">
        <f>9+(U1-2000)*12+U2</f>
        <v>299</v>
      </c>
      <c r="U14" s="42" t="str">
        <f>X$11&amp;U$12&amp;$T14</f>
        <v>'calculation_MM3_hide'!B299</v>
      </c>
      <c r="V14" s="42" t="str">
        <f>X$11&amp;V$12&amp;$T14</f>
        <v>'calculation_MM3_hide'!C299</v>
      </c>
      <c r="W14" s="42" t="str">
        <f>X$11&amp;W$12&amp;$T14</f>
        <v>'calculation_MM3_hide'!D299</v>
      </c>
      <c r="X14" s="42" t="str">
        <f>X$11&amp;X$12&amp;$T14</f>
        <v>'calculation_MM3_hide'!E299</v>
      </c>
      <c r="Y14" s="42" t="str">
        <f>X$11&amp;Y$12&amp;$T14</f>
        <v>'calculation_MM3_hide'!F299</v>
      </c>
      <c r="Z14" s="42" t="str">
        <f>X$11&amp;Z$12&amp;$T14</f>
        <v>'calculation_MM3_hide'!G299</v>
      </c>
      <c r="AA14" s="42" t="str">
        <f>X$11&amp;AA$12&amp;$T14</f>
        <v>'calculation_MM3_hide'!H299</v>
      </c>
      <c r="AB14" s="42" t="str">
        <f>X$11&amp;AB$12&amp;$T14</f>
        <v>'calculation_MM3_hide'!I299</v>
      </c>
      <c r="AC14" s="42" t="str">
        <f>X$11&amp;AC$12&amp;$T14</f>
        <v>'calculation_MM3_hide'!J299</v>
      </c>
      <c r="AD14" s="42" t="str">
        <f>X$11&amp;AD$12&amp;$T14</f>
        <v>'calculation_MM3_hide'!K299</v>
      </c>
      <c r="AE14" s="42" t="str">
        <f>X$11&amp;AE$12&amp;$T14</f>
        <v>'calculation_MM3_hide'!L299</v>
      </c>
      <c r="AF14" s="42" t="str">
        <f>X$11&amp;AF$12&amp;$T14</f>
        <v>'calculation_MM3_hide'!M299</v>
      </c>
      <c r="AG14" s="42" t="str">
        <f>X$11&amp;AG$12&amp;$T14</f>
        <v>'calculation_MM3_hide'!N299</v>
      </c>
      <c r="AH14" s="42" t="str">
        <f>X$11&amp;AH$12&amp;$T14</f>
        <v>'calculation_MM3_hide'!O299</v>
      </c>
      <c r="AI14" s="42" t="str">
        <f>X$11&amp;AI$12&amp;$T14</f>
        <v>'calculation_MM3_hide'!P299</v>
      </c>
      <c r="AJ14" s="42" t="str">
        <f>X$11&amp;AJ$12&amp;$T14</f>
        <v>'calculation_MM3_hide'!Q299</v>
      </c>
      <c r="AK14" s="42" t="str">
        <f>X$11&amp;AK$12&amp;$T14</f>
        <v>'calculation_MM3_hide'!R299</v>
      </c>
    </row>
    <row r="15" spans="1:37" ht="14.5" x14ac:dyDescent="0.35">
      <c r="A15" s="32">
        <f t="shared" si="2"/>
        <v>2000</v>
      </c>
      <c r="B15" s="15" t="s">
        <v>89</v>
      </c>
      <c r="C15" s="41">
        <f>'Month (Million m3)'!B12+C14</f>
        <v>0</v>
      </c>
      <c r="D15" s="41">
        <f>'Month (Million m3)'!C12+D14</f>
        <v>0</v>
      </c>
      <c r="E15" s="41">
        <f>'Month (Million m3)'!D12+E14</f>
        <v>0</v>
      </c>
      <c r="F15" s="41">
        <f>'Month (Million m3)'!E12+F14</f>
        <v>0</v>
      </c>
      <c r="G15" s="41">
        <f>'Month (Million m3)'!F12+G14</f>
        <v>502.98</v>
      </c>
      <c r="H15" s="41">
        <f>'Month (Million m3)'!G12+H14</f>
        <v>0</v>
      </c>
      <c r="I15" s="41">
        <f>'Month (Million m3)'!H12+I14</f>
        <v>0</v>
      </c>
      <c r="J15" s="41">
        <f>'Month (Million m3)'!I12+J14</f>
        <v>502.98</v>
      </c>
      <c r="K15" s="41">
        <f>'Month (Million m3)'!K12+K14</f>
        <v>0</v>
      </c>
      <c r="L15" s="41">
        <f>'Month (Million m3)'!Z12+L14</f>
        <v>0</v>
      </c>
      <c r="M15" s="41">
        <f>'Month (Million m3)'!AA12+M14</f>
        <v>0</v>
      </c>
      <c r="N15" s="41">
        <f>'Month (Million m3)'!AC12+N14</f>
        <v>0</v>
      </c>
      <c r="O15" s="41">
        <f>'Month (Million m3)'!AD12+O14</f>
        <v>0</v>
      </c>
      <c r="P15" s="41">
        <f t="shared" si="1"/>
        <v>0</v>
      </c>
      <c r="Q15" s="41">
        <f>'Month (Million m3)'!AF12+Q14</f>
        <v>0</v>
      </c>
      <c r="R15" s="41">
        <f>'Month (Million m3)'!AG12+R14</f>
        <v>502.98</v>
      </c>
      <c r="S15" s="41"/>
      <c r="AJ15" s="48"/>
    </row>
    <row r="16" spans="1:37" x14ac:dyDescent="0.3">
      <c r="A16" s="32">
        <f t="shared" si="2"/>
        <v>2000</v>
      </c>
      <c r="B16" s="15" t="s">
        <v>90</v>
      </c>
      <c r="C16" s="41">
        <f>'Month (Million m3)'!B13+C15</f>
        <v>0</v>
      </c>
      <c r="D16" s="41">
        <f>'Month (Million m3)'!C13+D15</f>
        <v>0</v>
      </c>
      <c r="E16" s="41">
        <f>'Month (Million m3)'!D13+E15</f>
        <v>0</v>
      </c>
      <c r="F16" s="41">
        <f>'Month (Million m3)'!E13+F15</f>
        <v>0</v>
      </c>
      <c r="G16" s="41">
        <f>'Month (Million m3)'!F13+G15</f>
        <v>553.16</v>
      </c>
      <c r="H16" s="41">
        <f>'Month (Million m3)'!G13+H15</f>
        <v>0</v>
      </c>
      <c r="I16" s="41">
        <f>'Month (Million m3)'!H13+I15</f>
        <v>0</v>
      </c>
      <c r="J16" s="41">
        <f>'Month (Million m3)'!I13+J15</f>
        <v>553.16</v>
      </c>
      <c r="K16" s="41">
        <f>'Month (Million m3)'!K13+K15</f>
        <v>0</v>
      </c>
      <c r="L16" s="41">
        <f>'Month (Million m3)'!Z13+L15</f>
        <v>0</v>
      </c>
      <c r="M16" s="41">
        <f>'Month (Million m3)'!AA13+M15</f>
        <v>0</v>
      </c>
      <c r="N16" s="41">
        <f>'Month (Million m3)'!AC13+N15</f>
        <v>0</v>
      </c>
      <c r="O16" s="41">
        <f>'Month (Million m3)'!AD13+O15</f>
        <v>0</v>
      </c>
      <c r="P16" s="41">
        <f t="shared" si="1"/>
        <v>0</v>
      </c>
      <c r="Q16" s="41">
        <f>'Month (Million m3)'!AF13+Q15</f>
        <v>0</v>
      </c>
      <c r="R16" s="41">
        <f>'Month (Million m3)'!AG13+R15</f>
        <v>553.16</v>
      </c>
      <c r="S16" s="41"/>
      <c r="X16" s="103" t="s">
        <v>438</v>
      </c>
    </row>
    <row r="17" spans="1:36" ht="14.5" x14ac:dyDescent="0.35">
      <c r="A17" s="32">
        <f t="shared" si="2"/>
        <v>2000</v>
      </c>
      <c r="B17" s="15" t="s">
        <v>91</v>
      </c>
      <c r="C17" s="41">
        <f>'Month (Million m3)'!B14+C16</f>
        <v>0</v>
      </c>
      <c r="D17" s="41">
        <f>'Month (Million m3)'!C14+D16</f>
        <v>0</v>
      </c>
      <c r="E17" s="41">
        <f>'Month (Million m3)'!D14+E16</f>
        <v>0</v>
      </c>
      <c r="F17" s="41">
        <f>'Month (Million m3)'!E14+F16</f>
        <v>0</v>
      </c>
      <c r="G17" s="41">
        <f>'Month (Million m3)'!F14+G16</f>
        <v>637.25</v>
      </c>
      <c r="H17" s="41">
        <f>'Month (Million m3)'!G14+H16</f>
        <v>0</v>
      </c>
      <c r="I17" s="41">
        <f>'Month (Million m3)'!H14+I16</f>
        <v>0</v>
      </c>
      <c r="J17" s="41">
        <f>'Month (Million m3)'!I14+J16</f>
        <v>637.25</v>
      </c>
      <c r="K17" s="41">
        <f>'Month (Million m3)'!K14+K16</f>
        <v>0</v>
      </c>
      <c r="L17" s="41">
        <f>'Month (Million m3)'!Z14+L16</f>
        <v>0</v>
      </c>
      <c r="M17" s="41">
        <f>'Month (Million m3)'!AA14+M16</f>
        <v>0</v>
      </c>
      <c r="N17" s="41">
        <f>'Month (Million m3)'!AC14+N16</f>
        <v>0</v>
      </c>
      <c r="O17" s="41">
        <f>'Month (Million m3)'!AD14+O16</f>
        <v>0</v>
      </c>
      <c r="P17" s="41">
        <f t="shared" si="1"/>
        <v>0</v>
      </c>
      <c r="Q17" s="41">
        <f>'Month (Million m3)'!AF14+Q16</f>
        <v>0</v>
      </c>
      <c r="R17" s="41">
        <f>'Month (Million m3)'!AG14+R16</f>
        <v>637.25</v>
      </c>
      <c r="S17" s="41"/>
      <c r="U17" s="15" t="s">
        <v>102</v>
      </c>
      <c r="V17" s="37" t="s">
        <v>144</v>
      </c>
      <c r="W17" s="37" t="s">
        <v>140</v>
      </c>
      <c r="X17" s="15" t="s">
        <v>103</v>
      </c>
      <c r="Y17" s="15" t="s">
        <v>141</v>
      </c>
      <c r="Z17" s="15" t="s">
        <v>104</v>
      </c>
      <c r="AA17" s="15" t="s">
        <v>142</v>
      </c>
      <c r="AB17" s="15" t="s">
        <v>105</v>
      </c>
      <c r="AC17" s="15" t="s">
        <v>106</v>
      </c>
      <c r="AD17" s="15" t="s">
        <v>108</v>
      </c>
      <c r="AE17" s="15" t="s">
        <v>585</v>
      </c>
      <c r="AF17" s="15" t="s">
        <v>582</v>
      </c>
      <c r="AG17" s="15" t="s">
        <v>586</v>
      </c>
      <c r="AH17" s="15" t="s">
        <v>583</v>
      </c>
      <c r="AI17" s="15" t="s">
        <v>587</v>
      </c>
      <c r="AJ17" s="15" t="s">
        <v>581</v>
      </c>
    </row>
    <row r="18" spans="1:36" x14ac:dyDescent="0.3">
      <c r="A18" s="32">
        <f t="shared" si="2"/>
        <v>2000</v>
      </c>
      <c r="B18" s="15" t="s">
        <v>92</v>
      </c>
      <c r="C18" s="41">
        <f>'Month (Million m3)'!B15+C17</f>
        <v>0</v>
      </c>
      <c r="D18" s="41">
        <f>'Month (Million m3)'!C15+D17</f>
        <v>0</v>
      </c>
      <c r="E18" s="41">
        <f>'Month (Million m3)'!D15+E17</f>
        <v>0</v>
      </c>
      <c r="F18" s="41">
        <f>'Month (Million m3)'!E15+F17</f>
        <v>0</v>
      </c>
      <c r="G18" s="41">
        <f>'Month (Million m3)'!F15+G17</f>
        <v>728.01</v>
      </c>
      <c r="H18" s="41">
        <f>'Month (Million m3)'!G15+H17</f>
        <v>0</v>
      </c>
      <c r="I18" s="41">
        <f>'Month (Million m3)'!H15+I17</f>
        <v>0</v>
      </c>
      <c r="J18" s="41">
        <f>'Month (Million m3)'!I15+J17</f>
        <v>728.01</v>
      </c>
      <c r="K18" s="41">
        <f>'Month (Million m3)'!K15+K17</f>
        <v>0</v>
      </c>
      <c r="L18" s="41">
        <f>'Month (Million m3)'!Z15+L17</f>
        <v>0</v>
      </c>
      <c r="M18" s="41">
        <f>'Month (Million m3)'!AA15+M17</f>
        <v>0</v>
      </c>
      <c r="N18" s="41">
        <f>'Month (Million m3)'!AC15+N17</f>
        <v>0</v>
      </c>
      <c r="O18" s="41">
        <f>'Month (Million m3)'!AD15+O17</f>
        <v>0</v>
      </c>
      <c r="P18" s="41">
        <f t="shared" si="1"/>
        <v>0</v>
      </c>
      <c r="Q18" s="41">
        <f>'Month (Million m3)'!AF15+Q17</f>
        <v>0</v>
      </c>
      <c r="R18" s="41">
        <f>'Month (Million m3)'!AG15+R17</f>
        <v>728.01</v>
      </c>
      <c r="S18" s="41"/>
      <c r="T18" s="32">
        <f>T22-12</f>
        <v>282</v>
      </c>
      <c r="U18" s="42" t="str">
        <f>X$16&amp;U$17&amp;$T18</f>
        <v>'Month (Million m3)'!A282</v>
      </c>
      <c r="V18" s="42" t="str">
        <f>X$16&amp;V$17&amp;$T18</f>
        <v>'Month (Million m3)'!B282</v>
      </c>
      <c r="W18" s="42" t="str">
        <f>X$16&amp;W$17&amp;$T18</f>
        <v>'Month (Million m3)'!C282</v>
      </c>
      <c r="X18" s="42" t="str">
        <f>X$16&amp;X$17&amp;$T18</f>
        <v>'Month (Million m3)'!D282</v>
      </c>
      <c r="Y18" s="42" t="str">
        <f>X$16&amp;Y$17&amp;$T18</f>
        <v>'Month (Million m3)'!E282</v>
      </c>
      <c r="Z18" s="42" t="str">
        <f>X$16&amp;Z$17&amp;$T18</f>
        <v>'Month (Million m3)'!F282</v>
      </c>
      <c r="AA18" s="42" t="str">
        <f>X$16&amp;AA$17&amp;$T18</f>
        <v>'Month (Million m3)'!G282</v>
      </c>
      <c r="AB18" s="42" t="str">
        <f>X$16&amp;AB$17&amp;$T18</f>
        <v>'Month (Million m3)'!H282</v>
      </c>
      <c r="AC18" s="42" t="str">
        <f>X$16&amp;AC$17&amp;$T18</f>
        <v>'Month (Million m3)'!I282</v>
      </c>
      <c r="AD18" s="42" t="str">
        <f>X$16&amp;AD$17&amp;$T18</f>
        <v>'Month (Million m3)'!K282</v>
      </c>
      <c r="AE18" s="42" t="str">
        <f>X$16&amp;AE$17&amp;$T18</f>
        <v>'Month (Million m3)'!Z282</v>
      </c>
      <c r="AF18" s="42" t="str">
        <f>X$16&amp;AF$17&amp;$T18</f>
        <v>'Month (Million m3)'!AA282</v>
      </c>
      <c r="AG18" s="42" t="str">
        <f>X$16&amp;AG$17&amp;$T18</f>
        <v>'Month (Million m3)'!AC282</v>
      </c>
      <c r="AH18" s="42" t="str">
        <f>X$16&amp;AH$17&amp;$T18</f>
        <v>'Month (Million m3)'!AD282</v>
      </c>
      <c r="AI18" s="42" t="str">
        <f>X$16&amp;AI$17&amp;$T18</f>
        <v>'Month (Million m3)'!AF282</v>
      </c>
      <c r="AJ18" s="42" t="str">
        <f>X$16&amp;AJ$17&amp;$T18</f>
        <v>'Month (Million m3)'!AG282</v>
      </c>
    </row>
    <row r="19" spans="1:36" x14ac:dyDescent="0.3">
      <c r="A19" s="32">
        <f t="shared" si="2"/>
        <v>2000</v>
      </c>
      <c r="B19" s="15" t="s">
        <v>93</v>
      </c>
      <c r="C19" s="41">
        <f>'Month (Million m3)'!B16+C18</f>
        <v>0</v>
      </c>
      <c r="D19" s="41">
        <f>'Month (Million m3)'!C16+D18</f>
        <v>0</v>
      </c>
      <c r="E19" s="41">
        <f>'Month (Million m3)'!D16+E18</f>
        <v>0</v>
      </c>
      <c r="F19" s="41">
        <f>'Month (Million m3)'!E16+F18</f>
        <v>0</v>
      </c>
      <c r="G19" s="41">
        <f>'Month (Million m3)'!F16+G18</f>
        <v>829.01</v>
      </c>
      <c r="H19" s="41">
        <f>'Month (Million m3)'!G16+H18</f>
        <v>0</v>
      </c>
      <c r="I19" s="41">
        <f>'Month (Million m3)'!H16+I18</f>
        <v>0</v>
      </c>
      <c r="J19" s="41">
        <f>'Month (Million m3)'!I16+J18</f>
        <v>829.01</v>
      </c>
      <c r="K19" s="41">
        <f>'Month (Million m3)'!K16+K18</f>
        <v>0</v>
      </c>
      <c r="L19" s="41">
        <f>'Month (Million m3)'!Z16+L18</f>
        <v>0</v>
      </c>
      <c r="M19" s="41">
        <f>'Month (Million m3)'!AA16+M18</f>
        <v>0</v>
      </c>
      <c r="N19" s="41">
        <f>'Month (Million m3)'!AC16+N18</f>
        <v>0</v>
      </c>
      <c r="O19" s="41">
        <f>'Month (Million m3)'!AD16+O18</f>
        <v>0</v>
      </c>
      <c r="P19" s="41">
        <f t="shared" si="1"/>
        <v>0</v>
      </c>
      <c r="Q19" s="41">
        <f>'Month (Million m3)'!AF16+Q18</f>
        <v>0</v>
      </c>
      <c r="R19" s="41">
        <f>'Month (Million m3)'!AG16+R18</f>
        <v>829.01</v>
      </c>
      <c r="S19" s="41"/>
      <c r="T19" s="32">
        <f>T23-12</f>
        <v>283</v>
      </c>
      <c r="U19" s="42" t="str">
        <f>X$16&amp;U$17&amp;$T19</f>
        <v>'Month (Million m3)'!A283</v>
      </c>
      <c r="V19" s="42" t="str">
        <f>X$16&amp;V$17&amp;$T19</f>
        <v>'Month (Million m3)'!B283</v>
      </c>
      <c r="W19" s="42" t="str">
        <f>X$16&amp;W$17&amp;$T19</f>
        <v>'Month (Million m3)'!C283</v>
      </c>
      <c r="X19" s="42" t="str">
        <f>X$16&amp;X$17&amp;$T19</f>
        <v>'Month (Million m3)'!D283</v>
      </c>
      <c r="Y19" s="42" t="str">
        <f>X$16&amp;Y$17&amp;$T19</f>
        <v>'Month (Million m3)'!E283</v>
      </c>
      <c r="Z19" s="42" t="str">
        <f>X$16&amp;Z$17&amp;$T19</f>
        <v>'Month (Million m3)'!F283</v>
      </c>
      <c r="AA19" s="42" t="str">
        <f>X$16&amp;AA$17&amp;$T19</f>
        <v>'Month (Million m3)'!G283</v>
      </c>
      <c r="AB19" s="42" t="str">
        <f>X$16&amp;AB$17&amp;$T19</f>
        <v>'Month (Million m3)'!H283</v>
      </c>
      <c r="AC19" s="42" t="str">
        <f>X$16&amp;AC$17&amp;$T19</f>
        <v>'Month (Million m3)'!I283</v>
      </c>
      <c r="AD19" s="42" t="str">
        <f>X$16&amp;AD$17&amp;$T19</f>
        <v>'Month (Million m3)'!K283</v>
      </c>
      <c r="AE19" s="42" t="str">
        <f>X$16&amp;AE$17&amp;$T19</f>
        <v>'Month (Million m3)'!Z283</v>
      </c>
      <c r="AF19" s="42" t="str">
        <f>X$16&amp;AF$17&amp;$T19</f>
        <v>'Month (Million m3)'!AA283</v>
      </c>
      <c r="AG19" s="42" t="str">
        <f>X$16&amp;AG$17&amp;$T19</f>
        <v>'Month (Million m3)'!AC283</v>
      </c>
      <c r="AH19" s="42" t="str">
        <f>X$16&amp;AH$17&amp;$T19</f>
        <v>'Month (Million m3)'!AD283</v>
      </c>
      <c r="AI19" s="42" t="str">
        <f>X$16&amp;AI$17&amp;$T19</f>
        <v>'Month (Million m3)'!AF283</v>
      </c>
      <c r="AJ19" s="42" t="str">
        <f>X$16&amp;AJ$17&amp;$T19</f>
        <v>'Month (Million m3)'!AG283</v>
      </c>
    </row>
    <row r="20" spans="1:36" x14ac:dyDescent="0.3">
      <c r="A20" s="32">
        <f t="shared" si="2"/>
        <v>2000</v>
      </c>
      <c r="B20" s="15" t="s">
        <v>94</v>
      </c>
      <c r="C20" s="41">
        <f>'Month (Million m3)'!B17+C19</f>
        <v>32.08</v>
      </c>
      <c r="D20" s="41">
        <f>'Month (Million m3)'!C17+D19</f>
        <v>0</v>
      </c>
      <c r="E20" s="41">
        <f>'Month (Million m3)'!D17+E19</f>
        <v>0</v>
      </c>
      <c r="F20" s="41">
        <f>'Month (Million m3)'!E17+F19</f>
        <v>0</v>
      </c>
      <c r="G20" s="41">
        <f>'Month (Million m3)'!F17+G19</f>
        <v>928.36</v>
      </c>
      <c r="H20" s="41">
        <f>'Month (Million m3)'!G17+H19</f>
        <v>0</v>
      </c>
      <c r="I20" s="41">
        <f>'Month (Million m3)'!H17+I19</f>
        <v>0</v>
      </c>
      <c r="J20" s="41">
        <f>'Month (Million m3)'!I17+J19</f>
        <v>928.36</v>
      </c>
      <c r="K20" s="41">
        <f>'Month (Million m3)'!K17+K19</f>
        <v>0</v>
      </c>
      <c r="L20" s="41">
        <f>'Month (Million m3)'!Z17+L19</f>
        <v>0</v>
      </c>
      <c r="M20" s="41">
        <f>'Month (Million m3)'!AA17+M19</f>
        <v>0</v>
      </c>
      <c r="N20" s="41">
        <f>'Month (Million m3)'!AC17+N19</f>
        <v>0</v>
      </c>
      <c r="O20" s="41">
        <f>'Month (Million m3)'!AD17+O19</f>
        <v>0</v>
      </c>
      <c r="P20" s="41">
        <f t="shared" si="1"/>
        <v>0</v>
      </c>
      <c r="Q20" s="41">
        <f>'Month (Million m3)'!AF17+Q19</f>
        <v>0</v>
      </c>
      <c r="R20" s="41">
        <f>'Month (Million m3)'!AG17+R19</f>
        <v>960.44</v>
      </c>
      <c r="S20" s="41"/>
      <c r="T20" s="32">
        <f>T24-12</f>
        <v>284</v>
      </c>
      <c r="U20" s="42" t="str">
        <f>X$16&amp;U$17&amp;$T20</f>
        <v>'Month (Million m3)'!A284</v>
      </c>
      <c r="V20" s="42" t="str">
        <f>X$16&amp;V$17&amp;$T20</f>
        <v>'Month (Million m3)'!B284</v>
      </c>
      <c r="W20" s="42" t="str">
        <f>X$16&amp;W$17&amp;$T20</f>
        <v>'Month (Million m3)'!C284</v>
      </c>
      <c r="X20" s="42" t="str">
        <f>X$16&amp;X$17&amp;$T20</f>
        <v>'Month (Million m3)'!D284</v>
      </c>
      <c r="Y20" s="42" t="str">
        <f>X$16&amp;Y$17&amp;$T20</f>
        <v>'Month (Million m3)'!E284</v>
      </c>
      <c r="Z20" s="42" t="str">
        <f>X$16&amp;Z$17&amp;$T20</f>
        <v>'Month (Million m3)'!F284</v>
      </c>
      <c r="AA20" s="42" t="str">
        <f>X$16&amp;AA$17&amp;$T20</f>
        <v>'Month (Million m3)'!G284</v>
      </c>
      <c r="AB20" s="42" t="str">
        <f>X$16&amp;AB$17&amp;$T20</f>
        <v>'Month (Million m3)'!H284</v>
      </c>
      <c r="AC20" s="42" t="str">
        <f>X$16&amp;AC$17&amp;$T20</f>
        <v>'Month (Million m3)'!I284</v>
      </c>
      <c r="AD20" s="42" t="str">
        <f>X$16&amp;AD$17&amp;$T20</f>
        <v>'Month (Million m3)'!K284</v>
      </c>
      <c r="AE20" s="42" t="str">
        <f>X$16&amp;AE$17&amp;$T20</f>
        <v>'Month (Million m3)'!Z284</v>
      </c>
      <c r="AF20" s="42" t="str">
        <f>X$16&amp;AF$17&amp;$T20</f>
        <v>'Month (Million m3)'!AA284</v>
      </c>
      <c r="AG20" s="42" t="str">
        <f>X$16&amp;AG$17&amp;$T20</f>
        <v>'Month (Million m3)'!AC284</v>
      </c>
      <c r="AH20" s="42" t="str">
        <f>X$16&amp;AH$17&amp;$T20</f>
        <v>'Month (Million m3)'!AD284</v>
      </c>
      <c r="AI20" s="42" t="str">
        <f>X$16&amp;AI$17&amp;$T20</f>
        <v>'Month (Million m3)'!AF284</v>
      </c>
      <c r="AJ20" s="42" t="str">
        <f>X$16&amp;AJ$17&amp;$T20</f>
        <v>'Month (Million m3)'!AG284</v>
      </c>
    </row>
    <row r="21" spans="1:36" x14ac:dyDescent="0.3">
      <c r="A21" s="49">
        <f t="shared" si="2"/>
        <v>2000</v>
      </c>
      <c r="B21" s="50" t="s">
        <v>95</v>
      </c>
      <c r="C21" s="51">
        <f>'Month (Million m3)'!B18+C20</f>
        <v>270.08999999999997</v>
      </c>
      <c r="D21" s="51">
        <f>'Month (Million m3)'!C18+D20</f>
        <v>0</v>
      </c>
      <c r="E21" s="51">
        <f>'Month (Million m3)'!D18+E20</f>
        <v>0</v>
      </c>
      <c r="F21" s="51">
        <f>'Month (Million m3)'!E18+F20</f>
        <v>0</v>
      </c>
      <c r="G21" s="51">
        <f>'Month (Million m3)'!F18+G20</f>
        <v>1030.9100000000001</v>
      </c>
      <c r="H21" s="51">
        <f>'Month (Million m3)'!G18+H20</f>
        <v>0</v>
      </c>
      <c r="I21" s="51">
        <f>'Month (Million m3)'!H18+I20</f>
        <v>0</v>
      </c>
      <c r="J21" s="51">
        <f>'Month (Million m3)'!I18+J20</f>
        <v>1030.9100000000001</v>
      </c>
      <c r="K21" s="51">
        <f>'Month (Million m3)'!K18+K20</f>
        <v>0</v>
      </c>
      <c r="L21" s="51">
        <f>'Month (Million m3)'!Z18+L20</f>
        <v>0</v>
      </c>
      <c r="M21" s="51">
        <f>'Month (Million m3)'!AA18+M20</f>
        <v>0</v>
      </c>
      <c r="N21" s="51">
        <f>'Month (Million m3)'!AC18+N20</f>
        <v>0</v>
      </c>
      <c r="O21" s="51">
        <f>'Month (Million m3)'!AD18+O20</f>
        <v>0</v>
      </c>
      <c r="P21" s="51">
        <f t="shared" si="1"/>
        <v>0</v>
      </c>
      <c r="Q21" s="51">
        <f>'Month (Million m3)'!AF18+Q20</f>
        <v>0</v>
      </c>
      <c r="R21" s="51">
        <f>'Month (Million m3)'!AG18+R20</f>
        <v>1301</v>
      </c>
      <c r="S21" s="41"/>
    </row>
    <row r="22" spans="1:36" x14ac:dyDescent="0.3">
      <c r="A22" s="32">
        <v>2001</v>
      </c>
      <c r="B22" s="15" t="s">
        <v>84</v>
      </c>
      <c r="C22" s="41">
        <f>'Month (Million m3)'!B19</f>
        <v>89.57</v>
      </c>
      <c r="D22" s="41">
        <f>'Month (Million m3)'!C19</f>
        <v>0</v>
      </c>
      <c r="E22" s="41">
        <f>'Month (Million m3)'!D19</f>
        <v>0</v>
      </c>
      <c r="F22" s="41">
        <f>'Month (Million m3)'!E19</f>
        <v>0</v>
      </c>
      <c r="G22" s="41">
        <f>'Month (Million m3)'!F19</f>
        <v>97</v>
      </c>
      <c r="H22" s="41">
        <f>'Month (Million m3)'!G19</f>
        <v>0</v>
      </c>
      <c r="I22" s="41">
        <f>'Month (Million m3)'!H19</f>
        <v>0</v>
      </c>
      <c r="J22" s="41">
        <f>'Month (Million m3)'!I19</f>
        <v>97</v>
      </c>
      <c r="K22" s="41">
        <f>'Month (Million m3)'!K19</f>
        <v>0</v>
      </c>
      <c r="L22" s="41">
        <f>'Month (Million m3)'!Z19</f>
        <v>0</v>
      </c>
      <c r="M22" s="41">
        <f>'Month (Million m3)'!AA19</f>
        <v>0</v>
      </c>
      <c r="N22" s="41">
        <f>'Month (Million m3)'!AC19</f>
        <v>0</v>
      </c>
      <c r="O22" s="41">
        <f>'Month (Million m3)'!AD19</f>
        <v>0</v>
      </c>
      <c r="P22" s="41">
        <f t="shared" si="1"/>
        <v>0</v>
      </c>
      <c r="Q22" s="41">
        <f>'Month (Million m3)'!AF19</f>
        <v>0</v>
      </c>
      <c r="R22" s="41">
        <f>'Month (Million m3)'!AG19</f>
        <v>186.57</v>
      </c>
      <c r="S22" s="41"/>
      <c r="T22" s="32">
        <f>T23-1</f>
        <v>294</v>
      </c>
      <c r="U22" s="42" t="str">
        <f>X$16&amp;U$17&amp;$T22</f>
        <v>'Month (Million m3)'!A294</v>
      </c>
      <c r="V22" s="42" t="str">
        <f>X$16&amp;V$17&amp;$T22</f>
        <v>'Month (Million m3)'!B294</v>
      </c>
      <c r="W22" s="42" t="str">
        <f>X$16&amp;W$17&amp;$T22</f>
        <v>'Month (Million m3)'!C294</v>
      </c>
      <c r="X22" s="42" t="str">
        <f>X$16&amp;X$17&amp;$T22</f>
        <v>'Month (Million m3)'!D294</v>
      </c>
      <c r="Y22" s="42" t="str">
        <f>X$16&amp;Y$17&amp;$T22</f>
        <v>'Month (Million m3)'!E294</v>
      </c>
      <c r="Z22" s="42" t="str">
        <f>X$16&amp;Z$17&amp;$T22</f>
        <v>'Month (Million m3)'!F294</v>
      </c>
      <c r="AA22" s="42" t="str">
        <f>X$16&amp;AA$17&amp;$T22</f>
        <v>'Month (Million m3)'!G294</v>
      </c>
      <c r="AB22" s="42" t="str">
        <f>X$16&amp;AB$17&amp;$T22</f>
        <v>'Month (Million m3)'!H294</v>
      </c>
      <c r="AC22" s="42" t="str">
        <f>X$16&amp;AC$17&amp;$T22</f>
        <v>'Month (Million m3)'!I294</v>
      </c>
      <c r="AD22" s="42" t="str">
        <f>X$16&amp;AD$17&amp;$T22</f>
        <v>'Month (Million m3)'!K294</v>
      </c>
      <c r="AE22" s="42" t="str">
        <f>X$16&amp;AE$17&amp;$T22</f>
        <v>'Month (Million m3)'!Z294</v>
      </c>
      <c r="AF22" s="42" t="str">
        <f>X$16&amp;AF$17&amp;$T22</f>
        <v>'Month (Million m3)'!AA294</v>
      </c>
      <c r="AG22" s="42" t="str">
        <f>X$16&amp;AG$17&amp;$T22</f>
        <v>'Month (Million m3)'!AC294</v>
      </c>
      <c r="AH22" s="42" t="str">
        <f>X$16&amp;AH$17&amp;$T22</f>
        <v>'Month (Million m3)'!AD294</v>
      </c>
      <c r="AI22" s="42" t="str">
        <f>X$16&amp;AI$17&amp;$T22</f>
        <v>'Month (Million m3)'!AF294</v>
      </c>
      <c r="AJ22" s="42" t="str">
        <f>X$16&amp;AJ$17&amp;$T22</f>
        <v>'Month (Million m3)'!AG294</v>
      </c>
    </row>
    <row r="23" spans="1:36" x14ac:dyDescent="0.3">
      <c r="A23" s="32">
        <f>A22</f>
        <v>2001</v>
      </c>
      <c r="B23" s="15" t="s">
        <v>85</v>
      </c>
      <c r="C23" s="41">
        <f>'Month (Million m3)'!B20+C22</f>
        <v>270.18</v>
      </c>
      <c r="D23" s="41">
        <f>'Month (Million m3)'!C20+D22</f>
        <v>0</v>
      </c>
      <c r="E23" s="41">
        <f>'Month (Million m3)'!D20+E22</f>
        <v>0</v>
      </c>
      <c r="F23" s="41">
        <f>'Month (Million m3)'!E20+F22</f>
        <v>0</v>
      </c>
      <c r="G23" s="41">
        <f>'Month (Million m3)'!F20+G22</f>
        <v>182</v>
      </c>
      <c r="H23" s="41">
        <f>'Month (Million m3)'!G20+H22</f>
        <v>0</v>
      </c>
      <c r="I23" s="41">
        <f>'Month (Million m3)'!H20+I22</f>
        <v>0</v>
      </c>
      <c r="J23" s="41">
        <f>'Month (Million m3)'!I20+J22</f>
        <v>182</v>
      </c>
      <c r="K23" s="41">
        <f>'Month (Million m3)'!K20+K22</f>
        <v>0</v>
      </c>
      <c r="L23" s="41">
        <f>'Month (Million m3)'!Z20+L22</f>
        <v>0</v>
      </c>
      <c r="M23" s="41">
        <f>'Month (Million m3)'!AA20+M22</f>
        <v>0</v>
      </c>
      <c r="N23" s="41">
        <f>'Month (Million m3)'!AC20+N22</f>
        <v>0</v>
      </c>
      <c r="O23" s="41">
        <f>'Month (Million m3)'!AD20+O22</f>
        <v>0</v>
      </c>
      <c r="P23" s="41">
        <f t="shared" si="1"/>
        <v>0</v>
      </c>
      <c r="Q23" s="41">
        <f>'Month (Million m3)'!AF20+Q22</f>
        <v>0</v>
      </c>
      <c r="R23" s="41">
        <f>'Month (Million m3)'!AG20+R22</f>
        <v>452.18</v>
      </c>
      <c r="S23" s="41"/>
      <c r="T23" s="32">
        <f>T24-1</f>
        <v>295</v>
      </c>
      <c r="U23" s="42" t="str">
        <f>X$16&amp;U$17&amp;$T23</f>
        <v>'Month (Million m3)'!A295</v>
      </c>
      <c r="V23" s="42" t="str">
        <f>X$16&amp;V$17&amp;$T23</f>
        <v>'Month (Million m3)'!B295</v>
      </c>
      <c r="W23" s="42" t="str">
        <f>X$16&amp;W$17&amp;$T23</f>
        <v>'Month (Million m3)'!C295</v>
      </c>
      <c r="X23" s="42" t="str">
        <f>X$16&amp;X$17&amp;$T23</f>
        <v>'Month (Million m3)'!D295</v>
      </c>
      <c r="Y23" s="42" t="str">
        <f>X$16&amp;Y$17&amp;$T23</f>
        <v>'Month (Million m3)'!E295</v>
      </c>
      <c r="Z23" s="42" t="str">
        <f>X$16&amp;Z$17&amp;$T23</f>
        <v>'Month (Million m3)'!F295</v>
      </c>
      <c r="AA23" s="42" t="str">
        <f>X$16&amp;AA$17&amp;$T23</f>
        <v>'Month (Million m3)'!G295</v>
      </c>
      <c r="AB23" s="42" t="str">
        <f>X$16&amp;AB$17&amp;$T23</f>
        <v>'Month (Million m3)'!H295</v>
      </c>
      <c r="AC23" s="42" t="str">
        <f>X$16&amp;AC$17&amp;$T23</f>
        <v>'Month (Million m3)'!I295</v>
      </c>
      <c r="AD23" s="42" t="str">
        <f>X$16&amp;AD$17&amp;$T23</f>
        <v>'Month (Million m3)'!K295</v>
      </c>
      <c r="AE23" s="42" t="str">
        <f>X$16&amp;AE$17&amp;$T23</f>
        <v>'Month (Million m3)'!Z295</v>
      </c>
      <c r="AF23" s="42" t="str">
        <f>X$16&amp;AF$17&amp;$T23</f>
        <v>'Month (Million m3)'!AA295</v>
      </c>
      <c r="AG23" s="42" t="str">
        <f>X$16&amp;AG$17&amp;$T23</f>
        <v>'Month (Million m3)'!AC295</v>
      </c>
      <c r="AH23" s="42" t="str">
        <f>X$16&amp;AH$17&amp;$T23</f>
        <v>'Month (Million m3)'!AD295</v>
      </c>
      <c r="AI23" s="42" t="str">
        <f>X$16&amp;AI$17&amp;$T23</f>
        <v>'Month (Million m3)'!AF295</v>
      </c>
      <c r="AJ23" s="42" t="str">
        <f>X$16&amp;AJ$17&amp;$T23</f>
        <v>'Month (Million m3)'!AG295</v>
      </c>
    </row>
    <row r="24" spans="1:36" x14ac:dyDescent="0.3">
      <c r="A24" s="32">
        <f t="shared" ref="A24:A33" si="3">A23</f>
        <v>2001</v>
      </c>
      <c r="B24" s="15" t="s">
        <v>86</v>
      </c>
      <c r="C24" s="41">
        <f>'Month (Million m3)'!B21+C23</f>
        <v>281.51</v>
      </c>
      <c r="D24" s="41">
        <f>'Month (Million m3)'!C21+D23</f>
        <v>0</v>
      </c>
      <c r="E24" s="41">
        <f>'Month (Million m3)'!D21+E23</f>
        <v>0</v>
      </c>
      <c r="F24" s="41">
        <f>'Month (Million m3)'!E21+F23</f>
        <v>0</v>
      </c>
      <c r="G24" s="41">
        <f>'Month (Million m3)'!F21+G23</f>
        <v>263</v>
      </c>
      <c r="H24" s="41">
        <f>'Month (Million m3)'!G21+H23</f>
        <v>0</v>
      </c>
      <c r="I24" s="41">
        <f>'Month (Million m3)'!H21+I23</f>
        <v>0</v>
      </c>
      <c r="J24" s="41">
        <f>'Month (Million m3)'!I21+J23</f>
        <v>263</v>
      </c>
      <c r="K24" s="41">
        <f>'Month (Million m3)'!K21+K23</f>
        <v>0</v>
      </c>
      <c r="L24" s="41">
        <f>'Month (Million m3)'!Z21+L23</f>
        <v>0</v>
      </c>
      <c r="M24" s="41">
        <f>'Month (Million m3)'!AA21+M23</f>
        <v>0</v>
      </c>
      <c r="N24" s="41">
        <f>'Month (Million m3)'!AC21+N23</f>
        <v>0</v>
      </c>
      <c r="O24" s="41">
        <f>'Month (Million m3)'!AD21+O23</f>
        <v>0</v>
      </c>
      <c r="P24" s="41">
        <f t="shared" si="1"/>
        <v>0</v>
      </c>
      <c r="Q24" s="41">
        <f>'Month (Million m3)'!AF21+Q23</f>
        <v>0</v>
      </c>
      <c r="R24" s="41">
        <f>'Month (Million m3)'!AG21+R23</f>
        <v>544.51</v>
      </c>
      <c r="S24" s="41"/>
      <c r="T24" s="32">
        <f>(((U1-1999)*12)-(12-U2))+6</f>
        <v>296</v>
      </c>
      <c r="U24" s="42" t="str">
        <f>X$16&amp;U$17&amp;$T24</f>
        <v>'Month (Million m3)'!A296</v>
      </c>
      <c r="V24" s="42" t="str">
        <f>X$16&amp;V$17&amp;$T24</f>
        <v>'Month (Million m3)'!B296</v>
      </c>
      <c r="W24" s="42" t="str">
        <f>X$16&amp;W$17&amp;$T24</f>
        <v>'Month (Million m3)'!C296</v>
      </c>
      <c r="X24" s="42" t="str">
        <f>X$16&amp;X$17&amp;$T24</f>
        <v>'Month (Million m3)'!D296</v>
      </c>
      <c r="Y24" s="42" t="str">
        <f>X$16&amp;Y$17&amp;$T24</f>
        <v>'Month (Million m3)'!E296</v>
      </c>
      <c r="Z24" s="42" t="str">
        <f>X$16&amp;Z$17&amp;$T24</f>
        <v>'Month (Million m3)'!F296</v>
      </c>
      <c r="AA24" s="42" t="str">
        <f>X$16&amp;AA$17&amp;$T24</f>
        <v>'Month (Million m3)'!G296</v>
      </c>
      <c r="AB24" s="42" t="str">
        <f>X$16&amp;AB$17&amp;$T24</f>
        <v>'Month (Million m3)'!H296</v>
      </c>
      <c r="AC24" s="42" t="str">
        <f>X$16&amp;AC$17&amp;$T24</f>
        <v>'Month (Million m3)'!I296</v>
      </c>
      <c r="AD24" s="42" t="str">
        <f>X$16&amp;AD$17&amp;$T24</f>
        <v>'Month (Million m3)'!K296</v>
      </c>
      <c r="AE24" s="42" t="str">
        <f>X$16&amp;AE$17&amp;$T24</f>
        <v>'Month (Million m3)'!Z296</v>
      </c>
      <c r="AF24" s="42" t="str">
        <f>X$16&amp;AF$17&amp;$T24</f>
        <v>'Month (Million m3)'!AA296</v>
      </c>
      <c r="AG24" s="42" t="str">
        <f>X$16&amp;AG$17&amp;$T24</f>
        <v>'Month (Million m3)'!AC296</v>
      </c>
      <c r="AH24" s="42" t="str">
        <f>X$16&amp;AH$17&amp;$T24</f>
        <v>'Month (Million m3)'!AD296</v>
      </c>
      <c r="AI24" s="42" t="str">
        <f>X$16&amp;AI$17&amp;$T24</f>
        <v>'Month (Million m3)'!AF296</v>
      </c>
      <c r="AJ24" s="42" t="str">
        <f>X$16&amp;AJ$17&amp;$T24</f>
        <v>'Month (Million m3)'!AG296</v>
      </c>
    </row>
    <row r="25" spans="1:36" x14ac:dyDescent="0.3">
      <c r="A25" s="32">
        <f t="shared" si="3"/>
        <v>2001</v>
      </c>
      <c r="B25" s="15" t="s">
        <v>87</v>
      </c>
      <c r="C25" s="41">
        <f>'Month (Million m3)'!B22+C24</f>
        <v>281.51</v>
      </c>
      <c r="D25" s="41">
        <f>'Month (Million m3)'!C22+D24</f>
        <v>0</v>
      </c>
      <c r="E25" s="41">
        <f>'Month (Million m3)'!D22+E24</f>
        <v>0</v>
      </c>
      <c r="F25" s="41">
        <f>'Month (Million m3)'!E22+F24</f>
        <v>0</v>
      </c>
      <c r="G25" s="41">
        <f>'Month (Million m3)'!F22+G24</f>
        <v>325</v>
      </c>
      <c r="H25" s="41">
        <f>'Month (Million m3)'!G22+H24</f>
        <v>0</v>
      </c>
      <c r="I25" s="41">
        <f>'Month (Million m3)'!H22+I24</f>
        <v>0</v>
      </c>
      <c r="J25" s="41">
        <f>'Month (Million m3)'!I22+J24</f>
        <v>325</v>
      </c>
      <c r="K25" s="41">
        <f>'Month (Million m3)'!K22+K24</f>
        <v>0</v>
      </c>
      <c r="L25" s="41">
        <f>'Month (Million m3)'!Z22+L24</f>
        <v>0</v>
      </c>
      <c r="M25" s="41">
        <f>'Month (Million m3)'!AA22+M24</f>
        <v>0</v>
      </c>
      <c r="N25" s="41">
        <f>'Month (Million m3)'!AC22+N24</f>
        <v>0</v>
      </c>
      <c r="O25" s="41">
        <f>'Month (Million m3)'!AD22+O24</f>
        <v>0</v>
      </c>
      <c r="P25" s="41">
        <f t="shared" si="1"/>
        <v>0</v>
      </c>
      <c r="Q25" s="41">
        <f>'Month (Million m3)'!AF22+Q24</f>
        <v>0</v>
      </c>
      <c r="R25" s="41">
        <f>'Month (Million m3)'!AG22+R24</f>
        <v>606.51</v>
      </c>
      <c r="S25" s="41"/>
      <c r="T25" s="15"/>
    </row>
    <row r="26" spans="1:36" x14ac:dyDescent="0.3">
      <c r="A26" s="32">
        <f t="shared" si="3"/>
        <v>2001</v>
      </c>
      <c r="B26" s="15" t="s">
        <v>88</v>
      </c>
      <c r="C26" s="41">
        <f>'Month (Million m3)'!B23+C25</f>
        <v>281.51</v>
      </c>
      <c r="D26" s="41">
        <f>'Month (Million m3)'!C23+D25</f>
        <v>0</v>
      </c>
      <c r="E26" s="41">
        <f>'Month (Million m3)'!D23+E25</f>
        <v>0</v>
      </c>
      <c r="F26" s="41">
        <f>'Month (Million m3)'!E23+F25</f>
        <v>0</v>
      </c>
      <c r="G26" s="41">
        <f>'Month (Million m3)'!F23+G25</f>
        <v>390</v>
      </c>
      <c r="H26" s="41">
        <f>'Month (Million m3)'!G23+H25</f>
        <v>0</v>
      </c>
      <c r="I26" s="41">
        <f>'Month (Million m3)'!H23+I25</f>
        <v>0</v>
      </c>
      <c r="J26" s="41">
        <f>'Month (Million m3)'!I23+J25</f>
        <v>390</v>
      </c>
      <c r="K26" s="41">
        <f>'Month (Million m3)'!K23+K25</f>
        <v>0</v>
      </c>
      <c r="L26" s="41">
        <f>'Month (Million m3)'!Z23+L25</f>
        <v>0</v>
      </c>
      <c r="M26" s="41">
        <f>'Month (Million m3)'!AA23+M25</f>
        <v>0</v>
      </c>
      <c r="N26" s="41">
        <f>'Month (Million m3)'!AC23+N25</f>
        <v>0</v>
      </c>
      <c r="O26" s="41">
        <f>'Month (Million m3)'!AD23+O25</f>
        <v>0</v>
      </c>
      <c r="P26" s="41">
        <f t="shared" si="1"/>
        <v>0</v>
      </c>
      <c r="Q26" s="41">
        <f>'Month (Million m3)'!AF23+Q25</f>
        <v>0</v>
      </c>
      <c r="R26" s="41">
        <f>'Month (Million m3)'!AG23+R25</f>
        <v>671.51</v>
      </c>
      <c r="S26" s="41"/>
      <c r="T26" s="15"/>
    </row>
    <row r="27" spans="1:36" x14ac:dyDescent="0.3">
      <c r="A27" s="32">
        <f t="shared" si="3"/>
        <v>2001</v>
      </c>
      <c r="B27" s="15" t="s">
        <v>89</v>
      </c>
      <c r="C27" s="41">
        <f>'Month (Million m3)'!B24+C26</f>
        <v>281.51</v>
      </c>
      <c r="D27" s="41">
        <f>'Month (Million m3)'!C24+D26</f>
        <v>0</v>
      </c>
      <c r="E27" s="41">
        <f>'Month (Million m3)'!D24+E26</f>
        <v>0</v>
      </c>
      <c r="F27" s="41">
        <f>'Month (Million m3)'!E24+F26</f>
        <v>0</v>
      </c>
      <c r="G27" s="41">
        <f>'Month (Million m3)'!F24+G26</f>
        <v>453</v>
      </c>
      <c r="H27" s="41">
        <f>'Month (Million m3)'!G24+H26</f>
        <v>0</v>
      </c>
      <c r="I27" s="41">
        <f>'Month (Million m3)'!H24+I26</f>
        <v>0</v>
      </c>
      <c r="J27" s="41">
        <f>'Month (Million m3)'!I24+J26</f>
        <v>453</v>
      </c>
      <c r="K27" s="41">
        <f>'Month (Million m3)'!K24+K26</f>
        <v>0</v>
      </c>
      <c r="L27" s="41">
        <f>'Month (Million m3)'!Z24+L26</f>
        <v>0</v>
      </c>
      <c r="M27" s="41">
        <f>'Month (Million m3)'!AA24+M26</f>
        <v>0</v>
      </c>
      <c r="N27" s="41">
        <f>'Month (Million m3)'!AC24+N26</f>
        <v>0</v>
      </c>
      <c r="O27" s="41">
        <f>'Month (Million m3)'!AD24+O26</f>
        <v>0</v>
      </c>
      <c r="P27" s="41">
        <f t="shared" si="1"/>
        <v>0</v>
      </c>
      <c r="Q27" s="41">
        <f>'Month (Million m3)'!AF24+Q26</f>
        <v>0</v>
      </c>
      <c r="R27" s="41">
        <f>'Month (Million m3)'!AG24+R26</f>
        <v>734.51</v>
      </c>
      <c r="S27" s="41"/>
      <c r="T27" s="15"/>
    </row>
    <row r="28" spans="1:36" x14ac:dyDescent="0.3">
      <c r="A28" s="32">
        <f t="shared" si="3"/>
        <v>2001</v>
      </c>
      <c r="B28" s="15" t="s">
        <v>90</v>
      </c>
      <c r="C28" s="41">
        <f>'Month (Million m3)'!B25+C27</f>
        <v>281.51</v>
      </c>
      <c r="D28" s="41">
        <f>'Month (Million m3)'!C25+D27</f>
        <v>0</v>
      </c>
      <c r="E28" s="41">
        <f>'Month (Million m3)'!D25+E27</f>
        <v>0</v>
      </c>
      <c r="F28" s="41">
        <f>'Month (Million m3)'!E25+F27</f>
        <v>0</v>
      </c>
      <c r="G28" s="41">
        <f>'Month (Million m3)'!F25+G27</f>
        <v>453</v>
      </c>
      <c r="H28" s="41">
        <f>'Month (Million m3)'!G25+H27</f>
        <v>0</v>
      </c>
      <c r="I28" s="41">
        <f>'Month (Million m3)'!H25+I27</f>
        <v>0</v>
      </c>
      <c r="J28" s="41">
        <f>'Month (Million m3)'!I25+J27</f>
        <v>453</v>
      </c>
      <c r="K28" s="41">
        <f>'Month (Million m3)'!K25+K27</f>
        <v>0</v>
      </c>
      <c r="L28" s="41">
        <f>'Month (Million m3)'!Z25+L27</f>
        <v>0</v>
      </c>
      <c r="M28" s="41">
        <f>'Month (Million m3)'!AA25+M27</f>
        <v>0</v>
      </c>
      <c r="N28" s="41">
        <f>'Month (Million m3)'!AC25+N27</f>
        <v>0</v>
      </c>
      <c r="O28" s="41">
        <f>'Month (Million m3)'!AD25+O27</f>
        <v>0</v>
      </c>
      <c r="P28" s="41">
        <f t="shared" si="1"/>
        <v>0</v>
      </c>
      <c r="Q28" s="41">
        <f>'Month (Million m3)'!AF25+Q27</f>
        <v>0</v>
      </c>
      <c r="R28" s="41">
        <f>'Month (Million m3)'!AG25+R27</f>
        <v>734.51</v>
      </c>
      <c r="S28" s="41"/>
      <c r="T28" s="15"/>
    </row>
    <row r="29" spans="1:36" x14ac:dyDescent="0.3">
      <c r="A29" s="32">
        <f t="shared" si="3"/>
        <v>2001</v>
      </c>
      <c r="B29" s="15" t="s">
        <v>91</v>
      </c>
      <c r="C29" s="41">
        <f>'Month (Million m3)'!B26+C28</f>
        <v>281.51</v>
      </c>
      <c r="D29" s="41">
        <f>'Month (Million m3)'!C26+D28</f>
        <v>0</v>
      </c>
      <c r="E29" s="41">
        <f>'Month (Million m3)'!D26+E28</f>
        <v>0</v>
      </c>
      <c r="F29" s="41">
        <f>'Month (Million m3)'!E26+F28</f>
        <v>0</v>
      </c>
      <c r="G29" s="41">
        <f>'Month (Million m3)'!F26+G28</f>
        <v>519</v>
      </c>
      <c r="H29" s="41">
        <f>'Month (Million m3)'!G26+H28</f>
        <v>0</v>
      </c>
      <c r="I29" s="41">
        <f>'Month (Million m3)'!H26+I28</f>
        <v>0</v>
      </c>
      <c r="J29" s="41">
        <f>'Month (Million m3)'!I26+J28</f>
        <v>519</v>
      </c>
      <c r="K29" s="41">
        <f>'Month (Million m3)'!K26+K28</f>
        <v>0</v>
      </c>
      <c r="L29" s="41">
        <f>'Month (Million m3)'!Z26+L28</f>
        <v>0</v>
      </c>
      <c r="M29" s="41">
        <f>'Month (Million m3)'!AA26+M28</f>
        <v>0</v>
      </c>
      <c r="N29" s="41">
        <f>'Month (Million m3)'!AC26+N28</f>
        <v>0</v>
      </c>
      <c r="O29" s="41">
        <f>'Month (Million m3)'!AD26+O28</f>
        <v>0</v>
      </c>
      <c r="P29" s="41">
        <f t="shared" si="1"/>
        <v>0</v>
      </c>
      <c r="Q29" s="41">
        <f>'Month (Million m3)'!AF26+Q28</f>
        <v>0</v>
      </c>
      <c r="R29" s="41">
        <f>'Month (Million m3)'!AG26+R28</f>
        <v>800.51</v>
      </c>
      <c r="S29" s="41"/>
      <c r="T29" s="15"/>
    </row>
    <row r="30" spans="1:36" ht="13.5" customHeight="1" x14ac:dyDescent="0.3">
      <c r="A30" s="32">
        <f t="shared" si="3"/>
        <v>2001</v>
      </c>
      <c r="B30" s="15" t="s">
        <v>92</v>
      </c>
      <c r="C30" s="41">
        <f>'Month (Million m3)'!B27+C29</f>
        <v>281.51</v>
      </c>
      <c r="D30" s="41">
        <f>'Month (Million m3)'!C27+D29</f>
        <v>0</v>
      </c>
      <c r="E30" s="41">
        <f>'Month (Million m3)'!D27+E29</f>
        <v>0</v>
      </c>
      <c r="F30" s="41">
        <f>'Month (Million m3)'!E27+F29</f>
        <v>0</v>
      </c>
      <c r="G30" s="41">
        <f>'Month (Million m3)'!F27+G29</f>
        <v>582</v>
      </c>
      <c r="H30" s="41">
        <f>'Month (Million m3)'!G27+H29</f>
        <v>0</v>
      </c>
      <c r="I30" s="41">
        <f>'Month (Million m3)'!H27+I29</f>
        <v>0</v>
      </c>
      <c r="J30" s="41">
        <f>'Month (Million m3)'!I27+J29</f>
        <v>582</v>
      </c>
      <c r="K30" s="41">
        <f>'Month (Million m3)'!K27+K29</f>
        <v>0</v>
      </c>
      <c r="L30" s="41">
        <f>'Month (Million m3)'!Z27+L29</f>
        <v>0</v>
      </c>
      <c r="M30" s="41">
        <f>'Month (Million m3)'!AA27+M29</f>
        <v>0</v>
      </c>
      <c r="N30" s="41">
        <f>'Month (Million m3)'!AC27+N29</f>
        <v>0</v>
      </c>
      <c r="O30" s="41">
        <f>'Month (Million m3)'!AD27+O29</f>
        <v>0</v>
      </c>
      <c r="P30" s="41">
        <f t="shared" si="1"/>
        <v>0</v>
      </c>
      <c r="Q30" s="41">
        <f>'Month (Million m3)'!AF27+Q29</f>
        <v>0</v>
      </c>
      <c r="R30" s="41">
        <f>'Month (Million m3)'!AG27+R29</f>
        <v>863.51</v>
      </c>
      <c r="S30" s="41"/>
      <c r="T30" s="15"/>
    </row>
    <row r="31" spans="1:36" x14ac:dyDescent="0.3">
      <c r="A31" s="32">
        <f t="shared" si="3"/>
        <v>2001</v>
      </c>
      <c r="B31" s="15" t="s">
        <v>93</v>
      </c>
      <c r="C31" s="41">
        <f>'Month (Million m3)'!B28+C30</f>
        <v>281.51</v>
      </c>
      <c r="D31" s="41">
        <f>'Month (Million m3)'!C28+D30</f>
        <v>0</v>
      </c>
      <c r="E31" s="41">
        <f>'Month (Million m3)'!D28+E30</f>
        <v>0</v>
      </c>
      <c r="F31" s="41">
        <f>'Month (Million m3)'!E28+F30</f>
        <v>0</v>
      </c>
      <c r="G31" s="41">
        <f>'Month (Million m3)'!F28+G30</f>
        <v>723</v>
      </c>
      <c r="H31" s="41">
        <f>'Month (Million m3)'!G28+H30</f>
        <v>0</v>
      </c>
      <c r="I31" s="41">
        <f>'Month (Million m3)'!H28+I30</f>
        <v>0</v>
      </c>
      <c r="J31" s="41">
        <f>'Month (Million m3)'!I28+J30</f>
        <v>723</v>
      </c>
      <c r="K31" s="41">
        <f>'Month (Million m3)'!K28+K30</f>
        <v>0</v>
      </c>
      <c r="L31" s="41">
        <f>'Month (Million m3)'!Z28+L30</f>
        <v>0</v>
      </c>
      <c r="M31" s="41">
        <f>'Month (Million m3)'!AA28+M30</f>
        <v>0</v>
      </c>
      <c r="N31" s="41">
        <f>'Month (Million m3)'!AC28+N30</f>
        <v>0</v>
      </c>
      <c r="O31" s="41">
        <f>'Month (Million m3)'!AD28+O30</f>
        <v>0</v>
      </c>
      <c r="P31" s="41">
        <f t="shared" si="1"/>
        <v>0</v>
      </c>
      <c r="Q31" s="41">
        <f>'Month (Million m3)'!AF28+Q30</f>
        <v>0</v>
      </c>
      <c r="R31" s="41">
        <f>'Month (Million m3)'!AG28+R30</f>
        <v>1004.51</v>
      </c>
      <c r="S31" s="41"/>
      <c r="T31" s="52"/>
      <c r="U31" s="52"/>
      <c r="V31" s="52"/>
      <c r="W31" s="52"/>
      <c r="X31" s="52"/>
      <c r="Y31" s="52"/>
      <c r="Z31" s="52"/>
      <c r="AA31" s="52"/>
      <c r="AB31" s="52"/>
      <c r="AC31" s="52"/>
      <c r="AD31" s="52"/>
      <c r="AE31" s="52"/>
      <c r="AF31" s="52"/>
      <c r="AG31" s="52"/>
      <c r="AH31" s="52"/>
      <c r="AI31" s="52"/>
      <c r="AJ31" s="52"/>
    </row>
    <row r="32" spans="1:36" x14ac:dyDescent="0.3">
      <c r="A32" s="32">
        <f t="shared" si="3"/>
        <v>2001</v>
      </c>
      <c r="B32" s="15" t="s">
        <v>94</v>
      </c>
      <c r="C32" s="41">
        <f>'Month (Million m3)'!B29+C31</f>
        <v>281.51</v>
      </c>
      <c r="D32" s="41">
        <f>'Month (Million m3)'!C29+D31</f>
        <v>0</v>
      </c>
      <c r="E32" s="41">
        <f>'Month (Million m3)'!D29+E31</f>
        <v>0</v>
      </c>
      <c r="F32" s="41">
        <f>'Month (Million m3)'!E29+F31</f>
        <v>0</v>
      </c>
      <c r="G32" s="41">
        <f>'Month (Million m3)'!F29+G31</f>
        <v>880</v>
      </c>
      <c r="H32" s="41">
        <f>'Month (Million m3)'!G29+H31</f>
        <v>0</v>
      </c>
      <c r="I32" s="41">
        <f>'Month (Million m3)'!H29+I31</f>
        <v>0</v>
      </c>
      <c r="J32" s="41">
        <f>'Month (Million m3)'!I29+J31</f>
        <v>880</v>
      </c>
      <c r="K32" s="41">
        <f>'Month (Million m3)'!K29+K31</f>
        <v>0</v>
      </c>
      <c r="L32" s="41">
        <f>'Month (Million m3)'!Z29+L31</f>
        <v>0</v>
      </c>
      <c r="M32" s="41">
        <f>'Month (Million m3)'!AA29+M31</f>
        <v>0</v>
      </c>
      <c r="N32" s="41">
        <f>'Month (Million m3)'!AC29+N31</f>
        <v>0</v>
      </c>
      <c r="O32" s="41">
        <f>'Month (Million m3)'!AD29+O31</f>
        <v>0</v>
      </c>
      <c r="P32" s="41">
        <f t="shared" si="1"/>
        <v>0</v>
      </c>
      <c r="Q32" s="41">
        <f>'Month (Million m3)'!AF29+Q31</f>
        <v>0</v>
      </c>
      <c r="R32" s="41">
        <f>'Month (Million m3)'!AG29+R31</f>
        <v>1161.51</v>
      </c>
      <c r="S32" s="41"/>
      <c r="T32" s="52"/>
      <c r="U32" s="52"/>
      <c r="V32" s="52"/>
      <c r="W32" s="52"/>
      <c r="X32" s="52"/>
      <c r="Y32" s="52"/>
      <c r="Z32" s="52"/>
      <c r="AA32" s="52"/>
      <c r="AB32" s="52"/>
      <c r="AC32" s="52"/>
      <c r="AD32" s="52"/>
      <c r="AE32" s="52"/>
      <c r="AF32" s="52"/>
      <c r="AG32" s="52"/>
      <c r="AH32" s="52"/>
      <c r="AI32" s="52"/>
      <c r="AJ32" s="52"/>
    </row>
    <row r="33" spans="1:18" x14ac:dyDescent="0.3">
      <c r="A33" s="49">
        <f t="shared" si="3"/>
        <v>2001</v>
      </c>
      <c r="B33" s="50" t="s">
        <v>95</v>
      </c>
      <c r="C33" s="51">
        <f>'Month (Million m3)'!B30+C32</f>
        <v>366.96999999999997</v>
      </c>
      <c r="D33" s="51">
        <f>'Month (Million m3)'!C30+D32</f>
        <v>0</v>
      </c>
      <c r="E33" s="51">
        <f>'Month (Million m3)'!D30+E32</f>
        <v>0</v>
      </c>
      <c r="F33" s="51">
        <f>'Month (Million m3)'!E30+F32</f>
        <v>0</v>
      </c>
      <c r="G33" s="51">
        <f>'Month (Million m3)'!F30+G32</f>
        <v>1158</v>
      </c>
      <c r="H33" s="51">
        <f>'Month (Million m3)'!G30+H32</f>
        <v>0</v>
      </c>
      <c r="I33" s="51">
        <f>'Month (Million m3)'!H30+I32</f>
        <v>0</v>
      </c>
      <c r="J33" s="51">
        <f>'Month (Million m3)'!I30+J32</f>
        <v>1158</v>
      </c>
      <c r="K33" s="51">
        <f>'Month (Million m3)'!K30+K32</f>
        <v>0</v>
      </c>
      <c r="L33" s="51">
        <f>'Month (Million m3)'!Z30+L32</f>
        <v>0</v>
      </c>
      <c r="M33" s="51">
        <f>'Month (Million m3)'!AA30+M32</f>
        <v>0</v>
      </c>
      <c r="N33" s="51">
        <f>'Month (Million m3)'!AC30+N32</f>
        <v>0</v>
      </c>
      <c r="O33" s="51">
        <f>'Month (Million m3)'!AD30+O32</f>
        <v>0</v>
      </c>
      <c r="P33" s="51">
        <f t="shared" si="1"/>
        <v>0</v>
      </c>
      <c r="Q33" s="51">
        <f>'Month (Million m3)'!AF30+Q32</f>
        <v>0</v>
      </c>
      <c r="R33" s="51">
        <f>'Month (Million m3)'!AG30+R32</f>
        <v>1524.97</v>
      </c>
    </row>
    <row r="34" spans="1:18" x14ac:dyDescent="0.3">
      <c r="A34" s="32">
        <v>2002</v>
      </c>
      <c r="B34" s="15" t="s">
        <v>84</v>
      </c>
      <c r="C34" s="41">
        <f>'Month (Million m3)'!B31</f>
        <v>371</v>
      </c>
      <c r="D34" s="41">
        <f>'Month (Million m3)'!C31</f>
        <v>0</v>
      </c>
      <c r="E34" s="41">
        <f>'Month (Million m3)'!D31</f>
        <v>0</v>
      </c>
      <c r="F34" s="41">
        <f>'Month (Million m3)'!E31</f>
        <v>0</v>
      </c>
      <c r="G34" s="41">
        <f>'Month (Million m3)'!F31</f>
        <v>277</v>
      </c>
      <c r="H34" s="41">
        <f>'Month (Million m3)'!G31</f>
        <v>0</v>
      </c>
      <c r="I34" s="41">
        <f>'Month (Million m3)'!H31</f>
        <v>0</v>
      </c>
      <c r="J34" s="41">
        <f>'Month (Million m3)'!I31</f>
        <v>277</v>
      </c>
      <c r="K34" s="41">
        <f>'Month (Million m3)'!K31</f>
        <v>0</v>
      </c>
      <c r="L34" s="41">
        <f>'Month (Million m3)'!Z31</f>
        <v>0</v>
      </c>
      <c r="M34" s="41">
        <f>'Month (Million m3)'!AA31</f>
        <v>0</v>
      </c>
      <c r="N34" s="41">
        <f>'Month (Million m3)'!AC31</f>
        <v>0</v>
      </c>
      <c r="O34" s="41">
        <f>'Month (Million m3)'!AD31</f>
        <v>0</v>
      </c>
      <c r="P34" s="41">
        <f t="shared" si="1"/>
        <v>0</v>
      </c>
      <c r="Q34" s="41">
        <f>'Month (Million m3)'!AF31</f>
        <v>0</v>
      </c>
      <c r="R34" s="41">
        <f>'Month (Million m3)'!AG31</f>
        <v>648</v>
      </c>
    </row>
    <row r="35" spans="1:18" x14ac:dyDescent="0.3">
      <c r="A35" s="32">
        <f>A34</f>
        <v>2002</v>
      </c>
      <c r="B35" s="15" t="s">
        <v>85</v>
      </c>
      <c r="C35" s="41">
        <f>'Month (Million m3)'!B32+C34</f>
        <v>511</v>
      </c>
      <c r="D35" s="41">
        <f>'Month (Million m3)'!C32+D34</f>
        <v>0</v>
      </c>
      <c r="E35" s="41">
        <f>'Month (Million m3)'!D32+E34</f>
        <v>0</v>
      </c>
      <c r="F35" s="41">
        <f>'Month (Million m3)'!E32+F34</f>
        <v>0</v>
      </c>
      <c r="G35" s="41">
        <f>'Month (Million m3)'!F32+G34</f>
        <v>647</v>
      </c>
      <c r="H35" s="41">
        <f>'Month (Million m3)'!G32+H34</f>
        <v>0</v>
      </c>
      <c r="I35" s="41">
        <f>'Month (Million m3)'!H32+I34</f>
        <v>0</v>
      </c>
      <c r="J35" s="41">
        <f>'Month (Million m3)'!I32+J34</f>
        <v>647</v>
      </c>
      <c r="K35" s="41">
        <f>'Month (Million m3)'!K32+K34</f>
        <v>0</v>
      </c>
      <c r="L35" s="41">
        <f>'Month (Million m3)'!Z32+L34</f>
        <v>0</v>
      </c>
      <c r="M35" s="41">
        <f>'Month (Million m3)'!AA32+M34</f>
        <v>0</v>
      </c>
      <c r="N35" s="41">
        <f>'Month (Million m3)'!AC32+N34</f>
        <v>0</v>
      </c>
      <c r="O35" s="41">
        <f>'Month (Million m3)'!AD32+O34</f>
        <v>0</v>
      </c>
      <c r="P35" s="41">
        <f t="shared" si="1"/>
        <v>0</v>
      </c>
      <c r="Q35" s="41">
        <f>'Month (Million m3)'!AF32+Q34</f>
        <v>0</v>
      </c>
      <c r="R35" s="41">
        <f>'Month (Million m3)'!AG32+R34</f>
        <v>1158</v>
      </c>
    </row>
    <row r="36" spans="1:18" x14ac:dyDescent="0.3">
      <c r="A36" s="32">
        <f t="shared" ref="A36:A45" si="4">A35</f>
        <v>2002</v>
      </c>
      <c r="B36" s="15" t="s">
        <v>86</v>
      </c>
      <c r="C36" s="41">
        <f>'Month (Million m3)'!B33+C35</f>
        <v>511</v>
      </c>
      <c r="D36" s="41">
        <f>'Month (Million m3)'!C33+D35</f>
        <v>0</v>
      </c>
      <c r="E36" s="41">
        <f>'Month (Million m3)'!D33+E35</f>
        <v>0</v>
      </c>
      <c r="F36" s="41">
        <f>'Month (Million m3)'!E33+F35</f>
        <v>0</v>
      </c>
      <c r="G36" s="41">
        <f>'Month (Million m3)'!F33+G35</f>
        <v>1061</v>
      </c>
      <c r="H36" s="41">
        <f>'Month (Million m3)'!G33+H35</f>
        <v>0</v>
      </c>
      <c r="I36" s="41">
        <f>'Month (Million m3)'!H33+I35</f>
        <v>0</v>
      </c>
      <c r="J36" s="41">
        <f>'Month (Million m3)'!I33+J35</f>
        <v>1061</v>
      </c>
      <c r="K36" s="41">
        <f>'Month (Million m3)'!K33+K35</f>
        <v>0</v>
      </c>
      <c r="L36" s="41">
        <f>'Month (Million m3)'!Z33+L35</f>
        <v>0</v>
      </c>
      <c r="M36" s="41">
        <f>'Month (Million m3)'!AA33+M35</f>
        <v>0</v>
      </c>
      <c r="N36" s="41">
        <f>'Month (Million m3)'!AC33+N35</f>
        <v>0</v>
      </c>
      <c r="O36" s="41">
        <f>'Month (Million m3)'!AD33+O35</f>
        <v>0</v>
      </c>
      <c r="P36" s="41">
        <f t="shared" si="1"/>
        <v>0</v>
      </c>
      <c r="Q36" s="41">
        <f>'Month (Million m3)'!AF33+Q35</f>
        <v>0</v>
      </c>
      <c r="R36" s="41">
        <f>'Month (Million m3)'!AG33+R35</f>
        <v>1572</v>
      </c>
    </row>
    <row r="37" spans="1:18" x14ac:dyDescent="0.3">
      <c r="A37" s="32">
        <f t="shared" si="4"/>
        <v>2002</v>
      </c>
      <c r="B37" s="15" t="s">
        <v>87</v>
      </c>
      <c r="C37" s="41">
        <f>'Month (Million m3)'!B34+C36</f>
        <v>511</v>
      </c>
      <c r="D37" s="41">
        <f>'Month (Million m3)'!C34+D36</f>
        <v>0</v>
      </c>
      <c r="E37" s="41">
        <f>'Month (Million m3)'!D34+E36</f>
        <v>0</v>
      </c>
      <c r="F37" s="41">
        <f>'Month (Million m3)'!E34+F36</f>
        <v>0</v>
      </c>
      <c r="G37" s="41">
        <f>'Month (Million m3)'!F34+G36</f>
        <v>1258</v>
      </c>
      <c r="H37" s="41">
        <f>'Month (Million m3)'!G34+H36</f>
        <v>0</v>
      </c>
      <c r="I37" s="41">
        <f>'Month (Million m3)'!H34+I36</f>
        <v>0</v>
      </c>
      <c r="J37" s="41">
        <f>'Month (Million m3)'!I34+J36</f>
        <v>1258</v>
      </c>
      <c r="K37" s="41">
        <f>'Month (Million m3)'!K34+K36</f>
        <v>0</v>
      </c>
      <c r="L37" s="41">
        <f>'Month (Million m3)'!Z34+L36</f>
        <v>0</v>
      </c>
      <c r="M37" s="41">
        <f>'Month (Million m3)'!AA34+M36</f>
        <v>0</v>
      </c>
      <c r="N37" s="41">
        <f>'Month (Million m3)'!AC34+N36</f>
        <v>0</v>
      </c>
      <c r="O37" s="41">
        <f>'Month (Million m3)'!AD34+O36</f>
        <v>0</v>
      </c>
      <c r="P37" s="41">
        <f t="shared" si="1"/>
        <v>0</v>
      </c>
      <c r="Q37" s="41">
        <f>'Month (Million m3)'!AF34+Q36</f>
        <v>0</v>
      </c>
      <c r="R37" s="41">
        <f>'Month (Million m3)'!AG34+R36</f>
        <v>1769</v>
      </c>
    </row>
    <row r="38" spans="1:18" x14ac:dyDescent="0.3">
      <c r="A38" s="32">
        <f t="shared" si="4"/>
        <v>2002</v>
      </c>
      <c r="B38" s="15" t="s">
        <v>88</v>
      </c>
      <c r="C38" s="41">
        <f>'Month (Million m3)'!B35+C37</f>
        <v>511</v>
      </c>
      <c r="D38" s="41">
        <f>'Month (Million m3)'!C35+D37</f>
        <v>0</v>
      </c>
      <c r="E38" s="41">
        <f>'Month (Million m3)'!D35+E37</f>
        <v>0</v>
      </c>
      <c r="F38" s="41">
        <f>'Month (Million m3)'!E35+F37</f>
        <v>0</v>
      </c>
      <c r="G38" s="41">
        <f>'Month (Million m3)'!F35+G37</f>
        <v>1327</v>
      </c>
      <c r="H38" s="41">
        <f>'Month (Million m3)'!G35+H37</f>
        <v>0</v>
      </c>
      <c r="I38" s="41">
        <f>'Month (Million m3)'!H35+I37</f>
        <v>0</v>
      </c>
      <c r="J38" s="41">
        <f>'Month (Million m3)'!I35+J37</f>
        <v>1327</v>
      </c>
      <c r="K38" s="41">
        <f>'Month (Million m3)'!K35+K37</f>
        <v>0</v>
      </c>
      <c r="L38" s="41">
        <f>'Month (Million m3)'!Z35+L37</f>
        <v>0</v>
      </c>
      <c r="M38" s="41">
        <f>'Month (Million m3)'!AA35+M37</f>
        <v>0</v>
      </c>
      <c r="N38" s="41">
        <f>'Month (Million m3)'!AC35+N37</f>
        <v>0</v>
      </c>
      <c r="O38" s="41">
        <f>'Month (Million m3)'!AD35+O37</f>
        <v>0</v>
      </c>
      <c r="P38" s="41">
        <f t="shared" si="1"/>
        <v>0</v>
      </c>
      <c r="Q38" s="41">
        <f>'Month (Million m3)'!AF35+Q37</f>
        <v>0</v>
      </c>
      <c r="R38" s="41">
        <f>'Month (Million m3)'!AG35+R37</f>
        <v>1838</v>
      </c>
    </row>
    <row r="39" spans="1:18" x14ac:dyDescent="0.3">
      <c r="A39" s="32">
        <f t="shared" si="4"/>
        <v>2002</v>
      </c>
      <c r="B39" s="15" t="s">
        <v>89</v>
      </c>
      <c r="C39" s="41">
        <f>'Month (Million m3)'!B36+C38</f>
        <v>511</v>
      </c>
      <c r="D39" s="41">
        <f>'Month (Million m3)'!C36+D38</f>
        <v>0</v>
      </c>
      <c r="E39" s="41">
        <f>'Month (Million m3)'!D36+E38</f>
        <v>0</v>
      </c>
      <c r="F39" s="41">
        <f>'Month (Million m3)'!E36+F38</f>
        <v>0</v>
      </c>
      <c r="G39" s="41">
        <f>'Month (Million m3)'!F36+G38</f>
        <v>1462</v>
      </c>
      <c r="H39" s="41">
        <f>'Month (Million m3)'!G36+H38</f>
        <v>0</v>
      </c>
      <c r="I39" s="41">
        <f>'Month (Million m3)'!H36+I38</f>
        <v>0</v>
      </c>
      <c r="J39" s="41">
        <f>'Month (Million m3)'!I36+J38</f>
        <v>1462</v>
      </c>
      <c r="K39" s="41">
        <f>'Month (Million m3)'!K36+K38</f>
        <v>0</v>
      </c>
      <c r="L39" s="41">
        <f>'Month (Million m3)'!Z36+L38</f>
        <v>0</v>
      </c>
      <c r="M39" s="41">
        <f>'Month (Million m3)'!AA36+M38</f>
        <v>0</v>
      </c>
      <c r="N39" s="41">
        <f>'Month (Million m3)'!AC36+N38</f>
        <v>0</v>
      </c>
      <c r="O39" s="41">
        <f>'Month (Million m3)'!AD36+O38</f>
        <v>0</v>
      </c>
      <c r="P39" s="41">
        <f t="shared" si="1"/>
        <v>0</v>
      </c>
      <c r="Q39" s="41">
        <f>'Month (Million m3)'!AF36+Q38</f>
        <v>0</v>
      </c>
      <c r="R39" s="41">
        <f>'Month (Million m3)'!AG36+R38</f>
        <v>1973</v>
      </c>
    </row>
    <row r="40" spans="1:18" x14ac:dyDescent="0.3">
      <c r="A40" s="32">
        <f t="shared" si="4"/>
        <v>2002</v>
      </c>
      <c r="B40" s="15" t="s">
        <v>90</v>
      </c>
      <c r="C40" s="41">
        <f>'Month (Million m3)'!B37+C39</f>
        <v>580.01</v>
      </c>
      <c r="D40" s="41">
        <f>'Month (Million m3)'!C37+D39</f>
        <v>0</v>
      </c>
      <c r="E40" s="41">
        <f>'Month (Million m3)'!D37+E39</f>
        <v>0</v>
      </c>
      <c r="F40" s="41">
        <f>'Month (Million m3)'!E37+F39</f>
        <v>0</v>
      </c>
      <c r="G40" s="41">
        <f>'Month (Million m3)'!F37+G39</f>
        <v>1623</v>
      </c>
      <c r="H40" s="41">
        <f>'Month (Million m3)'!G37+H39</f>
        <v>0</v>
      </c>
      <c r="I40" s="41">
        <f>'Month (Million m3)'!H37+I39</f>
        <v>0</v>
      </c>
      <c r="J40" s="41">
        <f>'Month (Million m3)'!I37+J39</f>
        <v>1623</v>
      </c>
      <c r="K40" s="41">
        <f>'Month (Million m3)'!K37+K39</f>
        <v>0</v>
      </c>
      <c r="L40" s="41">
        <f>'Month (Million m3)'!Z37+L39</f>
        <v>0</v>
      </c>
      <c r="M40" s="41">
        <f>'Month (Million m3)'!AA37+M39</f>
        <v>0</v>
      </c>
      <c r="N40" s="41">
        <f>'Month (Million m3)'!AC37+N39</f>
        <v>0</v>
      </c>
      <c r="O40" s="41">
        <f>'Month (Million m3)'!AD37+O39</f>
        <v>0</v>
      </c>
      <c r="P40" s="41">
        <f t="shared" si="1"/>
        <v>0</v>
      </c>
      <c r="Q40" s="41">
        <f>'Month (Million m3)'!AF37+Q39</f>
        <v>0</v>
      </c>
      <c r="R40" s="41">
        <f>'Month (Million m3)'!AG37+R39</f>
        <v>2203.0100000000002</v>
      </c>
    </row>
    <row r="41" spans="1:18" x14ac:dyDescent="0.3">
      <c r="A41" s="32">
        <f t="shared" si="4"/>
        <v>2002</v>
      </c>
      <c r="B41" s="15" t="s">
        <v>91</v>
      </c>
      <c r="C41" s="41">
        <f>'Month (Million m3)'!B38+C40</f>
        <v>581.84</v>
      </c>
      <c r="D41" s="41">
        <f>'Month (Million m3)'!C38+D40</f>
        <v>0</v>
      </c>
      <c r="E41" s="41">
        <f>'Month (Million m3)'!D38+E40</f>
        <v>0</v>
      </c>
      <c r="F41" s="41">
        <f>'Month (Million m3)'!E38+F40</f>
        <v>0</v>
      </c>
      <c r="G41" s="41">
        <f>'Month (Million m3)'!F38+G40</f>
        <v>1776</v>
      </c>
      <c r="H41" s="41">
        <f>'Month (Million m3)'!G38+H40</f>
        <v>0</v>
      </c>
      <c r="I41" s="41">
        <f>'Month (Million m3)'!H38+I40</f>
        <v>0</v>
      </c>
      <c r="J41" s="41">
        <f>'Month (Million m3)'!I38+J40</f>
        <v>1776</v>
      </c>
      <c r="K41" s="41">
        <f>'Month (Million m3)'!K38+K40</f>
        <v>0</v>
      </c>
      <c r="L41" s="41">
        <f>'Month (Million m3)'!Z38+L40</f>
        <v>0</v>
      </c>
      <c r="M41" s="41">
        <f>'Month (Million m3)'!AA38+M40</f>
        <v>0</v>
      </c>
      <c r="N41" s="41">
        <f>'Month (Million m3)'!AC38+N40</f>
        <v>0</v>
      </c>
      <c r="O41" s="41">
        <f>'Month (Million m3)'!AD38+O40</f>
        <v>0</v>
      </c>
      <c r="P41" s="41">
        <f t="shared" si="1"/>
        <v>0</v>
      </c>
      <c r="Q41" s="41">
        <f>'Month (Million m3)'!AF38+Q40</f>
        <v>0</v>
      </c>
      <c r="R41" s="41">
        <f>'Month (Million m3)'!AG38+R40</f>
        <v>2357.84</v>
      </c>
    </row>
    <row r="42" spans="1:18" x14ac:dyDescent="0.3">
      <c r="A42" s="32">
        <f t="shared" si="4"/>
        <v>2002</v>
      </c>
      <c r="B42" s="15" t="s">
        <v>92</v>
      </c>
      <c r="C42" s="41">
        <f>'Month (Million m3)'!B39+C41</f>
        <v>581.84</v>
      </c>
      <c r="D42" s="41">
        <f>'Month (Million m3)'!C39+D41</f>
        <v>0</v>
      </c>
      <c r="E42" s="41">
        <f>'Month (Million m3)'!D39+E41</f>
        <v>0</v>
      </c>
      <c r="F42" s="41">
        <f>'Month (Million m3)'!E39+F41</f>
        <v>0</v>
      </c>
      <c r="G42" s="41">
        <f>'Month (Million m3)'!F39+G41</f>
        <v>1919</v>
      </c>
      <c r="H42" s="41">
        <f>'Month (Million m3)'!G39+H41</f>
        <v>0</v>
      </c>
      <c r="I42" s="41">
        <f>'Month (Million m3)'!H39+I41</f>
        <v>0</v>
      </c>
      <c r="J42" s="41">
        <f>'Month (Million m3)'!I39+J41</f>
        <v>1919</v>
      </c>
      <c r="K42" s="41">
        <f>'Month (Million m3)'!K39+K41</f>
        <v>0</v>
      </c>
      <c r="L42" s="41">
        <f>'Month (Million m3)'!Z39+L41</f>
        <v>0</v>
      </c>
      <c r="M42" s="41">
        <f>'Month (Million m3)'!AA39+M41</f>
        <v>0</v>
      </c>
      <c r="N42" s="41">
        <f>'Month (Million m3)'!AC39+N41</f>
        <v>0</v>
      </c>
      <c r="O42" s="41">
        <f>'Month (Million m3)'!AD39+O41</f>
        <v>0</v>
      </c>
      <c r="P42" s="41">
        <f t="shared" si="1"/>
        <v>0</v>
      </c>
      <c r="Q42" s="41">
        <f>'Month (Million m3)'!AF39+Q41</f>
        <v>0</v>
      </c>
      <c r="R42" s="41">
        <f>'Month (Million m3)'!AG39+R41</f>
        <v>2500.84</v>
      </c>
    </row>
    <row r="43" spans="1:18" x14ac:dyDescent="0.3">
      <c r="A43" s="32">
        <f t="shared" si="4"/>
        <v>2002</v>
      </c>
      <c r="B43" s="15" t="s">
        <v>93</v>
      </c>
      <c r="C43" s="41">
        <f>'Month (Million m3)'!B40+C42</f>
        <v>581.84</v>
      </c>
      <c r="D43" s="41">
        <f>'Month (Million m3)'!C40+D42</f>
        <v>0</v>
      </c>
      <c r="E43" s="41">
        <f>'Month (Million m3)'!D40+E42</f>
        <v>0</v>
      </c>
      <c r="F43" s="41">
        <f>'Month (Million m3)'!E40+F42</f>
        <v>0</v>
      </c>
      <c r="G43" s="41">
        <f>'Month (Million m3)'!F40+G42</f>
        <v>2313</v>
      </c>
      <c r="H43" s="41">
        <f>'Month (Million m3)'!G40+H42</f>
        <v>0</v>
      </c>
      <c r="I43" s="41">
        <f>'Month (Million m3)'!H40+I42</f>
        <v>0</v>
      </c>
      <c r="J43" s="41">
        <f>'Month (Million m3)'!I40+J42</f>
        <v>2313</v>
      </c>
      <c r="K43" s="41">
        <f>'Month (Million m3)'!K40+K42</f>
        <v>0</v>
      </c>
      <c r="L43" s="41">
        <f>'Month (Million m3)'!Z40+L42</f>
        <v>0</v>
      </c>
      <c r="M43" s="41">
        <f>'Month (Million m3)'!AA40+M42</f>
        <v>0</v>
      </c>
      <c r="N43" s="41">
        <f>'Month (Million m3)'!AC40+N42</f>
        <v>0</v>
      </c>
      <c r="O43" s="41">
        <f>'Month (Million m3)'!AD40+O42</f>
        <v>0</v>
      </c>
      <c r="P43" s="41">
        <f t="shared" si="1"/>
        <v>0</v>
      </c>
      <c r="Q43" s="41">
        <f>'Month (Million m3)'!AF40+Q42</f>
        <v>0</v>
      </c>
      <c r="R43" s="41">
        <f>'Month (Million m3)'!AG40+R42</f>
        <v>2894.84</v>
      </c>
    </row>
    <row r="44" spans="1:18" x14ac:dyDescent="0.3">
      <c r="A44" s="32">
        <f t="shared" si="4"/>
        <v>2002</v>
      </c>
      <c r="B44" s="15" t="s">
        <v>94</v>
      </c>
      <c r="C44" s="41">
        <f>'Month (Million m3)'!B41+C43</f>
        <v>581.84</v>
      </c>
      <c r="D44" s="41">
        <f>'Month (Million m3)'!C41+D43</f>
        <v>0</v>
      </c>
      <c r="E44" s="41">
        <f>'Month (Million m3)'!D41+E43</f>
        <v>0</v>
      </c>
      <c r="F44" s="41">
        <f>'Month (Million m3)'!E41+F43</f>
        <v>0</v>
      </c>
      <c r="G44" s="41">
        <f>'Month (Million m3)'!F41+G43</f>
        <v>2869</v>
      </c>
      <c r="H44" s="41">
        <f>'Month (Million m3)'!G41+H43</f>
        <v>0</v>
      </c>
      <c r="I44" s="41">
        <f>'Month (Million m3)'!H41+I43</f>
        <v>0</v>
      </c>
      <c r="J44" s="41">
        <f>'Month (Million m3)'!I41+J43</f>
        <v>2869</v>
      </c>
      <c r="K44" s="41">
        <f>'Month (Million m3)'!K41+K43</f>
        <v>0</v>
      </c>
      <c r="L44" s="41">
        <f>'Month (Million m3)'!Z41+L43</f>
        <v>0</v>
      </c>
      <c r="M44" s="41">
        <f>'Month (Million m3)'!AA41+M43</f>
        <v>0</v>
      </c>
      <c r="N44" s="41">
        <f>'Month (Million m3)'!AC41+N43</f>
        <v>0</v>
      </c>
      <c r="O44" s="41">
        <f>'Month (Million m3)'!AD41+O43</f>
        <v>0</v>
      </c>
      <c r="P44" s="41">
        <f t="shared" si="1"/>
        <v>0</v>
      </c>
      <c r="Q44" s="41">
        <f>'Month (Million m3)'!AF41+Q43</f>
        <v>0</v>
      </c>
      <c r="R44" s="41">
        <f>'Month (Million m3)'!AG41+R43</f>
        <v>3450.84</v>
      </c>
    </row>
    <row r="45" spans="1:18" x14ac:dyDescent="0.3">
      <c r="A45" s="49">
        <f t="shared" si="4"/>
        <v>2002</v>
      </c>
      <c r="B45" s="50" t="s">
        <v>95</v>
      </c>
      <c r="C45" s="51">
        <f>'Month (Million m3)'!B42+C44</f>
        <v>611.27</v>
      </c>
      <c r="D45" s="51">
        <f>'Month (Million m3)'!C42+D44</f>
        <v>0</v>
      </c>
      <c r="E45" s="51">
        <f>'Month (Million m3)'!D42+E44</f>
        <v>0</v>
      </c>
      <c r="F45" s="51">
        <f>'Month (Million m3)'!E42+F44</f>
        <v>0</v>
      </c>
      <c r="G45" s="51">
        <f>'Month (Million m3)'!F42+G44</f>
        <v>3392</v>
      </c>
      <c r="H45" s="51">
        <f>'Month (Million m3)'!G42+H44</f>
        <v>0</v>
      </c>
      <c r="I45" s="51">
        <f>'Month (Million m3)'!H42+I44</f>
        <v>0</v>
      </c>
      <c r="J45" s="51">
        <f>'Month (Million m3)'!I42+J44</f>
        <v>3392</v>
      </c>
      <c r="K45" s="51">
        <f>'Month (Million m3)'!K42+K44</f>
        <v>0</v>
      </c>
      <c r="L45" s="51">
        <f>'Month (Million m3)'!Z42+L44</f>
        <v>0</v>
      </c>
      <c r="M45" s="51">
        <f>'Month (Million m3)'!AA42+M44</f>
        <v>0</v>
      </c>
      <c r="N45" s="51">
        <f>'Month (Million m3)'!AC42+N44</f>
        <v>0</v>
      </c>
      <c r="O45" s="51">
        <f>'Month (Million m3)'!AD42+O44</f>
        <v>0</v>
      </c>
      <c r="P45" s="51">
        <f t="shared" si="1"/>
        <v>0</v>
      </c>
      <c r="Q45" s="51">
        <f>'Month (Million m3)'!AF42+Q44</f>
        <v>0</v>
      </c>
      <c r="R45" s="51">
        <f>'Month (Million m3)'!AG42+R44</f>
        <v>4003.27</v>
      </c>
    </row>
    <row r="46" spans="1:18" x14ac:dyDescent="0.3">
      <c r="A46" s="32">
        <v>2003</v>
      </c>
      <c r="B46" s="15" t="s">
        <v>84</v>
      </c>
      <c r="C46" s="41">
        <f>'Month (Million m3)'!B43</f>
        <v>0</v>
      </c>
      <c r="D46" s="41">
        <f>'Month (Million m3)'!C43</f>
        <v>0</v>
      </c>
      <c r="E46" s="41">
        <f>'Month (Million m3)'!D43</f>
        <v>0</v>
      </c>
      <c r="F46" s="41">
        <f>'Month (Million m3)'!E43</f>
        <v>0</v>
      </c>
      <c r="G46" s="41">
        <f>'Month (Million m3)'!F43</f>
        <v>601</v>
      </c>
      <c r="H46" s="41">
        <f>'Month (Million m3)'!G43</f>
        <v>0</v>
      </c>
      <c r="I46" s="41">
        <f>'Month (Million m3)'!H43</f>
        <v>0</v>
      </c>
      <c r="J46" s="41">
        <f>'Month (Million m3)'!I43</f>
        <v>601</v>
      </c>
      <c r="K46" s="41">
        <f>'Month (Million m3)'!K43</f>
        <v>0</v>
      </c>
      <c r="L46" s="41">
        <f>'Month (Million m3)'!Z43</f>
        <v>0</v>
      </c>
      <c r="M46" s="41">
        <f>'Month (Million m3)'!AA43</f>
        <v>0</v>
      </c>
      <c r="N46" s="41">
        <f>'Month (Million m3)'!AC43</f>
        <v>0</v>
      </c>
      <c r="O46" s="41">
        <f>'Month (Million m3)'!AD43</f>
        <v>0</v>
      </c>
      <c r="P46" s="41">
        <f t="shared" si="1"/>
        <v>0</v>
      </c>
      <c r="Q46" s="41">
        <f>'Month (Million m3)'!AF43</f>
        <v>0</v>
      </c>
      <c r="R46" s="41">
        <f>'Month (Million m3)'!AG43</f>
        <v>601</v>
      </c>
    </row>
    <row r="47" spans="1:18" x14ac:dyDescent="0.3">
      <c r="A47" s="32">
        <f>A46</f>
        <v>2003</v>
      </c>
      <c r="B47" s="15" t="s">
        <v>85</v>
      </c>
      <c r="C47" s="41">
        <f>'Month (Million m3)'!B44+C46</f>
        <v>0</v>
      </c>
      <c r="D47" s="41">
        <f>'Month (Million m3)'!C44+D46</f>
        <v>0</v>
      </c>
      <c r="E47" s="41">
        <f>'Month (Million m3)'!D44+E46</f>
        <v>0</v>
      </c>
      <c r="F47" s="41">
        <f>'Month (Million m3)'!E44+F46</f>
        <v>0</v>
      </c>
      <c r="G47" s="41">
        <f>'Month (Million m3)'!F44+G46</f>
        <v>1128</v>
      </c>
      <c r="H47" s="41">
        <f>'Month (Million m3)'!G44+H46</f>
        <v>0</v>
      </c>
      <c r="I47" s="41">
        <f>'Month (Million m3)'!H44+I46</f>
        <v>0</v>
      </c>
      <c r="J47" s="41">
        <f>'Month (Million m3)'!I44+J46</f>
        <v>1128</v>
      </c>
      <c r="K47" s="41">
        <f>'Month (Million m3)'!K44+K46</f>
        <v>0</v>
      </c>
      <c r="L47" s="41">
        <f>'Month (Million m3)'!Z44+L46</f>
        <v>0</v>
      </c>
      <c r="M47" s="41">
        <f>'Month (Million m3)'!AA44+M46</f>
        <v>0</v>
      </c>
      <c r="N47" s="41">
        <f>'Month (Million m3)'!AC44+N46</f>
        <v>0</v>
      </c>
      <c r="O47" s="41">
        <f>'Month (Million m3)'!AD44+O46</f>
        <v>0</v>
      </c>
      <c r="P47" s="41">
        <f t="shared" si="1"/>
        <v>0</v>
      </c>
      <c r="Q47" s="41">
        <f>'Month (Million m3)'!AF44+Q46</f>
        <v>0</v>
      </c>
      <c r="R47" s="41">
        <f>'Month (Million m3)'!AG44+R46</f>
        <v>1128</v>
      </c>
    </row>
    <row r="48" spans="1:18" x14ac:dyDescent="0.3">
      <c r="A48" s="32">
        <f t="shared" ref="A48:A57" si="5">A47</f>
        <v>2003</v>
      </c>
      <c r="B48" s="15" t="s">
        <v>86</v>
      </c>
      <c r="C48" s="41">
        <f>'Month (Million m3)'!B45+C47</f>
        <v>0</v>
      </c>
      <c r="D48" s="41">
        <f>'Month (Million m3)'!C45+D47</f>
        <v>0</v>
      </c>
      <c r="E48" s="41">
        <f>'Month (Million m3)'!D45+E47</f>
        <v>0</v>
      </c>
      <c r="F48" s="41">
        <f>'Month (Million m3)'!E45+F47</f>
        <v>0</v>
      </c>
      <c r="G48" s="41">
        <f>'Month (Million m3)'!F45+G47</f>
        <v>1733</v>
      </c>
      <c r="H48" s="41">
        <f>'Month (Million m3)'!G45+H47</f>
        <v>0</v>
      </c>
      <c r="I48" s="41">
        <f>'Month (Million m3)'!H45+I47</f>
        <v>0</v>
      </c>
      <c r="J48" s="41">
        <f>'Month (Million m3)'!I45+J47</f>
        <v>1733</v>
      </c>
      <c r="K48" s="41">
        <f>'Month (Million m3)'!K45+K47</f>
        <v>0</v>
      </c>
      <c r="L48" s="41">
        <f>'Month (Million m3)'!Z45+L47</f>
        <v>0</v>
      </c>
      <c r="M48" s="41">
        <f>'Month (Million m3)'!AA45+M47</f>
        <v>0</v>
      </c>
      <c r="N48" s="41">
        <f>'Month (Million m3)'!AC45+N47</f>
        <v>0</v>
      </c>
      <c r="O48" s="41">
        <f>'Month (Million m3)'!AD45+O47</f>
        <v>0</v>
      </c>
      <c r="P48" s="41">
        <f t="shared" si="1"/>
        <v>0</v>
      </c>
      <c r="Q48" s="41">
        <f>'Month (Million m3)'!AF45+Q47</f>
        <v>0</v>
      </c>
      <c r="R48" s="41">
        <f>'Month (Million m3)'!AG45+R47</f>
        <v>1733</v>
      </c>
    </row>
    <row r="49" spans="1:18" x14ac:dyDescent="0.3">
      <c r="A49" s="32">
        <f t="shared" si="5"/>
        <v>2003</v>
      </c>
      <c r="B49" s="15" t="s">
        <v>87</v>
      </c>
      <c r="C49" s="41">
        <f>'Month (Million m3)'!B46+C48</f>
        <v>0</v>
      </c>
      <c r="D49" s="41">
        <f>'Month (Million m3)'!C46+D48</f>
        <v>0</v>
      </c>
      <c r="E49" s="41">
        <f>'Month (Million m3)'!D46+E48</f>
        <v>0</v>
      </c>
      <c r="F49" s="41">
        <f>'Month (Million m3)'!E46+F48</f>
        <v>0</v>
      </c>
      <c r="G49" s="41">
        <f>'Month (Million m3)'!F46+G48</f>
        <v>2140</v>
      </c>
      <c r="H49" s="41">
        <f>'Month (Million m3)'!G46+H48</f>
        <v>0</v>
      </c>
      <c r="I49" s="41">
        <f>'Month (Million m3)'!H46+I48</f>
        <v>0</v>
      </c>
      <c r="J49" s="41">
        <f>'Month (Million m3)'!I46+J48</f>
        <v>2140</v>
      </c>
      <c r="K49" s="41">
        <f>'Month (Million m3)'!K46+K48</f>
        <v>0</v>
      </c>
      <c r="L49" s="41">
        <f>'Month (Million m3)'!Z46+L48</f>
        <v>0</v>
      </c>
      <c r="M49" s="41">
        <f>'Month (Million m3)'!AA46+M48</f>
        <v>0</v>
      </c>
      <c r="N49" s="41">
        <f>'Month (Million m3)'!AC46+N48</f>
        <v>0</v>
      </c>
      <c r="O49" s="41">
        <f>'Month (Million m3)'!AD46+O48</f>
        <v>0</v>
      </c>
      <c r="P49" s="41">
        <f t="shared" si="1"/>
        <v>0</v>
      </c>
      <c r="Q49" s="41">
        <f>'Month (Million m3)'!AF46+Q48</f>
        <v>0</v>
      </c>
      <c r="R49" s="41">
        <f>'Month (Million m3)'!AG46+R48</f>
        <v>2140</v>
      </c>
    </row>
    <row r="50" spans="1:18" x14ac:dyDescent="0.3">
      <c r="A50" s="32">
        <f t="shared" si="5"/>
        <v>2003</v>
      </c>
      <c r="B50" s="15" t="s">
        <v>88</v>
      </c>
      <c r="C50" s="41">
        <f>'Month (Million m3)'!B47+C49</f>
        <v>0</v>
      </c>
      <c r="D50" s="41">
        <f>'Month (Million m3)'!C47+D49</f>
        <v>0</v>
      </c>
      <c r="E50" s="41">
        <f>'Month (Million m3)'!D47+E49</f>
        <v>0</v>
      </c>
      <c r="F50" s="41">
        <f>'Month (Million m3)'!E47+F49</f>
        <v>0</v>
      </c>
      <c r="G50" s="41">
        <f>'Month (Million m3)'!F47+G49</f>
        <v>2654</v>
      </c>
      <c r="H50" s="41">
        <f>'Month (Million m3)'!G47+H49</f>
        <v>0</v>
      </c>
      <c r="I50" s="41">
        <f>'Month (Million m3)'!H47+I49</f>
        <v>0</v>
      </c>
      <c r="J50" s="41">
        <f>'Month (Million m3)'!I47+J49</f>
        <v>2654</v>
      </c>
      <c r="K50" s="41">
        <f>'Month (Million m3)'!K47+K49</f>
        <v>0</v>
      </c>
      <c r="L50" s="41">
        <f>'Month (Million m3)'!Z47+L49</f>
        <v>0</v>
      </c>
      <c r="M50" s="41">
        <f>'Month (Million m3)'!AA47+M49</f>
        <v>0</v>
      </c>
      <c r="N50" s="41">
        <f>'Month (Million m3)'!AC47+N49</f>
        <v>0</v>
      </c>
      <c r="O50" s="41">
        <f>'Month (Million m3)'!AD47+O49</f>
        <v>0</v>
      </c>
      <c r="P50" s="41">
        <f t="shared" si="1"/>
        <v>0</v>
      </c>
      <c r="Q50" s="41">
        <f>'Month (Million m3)'!AF47+Q49</f>
        <v>0</v>
      </c>
      <c r="R50" s="41">
        <f>'Month (Million m3)'!AG47+R49</f>
        <v>2654</v>
      </c>
    </row>
    <row r="51" spans="1:18" x14ac:dyDescent="0.3">
      <c r="A51" s="32">
        <f t="shared" si="5"/>
        <v>2003</v>
      </c>
      <c r="B51" s="15" t="s">
        <v>89</v>
      </c>
      <c r="C51" s="41">
        <f>'Month (Million m3)'!B48+C50</f>
        <v>0</v>
      </c>
      <c r="D51" s="41">
        <f>'Month (Million m3)'!C48+D50</f>
        <v>0</v>
      </c>
      <c r="E51" s="41">
        <f>'Month (Million m3)'!D48+E50</f>
        <v>0</v>
      </c>
      <c r="F51" s="41">
        <f>'Month (Million m3)'!E48+F50</f>
        <v>0</v>
      </c>
      <c r="G51" s="41">
        <f>'Month (Million m3)'!F48+G50</f>
        <v>2916</v>
      </c>
      <c r="H51" s="41">
        <f>'Month (Million m3)'!G48+H50</f>
        <v>0</v>
      </c>
      <c r="I51" s="41">
        <f>'Month (Million m3)'!H48+I50</f>
        <v>0</v>
      </c>
      <c r="J51" s="41">
        <f>'Month (Million m3)'!I48+J50</f>
        <v>2916</v>
      </c>
      <c r="K51" s="41">
        <f>'Month (Million m3)'!K48+K50</f>
        <v>0</v>
      </c>
      <c r="L51" s="41">
        <f>'Month (Million m3)'!Z48+L50</f>
        <v>0</v>
      </c>
      <c r="M51" s="41">
        <f>'Month (Million m3)'!AA48+M50</f>
        <v>0</v>
      </c>
      <c r="N51" s="41">
        <f>'Month (Million m3)'!AC48+N50</f>
        <v>0</v>
      </c>
      <c r="O51" s="41">
        <f>'Month (Million m3)'!AD48+O50</f>
        <v>0</v>
      </c>
      <c r="P51" s="41">
        <f t="shared" si="1"/>
        <v>0</v>
      </c>
      <c r="Q51" s="41">
        <f>'Month (Million m3)'!AF48+Q50</f>
        <v>0</v>
      </c>
      <c r="R51" s="41">
        <f>'Month (Million m3)'!AG48+R50</f>
        <v>2916</v>
      </c>
    </row>
    <row r="52" spans="1:18" x14ac:dyDescent="0.3">
      <c r="A52" s="32">
        <f t="shared" si="5"/>
        <v>2003</v>
      </c>
      <c r="B52" s="15" t="s">
        <v>90</v>
      </c>
      <c r="C52" s="41">
        <f>'Month (Million m3)'!B49+C51</f>
        <v>0</v>
      </c>
      <c r="D52" s="41">
        <f>'Month (Million m3)'!C49+D51</f>
        <v>0</v>
      </c>
      <c r="E52" s="41">
        <f>'Month (Million m3)'!D49+E51</f>
        <v>0</v>
      </c>
      <c r="F52" s="41">
        <f>'Month (Million m3)'!E49+F51</f>
        <v>0</v>
      </c>
      <c r="G52" s="41">
        <f>'Month (Million m3)'!F49+G51</f>
        <v>3282</v>
      </c>
      <c r="H52" s="41">
        <f>'Month (Million m3)'!G49+H51</f>
        <v>0</v>
      </c>
      <c r="I52" s="41">
        <f>'Month (Million m3)'!H49+I51</f>
        <v>0</v>
      </c>
      <c r="J52" s="41">
        <f>'Month (Million m3)'!I49+J51</f>
        <v>3282</v>
      </c>
      <c r="K52" s="41">
        <f>'Month (Million m3)'!K49+K51</f>
        <v>0</v>
      </c>
      <c r="L52" s="41">
        <f>'Month (Million m3)'!Z49+L51</f>
        <v>0</v>
      </c>
      <c r="M52" s="41">
        <f>'Month (Million m3)'!AA49+M51</f>
        <v>0</v>
      </c>
      <c r="N52" s="41">
        <f>'Month (Million m3)'!AC49+N51</f>
        <v>0</v>
      </c>
      <c r="O52" s="41">
        <f>'Month (Million m3)'!AD49+O51</f>
        <v>0</v>
      </c>
      <c r="P52" s="41">
        <f t="shared" si="1"/>
        <v>0</v>
      </c>
      <c r="Q52" s="41">
        <f>'Month (Million m3)'!AF49+Q51</f>
        <v>0</v>
      </c>
      <c r="R52" s="41">
        <f>'Month (Million m3)'!AG49+R51</f>
        <v>3282</v>
      </c>
    </row>
    <row r="53" spans="1:18" x14ac:dyDescent="0.3">
      <c r="A53" s="32">
        <f t="shared" si="5"/>
        <v>2003</v>
      </c>
      <c r="B53" s="15" t="s">
        <v>91</v>
      </c>
      <c r="C53" s="41">
        <f>'Month (Million m3)'!B50+C52</f>
        <v>0</v>
      </c>
      <c r="D53" s="41">
        <f>'Month (Million m3)'!C50+D52</f>
        <v>0</v>
      </c>
      <c r="E53" s="41">
        <f>'Month (Million m3)'!D50+E52</f>
        <v>0</v>
      </c>
      <c r="F53" s="41">
        <f>'Month (Million m3)'!E50+F52</f>
        <v>0</v>
      </c>
      <c r="G53" s="41">
        <f>'Month (Million m3)'!F50+G52</f>
        <v>3612</v>
      </c>
      <c r="H53" s="41">
        <f>'Month (Million m3)'!G50+H52</f>
        <v>0</v>
      </c>
      <c r="I53" s="41">
        <f>'Month (Million m3)'!H50+I52</f>
        <v>0</v>
      </c>
      <c r="J53" s="41">
        <f>'Month (Million m3)'!I50+J52</f>
        <v>3612</v>
      </c>
      <c r="K53" s="41">
        <f>'Month (Million m3)'!K50+K52</f>
        <v>0</v>
      </c>
      <c r="L53" s="41">
        <f>'Month (Million m3)'!Z50+L52</f>
        <v>0</v>
      </c>
      <c r="M53" s="41">
        <f>'Month (Million m3)'!AA50+M52</f>
        <v>0</v>
      </c>
      <c r="N53" s="41">
        <f>'Month (Million m3)'!AC50+N52</f>
        <v>0</v>
      </c>
      <c r="O53" s="41">
        <f>'Month (Million m3)'!AD50+O52</f>
        <v>0</v>
      </c>
      <c r="P53" s="41">
        <f t="shared" si="1"/>
        <v>0</v>
      </c>
      <c r="Q53" s="41">
        <f>'Month (Million m3)'!AF50+Q52</f>
        <v>0</v>
      </c>
      <c r="R53" s="41">
        <f>'Month (Million m3)'!AG50+R52</f>
        <v>3612</v>
      </c>
    </row>
    <row r="54" spans="1:18" x14ac:dyDescent="0.3">
      <c r="A54" s="32">
        <f t="shared" si="5"/>
        <v>2003</v>
      </c>
      <c r="B54" s="15" t="s">
        <v>92</v>
      </c>
      <c r="C54" s="41">
        <f>'Month (Million m3)'!B51+C53</f>
        <v>0</v>
      </c>
      <c r="D54" s="41">
        <f>'Month (Million m3)'!C51+D53</f>
        <v>0</v>
      </c>
      <c r="E54" s="41">
        <f>'Month (Million m3)'!D51+E53</f>
        <v>0</v>
      </c>
      <c r="F54" s="41">
        <f>'Month (Million m3)'!E51+F53</f>
        <v>0</v>
      </c>
      <c r="G54" s="41">
        <f>'Month (Million m3)'!F51+G53</f>
        <v>3852</v>
      </c>
      <c r="H54" s="41">
        <f>'Month (Million m3)'!G51+H53</f>
        <v>0</v>
      </c>
      <c r="I54" s="41">
        <f>'Month (Million m3)'!H51+I53</f>
        <v>0</v>
      </c>
      <c r="J54" s="41">
        <f>'Month (Million m3)'!I51+J53</f>
        <v>3852</v>
      </c>
      <c r="K54" s="41">
        <f>'Month (Million m3)'!K51+K53</f>
        <v>0</v>
      </c>
      <c r="L54" s="41">
        <f>'Month (Million m3)'!Z51+L53</f>
        <v>0</v>
      </c>
      <c r="M54" s="41">
        <f>'Month (Million m3)'!AA51+M53</f>
        <v>0</v>
      </c>
      <c r="N54" s="41">
        <f>'Month (Million m3)'!AC51+N53</f>
        <v>0</v>
      </c>
      <c r="O54" s="41">
        <f>'Month (Million m3)'!AD51+O53</f>
        <v>0</v>
      </c>
      <c r="P54" s="41">
        <f t="shared" si="1"/>
        <v>0</v>
      </c>
      <c r="Q54" s="41">
        <f>'Month (Million m3)'!AF51+Q53</f>
        <v>0</v>
      </c>
      <c r="R54" s="41">
        <f>'Month (Million m3)'!AG51+R53</f>
        <v>3852</v>
      </c>
    </row>
    <row r="55" spans="1:18" x14ac:dyDescent="0.3">
      <c r="A55" s="32">
        <f t="shared" si="5"/>
        <v>2003</v>
      </c>
      <c r="B55" s="15" t="s">
        <v>93</v>
      </c>
      <c r="C55" s="41">
        <f>'Month (Million m3)'!B52+C54</f>
        <v>0</v>
      </c>
      <c r="D55" s="41">
        <f>'Month (Million m3)'!C52+D54</f>
        <v>0</v>
      </c>
      <c r="E55" s="41">
        <f>'Month (Million m3)'!D52+E54</f>
        <v>0</v>
      </c>
      <c r="F55" s="41">
        <f>'Month (Million m3)'!E52+F54</f>
        <v>0</v>
      </c>
      <c r="G55" s="41">
        <f>'Month (Million m3)'!F52+G54</f>
        <v>4617</v>
      </c>
      <c r="H55" s="41">
        <f>'Month (Million m3)'!G52+H54</f>
        <v>0</v>
      </c>
      <c r="I55" s="41">
        <f>'Month (Million m3)'!H52+I54</f>
        <v>0</v>
      </c>
      <c r="J55" s="41">
        <f>'Month (Million m3)'!I52+J54</f>
        <v>4617</v>
      </c>
      <c r="K55" s="41">
        <f>'Month (Million m3)'!K52+K54</f>
        <v>0</v>
      </c>
      <c r="L55" s="41">
        <f>'Month (Million m3)'!Z52+L54</f>
        <v>0</v>
      </c>
      <c r="M55" s="41">
        <f>'Month (Million m3)'!AA52+M54</f>
        <v>0</v>
      </c>
      <c r="N55" s="41">
        <f>'Month (Million m3)'!AC52+N54</f>
        <v>0</v>
      </c>
      <c r="O55" s="41">
        <f>'Month (Million m3)'!AD52+O54</f>
        <v>0</v>
      </c>
      <c r="P55" s="41">
        <f t="shared" si="1"/>
        <v>0</v>
      </c>
      <c r="Q55" s="41">
        <f>'Month (Million m3)'!AF52+Q54</f>
        <v>0</v>
      </c>
      <c r="R55" s="41">
        <f>'Month (Million m3)'!AG52+R54</f>
        <v>4617</v>
      </c>
    </row>
    <row r="56" spans="1:18" x14ac:dyDescent="0.3">
      <c r="A56" s="32">
        <f t="shared" si="5"/>
        <v>2003</v>
      </c>
      <c r="B56" s="15" t="s">
        <v>94</v>
      </c>
      <c r="C56" s="41">
        <f>'Month (Million m3)'!B53+C55</f>
        <v>31.44</v>
      </c>
      <c r="D56" s="41">
        <f>'Month (Million m3)'!C53+D55</f>
        <v>0</v>
      </c>
      <c r="E56" s="41">
        <f>'Month (Million m3)'!D53+E55</f>
        <v>0</v>
      </c>
      <c r="F56" s="41">
        <f>'Month (Million m3)'!E53+F55</f>
        <v>0</v>
      </c>
      <c r="G56" s="41">
        <f>'Month (Million m3)'!F53+G55</f>
        <v>5403</v>
      </c>
      <c r="H56" s="41">
        <f>'Month (Million m3)'!G53+H55</f>
        <v>0</v>
      </c>
      <c r="I56" s="41">
        <f>'Month (Million m3)'!H53+I55</f>
        <v>0</v>
      </c>
      <c r="J56" s="41">
        <f>'Month (Million m3)'!I53+J55</f>
        <v>5403</v>
      </c>
      <c r="K56" s="41">
        <f>'Month (Million m3)'!K53+K55</f>
        <v>0</v>
      </c>
      <c r="L56" s="41">
        <f>'Month (Million m3)'!Z53+L55</f>
        <v>0</v>
      </c>
      <c r="M56" s="41">
        <f>'Month (Million m3)'!AA53+M55</f>
        <v>0</v>
      </c>
      <c r="N56" s="41">
        <f>'Month (Million m3)'!AC53+N55</f>
        <v>0</v>
      </c>
      <c r="O56" s="41">
        <f>'Month (Million m3)'!AD53+O55</f>
        <v>0</v>
      </c>
      <c r="P56" s="41">
        <f t="shared" si="1"/>
        <v>0</v>
      </c>
      <c r="Q56" s="41">
        <f>'Month (Million m3)'!AF53+Q55</f>
        <v>0</v>
      </c>
      <c r="R56" s="41">
        <f>'Month (Million m3)'!AG53+R55</f>
        <v>5434.4400000000005</v>
      </c>
    </row>
    <row r="57" spans="1:18" x14ac:dyDescent="0.3">
      <c r="A57" s="49">
        <f t="shared" si="5"/>
        <v>2003</v>
      </c>
      <c r="B57" s="50" t="s">
        <v>95</v>
      </c>
      <c r="C57" s="51">
        <f>'Month (Million m3)'!B54+C56</f>
        <v>400.96999999999997</v>
      </c>
      <c r="D57" s="51">
        <f>'Month (Million m3)'!C54+D56</f>
        <v>0</v>
      </c>
      <c r="E57" s="51">
        <f>'Month (Million m3)'!D54+E56</f>
        <v>0</v>
      </c>
      <c r="F57" s="51">
        <f>'Month (Million m3)'!E54+F56</f>
        <v>62.27</v>
      </c>
      <c r="G57" s="51">
        <f>'Month (Million m3)'!F54+G56</f>
        <v>6265</v>
      </c>
      <c r="H57" s="51">
        <f>'Month (Million m3)'!G54+H56</f>
        <v>0</v>
      </c>
      <c r="I57" s="51">
        <f>'Month (Million m3)'!H54+I56</f>
        <v>0</v>
      </c>
      <c r="J57" s="51">
        <f>'Month (Million m3)'!I54+J56</f>
        <v>6327.27</v>
      </c>
      <c r="K57" s="51">
        <f>'Month (Million m3)'!K54+K56</f>
        <v>0</v>
      </c>
      <c r="L57" s="51">
        <f>'Month (Million m3)'!Z54+L56</f>
        <v>0</v>
      </c>
      <c r="M57" s="51">
        <f>'Month (Million m3)'!AA54+M56</f>
        <v>0</v>
      </c>
      <c r="N57" s="51">
        <f>'Month (Million m3)'!AC54+N56</f>
        <v>0</v>
      </c>
      <c r="O57" s="51">
        <f>'Month (Million m3)'!AD54+O56</f>
        <v>0</v>
      </c>
      <c r="P57" s="51">
        <f t="shared" si="1"/>
        <v>0</v>
      </c>
      <c r="Q57" s="51">
        <f>'Month (Million m3)'!AF54+Q56</f>
        <v>0</v>
      </c>
      <c r="R57" s="51">
        <f>'Month (Million m3)'!AG54+R56</f>
        <v>6728.2400000000007</v>
      </c>
    </row>
    <row r="58" spans="1:18" x14ac:dyDescent="0.3">
      <c r="A58" s="32">
        <v>2004</v>
      </c>
      <c r="B58" s="15" t="s">
        <v>84</v>
      </c>
      <c r="C58" s="41">
        <f>'Month (Million m3)'!B55</f>
        <v>592.09</v>
      </c>
      <c r="D58" s="41">
        <f>'Month (Million m3)'!C55</f>
        <v>0</v>
      </c>
      <c r="E58" s="41">
        <f>'Month (Million m3)'!D55</f>
        <v>0</v>
      </c>
      <c r="F58" s="41">
        <f>'Month (Million m3)'!E55</f>
        <v>64.430000000000007</v>
      </c>
      <c r="G58" s="41">
        <f>'Month (Million m3)'!F55</f>
        <v>832.54</v>
      </c>
      <c r="H58" s="41">
        <f>'Month (Million m3)'!G55</f>
        <v>0</v>
      </c>
      <c r="I58" s="41">
        <f>'Month (Million m3)'!H55</f>
        <v>0</v>
      </c>
      <c r="J58" s="41">
        <f>'Month (Million m3)'!I55</f>
        <v>896.97</v>
      </c>
      <c r="K58" s="41">
        <f>'Month (Million m3)'!K55</f>
        <v>0</v>
      </c>
      <c r="L58" s="41">
        <f>'Month (Million m3)'!Z55</f>
        <v>0</v>
      </c>
      <c r="M58" s="41">
        <f>'Month (Million m3)'!AA55</f>
        <v>0</v>
      </c>
      <c r="N58" s="41">
        <f>'Month (Million m3)'!AC55</f>
        <v>0</v>
      </c>
      <c r="O58" s="41">
        <f>'Month (Million m3)'!AD55</f>
        <v>0</v>
      </c>
      <c r="P58" s="41">
        <f t="shared" si="1"/>
        <v>0</v>
      </c>
      <c r="Q58" s="41">
        <f>'Month (Million m3)'!AF55</f>
        <v>0</v>
      </c>
      <c r="R58" s="41">
        <f>'Month (Million m3)'!AG55</f>
        <v>1489.06</v>
      </c>
    </row>
    <row r="59" spans="1:18" x14ac:dyDescent="0.3">
      <c r="A59" s="32">
        <f>A58</f>
        <v>2004</v>
      </c>
      <c r="B59" s="15" t="s">
        <v>85</v>
      </c>
      <c r="C59" s="41">
        <f>'Month (Million m3)'!B56+C58</f>
        <v>1119.19</v>
      </c>
      <c r="D59" s="41">
        <f>'Month (Million m3)'!C56+D58</f>
        <v>0</v>
      </c>
      <c r="E59" s="41">
        <f>'Month (Million m3)'!D56+E58</f>
        <v>0</v>
      </c>
      <c r="F59" s="41">
        <f>'Month (Million m3)'!E56+F58</f>
        <v>143.09</v>
      </c>
      <c r="G59" s="41">
        <f>'Month (Million m3)'!F56+G58</f>
        <v>1594.74</v>
      </c>
      <c r="H59" s="41">
        <f>'Month (Million m3)'!G56+H58</f>
        <v>0</v>
      </c>
      <c r="I59" s="41">
        <f>'Month (Million m3)'!H56+I58</f>
        <v>0</v>
      </c>
      <c r="J59" s="41">
        <f>'Month (Million m3)'!I56+J58</f>
        <v>1737.83</v>
      </c>
      <c r="K59" s="41">
        <f>'Month (Million m3)'!K56+K58</f>
        <v>0</v>
      </c>
      <c r="L59" s="41">
        <f>'Month (Million m3)'!Z56+L58</f>
        <v>0</v>
      </c>
      <c r="M59" s="41">
        <f>'Month (Million m3)'!AA56+M58</f>
        <v>0</v>
      </c>
      <c r="N59" s="41">
        <f>'Month (Million m3)'!AC56+N58</f>
        <v>0</v>
      </c>
      <c r="O59" s="41">
        <f>'Month (Million m3)'!AD56+O58</f>
        <v>0</v>
      </c>
      <c r="P59" s="41">
        <f t="shared" si="1"/>
        <v>0</v>
      </c>
      <c r="Q59" s="41">
        <f>'Month (Million m3)'!AF56+Q58</f>
        <v>0</v>
      </c>
      <c r="R59" s="41">
        <f>'Month (Million m3)'!AG56+R58</f>
        <v>2857.02</v>
      </c>
    </row>
    <row r="60" spans="1:18" x14ac:dyDescent="0.3">
      <c r="A60" s="32">
        <f t="shared" ref="A60:A69" si="6">A59</f>
        <v>2004</v>
      </c>
      <c r="B60" s="15" t="s">
        <v>86</v>
      </c>
      <c r="C60" s="41">
        <f>'Month (Million m3)'!B57+C59</f>
        <v>1323.01</v>
      </c>
      <c r="D60" s="41">
        <f>'Month (Million m3)'!C57+D59</f>
        <v>0</v>
      </c>
      <c r="E60" s="41">
        <f>'Month (Million m3)'!D57+E59</f>
        <v>0</v>
      </c>
      <c r="F60" s="41">
        <f>'Month (Million m3)'!E57+F59</f>
        <v>213.98000000000002</v>
      </c>
      <c r="G60" s="41">
        <f>'Month (Million m3)'!F57+G59</f>
        <v>2442.5</v>
      </c>
      <c r="H60" s="41">
        <f>'Month (Million m3)'!G57+H59</f>
        <v>0</v>
      </c>
      <c r="I60" s="41">
        <f>'Month (Million m3)'!H57+I59</f>
        <v>0</v>
      </c>
      <c r="J60" s="41">
        <f>'Month (Million m3)'!I57+J59</f>
        <v>2656.47</v>
      </c>
      <c r="K60" s="41">
        <f>'Month (Million m3)'!K57+K59</f>
        <v>0</v>
      </c>
      <c r="L60" s="41">
        <f>'Month (Million m3)'!Z57+L59</f>
        <v>0</v>
      </c>
      <c r="M60" s="41">
        <f>'Month (Million m3)'!AA57+M59</f>
        <v>0</v>
      </c>
      <c r="N60" s="41">
        <f>'Month (Million m3)'!AC57+N59</f>
        <v>0</v>
      </c>
      <c r="O60" s="41">
        <f>'Month (Million m3)'!AD57+O59</f>
        <v>0</v>
      </c>
      <c r="P60" s="41">
        <f t="shared" si="1"/>
        <v>0</v>
      </c>
      <c r="Q60" s="41">
        <f>'Month (Million m3)'!AF57+Q59</f>
        <v>0</v>
      </c>
      <c r="R60" s="41">
        <f>'Month (Million m3)'!AG57+R59</f>
        <v>3979.49</v>
      </c>
    </row>
    <row r="61" spans="1:18" x14ac:dyDescent="0.3">
      <c r="A61" s="32">
        <f t="shared" si="6"/>
        <v>2004</v>
      </c>
      <c r="B61" s="15" t="s">
        <v>87</v>
      </c>
      <c r="C61" s="41">
        <f>'Month (Million m3)'!B58+C60</f>
        <v>1323.01</v>
      </c>
      <c r="D61" s="41">
        <f>'Month (Million m3)'!C58+D60</f>
        <v>0</v>
      </c>
      <c r="E61" s="41">
        <f>'Month (Million m3)'!D58+E60</f>
        <v>0</v>
      </c>
      <c r="F61" s="41">
        <f>'Month (Million m3)'!E58+F60</f>
        <v>294.49</v>
      </c>
      <c r="G61" s="41">
        <f>'Month (Million m3)'!F58+G60</f>
        <v>2843.42</v>
      </c>
      <c r="H61" s="41">
        <f>'Month (Million m3)'!G58+H60</f>
        <v>0</v>
      </c>
      <c r="I61" s="41">
        <f>'Month (Million m3)'!H58+I60</f>
        <v>0</v>
      </c>
      <c r="J61" s="41">
        <f>'Month (Million m3)'!I58+J60</f>
        <v>3137.8999999999996</v>
      </c>
      <c r="K61" s="41">
        <f>'Month (Million m3)'!K58+K60</f>
        <v>0</v>
      </c>
      <c r="L61" s="41">
        <f>'Month (Million m3)'!Z58+L60</f>
        <v>0</v>
      </c>
      <c r="M61" s="41">
        <f>'Month (Million m3)'!AA58+M60</f>
        <v>0</v>
      </c>
      <c r="N61" s="41">
        <f>'Month (Million m3)'!AC58+N60</f>
        <v>0</v>
      </c>
      <c r="O61" s="41">
        <f>'Month (Million m3)'!AD58+O60</f>
        <v>0</v>
      </c>
      <c r="P61" s="41">
        <f t="shared" si="1"/>
        <v>0</v>
      </c>
      <c r="Q61" s="41">
        <f>'Month (Million m3)'!AF58+Q60</f>
        <v>0</v>
      </c>
      <c r="R61" s="41">
        <f>'Month (Million m3)'!AG58+R60</f>
        <v>4460.92</v>
      </c>
    </row>
    <row r="62" spans="1:18" x14ac:dyDescent="0.3">
      <c r="A62" s="32">
        <f t="shared" si="6"/>
        <v>2004</v>
      </c>
      <c r="B62" s="15" t="s">
        <v>88</v>
      </c>
      <c r="C62" s="41">
        <f>'Month (Million m3)'!B59+C61</f>
        <v>1323.01</v>
      </c>
      <c r="D62" s="41">
        <f>'Month (Million m3)'!C59+D61</f>
        <v>0</v>
      </c>
      <c r="E62" s="41">
        <f>'Month (Million m3)'!D59+E61</f>
        <v>0</v>
      </c>
      <c r="F62" s="41">
        <f>'Month (Million m3)'!E59+F61</f>
        <v>380.61</v>
      </c>
      <c r="G62" s="41">
        <f>'Month (Million m3)'!F59+G61</f>
        <v>3323.9900000000002</v>
      </c>
      <c r="H62" s="41">
        <f>'Month (Million m3)'!G59+H61</f>
        <v>0</v>
      </c>
      <c r="I62" s="41">
        <f>'Month (Million m3)'!H59+I61</f>
        <v>0</v>
      </c>
      <c r="J62" s="41">
        <f>'Month (Million m3)'!I59+J61</f>
        <v>3704.5899999999997</v>
      </c>
      <c r="K62" s="41">
        <f>'Month (Million m3)'!K59+K61</f>
        <v>0</v>
      </c>
      <c r="L62" s="41">
        <f>'Month (Million m3)'!Z59+L61</f>
        <v>0</v>
      </c>
      <c r="M62" s="41">
        <f>'Month (Million m3)'!AA59+M61</f>
        <v>0</v>
      </c>
      <c r="N62" s="41">
        <f>'Month (Million m3)'!AC59+N61</f>
        <v>0</v>
      </c>
      <c r="O62" s="41">
        <f>'Month (Million m3)'!AD59+O61</f>
        <v>0</v>
      </c>
      <c r="P62" s="41">
        <f t="shared" si="1"/>
        <v>0</v>
      </c>
      <c r="Q62" s="41">
        <f>'Month (Million m3)'!AF59+Q61</f>
        <v>0</v>
      </c>
      <c r="R62" s="41">
        <f>'Month (Million m3)'!AG59+R61</f>
        <v>5027.6100000000006</v>
      </c>
    </row>
    <row r="63" spans="1:18" x14ac:dyDescent="0.3">
      <c r="A63" s="32">
        <f t="shared" si="6"/>
        <v>2004</v>
      </c>
      <c r="B63" s="15" t="s">
        <v>89</v>
      </c>
      <c r="C63" s="41">
        <f>'Month (Million m3)'!B60+C62</f>
        <v>1323.01</v>
      </c>
      <c r="D63" s="41">
        <f>'Month (Million m3)'!C60+D62</f>
        <v>0</v>
      </c>
      <c r="E63" s="41">
        <f>'Month (Million m3)'!D60+E62</f>
        <v>0</v>
      </c>
      <c r="F63" s="41">
        <f>'Month (Million m3)'!E60+F62</f>
        <v>464.55</v>
      </c>
      <c r="G63" s="41">
        <f>'Month (Million m3)'!F60+G62</f>
        <v>3547.82</v>
      </c>
      <c r="H63" s="41">
        <f>'Month (Million m3)'!G60+H62</f>
        <v>0</v>
      </c>
      <c r="I63" s="41">
        <f>'Month (Million m3)'!H60+I62</f>
        <v>0</v>
      </c>
      <c r="J63" s="41">
        <f>'Month (Million m3)'!I60+J62</f>
        <v>4012.3599999999997</v>
      </c>
      <c r="K63" s="41">
        <f>'Month (Million m3)'!K60+K62</f>
        <v>0</v>
      </c>
      <c r="L63" s="41">
        <f>'Month (Million m3)'!Z60+L62</f>
        <v>0</v>
      </c>
      <c r="M63" s="41">
        <f>'Month (Million m3)'!AA60+M62</f>
        <v>0</v>
      </c>
      <c r="N63" s="41">
        <f>'Month (Million m3)'!AC60+N62</f>
        <v>0</v>
      </c>
      <c r="O63" s="41">
        <f>'Month (Million m3)'!AD60+O62</f>
        <v>0</v>
      </c>
      <c r="P63" s="41">
        <f t="shared" si="1"/>
        <v>0</v>
      </c>
      <c r="Q63" s="41">
        <f>'Month (Million m3)'!AF60+Q62</f>
        <v>0</v>
      </c>
      <c r="R63" s="41">
        <f>'Month (Million m3)'!AG60+R62</f>
        <v>5335.380000000001</v>
      </c>
    </row>
    <row r="64" spans="1:18" x14ac:dyDescent="0.3">
      <c r="A64" s="32">
        <f t="shared" si="6"/>
        <v>2004</v>
      </c>
      <c r="B64" s="15" t="s">
        <v>90</v>
      </c>
      <c r="C64" s="41">
        <f>'Month (Million m3)'!B61+C63</f>
        <v>1323.01</v>
      </c>
      <c r="D64" s="41">
        <f>'Month (Million m3)'!C61+D63</f>
        <v>0</v>
      </c>
      <c r="E64" s="41">
        <f>'Month (Million m3)'!D61+E63</f>
        <v>0</v>
      </c>
      <c r="F64" s="41">
        <f>'Month (Million m3)'!E61+F63</f>
        <v>557.33000000000004</v>
      </c>
      <c r="G64" s="41">
        <f>'Month (Million m3)'!F61+G63</f>
        <v>4017.3</v>
      </c>
      <c r="H64" s="41">
        <f>'Month (Million m3)'!G61+H63</f>
        <v>0</v>
      </c>
      <c r="I64" s="41">
        <f>'Month (Million m3)'!H61+I63</f>
        <v>0</v>
      </c>
      <c r="J64" s="41">
        <f>'Month (Million m3)'!I61+J63</f>
        <v>4574.62</v>
      </c>
      <c r="K64" s="41">
        <f>'Month (Million m3)'!K61+K63</f>
        <v>0</v>
      </c>
      <c r="L64" s="41">
        <f>'Month (Million m3)'!Z61+L63</f>
        <v>0</v>
      </c>
      <c r="M64" s="41">
        <f>'Month (Million m3)'!AA61+M63</f>
        <v>0</v>
      </c>
      <c r="N64" s="41">
        <f>'Month (Million m3)'!AC61+N63</f>
        <v>0</v>
      </c>
      <c r="O64" s="41">
        <f>'Month (Million m3)'!AD61+O63</f>
        <v>0</v>
      </c>
      <c r="P64" s="41">
        <f t="shared" si="1"/>
        <v>0</v>
      </c>
      <c r="Q64" s="41">
        <f>'Month (Million m3)'!AF61+Q63</f>
        <v>0</v>
      </c>
      <c r="R64" s="41">
        <f>'Month (Million m3)'!AG61+R63</f>
        <v>5897.6400000000012</v>
      </c>
    </row>
    <row r="65" spans="1:18" x14ac:dyDescent="0.3">
      <c r="A65" s="32">
        <f t="shared" si="6"/>
        <v>2004</v>
      </c>
      <c r="B65" s="15" t="s">
        <v>91</v>
      </c>
      <c r="C65" s="41">
        <f>'Month (Million m3)'!B62+C64</f>
        <v>1323.01</v>
      </c>
      <c r="D65" s="41">
        <f>'Month (Million m3)'!C62+D64</f>
        <v>0</v>
      </c>
      <c r="E65" s="41">
        <f>'Month (Million m3)'!D62+E64</f>
        <v>0</v>
      </c>
      <c r="F65" s="41">
        <f>'Month (Million m3)'!E62+F64</f>
        <v>625.04000000000008</v>
      </c>
      <c r="G65" s="41">
        <f>'Month (Million m3)'!F62+G64</f>
        <v>4394.91</v>
      </c>
      <c r="H65" s="41">
        <f>'Month (Million m3)'!G62+H64</f>
        <v>0</v>
      </c>
      <c r="I65" s="41">
        <f>'Month (Million m3)'!H62+I64</f>
        <v>0</v>
      </c>
      <c r="J65" s="41">
        <f>'Month (Million m3)'!I62+J64</f>
        <v>5019.95</v>
      </c>
      <c r="K65" s="41">
        <f>'Month (Million m3)'!K62+K64</f>
        <v>0</v>
      </c>
      <c r="L65" s="41">
        <f>'Month (Million m3)'!Z62+L64</f>
        <v>0</v>
      </c>
      <c r="M65" s="41">
        <f>'Month (Million m3)'!AA62+M64</f>
        <v>0</v>
      </c>
      <c r="N65" s="41">
        <f>'Month (Million m3)'!AC62+N64</f>
        <v>0</v>
      </c>
      <c r="O65" s="41">
        <f>'Month (Million m3)'!AD62+O64</f>
        <v>0</v>
      </c>
      <c r="P65" s="41">
        <f t="shared" si="1"/>
        <v>0</v>
      </c>
      <c r="Q65" s="41">
        <f>'Month (Million m3)'!AF62+Q64</f>
        <v>0</v>
      </c>
      <c r="R65" s="41">
        <f>'Month (Million m3)'!AG62+R64</f>
        <v>6342.9700000000012</v>
      </c>
    </row>
    <row r="66" spans="1:18" x14ac:dyDescent="0.3">
      <c r="A66" s="32">
        <f t="shared" si="6"/>
        <v>2004</v>
      </c>
      <c r="B66" s="15" t="s">
        <v>92</v>
      </c>
      <c r="C66" s="41">
        <f>'Month (Million m3)'!B63+C65</f>
        <v>1343.48</v>
      </c>
      <c r="D66" s="41">
        <f>'Month (Million m3)'!C63+D65</f>
        <v>0</v>
      </c>
      <c r="E66" s="41">
        <f>'Month (Million m3)'!D63+E65</f>
        <v>0</v>
      </c>
      <c r="F66" s="41">
        <f>'Month (Million m3)'!E63+F65</f>
        <v>721.13000000000011</v>
      </c>
      <c r="G66" s="41">
        <f>'Month (Million m3)'!F63+G65</f>
        <v>4732.8999999999996</v>
      </c>
      <c r="H66" s="41">
        <f>'Month (Million m3)'!G63+H65</f>
        <v>0</v>
      </c>
      <c r="I66" s="41">
        <f>'Month (Million m3)'!H63+I65</f>
        <v>0</v>
      </c>
      <c r="J66" s="41">
        <f>'Month (Million m3)'!I63+J65</f>
        <v>5454.04</v>
      </c>
      <c r="K66" s="41">
        <f>'Month (Million m3)'!K63+K65</f>
        <v>0</v>
      </c>
      <c r="L66" s="41">
        <f>'Month (Million m3)'!Z63+L65</f>
        <v>0</v>
      </c>
      <c r="M66" s="41">
        <f>'Month (Million m3)'!AA63+M65</f>
        <v>0</v>
      </c>
      <c r="N66" s="41">
        <f>'Month (Million m3)'!AC63+N65</f>
        <v>0</v>
      </c>
      <c r="O66" s="41">
        <f>'Month (Million m3)'!AD63+O65</f>
        <v>0</v>
      </c>
      <c r="P66" s="41">
        <f t="shared" si="1"/>
        <v>0</v>
      </c>
      <c r="Q66" s="41">
        <f>'Month (Million m3)'!AF63+Q65</f>
        <v>0</v>
      </c>
      <c r="R66" s="41">
        <f>'Month (Million m3)'!AG63+R65</f>
        <v>6797.5300000000016</v>
      </c>
    </row>
    <row r="67" spans="1:18" x14ac:dyDescent="0.3">
      <c r="A67" s="32">
        <f t="shared" si="6"/>
        <v>2004</v>
      </c>
      <c r="B67" s="15" t="s">
        <v>93</v>
      </c>
      <c r="C67" s="41">
        <f>'Month (Million m3)'!B64+C66</f>
        <v>1572.62</v>
      </c>
      <c r="D67" s="41">
        <f>'Month (Million m3)'!C64+D66</f>
        <v>0</v>
      </c>
      <c r="E67" s="41">
        <f>'Month (Million m3)'!D64+E66</f>
        <v>0</v>
      </c>
      <c r="F67" s="41">
        <f>'Month (Million m3)'!E64+F66</f>
        <v>814.32000000000016</v>
      </c>
      <c r="G67" s="41">
        <f>'Month (Million m3)'!F64+G66</f>
        <v>5382.74</v>
      </c>
      <c r="H67" s="41">
        <f>'Month (Million m3)'!G64+H66</f>
        <v>0</v>
      </c>
      <c r="I67" s="41">
        <f>'Month (Million m3)'!H64+I66</f>
        <v>0</v>
      </c>
      <c r="J67" s="41">
        <f>'Month (Million m3)'!I64+J66</f>
        <v>6197.0599999999995</v>
      </c>
      <c r="K67" s="41">
        <f>'Month (Million m3)'!K64+K66</f>
        <v>0</v>
      </c>
      <c r="L67" s="41">
        <f>'Month (Million m3)'!Z64+L66</f>
        <v>0</v>
      </c>
      <c r="M67" s="41">
        <f>'Month (Million m3)'!AA64+M66</f>
        <v>0</v>
      </c>
      <c r="N67" s="41">
        <f>'Month (Million m3)'!AC64+N66</f>
        <v>0</v>
      </c>
      <c r="O67" s="41">
        <f>'Month (Million m3)'!AD64+O66</f>
        <v>0</v>
      </c>
      <c r="P67" s="41">
        <f t="shared" si="1"/>
        <v>0</v>
      </c>
      <c r="Q67" s="41">
        <f>'Month (Million m3)'!AF64+Q66</f>
        <v>0</v>
      </c>
      <c r="R67" s="41">
        <f>'Month (Million m3)'!AG64+R66</f>
        <v>7769.6900000000014</v>
      </c>
    </row>
    <row r="68" spans="1:18" x14ac:dyDescent="0.3">
      <c r="A68" s="32">
        <f t="shared" si="6"/>
        <v>2004</v>
      </c>
      <c r="B68" s="15" t="s">
        <v>94</v>
      </c>
      <c r="C68" s="41">
        <f>'Month (Million m3)'!B65+C67</f>
        <v>1892.4299999999998</v>
      </c>
      <c r="D68" s="41">
        <f>'Month (Million m3)'!C65+D67</f>
        <v>0</v>
      </c>
      <c r="E68" s="41">
        <f>'Month (Million m3)'!D65+E67</f>
        <v>0</v>
      </c>
      <c r="F68" s="41">
        <f>'Month (Million m3)'!E65+F67</f>
        <v>912.8900000000001</v>
      </c>
      <c r="G68" s="41">
        <f>'Month (Million m3)'!F65+G67</f>
        <v>6370.74</v>
      </c>
      <c r="H68" s="41">
        <f>'Month (Million m3)'!G65+H67</f>
        <v>0</v>
      </c>
      <c r="I68" s="41">
        <f>'Month (Million m3)'!H65+I67</f>
        <v>0</v>
      </c>
      <c r="J68" s="41">
        <f>'Month (Million m3)'!I65+J67</f>
        <v>7283.6299999999992</v>
      </c>
      <c r="K68" s="41">
        <f>'Month (Million m3)'!K65+K67</f>
        <v>0</v>
      </c>
      <c r="L68" s="41">
        <f>'Month (Million m3)'!Z65+L67</f>
        <v>0</v>
      </c>
      <c r="M68" s="41">
        <f>'Month (Million m3)'!AA65+M67</f>
        <v>0</v>
      </c>
      <c r="N68" s="41">
        <f>'Month (Million m3)'!AC65+N67</f>
        <v>0</v>
      </c>
      <c r="O68" s="41">
        <f>'Month (Million m3)'!AD65+O67</f>
        <v>0</v>
      </c>
      <c r="P68" s="41">
        <f t="shared" si="1"/>
        <v>0</v>
      </c>
      <c r="Q68" s="41">
        <f>'Month (Million m3)'!AF65+Q67</f>
        <v>0</v>
      </c>
      <c r="R68" s="41">
        <f>'Month (Million m3)'!AG65+R67</f>
        <v>9176.0700000000015</v>
      </c>
    </row>
    <row r="69" spans="1:18" x14ac:dyDescent="0.3">
      <c r="A69" s="49">
        <f t="shared" si="6"/>
        <v>2004</v>
      </c>
      <c r="B69" s="50" t="s">
        <v>95</v>
      </c>
      <c r="C69" s="51">
        <f>'Month (Million m3)'!B66+C68</f>
        <v>2339.1</v>
      </c>
      <c r="D69" s="51">
        <f>'Month (Million m3)'!C66+D68</f>
        <v>0</v>
      </c>
      <c r="E69" s="51">
        <f>'Month (Million m3)'!D66+E68</f>
        <v>0</v>
      </c>
      <c r="F69" s="51">
        <f>'Month (Million m3)'!E66+F68</f>
        <v>998.85000000000014</v>
      </c>
      <c r="G69" s="51">
        <f>'Month (Million m3)'!F66+G68</f>
        <v>7460.74</v>
      </c>
      <c r="H69" s="51">
        <f>'Month (Million m3)'!G66+H68</f>
        <v>0</v>
      </c>
      <c r="I69" s="51">
        <f>'Month (Million m3)'!H66+I68</f>
        <v>0</v>
      </c>
      <c r="J69" s="51">
        <f>'Month (Million m3)'!I66+J68</f>
        <v>8459.59</v>
      </c>
      <c r="K69" s="51">
        <f>'Month (Million m3)'!K66+K68</f>
        <v>0</v>
      </c>
      <c r="L69" s="51">
        <f>'Month (Million m3)'!Z66+L68</f>
        <v>0</v>
      </c>
      <c r="M69" s="51">
        <f>'Month (Million m3)'!AA66+M68</f>
        <v>0</v>
      </c>
      <c r="N69" s="51">
        <f>'Month (Million m3)'!AC66+N68</f>
        <v>0</v>
      </c>
      <c r="O69" s="51">
        <f>'Month (Million m3)'!AD66+O68</f>
        <v>0</v>
      </c>
      <c r="P69" s="51">
        <f t="shared" si="1"/>
        <v>0</v>
      </c>
      <c r="Q69" s="51">
        <f>'Month (Million m3)'!AF66+Q68</f>
        <v>0</v>
      </c>
      <c r="R69" s="51">
        <f>'Month (Million m3)'!AG66+R68</f>
        <v>10798.7</v>
      </c>
    </row>
    <row r="70" spans="1:18" x14ac:dyDescent="0.3">
      <c r="A70" s="32">
        <v>2005</v>
      </c>
      <c r="B70" s="15" t="s">
        <v>84</v>
      </c>
      <c r="C70" s="41">
        <f>'Month (Million m3)'!B67</f>
        <v>402.53</v>
      </c>
      <c r="D70" s="41">
        <f>'Month (Million m3)'!C67</f>
        <v>0</v>
      </c>
      <c r="E70" s="41">
        <f>'Month (Million m3)'!D67</f>
        <v>0</v>
      </c>
      <c r="F70" s="41">
        <f>'Month (Million m3)'!E67</f>
        <v>86.71</v>
      </c>
      <c r="G70" s="41">
        <f>'Month (Million m3)'!F67</f>
        <v>1061.9000000000001</v>
      </c>
      <c r="H70" s="41">
        <f>'Month (Million m3)'!G67</f>
        <v>0</v>
      </c>
      <c r="I70" s="41">
        <f>'Month (Million m3)'!H67</f>
        <v>0</v>
      </c>
      <c r="J70" s="41">
        <f>'Month (Million m3)'!I67</f>
        <v>1148.6099999999999</v>
      </c>
      <c r="K70" s="41">
        <f>'Month (Million m3)'!K67</f>
        <v>0</v>
      </c>
      <c r="L70" s="41">
        <f>'Month (Million m3)'!Z67</f>
        <v>0</v>
      </c>
      <c r="M70" s="41">
        <f>'Month (Million m3)'!AA67</f>
        <v>0</v>
      </c>
      <c r="N70" s="41">
        <f>'Month (Million m3)'!AC67</f>
        <v>0</v>
      </c>
      <c r="O70" s="41">
        <f>'Month (Million m3)'!AD67</f>
        <v>0</v>
      </c>
      <c r="P70" s="41">
        <f t="shared" si="1"/>
        <v>0</v>
      </c>
      <c r="Q70" s="41">
        <f>'Month (Million m3)'!AF67</f>
        <v>0</v>
      </c>
      <c r="R70" s="41">
        <f>'Month (Million m3)'!AG67</f>
        <v>1551.13</v>
      </c>
    </row>
    <row r="71" spans="1:18" x14ac:dyDescent="0.3">
      <c r="A71" s="32">
        <f>A70</f>
        <v>2005</v>
      </c>
      <c r="B71" s="15" t="s">
        <v>85</v>
      </c>
      <c r="C71" s="41">
        <f>'Month (Million m3)'!B68+C70</f>
        <v>815.38</v>
      </c>
      <c r="D71" s="41">
        <f>'Month (Million m3)'!C68+D70</f>
        <v>0</v>
      </c>
      <c r="E71" s="41">
        <f>'Month (Million m3)'!D68+E70</f>
        <v>0</v>
      </c>
      <c r="F71" s="41">
        <f>'Month (Million m3)'!E68+F70</f>
        <v>136.79</v>
      </c>
      <c r="G71" s="41">
        <f>'Month (Million m3)'!F68+G70</f>
        <v>2065.6800000000003</v>
      </c>
      <c r="H71" s="41">
        <f>'Month (Million m3)'!G68+H70</f>
        <v>0</v>
      </c>
      <c r="I71" s="41">
        <f>'Month (Million m3)'!H68+I70</f>
        <v>0</v>
      </c>
      <c r="J71" s="41">
        <f>'Month (Million m3)'!I68+J70</f>
        <v>2202.4699999999998</v>
      </c>
      <c r="K71" s="41">
        <f>'Month (Million m3)'!K68+K70</f>
        <v>0</v>
      </c>
      <c r="L71" s="41">
        <f>'Month (Million m3)'!Z68+L70</f>
        <v>0</v>
      </c>
      <c r="M71" s="41">
        <f>'Month (Million m3)'!AA68+M70</f>
        <v>0</v>
      </c>
      <c r="N71" s="41">
        <f>'Month (Million m3)'!AC68+N70</f>
        <v>0</v>
      </c>
      <c r="O71" s="41">
        <f>'Month (Million m3)'!AD68+O70</f>
        <v>0</v>
      </c>
      <c r="P71" s="41">
        <f t="shared" si="1"/>
        <v>0</v>
      </c>
      <c r="Q71" s="41">
        <f>'Month (Million m3)'!AF68+Q70</f>
        <v>0</v>
      </c>
      <c r="R71" s="41">
        <f>'Month (Million m3)'!AG68+R70</f>
        <v>3017.84</v>
      </c>
    </row>
    <row r="72" spans="1:18" x14ac:dyDescent="0.3">
      <c r="A72" s="32">
        <f t="shared" ref="A72:A81" si="7">A71</f>
        <v>2005</v>
      </c>
      <c r="B72" s="53" t="s">
        <v>86</v>
      </c>
      <c r="C72" s="41">
        <f>'Month (Million m3)'!B69+C71</f>
        <v>907.05</v>
      </c>
      <c r="D72" s="41">
        <f>'Month (Million m3)'!C69+D71</f>
        <v>0</v>
      </c>
      <c r="E72" s="41">
        <f>'Month (Million m3)'!D69+E71</f>
        <v>0</v>
      </c>
      <c r="F72" s="41">
        <f>'Month (Million m3)'!E69+F71</f>
        <v>249.58999999999997</v>
      </c>
      <c r="G72" s="41">
        <f>'Month (Million m3)'!F69+G71</f>
        <v>3122.6500000000005</v>
      </c>
      <c r="H72" s="41">
        <f>'Month (Million m3)'!G69+H71</f>
        <v>0</v>
      </c>
      <c r="I72" s="41">
        <f>'Month (Million m3)'!H69+I71</f>
        <v>0</v>
      </c>
      <c r="J72" s="41">
        <f>'Month (Million m3)'!I69+J71</f>
        <v>3372.25</v>
      </c>
      <c r="K72" s="41">
        <f>'Month (Million m3)'!K69+K71</f>
        <v>0</v>
      </c>
      <c r="L72" s="41">
        <f>'Month (Million m3)'!Z69+L71</f>
        <v>0</v>
      </c>
      <c r="M72" s="41">
        <f>'Month (Million m3)'!AA69+M71</f>
        <v>0</v>
      </c>
      <c r="N72" s="41">
        <f>'Month (Million m3)'!AC69+N71</f>
        <v>0</v>
      </c>
      <c r="O72" s="41">
        <f>'Month (Million m3)'!AD69+O71</f>
        <v>0</v>
      </c>
      <c r="P72" s="41">
        <f t="shared" si="1"/>
        <v>0</v>
      </c>
      <c r="Q72" s="41">
        <f>'Month (Million m3)'!AF69+Q71</f>
        <v>0</v>
      </c>
      <c r="R72" s="41">
        <f>'Month (Million m3)'!AG69+R71</f>
        <v>4279.29</v>
      </c>
    </row>
    <row r="73" spans="1:18" x14ac:dyDescent="0.3">
      <c r="A73" s="32">
        <f t="shared" si="7"/>
        <v>2005</v>
      </c>
      <c r="B73" s="15" t="s">
        <v>87</v>
      </c>
      <c r="C73" s="41">
        <f>'Month (Million m3)'!B70+C72</f>
        <v>907.05</v>
      </c>
      <c r="D73" s="41">
        <f>'Month (Million m3)'!C70+D72</f>
        <v>0</v>
      </c>
      <c r="E73" s="41">
        <f>'Month (Million m3)'!D70+E72</f>
        <v>0</v>
      </c>
      <c r="F73" s="41">
        <f>'Month (Million m3)'!E70+F72</f>
        <v>294.33</v>
      </c>
      <c r="G73" s="41">
        <f>'Month (Million m3)'!F70+G72</f>
        <v>4128.8600000000006</v>
      </c>
      <c r="H73" s="41">
        <f>'Month (Million m3)'!G70+H72</f>
        <v>0</v>
      </c>
      <c r="I73" s="41">
        <f>'Month (Million m3)'!H70+I72</f>
        <v>0</v>
      </c>
      <c r="J73" s="41">
        <f>'Month (Million m3)'!I70+J72</f>
        <v>4423.2</v>
      </c>
      <c r="K73" s="41">
        <f>'Month (Million m3)'!K70+K72</f>
        <v>0</v>
      </c>
      <c r="L73" s="41">
        <f>'Month (Million m3)'!Z70+L72</f>
        <v>0</v>
      </c>
      <c r="M73" s="41">
        <f>'Month (Million m3)'!AA70+M72</f>
        <v>0</v>
      </c>
      <c r="N73" s="41">
        <f>'Month (Million m3)'!AC70+N72</f>
        <v>0</v>
      </c>
      <c r="O73" s="41">
        <f>'Month (Million m3)'!AD70+O72</f>
        <v>0</v>
      </c>
      <c r="P73" s="41">
        <f t="shared" si="1"/>
        <v>0</v>
      </c>
      <c r="Q73" s="41">
        <f>'Month (Million m3)'!AF70+Q72</f>
        <v>0</v>
      </c>
      <c r="R73" s="41">
        <f>'Month (Million m3)'!AG70+R72</f>
        <v>5330.24</v>
      </c>
    </row>
    <row r="74" spans="1:18" x14ac:dyDescent="0.3">
      <c r="A74" s="32">
        <f t="shared" si="7"/>
        <v>2005</v>
      </c>
      <c r="B74" s="15" t="s">
        <v>88</v>
      </c>
      <c r="C74" s="41">
        <f>'Month (Million m3)'!B71+C73</f>
        <v>907.05</v>
      </c>
      <c r="D74" s="41">
        <f>'Month (Million m3)'!C71+D73</f>
        <v>0</v>
      </c>
      <c r="E74" s="41">
        <f>'Month (Million m3)'!D71+E73</f>
        <v>0</v>
      </c>
      <c r="F74" s="41">
        <f>'Month (Million m3)'!E71+F73</f>
        <v>382.37</v>
      </c>
      <c r="G74" s="41">
        <f>'Month (Million m3)'!F71+G73</f>
        <v>5092.8600000000006</v>
      </c>
      <c r="H74" s="41">
        <f>'Month (Million m3)'!G71+H73</f>
        <v>0</v>
      </c>
      <c r="I74" s="41">
        <f>'Month (Million m3)'!H71+I73</f>
        <v>0</v>
      </c>
      <c r="J74" s="41">
        <f>'Month (Million m3)'!I71+J73</f>
        <v>5475.24</v>
      </c>
      <c r="K74" s="41">
        <f>'Month (Million m3)'!K71+K73</f>
        <v>0</v>
      </c>
      <c r="L74" s="41">
        <f>'Month (Million m3)'!Z71+L73</f>
        <v>0</v>
      </c>
      <c r="M74" s="41">
        <f>'Month (Million m3)'!AA71+M73</f>
        <v>0</v>
      </c>
      <c r="N74" s="41">
        <f>'Month (Million m3)'!AC71+N73</f>
        <v>0</v>
      </c>
      <c r="O74" s="41">
        <f>'Month (Million m3)'!AD71+O73</f>
        <v>0</v>
      </c>
      <c r="P74" s="41">
        <f t="shared" si="1"/>
        <v>0</v>
      </c>
      <c r="Q74" s="41">
        <f>'Month (Million m3)'!AF71+Q73</f>
        <v>0</v>
      </c>
      <c r="R74" s="41">
        <f>'Month (Million m3)'!AG71+R73</f>
        <v>6382.28</v>
      </c>
    </row>
    <row r="75" spans="1:18" x14ac:dyDescent="0.3">
      <c r="A75" s="32">
        <f t="shared" si="7"/>
        <v>2005</v>
      </c>
      <c r="B75" s="15" t="s">
        <v>89</v>
      </c>
      <c r="C75" s="41">
        <f>'Month (Million m3)'!B72+C74</f>
        <v>907.05</v>
      </c>
      <c r="D75" s="41">
        <f>'Month (Million m3)'!C72+D74</f>
        <v>0</v>
      </c>
      <c r="E75" s="41">
        <f>'Month (Million m3)'!D72+E74</f>
        <v>0</v>
      </c>
      <c r="F75" s="41">
        <f>'Month (Million m3)'!E72+F74</f>
        <v>423.16</v>
      </c>
      <c r="G75" s="41">
        <f>'Month (Million m3)'!F72+G74</f>
        <v>5113.8600000000006</v>
      </c>
      <c r="H75" s="41">
        <f>'Month (Million m3)'!G72+H74</f>
        <v>0</v>
      </c>
      <c r="I75" s="41">
        <f>'Month (Million m3)'!H72+I74</f>
        <v>0</v>
      </c>
      <c r="J75" s="41">
        <f>'Month (Million m3)'!I72+J74</f>
        <v>5537.03</v>
      </c>
      <c r="K75" s="41">
        <f>'Month (Million m3)'!K72+K74</f>
        <v>0</v>
      </c>
      <c r="L75" s="41">
        <f>'Month (Million m3)'!Z72+L74</f>
        <v>0</v>
      </c>
      <c r="M75" s="41">
        <f>'Month (Million m3)'!AA72+M74</f>
        <v>0</v>
      </c>
      <c r="N75" s="41">
        <f>'Month (Million m3)'!AC72+N74</f>
        <v>0</v>
      </c>
      <c r="O75" s="41">
        <f>'Month (Million m3)'!AD72+O74</f>
        <v>0</v>
      </c>
      <c r="P75" s="41">
        <f t="shared" ref="P75:P138" si="8">Q75-K75-L75-M75-N75-O75</f>
        <v>0</v>
      </c>
      <c r="Q75" s="41">
        <f>'Month (Million m3)'!AF72+Q74</f>
        <v>0</v>
      </c>
      <c r="R75" s="41">
        <f>'Month (Million m3)'!AG72+R74</f>
        <v>6444.07</v>
      </c>
    </row>
    <row r="76" spans="1:18" x14ac:dyDescent="0.3">
      <c r="A76" s="32">
        <f t="shared" si="7"/>
        <v>2005</v>
      </c>
      <c r="B76" s="15" t="s">
        <v>90</v>
      </c>
      <c r="C76" s="41">
        <f>'Month (Million m3)'!B73+C75</f>
        <v>910.6099999999999</v>
      </c>
      <c r="D76" s="41">
        <f>'Month (Million m3)'!C73+D75</f>
        <v>0</v>
      </c>
      <c r="E76" s="41">
        <f>'Month (Million m3)'!D73+E75</f>
        <v>0</v>
      </c>
      <c r="F76" s="41">
        <f>'Month (Million m3)'!E73+F75</f>
        <v>484.75</v>
      </c>
      <c r="G76" s="41">
        <f>'Month (Million m3)'!F73+G75</f>
        <v>5506.5800000000008</v>
      </c>
      <c r="H76" s="41">
        <f>'Month (Million m3)'!G73+H75</f>
        <v>0</v>
      </c>
      <c r="I76" s="41">
        <f>'Month (Million m3)'!H73+I75</f>
        <v>0</v>
      </c>
      <c r="J76" s="41">
        <f>'Month (Million m3)'!I73+J75</f>
        <v>5991.34</v>
      </c>
      <c r="K76" s="41">
        <f>'Month (Million m3)'!K73+K75</f>
        <v>0</v>
      </c>
      <c r="L76" s="41">
        <f>'Month (Million m3)'!Z73+L75</f>
        <v>0</v>
      </c>
      <c r="M76" s="41">
        <f>'Month (Million m3)'!AA73+M75</f>
        <v>0</v>
      </c>
      <c r="N76" s="41">
        <f>'Month (Million m3)'!AC73+N75</f>
        <v>0</v>
      </c>
      <c r="O76" s="41">
        <f>'Month (Million m3)'!AD73+O75</f>
        <v>0</v>
      </c>
      <c r="P76" s="41">
        <f t="shared" si="8"/>
        <v>0</v>
      </c>
      <c r="Q76" s="41">
        <f>'Month (Million m3)'!AF73+Q75</f>
        <v>0</v>
      </c>
      <c r="R76" s="41">
        <f>'Month (Million m3)'!AG73+R75</f>
        <v>6901.95</v>
      </c>
    </row>
    <row r="77" spans="1:18" x14ac:dyDescent="0.3">
      <c r="A77" s="32">
        <f t="shared" si="7"/>
        <v>2005</v>
      </c>
      <c r="B77" s="15" t="s">
        <v>91</v>
      </c>
      <c r="C77" s="41">
        <f>'Month (Million m3)'!B74+C76</f>
        <v>1023.2099999999999</v>
      </c>
      <c r="D77" s="41">
        <f>'Month (Million m3)'!C74+D76</f>
        <v>0</v>
      </c>
      <c r="E77" s="41">
        <f>'Month (Million m3)'!D74+E76</f>
        <v>0</v>
      </c>
      <c r="F77" s="41">
        <f>'Month (Million m3)'!E74+F76</f>
        <v>559.79</v>
      </c>
      <c r="G77" s="41">
        <f>'Month (Million m3)'!F74+G76</f>
        <v>6574.6600000000008</v>
      </c>
      <c r="H77" s="41">
        <f>'Month (Million m3)'!G74+H76</f>
        <v>0</v>
      </c>
      <c r="I77" s="41">
        <f>'Month (Million m3)'!H74+I76</f>
        <v>0</v>
      </c>
      <c r="J77" s="41">
        <f>'Month (Million m3)'!I74+J76</f>
        <v>7134.46</v>
      </c>
      <c r="K77" s="41">
        <f>'Month (Million m3)'!K74+K76</f>
        <v>80.19</v>
      </c>
      <c r="L77" s="41">
        <f>'Month (Million m3)'!Z74+L76</f>
        <v>0</v>
      </c>
      <c r="M77" s="41">
        <f>'Month (Million m3)'!AA74+M76</f>
        <v>0</v>
      </c>
      <c r="N77" s="41">
        <f>'Month (Million m3)'!AC74+N76</f>
        <v>0</v>
      </c>
      <c r="O77" s="41">
        <f>'Month (Million m3)'!AD74+O76</f>
        <v>0</v>
      </c>
      <c r="P77" s="41">
        <f t="shared" si="8"/>
        <v>0</v>
      </c>
      <c r="Q77" s="41">
        <f>'Month (Million m3)'!AF74+Q76</f>
        <v>80.19</v>
      </c>
      <c r="R77" s="41">
        <f>'Month (Million m3)'!AG74+R76</f>
        <v>8237.86</v>
      </c>
    </row>
    <row r="78" spans="1:18" x14ac:dyDescent="0.3">
      <c r="A78" s="32">
        <f t="shared" si="7"/>
        <v>2005</v>
      </c>
      <c r="B78" s="15" t="s">
        <v>92</v>
      </c>
      <c r="C78" s="41">
        <f>'Month (Million m3)'!B75+C77</f>
        <v>1023.2099999999999</v>
      </c>
      <c r="D78" s="41">
        <f>'Month (Million m3)'!C75+D77</f>
        <v>0</v>
      </c>
      <c r="E78" s="41">
        <f>'Month (Million m3)'!D75+E77</f>
        <v>0</v>
      </c>
      <c r="F78" s="41">
        <f>'Month (Million m3)'!E75+F77</f>
        <v>634.62</v>
      </c>
      <c r="G78" s="41">
        <f>'Month (Million m3)'!F75+G77</f>
        <v>7531.420000000001</v>
      </c>
      <c r="H78" s="41">
        <f>'Month (Million m3)'!G75+H77</f>
        <v>0</v>
      </c>
      <c r="I78" s="41">
        <f>'Month (Million m3)'!H75+I77</f>
        <v>0</v>
      </c>
      <c r="J78" s="41">
        <f>'Month (Million m3)'!I75+J77</f>
        <v>8166.05</v>
      </c>
      <c r="K78" s="41">
        <f>'Month (Million m3)'!K75+K77</f>
        <v>112.17999999999999</v>
      </c>
      <c r="L78" s="41">
        <f>'Month (Million m3)'!Z75+L77</f>
        <v>0</v>
      </c>
      <c r="M78" s="41">
        <f>'Month (Million m3)'!AA75+M77</f>
        <v>0</v>
      </c>
      <c r="N78" s="41">
        <f>'Month (Million m3)'!AC75+N77</f>
        <v>0</v>
      </c>
      <c r="O78" s="41">
        <f>'Month (Million m3)'!AD75+O77</f>
        <v>0</v>
      </c>
      <c r="P78" s="41">
        <f t="shared" si="8"/>
        <v>0</v>
      </c>
      <c r="Q78" s="41">
        <f>'Month (Million m3)'!AF75+Q77</f>
        <v>112.17999999999999</v>
      </c>
      <c r="R78" s="41">
        <f>'Month (Million m3)'!AG75+R77</f>
        <v>9301.44</v>
      </c>
    </row>
    <row r="79" spans="1:18" x14ac:dyDescent="0.3">
      <c r="A79" s="32">
        <f t="shared" si="7"/>
        <v>2005</v>
      </c>
      <c r="B79" s="15" t="s">
        <v>93</v>
      </c>
      <c r="C79" s="41">
        <f>'Month (Million m3)'!B76+C78</f>
        <v>1060.23</v>
      </c>
      <c r="D79" s="41">
        <f>'Month (Million m3)'!C76+D78</f>
        <v>0</v>
      </c>
      <c r="E79" s="41">
        <f>'Month (Million m3)'!D76+E78</f>
        <v>0</v>
      </c>
      <c r="F79" s="41">
        <f>'Month (Million m3)'!E76+F78</f>
        <v>666.66</v>
      </c>
      <c r="G79" s="41">
        <f>'Month (Million m3)'!F76+G78</f>
        <v>8420.4600000000009</v>
      </c>
      <c r="H79" s="41">
        <f>'Month (Million m3)'!G76+H78</f>
        <v>0</v>
      </c>
      <c r="I79" s="41">
        <f>'Month (Million m3)'!H76+I78</f>
        <v>0</v>
      </c>
      <c r="J79" s="41">
        <f>'Month (Million m3)'!I76+J78</f>
        <v>9087.130000000001</v>
      </c>
      <c r="K79" s="41">
        <f>'Month (Million m3)'!K76+K78</f>
        <v>156.07999999999998</v>
      </c>
      <c r="L79" s="41">
        <f>'Month (Million m3)'!Z76+L78</f>
        <v>0</v>
      </c>
      <c r="M79" s="41">
        <f>'Month (Million m3)'!AA76+M78</f>
        <v>0</v>
      </c>
      <c r="N79" s="41">
        <f>'Month (Million m3)'!AC76+N78</f>
        <v>0</v>
      </c>
      <c r="O79" s="41">
        <f>'Month (Million m3)'!AD76+O78</f>
        <v>0</v>
      </c>
      <c r="P79" s="41">
        <f t="shared" si="8"/>
        <v>0</v>
      </c>
      <c r="Q79" s="41">
        <f>'Month (Million m3)'!AF76+Q78</f>
        <v>156.07999999999998</v>
      </c>
      <c r="R79" s="41">
        <f>'Month (Million m3)'!AG76+R78</f>
        <v>10303.43</v>
      </c>
    </row>
    <row r="80" spans="1:18" x14ac:dyDescent="0.3">
      <c r="A80" s="32">
        <f t="shared" si="7"/>
        <v>2005</v>
      </c>
      <c r="B80" s="15" t="s">
        <v>94</v>
      </c>
      <c r="C80" s="41">
        <f>'Month (Million m3)'!B77+C79</f>
        <v>1614.75</v>
      </c>
      <c r="D80" s="41">
        <f>'Month (Million m3)'!C77+D79</f>
        <v>0</v>
      </c>
      <c r="E80" s="41">
        <f>'Month (Million m3)'!D77+E79</f>
        <v>0</v>
      </c>
      <c r="F80" s="41">
        <f>'Month (Million m3)'!E77+F79</f>
        <v>710.92</v>
      </c>
      <c r="G80" s="41">
        <f>'Month (Million m3)'!F77+G79</f>
        <v>9460.4600000000009</v>
      </c>
      <c r="H80" s="41">
        <f>'Month (Million m3)'!G77+H79</f>
        <v>0</v>
      </c>
      <c r="I80" s="41">
        <f>'Month (Million m3)'!H77+I79</f>
        <v>0</v>
      </c>
      <c r="J80" s="41">
        <f>'Month (Million m3)'!I77+J79</f>
        <v>10171.390000000001</v>
      </c>
      <c r="K80" s="41">
        <f>'Month (Million m3)'!K77+K79</f>
        <v>223.17</v>
      </c>
      <c r="L80" s="41">
        <f>'Month (Million m3)'!Z77+L79</f>
        <v>0</v>
      </c>
      <c r="M80" s="41">
        <f>'Month (Million m3)'!AA77+M79</f>
        <v>0</v>
      </c>
      <c r="N80" s="41">
        <f>'Month (Million m3)'!AC77+N79</f>
        <v>0</v>
      </c>
      <c r="O80" s="41">
        <f>'Month (Million m3)'!AD77+O79</f>
        <v>0</v>
      </c>
      <c r="P80" s="41">
        <f t="shared" si="8"/>
        <v>0</v>
      </c>
      <c r="Q80" s="41">
        <f>'Month (Million m3)'!AF77+Q79</f>
        <v>223.17</v>
      </c>
      <c r="R80" s="41">
        <f>'Month (Million m3)'!AG77+R79</f>
        <v>12009.3</v>
      </c>
    </row>
    <row r="81" spans="1:18" x14ac:dyDescent="0.3">
      <c r="A81" s="49">
        <f t="shared" si="7"/>
        <v>2005</v>
      </c>
      <c r="B81" s="50" t="s">
        <v>95</v>
      </c>
      <c r="C81" s="51">
        <f>'Month (Million m3)'!B78+C80</f>
        <v>2203.46</v>
      </c>
      <c r="D81" s="51">
        <f>'Month (Million m3)'!C78+D80</f>
        <v>0</v>
      </c>
      <c r="E81" s="51">
        <f>'Month (Million m3)'!D78+E80</f>
        <v>0</v>
      </c>
      <c r="F81" s="51">
        <f>'Month (Million m3)'!E78+F80</f>
        <v>766.3599999999999</v>
      </c>
      <c r="G81" s="51">
        <f>'Month (Million m3)'!F78+G80</f>
        <v>10538.460000000001</v>
      </c>
      <c r="H81" s="51">
        <f>'Month (Million m3)'!G78+H80</f>
        <v>0</v>
      </c>
      <c r="I81" s="51">
        <f>'Month (Million m3)'!H78+I80</f>
        <v>0</v>
      </c>
      <c r="J81" s="51">
        <f>'Month (Million m3)'!I78+J80</f>
        <v>11304.830000000002</v>
      </c>
      <c r="K81" s="51">
        <f>'Month (Million m3)'!K78+K80</f>
        <v>419.17999999999995</v>
      </c>
      <c r="L81" s="51">
        <f>'Month (Million m3)'!Z78+L80</f>
        <v>0</v>
      </c>
      <c r="M81" s="51">
        <f>'Month (Million m3)'!AA78+M80</f>
        <v>0</v>
      </c>
      <c r="N81" s="51">
        <f>'Month (Million m3)'!AC78+N80</f>
        <v>80.459999999999994</v>
      </c>
      <c r="O81" s="51">
        <f>'Month (Million m3)'!AD78+O80</f>
        <v>0</v>
      </c>
      <c r="P81" s="51">
        <f t="shared" si="8"/>
        <v>4.2632564145606011E-14</v>
      </c>
      <c r="Q81" s="51">
        <f>'Month (Million m3)'!AF78+Q80</f>
        <v>499.64</v>
      </c>
      <c r="R81" s="51">
        <f>'Month (Million m3)'!AG78+R80</f>
        <v>14007.91</v>
      </c>
    </row>
    <row r="82" spans="1:18" x14ac:dyDescent="0.3">
      <c r="A82" s="32">
        <v>2006</v>
      </c>
      <c r="B82" s="15" t="s">
        <v>84</v>
      </c>
      <c r="C82" s="41">
        <f>'Month (Million m3)'!B79</f>
        <v>702.41</v>
      </c>
      <c r="D82" s="41">
        <f>'Month (Million m3)'!C79</f>
        <v>0</v>
      </c>
      <c r="E82" s="41">
        <f>'Month (Million m3)'!D79</f>
        <v>0</v>
      </c>
      <c r="F82" s="41">
        <f>'Month (Million m3)'!E79</f>
        <v>29.63</v>
      </c>
      <c r="G82" s="41">
        <f>'Month (Million m3)'!F79</f>
        <v>1039.55</v>
      </c>
      <c r="H82" s="41">
        <f>'Month (Million m3)'!G79</f>
        <v>0</v>
      </c>
      <c r="I82" s="41">
        <f>'Month (Million m3)'!H79</f>
        <v>0</v>
      </c>
      <c r="J82" s="41">
        <f>'Month (Million m3)'!I79</f>
        <v>1069.18</v>
      </c>
      <c r="K82" s="41">
        <f>'Month (Million m3)'!K79</f>
        <v>213.75</v>
      </c>
      <c r="L82" s="41">
        <f>'Month (Million m3)'!Z79</f>
        <v>0</v>
      </c>
      <c r="M82" s="41">
        <f>'Month (Million m3)'!AA79</f>
        <v>0</v>
      </c>
      <c r="N82" s="41">
        <f>'Month (Million m3)'!AC79</f>
        <v>68.72</v>
      </c>
      <c r="O82" s="41">
        <f>'Month (Million m3)'!AD79</f>
        <v>0</v>
      </c>
      <c r="P82" s="41">
        <f t="shared" si="8"/>
        <v>2.8421709430404007E-14</v>
      </c>
      <c r="Q82" s="41">
        <f>'Month (Million m3)'!AF79</f>
        <v>282.47000000000003</v>
      </c>
      <c r="R82" s="41">
        <f>'Month (Million m3)'!AG79</f>
        <v>2054.06</v>
      </c>
    </row>
    <row r="83" spans="1:18" x14ac:dyDescent="0.3">
      <c r="A83" s="32">
        <f>A82</f>
        <v>2006</v>
      </c>
      <c r="B83" s="15" t="s">
        <v>85</v>
      </c>
      <c r="C83" s="41">
        <f>'Month (Million m3)'!B80+C82</f>
        <v>1668.1100000000001</v>
      </c>
      <c r="D83" s="41">
        <f>'Month (Million m3)'!C80+D82</f>
        <v>0</v>
      </c>
      <c r="E83" s="41">
        <f>'Month (Million m3)'!D80+E82</f>
        <v>0</v>
      </c>
      <c r="F83" s="41">
        <f>'Month (Million m3)'!E80+F82</f>
        <v>82.679999999999993</v>
      </c>
      <c r="G83" s="41">
        <f>'Month (Million m3)'!F80+G82</f>
        <v>1947.56</v>
      </c>
      <c r="H83" s="41">
        <f>'Month (Million m3)'!G80+H82</f>
        <v>0</v>
      </c>
      <c r="I83" s="41">
        <f>'Month (Million m3)'!H80+I82</f>
        <v>0</v>
      </c>
      <c r="J83" s="41">
        <f>'Month (Million m3)'!I80+J82</f>
        <v>2030.23</v>
      </c>
      <c r="K83" s="41">
        <f>'Month (Million m3)'!K80+K82</f>
        <v>297.45999999999998</v>
      </c>
      <c r="L83" s="41">
        <f>'Month (Million m3)'!Z80+L82</f>
        <v>0</v>
      </c>
      <c r="M83" s="41">
        <f>'Month (Million m3)'!AA80+M82</f>
        <v>0</v>
      </c>
      <c r="N83" s="41">
        <f>'Month (Million m3)'!AC80+N82</f>
        <v>227.78</v>
      </c>
      <c r="O83" s="41">
        <f>'Month (Million m3)'!AD80+O82</f>
        <v>0</v>
      </c>
      <c r="P83" s="41">
        <f t="shared" si="8"/>
        <v>80.720000000000056</v>
      </c>
      <c r="Q83" s="41">
        <f>'Month (Million m3)'!AF80+Q82</f>
        <v>605.96</v>
      </c>
      <c r="R83" s="41">
        <f>'Month (Million m3)'!AG80+R82</f>
        <v>4304.2999999999993</v>
      </c>
    </row>
    <row r="84" spans="1:18" x14ac:dyDescent="0.3">
      <c r="A84" s="32">
        <f t="shared" ref="A84:A93" si="9">A83</f>
        <v>2006</v>
      </c>
      <c r="B84" s="53" t="s">
        <v>86</v>
      </c>
      <c r="C84" s="41">
        <f>'Month (Million m3)'!B81+C83</f>
        <v>2436.21</v>
      </c>
      <c r="D84" s="41">
        <f>'Month (Million m3)'!C81+D83</f>
        <v>0</v>
      </c>
      <c r="E84" s="41">
        <f>'Month (Million m3)'!D81+E83</f>
        <v>0</v>
      </c>
      <c r="F84" s="41">
        <f>'Month (Million m3)'!E81+F83</f>
        <v>130.93</v>
      </c>
      <c r="G84" s="41">
        <f>'Month (Million m3)'!F81+G83</f>
        <v>2889.2</v>
      </c>
      <c r="H84" s="41">
        <f>'Month (Million m3)'!G81+H83</f>
        <v>0</v>
      </c>
      <c r="I84" s="41">
        <f>'Month (Million m3)'!H81+I83</f>
        <v>0</v>
      </c>
      <c r="J84" s="41">
        <f>'Month (Million m3)'!I81+J83</f>
        <v>3020.13</v>
      </c>
      <c r="K84" s="41">
        <f>'Month (Million m3)'!K81+K83</f>
        <v>538.76</v>
      </c>
      <c r="L84" s="41">
        <f>'Month (Million m3)'!Z81+L83</f>
        <v>0</v>
      </c>
      <c r="M84" s="41">
        <f>'Month (Million m3)'!AA81+M83</f>
        <v>0</v>
      </c>
      <c r="N84" s="41">
        <f>'Month (Million m3)'!AC81+N83</f>
        <v>227.78</v>
      </c>
      <c r="O84" s="41">
        <f>'Month (Million m3)'!AD81+O83</f>
        <v>0</v>
      </c>
      <c r="P84" s="41">
        <f t="shared" si="8"/>
        <v>226.89000000000007</v>
      </c>
      <c r="Q84" s="41">
        <f>'Month (Million m3)'!AF81+Q83</f>
        <v>993.43000000000006</v>
      </c>
      <c r="R84" s="41">
        <f>'Month (Million m3)'!AG81+R83</f>
        <v>6449.7699999999986</v>
      </c>
    </row>
    <row r="85" spans="1:18" x14ac:dyDescent="0.3">
      <c r="A85" s="32">
        <f t="shared" si="9"/>
        <v>2006</v>
      </c>
      <c r="B85" s="15" t="s">
        <v>87</v>
      </c>
      <c r="C85" s="41">
        <f>'Month (Million m3)'!B82+C84</f>
        <v>2527.41</v>
      </c>
      <c r="D85" s="41">
        <f>'Month (Million m3)'!C82+D84</f>
        <v>0</v>
      </c>
      <c r="E85" s="41">
        <f>'Month (Million m3)'!D82+E84</f>
        <v>0</v>
      </c>
      <c r="F85" s="41">
        <f>'Month (Million m3)'!E82+F84</f>
        <v>163.71</v>
      </c>
      <c r="G85" s="41">
        <f>'Month (Million m3)'!F82+G84</f>
        <v>3745.79</v>
      </c>
      <c r="H85" s="41">
        <f>'Month (Million m3)'!G82+H84</f>
        <v>0</v>
      </c>
      <c r="I85" s="41">
        <f>'Month (Million m3)'!H82+I84</f>
        <v>0</v>
      </c>
      <c r="J85" s="41">
        <f>'Month (Million m3)'!I82+J84</f>
        <v>3909.5</v>
      </c>
      <c r="K85" s="41">
        <f>'Month (Million m3)'!K82+K84</f>
        <v>714.4</v>
      </c>
      <c r="L85" s="41">
        <f>'Month (Million m3)'!Z82+L84</f>
        <v>0</v>
      </c>
      <c r="M85" s="41">
        <f>'Month (Million m3)'!AA82+M84</f>
        <v>0</v>
      </c>
      <c r="N85" s="41">
        <f>'Month (Million m3)'!AC82+N84</f>
        <v>227.78</v>
      </c>
      <c r="O85" s="41">
        <f>'Month (Million m3)'!AD82+O84</f>
        <v>0</v>
      </c>
      <c r="P85" s="41">
        <f t="shared" si="8"/>
        <v>401.06000000000006</v>
      </c>
      <c r="Q85" s="41">
        <f>'Month (Million m3)'!AF82+Q84</f>
        <v>1343.24</v>
      </c>
      <c r="R85" s="41">
        <f>'Month (Million m3)'!AG82+R84</f>
        <v>7780.1499999999987</v>
      </c>
    </row>
    <row r="86" spans="1:18" x14ac:dyDescent="0.3">
      <c r="A86" s="32">
        <f t="shared" si="9"/>
        <v>2006</v>
      </c>
      <c r="B86" s="15" t="s">
        <v>88</v>
      </c>
      <c r="C86" s="41">
        <f>'Month (Million m3)'!B83+C85</f>
        <v>2527.41</v>
      </c>
      <c r="D86" s="41">
        <f>'Month (Million m3)'!C83+D85</f>
        <v>0</v>
      </c>
      <c r="E86" s="41">
        <f>'Month (Million m3)'!D83+E85</f>
        <v>0</v>
      </c>
      <c r="F86" s="41">
        <f>'Month (Million m3)'!E83+F85</f>
        <v>234.95</v>
      </c>
      <c r="G86" s="41">
        <f>'Month (Million m3)'!F83+G85</f>
        <v>4584.53</v>
      </c>
      <c r="H86" s="41">
        <f>'Month (Million m3)'!G83+H85</f>
        <v>0</v>
      </c>
      <c r="I86" s="41">
        <f>'Month (Million m3)'!H83+I85</f>
        <v>0</v>
      </c>
      <c r="J86" s="41">
        <f>'Month (Million m3)'!I83+J85</f>
        <v>4819.4799999999996</v>
      </c>
      <c r="K86" s="41">
        <f>'Month (Million m3)'!K83+K85</f>
        <v>878.86</v>
      </c>
      <c r="L86" s="41">
        <f>'Month (Million m3)'!Z83+L85</f>
        <v>0</v>
      </c>
      <c r="M86" s="41">
        <f>'Month (Million m3)'!AA83+M85</f>
        <v>0</v>
      </c>
      <c r="N86" s="41">
        <f>'Month (Million m3)'!AC83+N85</f>
        <v>227.78</v>
      </c>
      <c r="O86" s="41">
        <f>'Month (Million m3)'!AD83+O85</f>
        <v>0</v>
      </c>
      <c r="P86" s="41">
        <f t="shared" si="8"/>
        <v>401.06000000000006</v>
      </c>
      <c r="Q86" s="41">
        <f>'Month (Million m3)'!AF83+Q85</f>
        <v>1507.7</v>
      </c>
      <c r="R86" s="41">
        <f>'Month (Million m3)'!AG83+R85</f>
        <v>8854.5899999999983</v>
      </c>
    </row>
    <row r="87" spans="1:18" x14ac:dyDescent="0.3">
      <c r="A87" s="32">
        <f t="shared" si="9"/>
        <v>2006</v>
      </c>
      <c r="B87" s="15" t="s">
        <v>89</v>
      </c>
      <c r="C87" s="41">
        <f>'Month (Million m3)'!B84+C86</f>
        <v>2527.41</v>
      </c>
      <c r="D87" s="41">
        <f>'Month (Million m3)'!C84+D86</f>
        <v>0</v>
      </c>
      <c r="E87" s="41">
        <f>'Month (Million m3)'!D84+E86</f>
        <v>0</v>
      </c>
      <c r="F87" s="41">
        <f>'Month (Million m3)'!E84+F86</f>
        <v>241.32</v>
      </c>
      <c r="G87" s="41">
        <f>'Month (Million m3)'!F84+G86</f>
        <v>4997</v>
      </c>
      <c r="H87" s="41">
        <f>'Month (Million m3)'!G84+H86</f>
        <v>0</v>
      </c>
      <c r="I87" s="41">
        <f>'Month (Million m3)'!H84+I86</f>
        <v>0</v>
      </c>
      <c r="J87" s="41">
        <f>'Month (Million m3)'!I84+J86</f>
        <v>5238.32</v>
      </c>
      <c r="K87" s="41">
        <f>'Month (Million m3)'!K84+K86</f>
        <v>1044.6400000000001</v>
      </c>
      <c r="L87" s="41">
        <f>'Month (Million m3)'!Z84+L86</f>
        <v>0</v>
      </c>
      <c r="M87" s="41">
        <f>'Month (Million m3)'!AA84+M86</f>
        <v>0</v>
      </c>
      <c r="N87" s="41">
        <f>'Month (Million m3)'!AC84+N86</f>
        <v>227.78</v>
      </c>
      <c r="O87" s="41">
        <f>'Month (Million m3)'!AD84+O86</f>
        <v>0</v>
      </c>
      <c r="P87" s="41">
        <f t="shared" si="8"/>
        <v>401.05999999999995</v>
      </c>
      <c r="Q87" s="41">
        <f>'Month (Million m3)'!AF84+Q86</f>
        <v>1673.48</v>
      </c>
      <c r="R87" s="41">
        <f>'Month (Million m3)'!AG84+R86</f>
        <v>9439.2099999999991</v>
      </c>
    </row>
    <row r="88" spans="1:18" x14ac:dyDescent="0.3">
      <c r="A88" s="32">
        <f t="shared" si="9"/>
        <v>2006</v>
      </c>
      <c r="B88" s="15" t="s">
        <v>90</v>
      </c>
      <c r="C88" s="41">
        <f>'Month (Million m3)'!B85+C87</f>
        <v>2567.21</v>
      </c>
      <c r="D88" s="41">
        <f>'Month (Million m3)'!C85+D87</f>
        <v>0</v>
      </c>
      <c r="E88" s="41">
        <f>'Month (Million m3)'!D85+E87</f>
        <v>0</v>
      </c>
      <c r="F88" s="41">
        <f>'Month (Million m3)'!E85+F87</f>
        <v>252.78</v>
      </c>
      <c r="G88" s="41">
        <f>'Month (Million m3)'!F85+G87</f>
        <v>5915.16</v>
      </c>
      <c r="H88" s="41">
        <f>'Month (Million m3)'!G85+H87</f>
        <v>0</v>
      </c>
      <c r="I88" s="41">
        <f>'Month (Million m3)'!H85+I87</f>
        <v>0</v>
      </c>
      <c r="J88" s="41">
        <f>'Month (Million m3)'!I85+J87</f>
        <v>6167.94</v>
      </c>
      <c r="K88" s="41">
        <f>'Month (Million m3)'!K85+K87</f>
        <v>1150.92</v>
      </c>
      <c r="L88" s="41">
        <f>'Month (Million m3)'!Z85+L87</f>
        <v>0</v>
      </c>
      <c r="M88" s="41">
        <f>'Month (Million m3)'!AA85+M87</f>
        <v>0</v>
      </c>
      <c r="N88" s="41">
        <f>'Month (Million m3)'!AC85+N87</f>
        <v>331.04</v>
      </c>
      <c r="O88" s="41">
        <f>'Month (Million m3)'!AD85+O87</f>
        <v>0</v>
      </c>
      <c r="P88" s="41">
        <f t="shared" si="8"/>
        <v>401.05999999999989</v>
      </c>
      <c r="Q88" s="41">
        <f>'Month (Million m3)'!AF85+Q87</f>
        <v>1883.02</v>
      </c>
      <c r="R88" s="41">
        <f>'Month (Million m3)'!AG85+R87</f>
        <v>10618.169999999998</v>
      </c>
    </row>
    <row r="89" spans="1:18" x14ac:dyDescent="0.3">
      <c r="A89" s="32">
        <f t="shared" si="9"/>
        <v>2006</v>
      </c>
      <c r="B89" s="15" t="s">
        <v>91</v>
      </c>
      <c r="C89" s="41">
        <f>'Month (Million m3)'!B86+C88</f>
        <v>2597.81</v>
      </c>
      <c r="D89" s="41">
        <f>'Month (Million m3)'!C86+D88</f>
        <v>0</v>
      </c>
      <c r="E89" s="41">
        <f>'Month (Million m3)'!D86+E88</f>
        <v>0</v>
      </c>
      <c r="F89" s="41">
        <f>'Month (Million m3)'!E86+F88</f>
        <v>256.77999999999997</v>
      </c>
      <c r="G89" s="41">
        <f>'Month (Million m3)'!F86+G88</f>
        <v>6775.09</v>
      </c>
      <c r="H89" s="41">
        <f>'Month (Million m3)'!G86+H88</f>
        <v>0</v>
      </c>
      <c r="I89" s="41">
        <f>'Month (Million m3)'!H86+I88</f>
        <v>0</v>
      </c>
      <c r="J89" s="41">
        <f>'Month (Million m3)'!I86+J88</f>
        <v>7031.87</v>
      </c>
      <c r="K89" s="41">
        <f>'Month (Million m3)'!K86+K88</f>
        <v>1296.1500000000001</v>
      </c>
      <c r="L89" s="41">
        <f>'Month (Million m3)'!Z86+L88</f>
        <v>0</v>
      </c>
      <c r="M89" s="41">
        <f>'Month (Million m3)'!AA86+M88</f>
        <v>0</v>
      </c>
      <c r="N89" s="41">
        <f>'Month (Million m3)'!AC86+N88</f>
        <v>331.04</v>
      </c>
      <c r="O89" s="41">
        <f>'Month (Million m3)'!AD86+O88</f>
        <v>0</v>
      </c>
      <c r="P89" s="41">
        <f t="shared" si="8"/>
        <v>542.50999999999976</v>
      </c>
      <c r="Q89" s="41">
        <f>'Month (Million m3)'!AF86+Q88</f>
        <v>2169.6999999999998</v>
      </c>
      <c r="R89" s="41">
        <f>'Month (Million m3)'!AG86+R88</f>
        <v>11799.379999999997</v>
      </c>
    </row>
    <row r="90" spans="1:18" x14ac:dyDescent="0.3">
      <c r="A90" s="32">
        <f t="shared" si="9"/>
        <v>2006</v>
      </c>
      <c r="B90" s="15" t="s">
        <v>92</v>
      </c>
      <c r="C90" s="41">
        <f>'Month (Million m3)'!B87+C89</f>
        <v>2597.81</v>
      </c>
      <c r="D90" s="41">
        <f>'Month (Million m3)'!C87+D89</f>
        <v>0</v>
      </c>
      <c r="E90" s="41">
        <f>'Month (Million m3)'!D87+E89</f>
        <v>83.83</v>
      </c>
      <c r="F90" s="41">
        <f>'Month (Million m3)'!E87+F89</f>
        <v>284.14999999999998</v>
      </c>
      <c r="G90" s="41">
        <f>'Month (Million m3)'!F87+G89</f>
        <v>7602.16</v>
      </c>
      <c r="H90" s="41">
        <f>'Month (Million m3)'!G87+H89</f>
        <v>0</v>
      </c>
      <c r="I90" s="41">
        <f>'Month (Million m3)'!H87+I89</f>
        <v>0</v>
      </c>
      <c r="J90" s="41">
        <f>'Month (Million m3)'!I87+J89</f>
        <v>7970.1399999999994</v>
      </c>
      <c r="K90" s="41">
        <f>'Month (Million m3)'!K87+K89</f>
        <v>1340.14</v>
      </c>
      <c r="L90" s="41">
        <f>'Month (Million m3)'!Z87+L89</f>
        <v>0</v>
      </c>
      <c r="M90" s="41">
        <f>'Month (Million m3)'!AA87+M89</f>
        <v>0</v>
      </c>
      <c r="N90" s="41">
        <f>'Month (Million m3)'!AC87+N89</f>
        <v>331.04</v>
      </c>
      <c r="O90" s="41">
        <f>'Month (Million m3)'!AD87+O89</f>
        <v>0</v>
      </c>
      <c r="P90" s="41">
        <f t="shared" si="8"/>
        <v>647.96999999999957</v>
      </c>
      <c r="Q90" s="41">
        <f>'Month (Million m3)'!AF87+Q89</f>
        <v>2319.1499999999996</v>
      </c>
      <c r="R90" s="41">
        <f>'Month (Million m3)'!AG87+R89</f>
        <v>12887.089999999997</v>
      </c>
    </row>
    <row r="91" spans="1:18" x14ac:dyDescent="0.3">
      <c r="A91" s="32">
        <f t="shared" si="9"/>
        <v>2006</v>
      </c>
      <c r="B91" s="15" t="s">
        <v>93</v>
      </c>
      <c r="C91" s="41">
        <f>'Month (Million m3)'!B88+C90</f>
        <v>2597.81</v>
      </c>
      <c r="D91" s="41">
        <f>'Month (Million m3)'!C88+D90</f>
        <v>0</v>
      </c>
      <c r="E91" s="41">
        <f>'Month (Million m3)'!D88+E90</f>
        <v>1133.83</v>
      </c>
      <c r="F91" s="41">
        <f>'Month (Million m3)'!E88+F90</f>
        <v>297.79999999999995</v>
      </c>
      <c r="G91" s="41">
        <f>'Month (Million m3)'!F88+G90</f>
        <v>8106.8</v>
      </c>
      <c r="H91" s="41">
        <f>'Month (Million m3)'!G88+H90</f>
        <v>0</v>
      </c>
      <c r="I91" s="41">
        <f>'Month (Million m3)'!H88+I90</f>
        <v>0</v>
      </c>
      <c r="J91" s="41">
        <f>'Month (Million m3)'!I88+J90</f>
        <v>9538.43</v>
      </c>
      <c r="K91" s="41">
        <f>'Month (Million m3)'!K88+K90</f>
        <v>1488.94</v>
      </c>
      <c r="L91" s="41">
        <f>'Month (Million m3)'!Z88+L90</f>
        <v>71.36</v>
      </c>
      <c r="M91" s="41">
        <f>'Month (Million m3)'!AA88+M90</f>
        <v>0</v>
      </c>
      <c r="N91" s="41">
        <f>'Month (Million m3)'!AC88+N90</f>
        <v>331.04</v>
      </c>
      <c r="O91" s="41">
        <f>'Month (Million m3)'!AD88+O90</f>
        <v>0</v>
      </c>
      <c r="P91" s="41">
        <f t="shared" si="8"/>
        <v>800.96999999999957</v>
      </c>
      <c r="Q91" s="41">
        <f>'Month (Million m3)'!AF88+Q90</f>
        <v>2692.3099999999995</v>
      </c>
      <c r="R91" s="41">
        <f>'Month (Million m3)'!AG88+R90</f>
        <v>14828.539999999997</v>
      </c>
    </row>
    <row r="92" spans="1:18" x14ac:dyDescent="0.3">
      <c r="A92" s="32">
        <f t="shared" si="9"/>
        <v>2006</v>
      </c>
      <c r="B92" s="15" t="s">
        <v>94</v>
      </c>
      <c r="C92" s="41">
        <f>'Month (Million m3)'!B89+C91</f>
        <v>2675.41</v>
      </c>
      <c r="D92" s="41">
        <f>'Month (Million m3)'!C89+D91</f>
        <v>67.45</v>
      </c>
      <c r="E92" s="41">
        <f>'Month (Million m3)'!D89+E91</f>
        <v>2515.77</v>
      </c>
      <c r="F92" s="41">
        <f>'Month (Million m3)'!E89+F91</f>
        <v>304.36999999999995</v>
      </c>
      <c r="G92" s="41">
        <f>'Month (Million m3)'!F89+G91</f>
        <v>8846.9</v>
      </c>
      <c r="H92" s="41">
        <f>'Month (Million m3)'!G89+H91</f>
        <v>0</v>
      </c>
      <c r="I92" s="41">
        <f>'Month (Million m3)'!H89+I91</f>
        <v>0</v>
      </c>
      <c r="J92" s="41">
        <f>'Month (Million m3)'!I89+J91</f>
        <v>11667.04</v>
      </c>
      <c r="K92" s="41">
        <f>'Month (Million m3)'!K89+K91</f>
        <v>1705.63</v>
      </c>
      <c r="L92" s="41">
        <f>'Month (Million m3)'!Z89+L91</f>
        <v>71.36</v>
      </c>
      <c r="M92" s="41">
        <f>'Month (Million m3)'!AA89+M91</f>
        <v>0</v>
      </c>
      <c r="N92" s="41">
        <f>'Month (Million m3)'!AC89+N91</f>
        <v>331.04</v>
      </c>
      <c r="O92" s="41">
        <f>'Month (Million m3)'!AD89+O91</f>
        <v>0</v>
      </c>
      <c r="P92" s="41">
        <f t="shared" si="8"/>
        <v>956.89999999999941</v>
      </c>
      <c r="Q92" s="41">
        <f>'Month (Million m3)'!AF89+Q91</f>
        <v>3064.9299999999994</v>
      </c>
      <c r="R92" s="41">
        <f>'Month (Million m3)'!AG89+R91</f>
        <v>17474.819999999996</v>
      </c>
    </row>
    <row r="93" spans="1:18" x14ac:dyDescent="0.3">
      <c r="A93" s="49">
        <f t="shared" si="9"/>
        <v>2006</v>
      </c>
      <c r="B93" s="15" t="s">
        <v>95</v>
      </c>
      <c r="C93" s="51">
        <f>'Month (Million m3)'!B90+C92</f>
        <v>2787.5099999999998</v>
      </c>
      <c r="D93" s="51">
        <f>'Month (Million m3)'!C90+D92</f>
        <v>839.98</v>
      </c>
      <c r="E93" s="51">
        <f>'Month (Million m3)'!D90+E92</f>
        <v>3996.65</v>
      </c>
      <c r="F93" s="51">
        <f>'Month (Million m3)'!E90+F92</f>
        <v>312.93999999999994</v>
      </c>
      <c r="G93" s="51">
        <f>'Month (Million m3)'!F90+G92</f>
        <v>9693.56</v>
      </c>
      <c r="H93" s="51">
        <f>'Month (Million m3)'!G90+H92</f>
        <v>0</v>
      </c>
      <c r="I93" s="51">
        <f>'Month (Million m3)'!H90+I92</f>
        <v>0</v>
      </c>
      <c r="J93" s="51">
        <f>'Month (Million m3)'!I90+J92</f>
        <v>14003.150000000001</v>
      </c>
      <c r="K93" s="51">
        <f>'Month (Million m3)'!K90+K92</f>
        <v>1897.8000000000002</v>
      </c>
      <c r="L93" s="51">
        <f>'Month (Million m3)'!Z90+L92</f>
        <v>71.36</v>
      </c>
      <c r="M93" s="51">
        <f>'Month (Million m3)'!AA90+M92</f>
        <v>0</v>
      </c>
      <c r="N93" s="51">
        <f>'Month (Million m3)'!AC90+N92</f>
        <v>331.04</v>
      </c>
      <c r="O93" s="51">
        <f>'Month (Million m3)'!AD90+O92</f>
        <v>0</v>
      </c>
      <c r="P93" s="51">
        <f t="shared" si="8"/>
        <v>1141.8799999999994</v>
      </c>
      <c r="Q93" s="51">
        <f>'Month (Million m3)'!AF90+Q92</f>
        <v>3442.0799999999995</v>
      </c>
      <c r="R93" s="51">
        <f>'Month (Million m3)'!AG90+R92</f>
        <v>21072.709999999995</v>
      </c>
    </row>
    <row r="94" spans="1:18" x14ac:dyDescent="0.3">
      <c r="A94" s="54">
        <v>2007</v>
      </c>
      <c r="B94" s="55" t="s">
        <v>84</v>
      </c>
      <c r="C94" s="41">
        <f>'Month (Million m3)'!B91</f>
        <v>183.76</v>
      </c>
      <c r="D94" s="41">
        <f>'Month (Million m3)'!C91</f>
        <v>761.62</v>
      </c>
      <c r="E94" s="41">
        <f>'Month (Million m3)'!D91</f>
        <v>1370.17</v>
      </c>
      <c r="F94" s="41">
        <f>'Month (Million m3)'!E91</f>
        <v>17.21</v>
      </c>
      <c r="G94" s="41">
        <f>'Month (Million m3)'!F91</f>
        <v>741.54</v>
      </c>
      <c r="H94" s="41">
        <f>'Month (Million m3)'!G91</f>
        <v>0</v>
      </c>
      <c r="I94" s="41">
        <f>'Month (Million m3)'!H91</f>
        <v>0</v>
      </c>
      <c r="J94" s="41">
        <f>'Month (Million m3)'!I91</f>
        <v>2128.92</v>
      </c>
      <c r="K94" s="41">
        <f>'Month (Million m3)'!K91</f>
        <v>187</v>
      </c>
      <c r="L94" s="41">
        <f>'Month (Million m3)'!Z91</f>
        <v>77.92</v>
      </c>
      <c r="M94" s="41">
        <f>'Month (Million m3)'!AA91</f>
        <v>0</v>
      </c>
      <c r="N94" s="41">
        <f>'Month (Million m3)'!AC91</f>
        <v>71.540000000000006</v>
      </c>
      <c r="O94" s="41">
        <f>'Month (Million m3)'!AD91</f>
        <v>0</v>
      </c>
      <c r="P94" s="41">
        <f t="shared" si="8"/>
        <v>70.89</v>
      </c>
      <c r="Q94" s="41">
        <f>'Month (Million m3)'!AF91</f>
        <v>407.35</v>
      </c>
      <c r="R94" s="41">
        <f>'Month (Million m3)'!AG91</f>
        <v>3481.65</v>
      </c>
    </row>
    <row r="95" spans="1:18" x14ac:dyDescent="0.3">
      <c r="A95" s="32">
        <f>A94</f>
        <v>2007</v>
      </c>
      <c r="B95" s="15" t="s">
        <v>85</v>
      </c>
      <c r="C95" s="41">
        <f>'Month (Million m3)'!B92+C94</f>
        <v>318.32</v>
      </c>
      <c r="D95" s="41">
        <f>'Month (Million m3)'!C92+D94</f>
        <v>1430.37</v>
      </c>
      <c r="E95" s="41">
        <f>'Month (Million m3)'!D92+E94</f>
        <v>2799.9</v>
      </c>
      <c r="F95" s="41">
        <f>'Month (Million m3)'!E92+F94</f>
        <v>41</v>
      </c>
      <c r="G95" s="41">
        <f>'Month (Million m3)'!F92+G94</f>
        <v>1604.69</v>
      </c>
      <c r="H95" s="41">
        <f>'Month (Million m3)'!G92+H94</f>
        <v>0</v>
      </c>
      <c r="I95" s="41">
        <f>'Month (Million m3)'!H92+I94</f>
        <v>0</v>
      </c>
      <c r="J95" s="41">
        <f>'Month (Million m3)'!I92+J94</f>
        <v>4445.59</v>
      </c>
      <c r="K95" s="41">
        <f>'Month (Million m3)'!K92+K94</f>
        <v>333.14</v>
      </c>
      <c r="L95" s="41">
        <f>'Month (Million m3)'!Z92+L94</f>
        <v>147.76</v>
      </c>
      <c r="M95" s="41">
        <f>'Month (Million m3)'!AA92+M94</f>
        <v>0</v>
      </c>
      <c r="N95" s="41">
        <f>'Month (Million m3)'!AC92+N94</f>
        <v>75.38000000000001</v>
      </c>
      <c r="O95" s="41">
        <f>'Month (Million m3)'!AD92+O94</f>
        <v>0</v>
      </c>
      <c r="P95" s="41">
        <f t="shared" si="8"/>
        <v>144.75</v>
      </c>
      <c r="Q95" s="41">
        <f>'Month (Million m3)'!AF92+Q94</f>
        <v>701.03</v>
      </c>
      <c r="R95" s="41">
        <f>'Month (Million m3)'!AG92+R94</f>
        <v>6895.32</v>
      </c>
    </row>
    <row r="96" spans="1:18" x14ac:dyDescent="0.3">
      <c r="A96" s="32">
        <f t="shared" ref="A96:A105" si="10">A95</f>
        <v>2007</v>
      </c>
      <c r="B96" s="53" t="s">
        <v>86</v>
      </c>
      <c r="C96" s="41">
        <f>'Month (Million m3)'!B93+C95</f>
        <v>318.77999999999997</v>
      </c>
      <c r="D96" s="41">
        <f>'Month (Million m3)'!C93+D95</f>
        <v>2166.9299999999998</v>
      </c>
      <c r="E96" s="41">
        <f>'Month (Million m3)'!D93+E95</f>
        <v>4340.99</v>
      </c>
      <c r="F96" s="41">
        <f>'Month (Million m3)'!E93+F95</f>
        <v>42.34</v>
      </c>
      <c r="G96" s="41">
        <f>'Month (Million m3)'!F93+G95</f>
        <v>2526.3200000000002</v>
      </c>
      <c r="H96" s="41">
        <f>'Month (Million m3)'!G93+H95</f>
        <v>0</v>
      </c>
      <c r="I96" s="41">
        <f>'Month (Million m3)'!H93+I95</f>
        <v>0</v>
      </c>
      <c r="J96" s="41">
        <f>'Month (Million m3)'!I93+J95</f>
        <v>6909.65</v>
      </c>
      <c r="K96" s="41">
        <f>'Month (Million m3)'!K93+K95</f>
        <v>333.14</v>
      </c>
      <c r="L96" s="41">
        <f>'Month (Million m3)'!Z93+L95</f>
        <v>230.91</v>
      </c>
      <c r="M96" s="41">
        <f>'Month (Million m3)'!AA93+M95</f>
        <v>0</v>
      </c>
      <c r="N96" s="41">
        <f>'Month (Million m3)'!AC93+N95</f>
        <v>75.38000000000001</v>
      </c>
      <c r="O96" s="41">
        <f>'Month (Million m3)'!AD93+O95</f>
        <v>0</v>
      </c>
      <c r="P96" s="41">
        <f t="shared" si="8"/>
        <v>144.74999999999994</v>
      </c>
      <c r="Q96" s="41">
        <f>'Month (Million m3)'!AF93+Q95</f>
        <v>784.18</v>
      </c>
      <c r="R96" s="41">
        <f>'Month (Million m3)'!AG93+R95</f>
        <v>10179.549999999999</v>
      </c>
    </row>
    <row r="97" spans="1:18" x14ac:dyDescent="0.3">
      <c r="A97" s="32">
        <f t="shared" si="10"/>
        <v>2007</v>
      </c>
      <c r="B97" s="15" t="s">
        <v>87</v>
      </c>
      <c r="C97" s="41">
        <f>'Month (Million m3)'!B94+C96</f>
        <v>318.77999999999997</v>
      </c>
      <c r="D97" s="41">
        <f>'Month (Million m3)'!C94+D96</f>
        <v>2813.75</v>
      </c>
      <c r="E97" s="41">
        <f>'Month (Million m3)'!D94+E96</f>
        <v>5754.5</v>
      </c>
      <c r="F97" s="41">
        <f>'Month (Million m3)'!E94+F96</f>
        <v>89.98</v>
      </c>
      <c r="G97" s="41">
        <f>'Month (Million m3)'!F94+G96</f>
        <v>3101.8500000000004</v>
      </c>
      <c r="H97" s="41">
        <f>'Month (Million m3)'!G94+H96</f>
        <v>0</v>
      </c>
      <c r="I97" s="41">
        <f>'Month (Million m3)'!H94+I96</f>
        <v>0</v>
      </c>
      <c r="J97" s="41">
        <f>'Month (Million m3)'!I94+J96</f>
        <v>8946.33</v>
      </c>
      <c r="K97" s="41">
        <f>'Month (Million m3)'!K94+K96</f>
        <v>340.39</v>
      </c>
      <c r="L97" s="41">
        <f>'Month (Million m3)'!Z94+L96</f>
        <v>236.18</v>
      </c>
      <c r="M97" s="41">
        <f>'Month (Million m3)'!AA94+M96</f>
        <v>0</v>
      </c>
      <c r="N97" s="41">
        <f>'Month (Million m3)'!AC94+N96</f>
        <v>77.010000000000005</v>
      </c>
      <c r="O97" s="41">
        <f>'Month (Million m3)'!AD94+O96</f>
        <v>0</v>
      </c>
      <c r="P97" s="41">
        <f t="shared" si="8"/>
        <v>148.06</v>
      </c>
      <c r="Q97" s="41">
        <f>'Month (Million m3)'!AF94+Q96</f>
        <v>801.64</v>
      </c>
      <c r="R97" s="41">
        <f>'Month (Million m3)'!AG94+R96</f>
        <v>12880.509999999998</v>
      </c>
    </row>
    <row r="98" spans="1:18" x14ac:dyDescent="0.3">
      <c r="A98" s="32">
        <f t="shared" si="10"/>
        <v>2007</v>
      </c>
      <c r="B98" s="15" t="s">
        <v>88</v>
      </c>
      <c r="C98" s="41">
        <f>'Month (Million m3)'!B95+C97</f>
        <v>318.77999999999997</v>
      </c>
      <c r="D98" s="41">
        <f>'Month (Million m3)'!C95+D97</f>
        <v>3185.61</v>
      </c>
      <c r="E98" s="41">
        <f>'Month (Million m3)'!D95+E97</f>
        <v>6476.98</v>
      </c>
      <c r="F98" s="41">
        <f>'Month (Million m3)'!E95+F97</f>
        <v>130.15</v>
      </c>
      <c r="G98" s="41">
        <f>'Month (Million m3)'!F95+G97</f>
        <v>3456.8900000000003</v>
      </c>
      <c r="H98" s="41">
        <f>'Month (Million m3)'!G95+H97</f>
        <v>0</v>
      </c>
      <c r="I98" s="41">
        <f>'Month (Million m3)'!H95+I97</f>
        <v>0</v>
      </c>
      <c r="J98" s="41">
        <f>'Month (Million m3)'!I95+J97</f>
        <v>10064.02</v>
      </c>
      <c r="K98" s="41">
        <f>'Month (Million m3)'!K95+K97</f>
        <v>351.59</v>
      </c>
      <c r="L98" s="41">
        <f>'Month (Million m3)'!Z95+L97</f>
        <v>244.32</v>
      </c>
      <c r="M98" s="41">
        <f>'Month (Million m3)'!AA95+M97</f>
        <v>0</v>
      </c>
      <c r="N98" s="41">
        <f>'Month (Million m3)'!AC95+N97</f>
        <v>79.53</v>
      </c>
      <c r="O98" s="41">
        <f>'Month (Million m3)'!AD95+O97</f>
        <v>0</v>
      </c>
      <c r="P98" s="41">
        <f t="shared" si="8"/>
        <v>153.16000000000005</v>
      </c>
      <c r="Q98" s="41">
        <f>'Month (Million m3)'!AF95+Q97</f>
        <v>828.6</v>
      </c>
      <c r="R98" s="41">
        <f>'Month (Million m3)'!AG95+R97</f>
        <v>14397.019999999999</v>
      </c>
    </row>
    <row r="99" spans="1:18" x14ac:dyDescent="0.3">
      <c r="A99" s="32">
        <f t="shared" si="10"/>
        <v>2007</v>
      </c>
      <c r="B99" s="15" t="s">
        <v>89</v>
      </c>
      <c r="C99" s="41">
        <f>'Month (Million m3)'!B96+C98</f>
        <v>362.46999999999997</v>
      </c>
      <c r="D99" s="41">
        <f>'Month (Million m3)'!C96+D98</f>
        <v>3548.34</v>
      </c>
      <c r="E99" s="41">
        <f>'Month (Million m3)'!D96+E98</f>
        <v>7168.5099999999993</v>
      </c>
      <c r="F99" s="41">
        <f>'Month (Million m3)'!E96+F98</f>
        <v>138.99</v>
      </c>
      <c r="G99" s="41">
        <f>'Month (Million m3)'!F96+G98</f>
        <v>3686.86</v>
      </c>
      <c r="H99" s="41">
        <f>'Month (Million m3)'!G96+H98</f>
        <v>0</v>
      </c>
      <c r="I99" s="41">
        <f>'Month (Million m3)'!H96+I98</f>
        <v>0</v>
      </c>
      <c r="J99" s="41">
        <f>'Month (Million m3)'!I96+J98</f>
        <v>10994.36</v>
      </c>
      <c r="K99" s="41">
        <f>'Month (Million m3)'!K96+K98</f>
        <v>367.71</v>
      </c>
      <c r="L99" s="41">
        <f>'Month (Million m3)'!Z96+L98</f>
        <v>246.7</v>
      </c>
      <c r="M99" s="41">
        <f>'Month (Million m3)'!AA96+M98</f>
        <v>0</v>
      </c>
      <c r="N99" s="41">
        <f>'Month (Million m3)'!AC96+N98</f>
        <v>79.53</v>
      </c>
      <c r="O99" s="41">
        <f>'Month (Million m3)'!AD96+O98</f>
        <v>0</v>
      </c>
      <c r="P99" s="41">
        <f t="shared" si="8"/>
        <v>160.40000000000006</v>
      </c>
      <c r="Q99" s="41">
        <f>'Month (Million m3)'!AF96+Q98</f>
        <v>854.34</v>
      </c>
      <c r="R99" s="41">
        <f>'Month (Million m3)'!AG96+R98</f>
        <v>15759.529999999999</v>
      </c>
    </row>
    <row r="100" spans="1:18" x14ac:dyDescent="0.3">
      <c r="A100" s="32">
        <f t="shared" si="10"/>
        <v>2007</v>
      </c>
      <c r="B100" s="15" t="s">
        <v>90</v>
      </c>
      <c r="C100" s="41">
        <f>'Month (Million m3)'!B97+C99</f>
        <v>362.46999999999997</v>
      </c>
      <c r="D100" s="41">
        <f>'Month (Million m3)'!C97+D99</f>
        <v>3923.42</v>
      </c>
      <c r="E100" s="41">
        <f>'Month (Million m3)'!D97+E99</f>
        <v>7693.6999999999989</v>
      </c>
      <c r="F100" s="41">
        <f>'Month (Million m3)'!E97+F99</f>
        <v>171.74</v>
      </c>
      <c r="G100" s="41">
        <f>'Month (Million m3)'!F97+G99</f>
        <v>4046.07</v>
      </c>
      <c r="H100" s="41">
        <f>'Month (Million m3)'!G97+H99</f>
        <v>0</v>
      </c>
      <c r="I100" s="41">
        <f>'Month (Million m3)'!H97+I99</f>
        <v>0</v>
      </c>
      <c r="J100" s="41">
        <f>'Month (Million m3)'!I97+J99</f>
        <v>11911.51</v>
      </c>
      <c r="K100" s="41">
        <f>'Month (Million m3)'!K97+K99</f>
        <v>390.21</v>
      </c>
      <c r="L100" s="41">
        <f>'Month (Million m3)'!Z97+L99</f>
        <v>246.7</v>
      </c>
      <c r="M100" s="41">
        <f>'Month (Million m3)'!AA97+M99</f>
        <v>0</v>
      </c>
      <c r="N100" s="41">
        <f>'Month (Million m3)'!AC97+N99</f>
        <v>79.53</v>
      </c>
      <c r="O100" s="41">
        <f>'Month (Million m3)'!AD97+O99</f>
        <v>0</v>
      </c>
      <c r="P100" s="41">
        <f t="shared" si="8"/>
        <v>160.40000000000006</v>
      </c>
      <c r="Q100" s="41">
        <f>'Month (Million m3)'!AF97+Q99</f>
        <v>876.84</v>
      </c>
      <c r="R100" s="41">
        <f>'Month (Million m3)'!AG97+R99</f>
        <v>17074.259999999998</v>
      </c>
    </row>
    <row r="101" spans="1:18" x14ac:dyDescent="0.3">
      <c r="A101" s="32">
        <f t="shared" si="10"/>
        <v>2007</v>
      </c>
      <c r="B101" s="15" t="s">
        <v>91</v>
      </c>
      <c r="C101" s="41">
        <f>'Month (Million m3)'!B98+C100</f>
        <v>367.96999999999997</v>
      </c>
      <c r="D101" s="41">
        <f>'Month (Million m3)'!C98+D100</f>
        <v>4294.37</v>
      </c>
      <c r="E101" s="41">
        <f>'Month (Million m3)'!D98+E100</f>
        <v>8398.14</v>
      </c>
      <c r="F101" s="41">
        <f>'Month (Million m3)'!E98+F100</f>
        <v>187.89000000000001</v>
      </c>
      <c r="G101" s="41">
        <f>'Month (Million m3)'!F98+G100</f>
        <v>4448.7700000000004</v>
      </c>
      <c r="H101" s="41">
        <f>'Month (Million m3)'!G98+H100</f>
        <v>0</v>
      </c>
      <c r="I101" s="41">
        <f>'Month (Million m3)'!H98+I100</f>
        <v>0</v>
      </c>
      <c r="J101" s="41">
        <f>'Month (Million m3)'!I98+J100</f>
        <v>13034.8</v>
      </c>
      <c r="K101" s="41">
        <f>'Month (Million m3)'!K98+K100</f>
        <v>412.46999999999997</v>
      </c>
      <c r="L101" s="41">
        <f>'Month (Million m3)'!Z98+L100</f>
        <v>246.7</v>
      </c>
      <c r="M101" s="41">
        <f>'Month (Million m3)'!AA98+M100</f>
        <v>0</v>
      </c>
      <c r="N101" s="41">
        <f>'Month (Million m3)'!AC98+N100</f>
        <v>79.53</v>
      </c>
      <c r="O101" s="41">
        <f>'Month (Million m3)'!AD98+O100</f>
        <v>0</v>
      </c>
      <c r="P101" s="41">
        <f t="shared" si="8"/>
        <v>160.40000000000006</v>
      </c>
      <c r="Q101" s="41">
        <f>'Month (Million m3)'!AF98+Q100</f>
        <v>899.1</v>
      </c>
      <c r="R101" s="41">
        <f>'Month (Million m3)'!AG98+R100</f>
        <v>18596.259999999998</v>
      </c>
    </row>
    <row r="102" spans="1:18" x14ac:dyDescent="0.3">
      <c r="A102" s="32">
        <f t="shared" si="10"/>
        <v>2007</v>
      </c>
      <c r="B102" s="15" t="s">
        <v>92</v>
      </c>
      <c r="C102" s="41">
        <f>'Month (Million m3)'!B99+C101</f>
        <v>368.7</v>
      </c>
      <c r="D102" s="41">
        <f>'Month (Million m3)'!C99+D101</f>
        <v>4548.2</v>
      </c>
      <c r="E102" s="41">
        <f>'Month (Million m3)'!D99+E101</f>
        <v>9279.57</v>
      </c>
      <c r="F102" s="41">
        <f>'Month (Million m3)'!E99+F101</f>
        <v>223.70000000000002</v>
      </c>
      <c r="G102" s="41">
        <f>'Month (Million m3)'!F99+G101</f>
        <v>4808.97</v>
      </c>
      <c r="H102" s="41">
        <f>'Month (Million m3)'!G99+H101</f>
        <v>0</v>
      </c>
      <c r="I102" s="41">
        <f>'Month (Million m3)'!H99+I101</f>
        <v>0</v>
      </c>
      <c r="J102" s="41">
        <f>'Month (Million m3)'!I99+J101</f>
        <v>14312.24</v>
      </c>
      <c r="K102" s="41">
        <f>'Month (Million m3)'!K99+K101</f>
        <v>440.67999999999995</v>
      </c>
      <c r="L102" s="41">
        <f>'Month (Million m3)'!Z99+L101</f>
        <v>246.7</v>
      </c>
      <c r="M102" s="41">
        <f>'Month (Million m3)'!AA99+M101</f>
        <v>0</v>
      </c>
      <c r="N102" s="41">
        <f>'Month (Million m3)'!AC99+N101</f>
        <v>79.53</v>
      </c>
      <c r="O102" s="41">
        <f>'Month (Million m3)'!AD99+O101</f>
        <v>0</v>
      </c>
      <c r="P102" s="41">
        <f t="shared" si="8"/>
        <v>160.40000000000012</v>
      </c>
      <c r="Q102" s="41">
        <f>'Month (Million m3)'!AF99+Q101</f>
        <v>927.31000000000006</v>
      </c>
      <c r="R102" s="41">
        <f>'Month (Million m3)'!AG99+R101</f>
        <v>20156.48</v>
      </c>
    </row>
    <row r="103" spans="1:18" x14ac:dyDescent="0.3">
      <c r="A103" s="32">
        <f t="shared" si="10"/>
        <v>2007</v>
      </c>
      <c r="B103" s="15" t="s">
        <v>93</v>
      </c>
      <c r="C103" s="41">
        <f>'Month (Million m3)'!B100+C102</f>
        <v>396.90999999999997</v>
      </c>
      <c r="D103" s="41">
        <f>'Month (Million m3)'!C100+D102</f>
        <v>4925.08</v>
      </c>
      <c r="E103" s="41">
        <f>'Month (Million m3)'!D100+E102</f>
        <v>10609.81</v>
      </c>
      <c r="F103" s="41">
        <f>'Month (Million m3)'!E100+F102</f>
        <v>420.77</v>
      </c>
      <c r="G103" s="41">
        <f>'Month (Million m3)'!F100+G102</f>
        <v>5537.6500000000005</v>
      </c>
      <c r="H103" s="41">
        <f>'Month (Million m3)'!G100+H102</f>
        <v>0</v>
      </c>
      <c r="I103" s="41">
        <f>'Month (Million m3)'!H100+I102</f>
        <v>0</v>
      </c>
      <c r="J103" s="41">
        <f>'Month (Million m3)'!I100+J102</f>
        <v>16568.23</v>
      </c>
      <c r="K103" s="41">
        <f>'Month (Million m3)'!K100+K102</f>
        <v>492.93999999999994</v>
      </c>
      <c r="L103" s="41">
        <f>'Month (Million m3)'!Z100+L102</f>
        <v>246.7</v>
      </c>
      <c r="M103" s="41">
        <f>'Month (Million m3)'!AA100+M102</f>
        <v>0</v>
      </c>
      <c r="N103" s="41">
        <f>'Month (Million m3)'!AC100+N102</f>
        <v>98.25</v>
      </c>
      <c r="O103" s="41">
        <f>'Month (Million m3)'!AD100+O102</f>
        <v>0</v>
      </c>
      <c r="P103" s="41">
        <f t="shared" si="8"/>
        <v>160.40000000000015</v>
      </c>
      <c r="Q103" s="41">
        <f>'Month (Million m3)'!AF100+Q102</f>
        <v>998.29000000000008</v>
      </c>
      <c r="R103" s="41">
        <f>'Month (Million m3)'!AG100+R102</f>
        <v>22888.55</v>
      </c>
    </row>
    <row r="104" spans="1:18" x14ac:dyDescent="0.3">
      <c r="A104" s="32">
        <f t="shared" si="10"/>
        <v>2007</v>
      </c>
      <c r="B104" s="15" t="s">
        <v>94</v>
      </c>
      <c r="C104" s="41">
        <f>'Month (Million m3)'!B101+C103</f>
        <v>427.92999999999995</v>
      </c>
      <c r="D104" s="41">
        <f>'Month (Million m3)'!C101+D103</f>
        <v>5956.66</v>
      </c>
      <c r="E104" s="41">
        <f>'Month (Million m3)'!D101+E103</f>
        <v>11613.22</v>
      </c>
      <c r="F104" s="41">
        <f>'Month (Million m3)'!E101+F103</f>
        <v>675.72</v>
      </c>
      <c r="G104" s="41">
        <f>'Month (Million m3)'!F101+G103</f>
        <v>5995.39</v>
      </c>
      <c r="H104" s="41">
        <f>'Month (Million m3)'!G101+H103</f>
        <v>0</v>
      </c>
      <c r="I104" s="41">
        <f>'Month (Million m3)'!H101+I103</f>
        <v>0</v>
      </c>
      <c r="J104" s="41">
        <f>'Month (Million m3)'!I101+J103</f>
        <v>18284.329999999998</v>
      </c>
      <c r="K104" s="41">
        <f>'Month (Million m3)'!K101+K103</f>
        <v>577.65</v>
      </c>
      <c r="L104" s="41">
        <f>'Month (Million m3)'!Z101+L103</f>
        <v>246.7</v>
      </c>
      <c r="M104" s="41">
        <f>'Month (Million m3)'!AA101+M103</f>
        <v>0</v>
      </c>
      <c r="N104" s="41">
        <f>'Month (Million m3)'!AC101+N103</f>
        <v>247.73</v>
      </c>
      <c r="O104" s="41">
        <f>'Month (Million m3)'!AD101+O103</f>
        <v>0</v>
      </c>
      <c r="P104" s="41">
        <f t="shared" si="8"/>
        <v>160.40000000000006</v>
      </c>
      <c r="Q104" s="41">
        <f>'Month (Million m3)'!AF101+Q103</f>
        <v>1232.48</v>
      </c>
      <c r="R104" s="41">
        <f>'Month (Million m3)'!AG101+R103</f>
        <v>25901.439999999999</v>
      </c>
    </row>
    <row r="105" spans="1:18" x14ac:dyDescent="0.3">
      <c r="A105" s="49">
        <f t="shared" si="10"/>
        <v>2007</v>
      </c>
      <c r="B105" s="15" t="s">
        <v>95</v>
      </c>
      <c r="C105" s="51">
        <f>'Month (Million m3)'!B102+C104</f>
        <v>592.77</v>
      </c>
      <c r="D105" s="51">
        <f>'Month (Million m3)'!C102+D104</f>
        <v>7106.66</v>
      </c>
      <c r="E105" s="51">
        <f>'Month (Million m3)'!D102+E104</f>
        <v>12678.71</v>
      </c>
      <c r="F105" s="51">
        <f>'Month (Million m3)'!E102+F104</f>
        <v>973.93000000000006</v>
      </c>
      <c r="G105" s="51">
        <f>'Month (Million m3)'!F102+G104</f>
        <v>6686.1200000000008</v>
      </c>
      <c r="H105" s="51">
        <f>'Month (Million m3)'!G102+H104</f>
        <v>0</v>
      </c>
      <c r="I105" s="51">
        <f>'Month (Million m3)'!H102+I104</f>
        <v>0</v>
      </c>
      <c r="J105" s="51">
        <f>'Month (Million m3)'!I102+J104</f>
        <v>20338.759999999998</v>
      </c>
      <c r="K105" s="51">
        <f>'Month (Million m3)'!K102+K104</f>
        <v>643.19999999999993</v>
      </c>
      <c r="L105" s="51">
        <f>'Month (Million m3)'!Z102+L104</f>
        <v>246.7</v>
      </c>
      <c r="M105" s="51">
        <f>'Month (Million m3)'!AA102+M104</f>
        <v>0</v>
      </c>
      <c r="N105" s="51">
        <f>'Month (Million m3)'!AC102+N104</f>
        <v>353.01</v>
      </c>
      <c r="O105" s="51">
        <f>'Month (Million m3)'!AD102+O104</f>
        <v>0</v>
      </c>
      <c r="P105" s="51">
        <f t="shared" si="8"/>
        <v>160.40000000000009</v>
      </c>
      <c r="Q105" s="51">
        <f>'Month (Million m3)'!AF102+Q104</f>
        <v>1403.31</v>
      </c>
      <c r="R105" s="51">
        <f>'Month (Million m3)'!AG102+R104</f>
        <v>29441.539999999997</v>
      </c>
    </row>
    <row r="106" spans="1:18" x14ac:dyDescent="0.3">
      <c r="A106" s="54">
        <v>2008</v>
      </c>
      <c r="B106" s="55" t="s">
        <v>84</v>
      </c>
      <c r="C106" s="41">
        <f>'Month (Million m3)'!B103</f>
        <v>449.89</v>
      </c>
      <c r="D106" s="41">
        <f>'Month (Million m3)'!C103</f>
        <v>1126.17</v>
      </c>
      <c r="E106" s="41">
        <f>'Month (Million m3)'!D103</f>
        <v>1385.34</v>
      </c>
      <c r="F106" s="41">
        <f>'Month (Million m3)'!E103</f>
        <v>295.74</v>
      </c>
      <c r="G106" s="41">
        <f>'Month (Million m3)'!F103</f>
        <v>522.98</v>
      </c>
      <c r="H106" s="41">
        <f>'Month (Million m3)'!G103</f>
        <v>0</v>
      </c>
      <c r="I106" s="41">
        <f>'Month (Million m3)'!H103</f>
        <v>0</v>
      </c>
      <c r="J106" s="41">
        <f>'Month (Million m3)'!I103</f>
        <v>2204.06</v>
      </c>
      <c r="K106" s="41">
        <f>'Month (Million m3)'!K103</f>
        <v>111.6</v>
      </c>
      <c r="L106" s="41">
        <f>'Month (Million m3)'!Z103</f>
        <v>0</v>
      </c>
      <c r="M106" s="41">
        <f>'Month (Million m3)'!AA103</f>
        <v>0</v>
      </c>
      <c r="N106" s="41">
        <f>'Month (Million m3)'!AC103</f>
        <v>61.11</v>
      </c>
      <c r="O106" s="41">
        <f>'Month (Million m3)'!AD103</f>
        <v>0</v>
      </c>
      <c r="P106" s="41">
        <f t="shared" si="8"/>
        <v>1.4210854715202004E-14</v>
      </c>
      <c r="Q106" s="41">
        <f>'Month (Million m3)'!AF103</f>
        <v>172.71</v>
      </c>
      <c r="R106" s="41">
        <f>'Month (Million m3)'!AG103</f>
        <v>3952.82</v>
      </c>
    </row>
    <row r="107" spans="1:18" x14ac:dyDescent="0.3">
      <c r="A107" s="32">
        <f>A106</f>
        <v>2008</v>
      </c>
      <c r="B107" s="15" t="s">
        <v>85</v>
      </c>
      <c r="C107" s="41">
        <f>'Month (Million m3)'!B104+C106</f>
        <v>615.67999999999995</v>
      </c>
      <c r="D107" s="41">
        <f>'Month (Million m3)'!C104+D106</f>
        <v>2112.35</v>
      </c>
      <c r="E107" s="41">
        <f>'Month (Million m3)'!D104+E106</f>
        <v>2883.8599999999997</v>
      </c>
      <c r="F107" s="41">
        <f>'Month (Million m3)'!E104+F106</f>
        <v>542.17000000000007</v>
      </c>
      <c r="G107" s="41">
        <f>'Month (Million m3)'!F104+G106</f>
        <v>1305.93</v>
      </c>
      <c r="H107" s="41">
        <f>'Month (Million m3)'!G104+H106</f>
        <v>0</v>
      </c>
      <c r="I107" s="41">
        <f>'Month (Million m3)'!H104+I106</f>
        <v>0</v>
      </c>
      <c r="J107" s="41">
        <f>'Month (Million m3)'!I104+J106</f>
        <v>4731.96</v>
      </c>
      <c r="K107" s="41">
        <f>'Month (Million m3)'!K104+K106</f>
        <v>120.88</v>
      </c>
      <c r="L107" s="41">
        <f>'Month (Million m3)'!Z104+L106</f>
        <v>0</v>
      </c>
      <c r="M107" s="41">
        <f>'Month (Million m3)'!AA104+M106</f>
        <v>0</v>
      </c>
      <c r="N107" s="41">
        <f>'Month (Million m3)'!AC104+N106</f>
        <v>64.010000000000005</v>
      </c>
      <c r="O107" s="41">
        <f>'Month (Million m3)'!AD104+O106</f>
        <v>0</v>
      </c>
      <c r="P107" s="41">
        <f t="shared" si="8"/>
        <v>1.4210854715202004E-14</v>
      </c>
      <c r="Q107" s="41">
        <f>'Month (Million m3)'!AF104+Q106</f>
        <v>184.89000000000001</v>
      </c>
      <c r="R107" s="41">
        <f>'Month (Million m3)'!AG104+R106</f>
        <v>7644.8600000000006</v>
      </c>
    </row>
    <row r="108" spans="1:18" x14ac:dyDescent="0.3">
      <c r="A108" s="32">
        <f t="shared" ref="A108:A117" si="11">A107</f>
        <v>2008</v>
      </c>
      <c r="B108" s="15" t="s">
        <v>86</v>
      </c>
      <c r="C108" s="41">
        <f>'Month (Million m3)'!B105+C107</f>
        <v>790.78</v>
      </c>
      <c r="D108" s="41">
        <f>'Month (Million m3)'!C105+D107</f>
        <v>3150.06</v>
      </c>
      <c r="E108" s="41">
        <f>'Month (Million m3)'!D105+E107</f>
        <v>4514.2099999999991</v>
      </c>
      <c r="F108" s="41">
        <f>'Month (Million m3)'!E105+F107</f>
        <v>748.87000000000012</v>
      </c>
      <c r="G108" s="41">
        <f>'Month (Million m3)'!F105+G107</f>
        <v>2190.4899999999998</v>
      </c>
      <c r="H108" s="41">
        <f>'Month (Million m3)'!G105+H107</f>
        <v>0</v>
      </c>
      <c r="I108" s="41">
        <f>'Month (Million m3)'!H105+I107</f>
        <v>0</v>
      </c>
      <c r="J108" s="41">
        <f>'Month (Million m3)'!I105+J107</f>
        <v>7453.57</v>
      </c>
      <c r="K108" s="41">
        <f>'Month (Million m3)'!K105+K107</f>
        <v>127.35</v>
      </c>
      <c r="L108" s="41">
        <f>'Month (Million m3)'!Z105+L107</f>
        <v>0</v>
      </c>
      <c r="M108" s="41">
        <f>'Month (Million m3)'!AA105+M107</f>
        <v>0</v>
      </c>
      <c r="N108" s="41">
        <f>'Month (Million m3)'!AC105+N107</f>
        <v>66.03</v>
      </c>
      <c r="O108" s="41">
        <f>'Month (Million m3)'!AD105+O107</f>
        <v>0</v>
      </c>
      <c r="P108" s="41">
        <f t="shared" si="8"/>
        <v>1.0000000000019327E-2</v>
      </c>
      <c r="Q108" s="41">
        <f>'Month (Million m3)'!AF105+Q107</f>
        <v>193.39000000000001</v>
      </c>
      <c r="R108" s="41">
        <f>'Month (Million m3)'!AG105+R107</f>
        <v>11587.78</v>
      </c>
    </row>
    <row r="109" spans="1:18" x14ac:dyDescent="0.3">
      <c r="A109" s="32">
        <f t="shared" si="11"/>
        <v>2008</v>
      </c>
      <c r="B109" s="15" t="s">
        <v>87</v>
      </c>
      <c r="C109" s="41">
        <f>'Month (Million m3)'!B106+C108</f>
        <v>1067.7</v>
      </c>
      <c r="D109" s="41">
        <f>'Month (Million m3)'!C106+D108</f>
        <v>4000.37</v>
      </c>
      <c r="E109" s="41">
        <f>'Month (Million m3)'!D106+E108</f>
        <v>5604.7799999999988</v>
      </c>
      <c r="F109" s="41">
        <f>'Month (Million m3)'!E106+F108</f>
        <v>916.72000000000014</v>
      </c>
      <c r="G109" s="41">
        <f>'Month (Million m3)'!F106+G108</f>
        <v>2960.49</v>
      </c>
      <c r="H109" s="41">
        <f>'Month (Million m3)'!G106+H108</f>
        <v>0</v>
      </c>
      <c r="I109" s="41">
        <f>'Month (Million m3)'!H106+I108</f>
        <v>0</v>
      </c>
      <c r="J109" s="41">
        <f>'Month (Million m3)'!I106+J108</f>
        <v>9481.99</v>
      </c>
      <c r="K109" s="41">
        <f>'Month (Million m3)'!K106+K108</f>
        <v>160.94999999999999</v>
      </c>
      <c r="L109" s="41">
        <f>'Month (Million m3)'!Z106+L108</f>
        <v>0</v>
      </c>
      <c r="M109" s="41">
        <f>'Month (Million m3)'!AA106+M108</f>
        <v>0</v>
      </c>
      <c r="N109" s="41">
        <f>'Month (Million m3)'!AC106+N108</f>
        <v>85.51</v>
      </c>
      <c r="O109" s="41">
        <f>'Month (Million m3)'!AD106+O108</f>
        <v>0</v>
      </c>
      <c r="P109" s="41">
        <f t="shared" si="8"/>
        <v>1.4210854715202004E-14</v>
      </c>
      <c r="Q109" s="41">
        <f>'Month (Million m3)'!AF106+Q108</f>
        <v>246.46</v>
      </c>
      <c r="R109" s="41">
        <f>'Month (Million m3)'!AG106+R108</f>
        <v>14796.5</v>
      </c>
    </row>
    <row r="110" spans="1:18" x14ac:dyDescent="0.3">
      <c r="A110" s="32">
        <f t="shared" si="11"/>
        <v>2008</v>
      </c>
      <c r="B110" s="15" t="s">
        <v>88</v>
      </c>
      <c r="C110" s="41">
        <f>'Month (Million m3)'!B107+C109</f>
        <v>1094.4000000000001</v>
      </c>
      <c r="D110" s="41">
        <f>'Month (Million m3)'!C107+D109</f>
        <v>4552.01</v>
      </c>
      <c r="E110" s="41">
        <f>'Month (Million m3)'!D107+E109</f>
        <v>6300.3399999999983</v>
      </c>
      <c r="F110" s="41">
        <f>'Month (Million m3)'!E107+F109</f>
        <v>1121.0400000000002</v>
      </c>
      <c r="G110" s="41">
        <f>'Month (Million m3)'!F107+G109</f>
        <v>3594.46</v>
      </c>
      <c r="H110" s="41">
        <f>'Month (Million m3)'!G107+H109</f>
        <v>0</v>
      </c>
      <c r="I110" s="41">
        <f>'Month (Million m3)'!H107+I109</f>
        <v>0</v>
      </c>
      <c r="J110" s="41">
        <f>'Month (Million m3)'!I107+J109</f>
        <v>11015.84</v>
      </c>
      <c r="K110" s="41">
        <f>'Month (Million m3)'!K107+K109</f>
        <v>187.64</v>
      </c>
      <c r="L110" s="41">
        <f>'Month (Million m3)'!Z107+L109</f>
        <v>0</v>
      </c>
      <c r="M110" s="41">
        <f>'Month (Million m3)'!AA107+M109</f>
        <v>0</v>
      </c>
      <c r="N110" s="41">
        <f>'Month (Million m3)'!AC107+N109</f>
        <v>85.51</v>
      </c>
      <c r="O110" s="41">
        <f>'Month (Million m3)'!AD107+O109</f>
        <v>0</v>
      </c>
      <c r="P110" s="41">
        <f t="shared" si="8"/>
        <v>4.2632564145606011E-14</v>
      </c>
      <c r="Q110" s="41">
        <f>'Month (Million m3)'!AF107+Q109</f>
        <v>273.15000000000003</v>
      </c>
      <c r="R110" s="41">
        <f>'Month (Million m3)'!AG107+R109</f>
        <v>16935.38</v>
      </c>
    </row>
    <row r="111" spans="1:18" x14ac:dyDescent="0.3">
      <c r="A111" s="32">
        <f t="shared" si="11"/>
        <v>2008</v>
      </c>
      <c r="B111" s="15" t="s">
        <v>89</v>
      </c>
      <c r="C111" s="41">
        <f>'Month (Million m3)'!B108+C110</f>
        <v>1094.4000000000001</v>
      </c>
      <c r="D111" s="41">
        <f>'Month (Million m3)'!C108+D110</f>
        <v>5074.62</v>
      </c>
      <c r="E111" s="41">
        <f>'Month (Million m3)'!D108+E110</f>
        <v>6962.3299999999981</v>
      </c>
      <c r="F111" s="41">
        <f>'Month (Million m3)'!E108+F110</f>
        <v>1312.7700000000002</v>
      </c>
      <c r="G111" s="41">
        <f>'Month (Million m3)'!F108+G110</f>
        <v>3891.7</v>
      </c>
      <c r="H111" s="41">
        <f>'Month (Million m3)'!G108+H110</f>
        <v>0</v>
      </c>
      <c r="I111" s="41">
        <f>'Month (Million m3)'!H108+I110</f>
        <v>0</v>
      </c>
      <c r="J111" s="41">
        <f>'Month (Million m3)'!I108+J110</f>
        <v>12166.8</v>
      </c>
      <c r="K111" s="41">
        <f>'Month (Million m3)'!K108+K110</f>
        <v>196.38</v>
      </c>
      <c r="L111" s="41">
        <f>'Month (Million m3)'!Z108+L110</f>
        <v>0</v>
      </c>
      <c r="M111" s="41">
        <f>'Month (Million m3)'!AA108+M110</f>
        <v>0</v>
      </c>
      <c r="N111" s="41">
        <f>'Month (Million m3)'!AC108+N110</f>
        <v>85.51</v>
      </c>
      <c r="O111" s="41">
        <f>'Month (Million m3)'!AD108+O110</f>
        <v>0</v>
      </c>
      <c r="P111" s="41">
        <f t="shared" si="8"/>
        <v>4.2632564145606011E-14</v>
      </c>
      <c r="Q111" s="41">
        <f>'Month (Million m3)'!AF108+Q110</f>
        <v>281.89000000000004</v>
      </c>
      <c r="R111" s="41">
        <f>'Month (Million m3)'!AG108+R110</f>
        <v>18617.690000000002</v>
      </c>
    </row>
    <row r="112" spans="1:18" x14ac:dyDescent="0.3">
      <c r="A112" s="32">
        <f t="shared" si="11"/>
        <v>2008</v>
      </c>
      <c r="B112" s="15" t="s">
        <v>90</v>
      </c>
      <c r="C112" s="41">
        <f>'Month (Million m3)'!B109+C111</f>
        <v>1095.21</v>
      </c>
      <c r="D112" s="41">
        <f>'Month (Million m3)'!C109+D111</f>
        <v>5607.99</v>
      </c>
      <c r="E112" s="41">
        <f>'Month (Million m3)'!D109+E111</f>
        <v>8592.6999999999971</v>
      </c>
      <c r="F112" s="41">
        <f>'Month (Million m3)'!E109+F111</f>
        <v>1520.9</v>
      </c>
      <c r="G112" s="41">
        <f>'Month (Million m3)'!F109+G111</f>
        <v>4410.91</v>
      </c>
      <c r="H112" s="41">
        <f>'Month (Million m3)'!G109+H111</f>
        <v>4.71</v>
      </c>
      <c r="I112" s="41">
        <f>'Month (Million m3)'!H109+I111</f>
        <v>0</v>
      </c>
      <c r="J112" s="41">
        <f>'Month (Million m3)'!I109+J111</f>
        <v>14529.21</v>
      </c>
      <c r="K112" s="41">
        <f>'Month (Million m3)'!K109+K111</f>
        <v>218</v>
      </c>
      <c r="L112" s="41">
        <f>'Month (Million m3)'!Z109+L111</f>
        <v>0</v>
      </c>
      <c r="M112" s="41">
        <f>'Month (Million m3)'!AA109+M111</f>
        <v>0</v>
      </c>
      <c r="N112" s="41">
        <f>'Month (Million m3)'!AC109+N111</f>
        <v>85.51</v>
      </c>
      <c r="O112" s="41">
        <f>'Month (Million m3)'!AD109+O111</f>
        <v>0</v>
      </c>
      <c r="P112" s="41">
        <f t="shared" si="8"/>
        <v>4.2632564145606011E-14</v>
      </c>
      <c r="Q112" s="41">
        <f>'Month (Million m3)'!AF109+Q111</f>
        <v>303.51000000000005</v>
      </c>
      <c r="R112" s="41">
        <f>'Month (Million m3)'!AG109+R111</f>
        <v>21535.890000000003</v>
      </c>
    </row>
    <row r="113" spans="1:18" x14ac:dyDescent="0.3">
      <c r="A113" s="32">
        <f t="shared" si="11"/>
        <v>2008</v>
      </c>
      <c r="B113" s="15" t="s">
        <v>91</v>
      </c>
      <c r="C113" s="41">
        <f>'Month (Million m3)'!B110+C112</f>
        <v>1095.21</v>
      </c>
      <c r="D113" s="41">
        <f>'Month (Million m3)'!C110+D112</f>
        <v>6107.82</v>
      </c>
      <c r="E113" s="41">
        <f>'Month (Million m3)'!D110+E112</f>
        <v>9789.1799999999967</v>
      </c>
      <c r="F113" s="41">
        <f>'Month (Million m3)'!E110+F112</f>
        <v>1589.5500000000002</v>
      </c>
      <c r="G113" s="41">
        <f>'Month (Million m3)'!F110+G112</f>
        <v>4491.83</v>
      </c>
      <c r="H113" s="41">
        <f>'Month (Million m3)'!G110+H112</f>
        <v>33.909999999999997</v>
      </c>
      <c r="I113" s="41">
        <f>'Month (Million m3)'!H110+I112</f>
        <v>0</v>
      </c>
      <c r="J113" s="41">
        <f>'Month (Million m3)'!I110+J112</f>
        <v>15904.46</v>
      </c>
      <c r="K113" s="41">
        <f>'Month (Million m3)'!K110+K112</f>
        <v>218</v>
      </c>
      <c r="L113" s="41">
        <f>'Month (Million m3)'!Z110+L112</f>
        <v>0</v>
      </c>
      <c r="M113" s="41">
        <f>'Month (Million m3)'!AA110+M112</f>
        <v>0</v>
      </c>
      <c r="N113" s="41">
        <f>'Month (Million m3)'!AC110+N112</f>
        <v>101.98</v>
      </c>
      <c r="O113" s="41">
        <f>'Month (Million m3)'!AD110+O112</f>
        <v>0</v>
      </c>
      <c r="P113" s="41">
        <f t="shared" si="8"/>
        <v>1.4210854715202004E-14</v>
      </c>
      <c r="Q113" s="41">
        <f>'Month (Million m3)'!AF110+Q112</f>
        <v>319.98</v>
      </c>
      <c r="R113" s="41">
        <f>'Month (Million m3)'!AG110+R112</f>
        <v>23427.450000000004</v>
      </c>
    </row>
    <row r="114" spans="1:18" x14ac:dyDescent="0.3">
      <c r="A114" s="32">
        <f t="shared" si="11"/>
        <v>2008</v>
      </c>
      <c r="B114" s="15" t="s">
        <v>92</v>
      </c>
      <c r="C114" s="41">
        <f>'Month (Million m3)'!B111+C113</f>
        <v>1095.21</v>
      </c>
      <c r="D114" s="41">
        <f>'Month (Million m3)'!C111+D113</f>
        <v>6404.32</v>
      </c>
      <c r="E114" s="41">
        <f>'Month (Million m3)'!D111+E113</f>
        <v>10602.789999999997</v>
      </c>
      <c r="F114" s="41">
        <f>'Month (Million m3)'!E111+F113</f>
        <v>1776.2100000000003</v>
      </c>
      <c r="G114" s="41">
        <f>'Month (Million m3)'!F111+G113</f>
        <v>4526.26</v>
      </c>
      <c r="H114" s="41">
        <f>'Month (Million m3)'!G111+H113</f>
        <v>70.55</v>
      </c>
      <c r="I114" s="41">
        <f>'Month (Million m3)'!H111+I113</f>
        <v>0</v>
      </c>
      <c r="J114" s="41">
        <f>'Month (Million m3)'!I111+J113</f>
        <v>16975.8</v>
      </c>
      <c r="K114" s="41">
        <f>'Month (Million m3)'!K111+K113</f>
        <v>218</v>
      </c>
      <c r="L114" s="41">
        <f>'Month (Million m3)'!Z111+L113</f>
        <v>0</v>
      </c>
      <c r="M114" s="41">
        <f>'Month (Million m3)'!AA111+M113</f>
        <v>0</v>
      </c>
      <c r="N114" s="41">
        <f>'Month (Million m3)'!AC111+N113</f>
        <v>137.54000000000002</v>
      </c>
      <c r="O114" s="41">
        <f>'Month (Million m3)'!AD111+O113</f>
        <v>0</v>
      </c>
      <c r="P114" s="41">
        <f t="shared" si="8"/>
        <v>0</v>
      </c>
      <c r="Q114" s="41">
        <f>'Month (Million m3)'!AF111+Q113</f>
        <v>355.54</v>
      </c>
      <c r="R114" s="41">
        <f>'Month (Million m3)'!AG111+R113</f>
        <v>24830.840000000004</v>
      </c>
    </row>
    <row r="115" spans="1:18" x14ac:dyDescent="0.3">
      <c r="A115" s="32">
        <f t="shared" si="11"/>
        <v>2008</v>
      </c>
      <c r="B115" s="15" t="s">
        <v>93</v>
      </c>
      <c r="C115" s="41">
        <f>'Month (Million m3)'!B112+C114</f>
        <v>1095.21</v>
      </c>
      <c r="D115" s="41">
        <f>'Month (Million m3)'!C112+D114</f>
        <v>6893.1799999999994</v>
      </c>
      <c r="E115" s="41">
        <f>'Month (Million m3)'!D112+E114</f>
        <v>12220.059999999998</v>
      </c>
      <c r="F115" s="41">
        <f>'Month (Million m3)'!E112+F114</f>
        <v>2026.5300000000002</v>
      </c>
      <c r="G115" s="41">
        <f>'Month (Million m3)'!F112+G114</f>
        <v>5449.39</v>
      </c>
      <c r="H115" s="41">
        <f>'Month (Million m3)'!G112+H114</f>
        <v>93.47999999999999</v>
      </c>
      <c r="I115" s="41">
        <f>'Month (Million m3)'!H112+I114</f>
        <v>0</v>
      </c>
      <c r="J115" s="41">
        <f>'Month (Million m3)'!I112+J114</f>
        <v>19789.46</v>
      </c>
      <c r="K115" s="41">
        <f>'Month (Million m3)'!K112+K114</f>
        <v>218</v>
      </c>
      <c r="L115" s="41">
        <f>'Month (Million m3)'!Z112+L114</f>
        <v>0</v>
      </c>
      <c r="M115" s="41">
        <f>'Month (Million m3)'!AA112+M114</f>
        <v>0</v>
      </c>
      <c r="N115" s="41">
        <f>'Month (Million m3)'!AC112+N114</f>
        <v>211.73000000000002</v>
      </c>
      <c r="O115" s="41">
        <f>'Month (Million m3)'!AD112+O114</f>
        <v>0</v>
      </c>
      <c r="P115" s="41">
        <f t="shared" si="8"/>
        <v>0</v>
      </c>
      <c r="Q115" s="41">
        <f>'Month (Million m3)'!AF112+Q114</f>
        <v>429.73</v>
      </c>
      <c r="R115" s="41">
        <f>'Month (Million m3)'!AG112+R114</f>
        <v>28207.550000000003</v>
      </c>
    </row>
    <row r="116" spans="1:18" x14ac:dyDescent="0.3">
      <c r="A116" s="32">
        <f t="shared" si="11"/>
        <v>2008</v>
      </c>
      <c r="B116" s="15" t="s">
        <v>94</v>
      </c>
      <c r="C116" s="41">
        <f>'Month (Million m3)'!B113+C115</f>
        <v>1096.3900000000001</v>
      </c>
      <c r="D116" s="41">
        <f>'Month (Million m3)'!C113+D115</f>
        <v>7641.2199999999993</v>
      </c>
      <c r="E116" s="41">
        <f>'Month (Million m3)'!D113+E115</f>
        <v>13905.709999999997</v>
      </c>
      <c r="F116" s="41">
        <f>'Month (Million m3)'!E113+F115</f>
        <v>2231.42</v>
      </c>
      <c r="G116" s="41">
        <f>'Month (Million m3)'!F113+G115</f>
        <v>6309.81</v>
      </c>
      <c r="H116" s="41">
        <f>'Month (Million m3)'!G113+H115</f>
        <v>116.24999999999999</v>
      </c>
      <c r="I116" s="41">
        <f>'Month (Million m3)'!H113+I115</f>
        <v>0</v>
      </c>
      <c r="J116" s="41">
        <f>'Month (Million m3)'!I113+J115</f>
        <v>22563.199999999997</v>
      </c>
      <c r="K116" s="41">
        <f>'Month (Million m3)'!K113+K115</f>
        <v>276.95999999999998</v>
      </c>
      <c r="L116" s="41">
        <f>'Month (Million m3)'!Z113+L115</f>
        <v>0</v>
      </c>
      <c r="M116" s="41">
        <f>'Month (Million m3)'!AA113+M115</f>
        <v>0</v>
      </c>
      <c r="N116" s="41">
        <f>'Month (Million m3)'!AC113+N115</f>
        <v>334.92</v>
      </c>
      <c r="O116" s="41">
        <f>'Month (Million m3)'!AD113+O115</f>
        <v>0</v>
      </c>
      <c r="P116" s="41">
        <f t="shared" si="8"/>
        <v>0</v>
      </c>
      <c r="Q116" s="41">
        <f>'Month (Million m3)'!AF113+Q115</f>
        <v>611.88</v>
      </c>
      <c r="R116" s="41">
        <f>'Month (Million m3)'!AG113+R115</f>
        <v>31912.65</v>
      </c>
    </row>
    <row r="117" spans="1:18" x14ac:dyDescent="0.3">
      <c r="A117" s="49">
        <f t="shared" si="11"/>
        <v>2008</v>
      </c>
      <c r="B117" s="15" t="s">
        <v>95</v>
      </c>
      <c r="C117" s="51">
        <f>'Month (Million m3)'!B114+C116</f>
        <v>1126.8200000000002</v>
      </c>
      <c r="D117" s="51">
        <f>'Month (Million m3)'!C114+D116</f>
        <v>8439.58</v>
      </c>
      <c r="E117" s="51">
        <f>'Month (Million m3)'!D114+E116</f>
        <v>15797.519999999997</v>
      </c>
      <c r="F117" s="51">
        <f>'Month (Million m3)'!E114+F116</f>
        <v>2453.98</v>
      </c>
      <c r="G117" s="51">
        <f>'Month (Million m3)'!F114+G116</f>
        <v>7276.63</v>
      </c>
      <c r="H117" s="51">
        <f>'Month (Million m3)'!G114+H116</f>
        <v>157.92999999999998</v>
      </c>
      <c r="I117" s="51">
        <f>'Month (Million m3)'!H114+I116</f>
        <v>0</v>
      </c>
      <c r="J117" s="51">
        <f>'Month (Million m3)'!I114+J116</f>
        <v>25686.069999999996</v>
      </c>
      <c r="K117" s="51">
        <f>'Month (Million m3)'!K114+K116</f>
        <v>291.32</v>
      </c>
      <c r="L117" s="51">
        <f>'Month (Million m3)'!Z114+L116</f>
        <v>0</v>
      </c>
      <c r="M117" s="51">
        <f>'Month (Million m3)'!AA114+M116</f>
        <v>0</v>
      </c>
      <c r="N117" s="51">
        <f>'Month (Million m3)'!AC114+N116</f>
        <v>543.46</v>
      </c>
      <c r="O117" s="51">
        <f>'Month (Million m3)'!AD114+O116</f>
        <v>0</v>
      </c>
      <c r="P117" s="51">
        <f t="shared" si="8"/>
        <v>0</v>
      </c>
      <c r="Q117" s="51">
        <f>'Month (Million m3)'!AF114+Q116</f>
        <v>834.78</v>
      </c>
      <c r="R117" s="51">
        <f>'Month (Million m3)'!AG114+R116</f>
        <v>36087.21</v>
      </c>
    </row>
    <row r="118" spans="1:18" x14ac:dyDescent="0.3">
      <c r="A118" s="54">
        <v>2009</v>
      </c>
      <c r="B118" s="55" t="s">
        <v>84</v>
      </c>
      <c r="C118" s="41">
        <f>'Month (Million m3)'!B115</f>
        <v>6.39</v>
      </c>
      <c r="D118" s="41">
        <f>'Month (Million m3)'!C115</f>
        <v>841.95</v>
      </c>
      <c r="E118" s="41">
        <f>'Month (Million m3)'!D115</f>
        <v>1716.41</v>
      </c>
      <c r="F118" s="41">
        <f>'Month (Million m3)'!E115</f>
        <v>211.96</v>
      </c>
      <c r="G118" s="41">
        <f>'Month (Million m3)'!F115</f>
        <v>966.44</v>
      </c>
      <c r="H118" s="41">
        <f>'Month (Million m3)'!G115</f>
        <v>35.36</v>
      </c>
      <c r="I118" s="41">
        <f>'Month (Million m3)'!H115</f>
        <v>9.2799999999999994</v>
      </c>
      <c r="J118" s="41">
        <f>'Month (Million m3)'!I115</f>
        <v>2939.45</v>
      </c>
      <c r="K118" s="41">
        <f>'Month (Million m3)'!K115</f>
        <v>115.13</v>
      </c>
      <c r="L118" s="41">
        <f>'Month (Million m3)'!Z115</f>
        <v>143.59</v>
      </c>
      <c r="M118" s="41">
        <f>'Month (Million m3)'!AA115</f>
        <v>0</v>
      </c>
      <c r="N118" s="41">
        <f>'Month (Million m3)'!AC115</f>
        <v>103.98</v>
      </c>
      <c r="O118" s="41">
        <f>'Month (Million m3)'!AD115</f>
        <v>0</v>
      </c>
      <c r="P118" s="41">
        <f t="shared" si="8"/>
        <v>60.520000000000024</v>
      </c>
      <c r="Q118" s="41">
        <f>'Month (Million m3)'!AF115</f>
        <v>423.22</v>
      </c>
      <c r="R118" s="41">
        <f>'Month (Million m3)'!AG115</f>
        <v>4211.01</v>
      </c>
    </row>
    <row r="119" spans="1:18" x14ac:dyDescent="0.3">
      <c r="A119" s="32">
        <f>A118</f>
        <v>2009</v>
      </c>
      <c r="B119" s="15" t="s">
        <v>85</v>
      </c>
      <c r="C119" s="41">
        <f>'Month (Million m3)'!B116+C118</f>
        <v>105.39</v>
      </c>
      <c r="D119" s="41">
        <f>'Month (Million m3)'!C116+D118</f>
        <v>1625.1</v>
      </c>
      <c r="E119" s="41">
        <f>'Month (Million m3)'!D116+E118</f>
        <v>3538.11</v>
      </c>
      <c r="F119" s="41">
        <f>'Month (Million m3)'!E116+F118</f>
        <v>404.89</v>
      </c>
      <c r="G119" s="41">
        <f>'Month (Million m3)'!F116+G118</f>
        <v>1782.52</v>
      </c>
      <c r="H119" s="41">
        <f>'Month (Million m3)'!G116+H118</f>
        <v>82.06</v>
      </c>
      <c r="I119" s="41">
        <f>'Month (Million m3)'!H116+I118</f>
        <v>55.24</v>
      </c>
      <c r="J119" s="41">
        <f>'Month (Million m3)'!I116+J118</f>
        <v>5862.82</v>
      </c>
      <c r="K119" s="41">
        <f>'Month (Million m3)'!K116+K118</f>
        <v>233.32999999999998</v>
      </c>
      <c r="L119" s="41">
        <f>'Month (Million m3)'!Z116+L118</f>
        <v>246.43</v>
      </c>
      <c r="M119" s="41">
        <f>'Month (Million m3)'!AA116+M118</f>
        <v>0</v>
      </c>
      <c r="N119" s="41">
        <f>'Month (Million m3)'!AC116+N118</f>
        <v>232.92000000000002</v>
      </c>
      <c r="O119" s="41">
        <f>'Month (Million m3)'!AD116+O118</f>
        <v>0</v>
      </c>
      <c r="P119" s="41">
        <f t="shared" si="8"/>
        <v>84.919999999999959</v>
      </c>
      <c r="Q119" s="41">
        <f>'Month (Million m3)'!AF116+Q118</f>
        <v>797.6</v>
      </c>
      <c r="R119" s="41">
        <f>'Month (Million m3)'!AG116+R118</f>
        <v>8390.92</v>
      </c>
    </row>
    <row r="120" spans="1:18" x14ac:dyDescent="0.3">
      <c r="A120" s="32">
        <f t="shared" ref="A120:A129" si="12">A119</f>
        <v>2009</v>
      </c>
      <c r="B120" s="15" t="s">
        <v>86</v>
      </c>
      <c r="C120" s="41">
        <f>'Month (Million m3)'!B117+C119</f>
        <v>134.54</v>
      </c>
      <c r="D120" s="41">
        <f>'Month (Million m3)'!C117+D119</f>
        <v>2375.02</v>
      </c>
      <c r="E120" s="41">
        <f>'Month (Million m3)'!D117+E119</f>
        <v>5498.76</v>
      </c>
      <c r="F120" s="41">
        <f>'Month (Million m3)'!E117+F119</f>
        <v>631.82999999999993</v>
      </c>
      <c r="G120" s="41">
        <f>'Month (Million m3)'!F117+G119</f>
        <v>2796.8</v>
      </c>
      <c r="H120" s="41">
        <f>'Month (Million m3)'!G117+H119</f>
        <v>138.38999999999999</v>
      </c>
      <c r="I120" s="41">
        <f>'Month (Million m3)'!H117+I119</f>
        <v>116.75</v>
      </c>
      <c r="J120" s="41">
        <f>'Month (Million m3)'!I117+J119</f>
        <v>9182.52</v>
      </c>
      <c r="K120" s="41">
        <f>'Month (Million m3)'!K117+K119</f>
        <v>301.89999999999998</v>
      </c>
      <c r="L120" s="41">
        <f>'Month (Million m3)'!Z117+L119</f>
        <v>289.37</v>
      </c>
      <c r="M120" s="41">
        <f>'Month (Million m3)'!AA117+M119</f>
        <v>0</v>
      </c>
      <c r="N120" s="41">
        <f>'Month (Million m3)'!AC117+N119</f>
        <v>566.42000000000007</v>
      </c>
      <c r="O120" s="41">
        <f>'Month (Million m3)'!AD117+O119</f>
        <v>0</v>
      </c>
      <c r="P120" s="41">
        <f t="shared" si="8"/>
        <v>84.920000000000073</v>
      </c>
      <c r="Q120" s="41">
        <f>'Month (Million m3)'!AF117+Q119</f>
        <v>1242.6100000000001</v>
      </c>
      <c r="R120" s="41">
        <f>'Month (Million m3)'!AG117+R119</f>
        <v>12934.7</v>
      </c>
    </row>
    <row r="121" spans="1:18" x14ac:dyDescent="0.3">
      <c r="A121" s="32">
        <f t="shared" si="12"/>
        <v>2009</v>
      </c>
      <c r="B121" s="15" t="s">
        <v>87</v>
      </c>
      <c r="C121" s="41">
        <f>'Month (Million m3)'!B118+C120</f>
        <v>134.54</v>
      </c>
      <c r="D121" s="41">
        <f>'Month (Million m3)'!C118+D120</f>
        <v>3073.92</v>
      </c>
      <c r="E121" s="41">
        <f>'Month (Million m3)'!D118+E120</f>
        <v>6787.8600000000006</v>
      </c>
      <c r="F121" s="41">
        <f>'Month (Million m3)'!E118+F120</f>
        <v>784.6099999999999</v>
      </c>
      <c r="G121" s="41">
        <f>'Month (Million m3)'!F118+G120</f>
        <v>3300.23</v>
      </c>
      <c r="H121" s="41">
        <f>'Month (Million m3)'!G118+H120</f>
        <v>181.54999999999998</v>
      </c>
      <c r="I121" s="41">
        <f>'Month (Million m3)'!H118+I120</f>
        <v>140.94999999999999</v>
      </c>
      <c r="J121" s="41">
        <f>'Month (Million m3)'!I118+J120</f>
        <v>11195.19</v>
      </c>
      <c r="K121" s="41">
        <f>'Month (Million m3)'!K118+K120</f>
        <v>339.90999999999997</v>
      </c>
      <c r="L121" s="41">
        <f>'Month (Million m3)'!Z118+L120</f>
        <v>595.34</v>
      </c>
      <c r="M121" s="41">
        <f>'Month (Million m3)'!AA118+M120</f>
        <v>0</v>
      </c>
      <c r="N121" s="41">
        <f>'Month (Million m3)'!AC118+N120</f>
        <v>718.24</v>
      </c>
      <c r="O121" s="41">
        <f>'Month (Million m3)'!AD118+O120</f>
        <v>0</v>
      </c>
      <c r="P121" s="41">
        <f t="shared" si="8"/>
        <v>124.89000000000021</v>
      </c>
      <c r="Q121" s="41">
        <f>'Month (Million m3)'!AF118+Q120</f>
        <v>1778.38</v>
      </c>
      <c r="R121" s="41">
        <f>'Month (Million m3)'!AG118+R120</f>
        <v>16182.04</v>
      </c>
    </row>
    <row r="122" spans="1:18" x14ac:dyDescent="0.3">
      <c r="A122" s="32">
        <f t="shared" si="12"/>
        <v>2009</v>
      </c>
      <c r="B122" s="15" t="s">
        <v>88</v>
      </c>
      <c r="C122" s="41">
        <f>'Month (Million m3)'!B119+C121</f>
        <v>134.54</v>
      </c>
      <c r="D122" s="41">
        <f>'Month (Million m3)'!C119+D121</f>
        <v>3427.57</v>
      </c>
      <c r="E122" s="41">
        <f>'Month (Million m3)'!D119+E121</f>
        <v>7736.8000000000011</v>
      </c>
      <c r="F122" s="41">
        <f>'Month (Million m3)'!E119+F121</f>
        <v>943.62999999999988</v>
      </c>
      <c r="G122" s="41">
        <f>'Month (Million m3)'!F119+G121</f>
        <v>3705.89</v>
      </c>
      <c r="H122" s="41">
        <f>'Month (Million m3)'!G119+H121</f>
        <v>214.2</v>
      </c>
      <c r="I122" s="41">
        <f>'Month (Million m3)'!H119+I121</f>
        <v>183.26999999999998</v>
      </c>
      <c r="J122" s="41">
        <f>'Month (Million m3)'!I119+J121</f>
        <v>12783.78</v>
      </c>
      <c r="K122" s="41">
        <f>'Month (Million m3)'!K119+K121</f>
        <v>410.15999999999997</v>
      </c>
      <c r="L122" s="41">
        <f>'Month (Million m3)'!Z119+L121</f>
        <v>990.28</v>
      </c>
      <c r="M122" s="41">
        <f>'Month (Million m3)'!AA119+M121</f>
        <v>0</v>
      </c>
      <c r="N122" s="41">
        <f>'Month (Million m3)'!AC119+N121</f>
        <v>768.42</v>
      </c>
      <c r="O122" s="41">
        <f>'Month (Million m3)'!AD119+O121</f>
        <v>0</v>
      </c>
      <c r="P122" s="41">
        <f t="shared" si="8"/>
        <v>223.5400000000003</v>
      </c>
      <c r="Q122" s="41">
        <f>'Month (Million m3)'!AF119+Q121</f>
        <v>2392.4</v>
      </c>
      <c r="R122" s="41">
        <f>'Month (Million m3)'!AG119+R121</f>
        <v>18738.310000000001</v>
      </c>
    </row>
    <row r="123" spans="1:18" x14ac:dyDescent="0.3">
      <c r="A123" s="32">
        <f t="shared" si="12"/>
        <v>2009</v>
      </c>
      <c r="B123" s="15" t="s">
        <v>89</v>
      </c>
      <c r="C123" s="41">
        <f>'Month (Million m3)'!B120+C122</f>
        <v>134.54</v>
      </c>
      <c r="D123" s="41">
        <f>'Month (Million m3)'!C120+D122</f>
        <v>3664.83</v>
      </c>
      <c r="E123" s="41">
        <f>'Month (Million m3)'!D120+E122</f>
        <v>8480.86</v>
      </c>
      <c r="F123" s="41">
        <f>'Month (Million m3)'!E120+F122</f>
        <v>1105.2099999999998</v>
      </c>
      <c r="G123" s="41">
        <f>'Month (Million m3)'!F120+G122</f>
        <v>3751.3399999999997</v>
      </c>
      <c r="H123" s="41">
        <f>'Month (Million m3)'!G120+H122</f>
        <v>269.99</v>
      </c>
      <c r="I123" s="41">
        <f>'Month (Million m3)'!H120+I122</f>
        <v>229.54999999999998</v>
      </c>
      <c r="J123" s="41">
        <f>'Month (Million m3)'!I120+J122</f>
        <v>13836.94</v>
      </c>
      <c r="K123" s="41">
        <f>'Month (Million m3)'!K120+K122</f>
        <v>494.96</v>
      </c>
      <c r="L123" s="41">
        <f>'Month (Million m3)'!Z120+L122</f>
        <v>1188.46</v>
      </c>
      <c r="M123" s="41">
        <f>'Month (Million m3)'!AA120+M122</f>
        <v>0</v>
      </c>
      <c r="N123" s="41">
        <f>'Month (Million m3)'!AC120+N122</f>
        <v>932.22</v>
      </c>
      <c r="O123" s="41">
        <f>'Month (Million m3)'!AD120+O122</f>
        <v>0</v>
      </c>
      <c r="P123" s="41">
        <f t="shared" si="8"/>
        <v>335.56999999999994</v>
      </c>
      <c r="Q123" s="41">
        <f>'Month (Million m3)'!AF120+Q122</f>
        <v>2951.21</v>
      </c>
      <c r="R123" s="41">
        <f>'Month (Million m3)'!AG120+R122</f>
        <v>20587.530000000002</v>
      </c>
    </row>
    <row r="124" spans="1:18" x14ac:dyDescent="0.3">
      <c r="A124" s="32">
        <f t="shared" si="12"/>
        <v>2009</v>
      </c>
      <c r="B124" s="15" t="s">
        <v>90</v>
      </c>
      <c r="C124" s="41">
        <f>'Month (Million m3)'!B121+C123</f>
        <v>134.54</v>
      </c>
      <c r="D124" s="41">
        <f>'Month (Million m3)'!C121+D123</f>
        <v>3880.14</v>
      </c>
      <c r="E124" s="41">
        <f>'Month (Million m3)'!D121+E123</f>
        <v>9101.5300000000007</v>
      </c>
      <c r="F124" s="41">
        <f>'Month (Million m3)'!E121+F123</f>
        <v>1274.3199999999997</v>
      </c>
      <c r="G124" s="41">
        <f>'Month (Million m3)'!F121+G123</f>
        <v>3768.39</v>
      </c>
      <c r="H124" s="41">
        <f>'Month (Million m3)'!G121+H123</f>
        <v>327.24</v>
      </c>
      <c r="I124" s="41">
        <f>'Month (Million m3)'!H121+I123</f>
        <v>254.76999999999998</v>
      </c>
      <c r="J124" s="41">
        <f>'Month (Million m3)'!I121+J123</f>
        <v>14726.24</v>
      </c>
      <c r="K124" s="41">
        <f>'Month (Million m3)'!K121+K123</f>
        <v>622.17999999999995</v>
      </c>
      <c r="L124" s="41">
        <f>'Month (Million m3)'!Z121+L123</f>
        <v>1671.28</v>
      </c>
      <c r="M124" s="41">
        <f>'Month (Million m3)'!AA121+M123</f>
        <v>0</v>
      </c>
      <c r="N124" s="41">
        <f>'Month (Million m3)'!AC121+N123</f>
        <v>1094.4000000000001</v>
      </c>
      <c r="O124" s="41">
        <f>'Month (Million m3)'!AD121+O123</f>
        <v>0</v>
      </c>
      <c r="P124" s="41">
        <f t="shared" si="8"/>
        <v>357.96000000000026</v>
      </c>
      <c r="Q124" s="41">
        <f>'Month (Million m3)'!AF121+Q123</f>
        <v>3745.82</v>
      </c>
      <c r="R124" s="41">
        <f>'Month (Million m3)'!AG121+R123</f>
        <v>22486.760000000002</v>
      </c>
    </row>
    <row r="125" spans="1:18" x14ac:dyDescent="0.3">
      <c r="A125" s="32">
        <f t="shared" si="12"/>
        <v>2009</v>
      </c>
      <c r="B125" s="15" t="s">
        <v>91</v>
      </c>
      <c r="C125" s="41">
        <f>'Month (Million m3)'!B122+C124</f>
        <v>140.01</v>
      </c>
      <c r="D125" s="41">
        <f>'Month (Million m3)'!C122+D124</f>
        <v>4222.2299999999996</v>
      </c>
      <c r="E125" s="41">
        <f>'Month (Million m3)'!D122+E124</f>
        <v>10258.07</v>
      </c>
      <c r="F125" s="41">
        <f>'Month (Million m3)'!E122+F124</f>
        <v>1370.8999999999996</v>
      </c>
      <c r="G125" s="41">
        <f>'Month (Million m3)'!F122+G124</f>
        <v>3817.3399999999997</v>
      </c>
      <c r="H125" s="41">
        <f>'Month (Million m3)'!G122+H124</f>
        <v>364.11</v>
      </c>
      <c r="I125" s="41">
        <f>'Month (Million m3)'!H122+I124</f>
        <v>270.91999999999996</v>
      </c>
      <c r="J125" s="41">
        <f>'Month (Million m3)'!I122+J124</f>
        <v>16081.33</v>
      </c>
      <c r="K125" s="41">
        <f>'Month (Million m3)'!K122+K124</f>
        <v>740.36999999999989</v>
      </c>
      <c r="L125" s="41">
        <f>'Month (Million m3)'!Z122+L124</f>
        <v>2417.2600000000002</v>
      </c>
      <c r="M125" s="41">
        <f>'Month (Million m3)'!AA122+M124</f>
        <v>0</v>
      </c>
      <c r="N125" s="41">
        <f>'Month (Million m3)'!AC122+N124</f>
        <v>1156.42</v>
      </c>
      <c r="O125" s="41">
        <f>'Month (Million m3)'!AD122+O124</f>
        <v>0</v>
      </c>
      <c r="P125" s="41">
        <f t="shared" si="8"/>
        <v>379.23999999999978</v>
      </c>
      <c r="Q125" s="41">
        <f>'Month (Million m3)'!AF122+Q124</f>
        <v>4693.29</v>
      </c>
      <c r="R125" s="41">
        <f>'Month (Million m3)'!AG122+R124</f>
        <v>25136.880000000001</v>
      </c>
    </row>
    <row r="126" spans="1:18" x14ac:dyDescent="0.3">
      <c r="A126" s="32">
        <f t="shared" si="12"/>
        <v>2009</v>
      </c>
      <c r="B126" s="15" t="s">
        <v>92</v>
      </c>
      <c r="C126" s="41">
        <f>'Month (Million m3)'!B123+C125</f>
        <v>140.01</v>
      </c>
      <c r="D126" s="41">
        <f>'Month (Million m3)'!C123+D125</f>
        <v>4333.4299999999994</v>
      </c>
      <c r="E126" s="41">
        <f>'Month (Million m3)'!D123+E125</f>
        <v>11634.32</v>
      </c>
      <c r="F126" s="41">
        <f>'Month (Million m3)'!E123+F125</f>
        <v>1513.5399999999995</v>
      </c>
      <c r="G126" s="41">
        <f>'Month (Million m3)'!F123+G125</f>
        <v>3851.0799999999995</v>
      </c>
      <c r="H126" s="41">
        <f>'Month (Million m3)'!G123+H125</f>
        <v>417.97</v>
      </c>
      <c r="I126" s="41">
        <f>'Month (Million m3)'!H123+I125</f>
        <v>348.27</v>
      </c>
      <c r="J126" s="41">
        <f>'Month (Million m3)'!I123+J125</f>
        <v>17765.18</v>
      </c>
      <c r="K126" s="41">
        <f>'Month (Million m3)'!K123+K125</f>
        <v>882.17999999999984</v>
      </c>
      <c r="L126" s="41">
        <f>'Month (Million m3)'!Z123+L125</f>
        <v>3308.4</v>
      </c>
      <c r="M126" s="41">
        <f>'Month (Million m3)'!AA123+M125</f>
        <v>0</v>
      </c>
      <c r="N126" s="41">
        <f>'Month (Million m3)'!AC123+N125</f>
        <v>1156.42</v>
      </c>
      <c r="O126" s="41">
        <f>'Month (Million m3)'!AD123+O125</f>
        <v>0</v>
      </c>
      <c r="P126" s="41">
        <f t="shared" si="8"/>
        <v>385.77</v>
      </c>
      <c r="Q126" s="41">
        <f>'Month (Million m3)'!AF123+Q125</f>
        <v>5732.77</v>
      </c>
      <c r="R126" s="41">
        <f>'Month (Million m3)'!AG123+R125</f>
        <v>27971.41</v>
      </c>
    </row>
    <row r="127" spans="1:18" x14ac:dyDescent="0.3">
      <c r="A127" s="32">
        <f t="shared" si="12"/>
        <v>2009</v>
      </c>
      <c r="B127" s="15" t="s">
        <v>93</v>
      </c>
      <c r="C127" s="41">
        <f>'Month (Million m3)'!B124+C126</f>
        <v>140.01</v>
      </c>
      <c r="D127" s="41">
        <f>'Month (Million m3)'!C124+D126</f>
        <v>4562.2499999999991</v>
      </c>
      <c r="E127" s="41">
        <f>'Month (Million m3)'!D124+E126</f>
        <v>13029.31</v>
      </c>
      <c r="F127" s="41">
        <f>'Month (Million m3)'!E124+F126</f>
        <v>1719.5699999999995</v>
      </c>
      <c r="G127" s="41">
        <f>'Month (Million m3)'!F124+G126</f>
        <v>3951.0999999999995</v>
      </c>
      <c r="H127" s="41">
        <f>'Month (Million m3)'!G124+H126</f>
        <v>484.91</v>
      </c>
      <c r="I127" s="41">
        <f>'Month (Million m3)'!H124+I126</f>
        <v>411.72999999999996</v>
      </c>
      <c r="J127" s="41">
        <f>'Month (Million m3)'!I124+J126</f>
        <v>19596.61</v>
      </c>
      <c r="K127" s="41">
        <f>'Month (Million m3)'!K124+K126</f>
        <v>1212.3199999999997</v>
      </c>
      <c r="L127" s="41">
        <f>'Month (Million m3)'!Z124+L126</f>
        <v>4334.1400000000003</v>
      </c>
      <c r="M127" s="41">
        <f>'Month (Million m3)'!AA124+M126</f>
        <v>0</v>
      </c>
      <c r="N127" s="41">
        <f>'Month (Million m3)'!AC124+N126</f>
        <v>1156.42</v>
      </c>
      <c r="O127" s="41">
        <f>'Month (Million m3)'!AD124+O126</f>
        <v>0</v>
      </c>
      <c r="P127" s="41">
        <f t="shared" si="8"/>
        <v>469.71000000000004</v>
      </c>
      <c r="Q127" s="41">
        <f>'Month (Million m3)'!AF124+Q126</f>
        <v>7172.59</v>
      </c>
      <c r="R127" s="41">
        <f>'Month (Million m3)'!AG124+R126</f>
        <v>31471.48</v>
      </c>
    </row>
    <row r="128" spans="1:18" x14ac:dyDescent="0.3">
      <c r="A128" s="32">
        <f t="shared" si="12"/>
        <v>2009</v>
      </c>
      <c r="B128" s="15" t="s">
        <v>94</v>
      </c>
      <c r="C128" s="41">
        <f>'Month (Million m3)'!B125+C127</f>
        <v>244.3</v>
      </c>
      <c r="D128" s="41">
        <f>'Month (Million m3)'!C125+D127</f>
        <v>5429.8199999999988</v>
      </c>
      <c r="E128" s="41">
        <f>'Month (Million m3)'!D125+E127</f>
        <v>14418.98</v>
      </c>
      <c r="F128" s="41">
        <f>'Month (Million m3)'!E125+F127</f>
        <v>1913.9899999999996</v>
      </c>
      <c r="G128" s="41">
        <f>'Month (Million m3)'!F125+G127</f>
        <v>4632.4199999999992</v>
      </c>
      <c r="H128" s="41">
        <f>'Month (Million m3)'!G125+H127</f>
        <v>539.85</v>
      </c>
      <c r="I128" s="41">
        <f>'Month (Million m3)'!H125+I127</f>
        <v>518.32999999999993</v>
      </c>
      <c r="J128" s="41">
        <f>'Month (Million m3)'!I125+J127</f>
        <v>22023.55</v>
      </c>
      <c r="K128" s="41">
        <f>'Month (Million m3)'!K125+K127</f>
        <v>1407.2399999999998</v>
      </c>
      <c r="L128" s="41">
        <f>'Month (Million m3)'!Z125+L127</f>
        <v>5472.67</v>
      </c>
      <c r="M128" s="41">
        <f>'Month (Million m3)'!AA125+M127</f>
        <v>0</v>
      </c>
      <c r="N128" s="41">
        <f>'Month (Million m3)'!AC125+N127</f>
        <v>1156.42</v>
      </c>
      <c r="O128" s="41">
        <f>'Month (Million m3)'!AD125+O127</f>
        <v>0</v>
      </c>
      <c r="P128" s="41">
        <f t="shared" si="8"/>
        <v>469.71000000000095</v>
      </c>
      <c r="Q128" s="41">
        <f>'Month (Million m3)'!AF125+Q127</f>
        <v>8506.0400000000009</v>
      </c>
      <c r="R128" s="41">
        <f>'Month (Million m3)'!AG125+R127</f>
        <v>36203.729999999996</v>
      </c>
    </row>
    <row r="129" spans="1:18" x14ac:dyDescent="0.3">
      <c r="A129" s="49">
        <f t="shared" si="12"/>
        <v>2009</v>
      </c>
      <c r="B129" s="15" t="s">
        <v>95</v>
      </c>
      <c r="C129" s="51">
        <f>'Month (Million m3)'!B126+C128</f>
        <v>728.03</v>
      </c>
      <c r="D129" s="51">
        <f>'Month (Million m3)'!C126+D128</f>
        <v>6474.6999999999989</v>
      </c>
      <c r="E129" s="51">
        <f>'Month (Million m3)'!D126+E128</f>
        <v>16210.619999999999</v>
      </c>
      <c r="F129" s="51">
        <f>'Month (Million m3)'!E126+F128</f>
        <v>2119.9799999999996</v>
      </c>
      <c r="G129" s="51">
        <f>'Month (Million m3)'!F126+G128</f>
        <v>5147.1399999999994</v>
      </c>
      <c r="H129" s="51">
        <f>'Month (Million m3)'!G126+H128</f>
        <v>583.48</v>
      </c>
      <c r="I129" s="51">
        <f>'Month (Million m3)'!H126+I128</f>
        <v>628.32999999999993</v>
      </c>
      <c r="J129" s="51">
        <f>'Month (Million m3)'!I126+J128</f>
        <v>24689.54</v>
      </c>
      <c r="K129" s="51">
        <f>'Month (Million m3)'!K126+K128</f>
        <v>1598.8899999999999</v>
      </c>
      <c r="L129" s="51">
        <f>'Month (Million m3)'!Z126+L128</f>
        <v>6966.6900000000005</v>
      </c>
      <c r="M129" s="51">
        <f>'Month (Million m3)'!AA126+M128</f>
        <v>0</v>
      </c>
      <c r="N129" s="51">
        <f>'Month (Million m3)'!AC126+N128</f>
        <v>1243.78</v>
      </c>
      <c r="O129" s="51">
        <f>'Month (Million m3)'!AD126+O128</f>
        <v>0</v>
      </c>
      <c r="P129" s="51">
        <f t="shared" si="8"/>
        <v>469.71000000000163</v>
      </c>
      <c r="Q129" s="51">
        <f>'Month (Million m3)'!AF126+Q128</f>
        <v>10279.070000000002</v>
      </c>
      <c r="R129" s="51">
        <f>'Month (Million m3)'!AG126+R128</f>
        <v>42171.359999999993</v>
      </c>
    </row>
    <row r="130" spans="1:18" x14ac:dyDescent="0.3">
      <c r="A130" s="54">
        <v>2010</v>
      </c>
      <c r="B130" s="55" t="s">
        <v>84</v>
      </c>
      <c r="C130" s="41">
        <f>'Month (Million m3)'!B127</f>
        <v>390.32</v>
      </c>
      <c r="D130" s="41">
        <f>'Month (Million m3)'!C127</f>
        <v>1031.8699999999999</v>
      </c>
      <c r="E130" s="41">
        <f>'Month (Million m3)'!D127</f>
        <v>1888.14</v>
      </c>
      <c r="F130" s="41">
        <f>'Month (Million m3)'!E127</f>
        <v>177.63</v>
      </c>
      <c r="G130" s="41">
        <f>'Month (Million m3)'!F127</f>
        <v>983.66</v>
      </c>
      <c r="H130" s="41">
        <f>'Month (Million m3)'!G127</f>
        <v>50.07</v>
      </c>
      <c r="I130" s="41">
        <f>'Month (Million m3)'!H127</f>
        <v>66.02</v>
      </c>
      <c r="J130" s="41">
        <f>'Month (Million m3)'!I127</f>
        <v>3165.52</v>
      </c>
      <c r="K130" s="41">
        <f>'Month (Million m3)'!K127</f>
        <v>87.35</v>
      </c>
      <c r="L130" s="41">
        <f>'Month (Million m3)'!Z127</f>
        <v>1281.9100000000001</v>
      </c>
      <c r="M130" s="41">
        <f>'Month (Million m3)'!AA127</f>
        <v>0</v>
      </c>
      <c r="N130" s="41">
        <f>'Month (Million m3)'!AC127</f>
        <v>123.71</v>
      </c>
      <c r="O130" s="41">
        <f>'Month (Million m3)'!AD127</f>
        <v>0</v>
      </c>
      <c r="P130" s="41">
        <f t="shared" si="8"/>
        <v>152.21000000000009</v>
      </c>
      <c r="Q130" s="41">
        <f>'Month (Million m3)'!AF127</f>
        <v>1645.18</v>
      </c>
      <c r="R130" s="41">
        <f>'Month (Million m3)'!AG127</f>
        <v>6232.89</v>
      </c>
    </row>
    <row r="131" spans="1:18" x14ac:dyDescent="0.3">
      <c r="A131" s="32">
        <f>A130</f>
        <v>2010</v>
      </c>
      <c r="B131" s="15" t="s">
        <v>85</v>
      </c>
      <c r="C131" s="41">
        <f>'Month (Million m3)'!B128+C130</f>
        <v>519.29999999999995</v>
      </c>
      <c r="D131" s="41">
        <f>'Month (Million m3)'!C128+D130</f>
        <v>1908.87</v>
      </c>
      <c r="E131" s="41">
        <f>'Month (Million m3)'!D128+E130</f>
        <v>3632</v>
      </c>
      <c r="F131" s="41">
        <f>'Month (Million m3)'!E128+F130</f>
        <v>343.98</v>
      </c>
      <c r="G131" s="41">
        <f>'Month (Million m3)'!F128+G130</f>
        <v>1757.55</v>
      </c>
      <c r="H131" s="41">
        <f>'Month (Million m3)'!G128+H130</f>
        <v>98.789999999999992</v>
      </c>
      <c r="I131" s="41">
        <f>'Month (Million m3)'!H128+I130</f>
        <v>167.82999999999998</v>
      </c>
      <c r="J131" s="41">
        <f>'Month (Million m3)'!I128+J130</f>
        <v>6000.15</v>
      </c>
      <c r="K131" s="41">
        <f>'Month (Million m3)'!K128+K130</f>
        <v>215.38</v>
      </c>
      <c r="L131" s="41">
        <f>'Month (Million m3)'!Z128+L130</f>
        <v>2399.96</v>
      </c>
      <c r="M131" s="41">
        <f>'Month (Million m3)'!AA128+M130</f>
        <v>0</v>
      </c>
      <c r="N131" s="41">
        <f>'Month (Million m3)'!AC128+N130</f>
        <v>186.72</v>
      </c>
      <c r="O131" s="41">
        <f>'Month (Million m3)'!AD128+O130</f>
        <v>0</v>
      </c>
      <c r="P131" s="41">
        <f t="shared" si="8"/>
        <v>275.63999999999965</v>
      </c>
      <c r="Q131" s="41">
        <f>'Month (Million m3)'!AF128+Q130</f>
        <v>3077.7</v>
      </c>
      <c r="R131" s="41">
        <f>'Month (Million m3)'!AG128+R130</f>
        <v>11506.02</v>
      </c>
    </row>
    <row r="132" spans="1:18" x14ac:dyDescent="0.3">
      <c r="A132" s="32">
        <f t="shared" ref="A132:A141" si="13">A131</f>
        <v>2010</v>
      </c>
      <c r="B132" s="15" t="s">
        <v>86</v>
      </c>
      <c r="C132" s="41">
        <f>'Month (Million m3)'!B129+C131</f>
        <v>530.87</v>
      </c>
      <c r="D132" s="41">
        <f>'Month (Million m3)'!C129+D131</f>
        <v>2819.97</v>
      </c>
      <c r="E132" s="41">
        <f>'Month (Million m3)'!D129+E131</f>
        <v>5517.09</v>
      </c>
      <c r="F132" s="41">
        <f>'Month (Million m3)'!E129+F131</f>
        <v>555.27</v>
      </c>
      <c r="G132" s="41">
        <f>'Month (Million m3)'!F129+G131</f>
        <v>2489.17</v>
      </c>
      <c r="H132" s="41">
        <f>'Month (Million m3)'!G129+H131</f>
        <v>154.72999999999999</v>
      </c>
      <c r="I132" s="41">
        <f>'Month (Million m3)'!H129+I131</f>
        <v>271.78999999999996</v>
      </c>
      <c r="J132" s="41">
        <f>'Month (Million m3)'!I129+J131</f>
        <v>8988.0499999999993</v>
      </c>
      <c r="K132" s="41">
        <f>'Month (Million m3)'!K129+K131</f>
        <v>422.7</v>
      </c>
      <c r="L132" s="41">
        <f>'Month (Million m3)'!Z129+L131</f>
        <v>3446.7200000000003</v>
      </c>
      <c r="M132" s="41">
        <f>'Month (Million m3)'!AA129+M131</f>
        <v>0</v>
      </c>
      <c r="N132" s="41">
        <f>'Month (Million m3)'!AC129+N131</f>
        <v>228.57999999999998</v>
      </c>
      <c r="O132" s="41">
        <f>'Month (Million m3)'!AD129+O131</f>
        <v>0</v>
      </c>
      <c r="P132" s="41">
        <f t="shared" si="8"/>
        <v>387.59000000000009</v>
      </c>
      <c r="Q132" s="41">
        <f>'Month (Million m3)'!AF129+Q131</f>
        <v>4485.59</v>
      </c>
      <c r="R132" s="41">
        <f>'Month (Million m3)'!AG129+R131</f>
        <v>16824.490000000002</v>
      </c>
    </row>
    <row r="133" spans="1:18" x14ac:dyDescent="0.3">
      <c r="A133" s="32">
        <f t="shared" si="13"/>
        <v>2010</v>
      </c>
      <c r="B133" s="15" t="s">
        <v>87</v>
      </c>
      <c r="C133" s="41">
        <f>'Month (Million m3)'!B130+C132</f>
        <v>530.87</v>
      </c>
      <c r="D133" s="41">
        <f>'Month (Million m3)'!C130+D132</f>
        <v>3541.93</v>
      </c>
      <c r="E133" s="41">
        <f>'Month (Million m3)'!D130+E132</f>
        <v>6894.35</v>
      </c>
      <c r="F133" s="41">
        <f>'Month (Million m3)'!E130+F132</f>
        <v>777.38</v>
      </c>
      <c r="G133" s="41">
        <f>'Month (Million m3)'!F130+G132</f>
        <v>2581.27</v>
      </c>
      <c r="H133" s="41">
        <f>'Month (Million m3)'!G130+H132</f>
        <v>213.23999999999998</v>
      </c>
      <c r="I133" s="41">
        <f>'Month (Million m3)'!H130+I132</f>
        <v>388.65</v>
      </c>
      <c r="J133" s="41">
        <f>'Month (Million m3)'!I130+J132</f>
        <v>10854.89</v>
      </c>
      <c r="K133" s="41">
        <f>'Month (Million m3)'!K130+K132</f>
        <v>569.94000000000005</v>
      </c>
      <c r="L133" s="41">
        <f>'Month (Million m3)'!Z130+L132</f>
        <v>4837.72</v>
      </c>
      <c r="M133" s="41">
        <f>'Month (Million m3)'!AA130+M132</f>
        <v>0</v>
      </c>
      <c r="N133" s="41">
        <f>'Month (Million m3)'!AC130+N132</f>
        <v>333.08</v>
      </c>
      <c r="O133" s="41">
        <f>'Month (Million m3)'!AD130+O132</f>
        <v>0</v>
      </c>
      <c r="P133" s="41">
        <f t="shared" si="8"/>
        <v>565.00999999999931</v>
      </c>
      <c r="Q133" s="41">
        <f>'Month (Million m3)'!AF130+Q132</f>
        <v>6305.75</v>
      </c>
      <c r="R133" s="41">
        <f>'Month (Million m3)'!AG130+R132</f>
        <v>21233.440000000002</v>
      </c>
    </row>
    <row r="134" spans="1:18" x14ac:dyDescent="0.3">
      <c r="A134" s="32">
        <f t="shared" si="13"/>
        <v>2010</v>
      </c>
      <c r="B134" s="15" t="s">
        <v>88</v>
      </c>
      <c r="C134" s="41">
        <f>'Month (Million m3)'!B131+C133</f>
        <v>530.87</v>
      </c>
      <c r="D134" s="41">
        <f>'Month (Million m3)'!C131+D133</f>
        <v>4062.67</v>
      </c>
      <c r="E134" s="41">
        <f>'Month (Million m3)'!D131+E133</f>
        <v>8063.1500000000005</v>
      </c>
      <c r="F134" s="41">
        <f>'Month (Million m3)'!E131+F133</f>
        <v>980.75</v>
      </c>
      <c r="G134" s="41">
        <f>'Month (Million m3)'!F131+G133</f>
        <v>2967.25</v>
      </c>
      <c r="H134" s="41">
        <f>'Month (Million m3)'!G131+H133</f>
        <v>273.54999999999995</v>
      </c>
      <c r="I134" s="41">
        <f>'Month (Million m3)'!H131+I133</f>
        <v>501.17999999999995</v>
      </c>
      <c r="J134" s="41">
        <f>'Month (Million m3)'!I131+J133</f>
        <v>12785.89</v>
      </c>
      <c r="K134" s="41">
        <f>'Month (Million m3)'!K131+K133</f>
        <v>730.43000000000006</v>
      </c>
      <c r="L134" s="41">
        <f>'Month (Million m3)'!Z131+L133</f>
        <v>5844.66</v>
      </c>
      <c r="M134" s="41">
        <f>'Month (Million m3)'!AA131+M133</f>
        <v>0</v>
      </c>
      <c r="N134" s="41">
        <f>'Month (Million m3)'!AC131+N133</f>
        <v>772.24</v>
      </c>
      <c r="O134" s="41">
        <f>'Month (Million m3)'!AD131+O133</f>
        <v>0</v>
      </c>
      <c r="P134" s="41">
        <f t="shared" si="8"/>
        <v>657.90999999999963</v>
      </c>
      <c r="Q134" s="41">
        <f>'Month (Million m3)'!AF131+Q133</f>
        <v>8005.24</v>
      </c>
      <c r="R134" s="41">
        <f>'Month (Million m3)'!AG131+R133</f>
        <v>25384.670000000002</v>
      </c>
    </row>
    <row r="135" spans="1:18" x14ac:dyDescent="0.3">
      <c r="A135" s="32">
        <f t="shared" si="13"/>
        <v>2010</v>
      </c>
      <c r="B135" s="15" t="s">
        <v>89</v>
      </c>
      <c r="C135" s="41">
        <f>'Month (Million m3)'!B132+C134</f>
        <v>530.87</v>
      </c>
      <c r="D135" s="41">
        <f>'Month (Million m3)'!C132+D134</f>
        <v>4506.57</v>
      </c>
      <c r="E135" s="41">
        <f>'Month (Million m3)'!D132+E134</f>
        <v>9460.5500000000011</v>
      </c>
      <c r="F135" s="41">
        <f>'Month (Million m3)'!E132+F134</f>
        <v>1147.98</v>
      </c>
      <c r="G135" s="41">
        <f>'Month (Million m3)'!F132+G134</f>
        <v>3491.07</v>
      </c>
      <c r="H135" s="41">
        <f>'Month (Million m3)'!G132+H134</f>
        <v>334.19999999999993</v>
      </c>
      <c r="I135" s="41">
        <f>'Month (Million m3)'!H132+I134</f>
        <v>501.23999999999995</v>
      </c>
      <c r="J135" s="41">
        <f>'Month (Million m3)'!I132+J134</f>
        <v>14935.06</v>
      </c>
      <c r="K135" s="41">
        <f>'Month (Million m3)'!K132+K134</f>
        <v>795.84</v>
      </c>
      <c r="L135" s="41">
        <f>'Month (Million m3)'!Z132+L134</f>
        <v>6413.12</v>
      </c>
      <c r="M135" s="41">
        <f>'Month (Million m3)'!AA132+M134</f>
        <v>0</v>
      </c>
      <c r="N135" s="41">
        <f>'Month (Million m3)'!AC132+N134</f>
        <v>987.87</v>
      </c>
      <c r="O135" s="41">
        <f>'Month (Million m3)'!AD132+O134</f>
        <v>0</v>
      </c>
      <c r="P135" s="41">
        <f t="shared" si="8"/>
        <v>813.53999999999894</v>
      </c>
      <c r="Q135" s="41">
        <f>'Month (Million m3)'!AF132+Q134</f>
        <v>9010.369999999999</v>
      </c>
      <c r="R135" s="41">
        <f>'Month (Million m3)'!AG132+R134</f>
        <v>28982.870000000003</v>
      </c>
    </row>
    <row r="136" spans="1:18" x14ac:dyDescent="0.3">
      <c r="A136" s="32">
        <f t="shared" si="13"/>
        <v>2010</v>
      </c>
      <c r="B136" s="15" t="s">
        <v>90</v>
      </c>
      <c r="C136" s="41">
        <f>'Month (Million m3)'!B133+C135</f>
        <v>530.87</v>
      </c>
      <c r="D136" s="41">
        <f>'Month (Million m3)'!C133+D135</f>
        <v>4974.2599999999993</v>
      </c>
      <c r="E136" s="41">
        <f>'Month (Million m3)'!D133+E135</f>
        <v>10471.550000000001</v>
      </c>
      <c r="F136" s="41">
        <f>'Month (Million m3)'!E133+F135</f>
        <v>1311.69</v>
      </c>
      <c r="G136" s="41">
        <f>'Month (Million m3)'!F133+G135</f>
        <v>3584.01</v>
      </c>
      <c r="H136" s="41">
        <f>'Month (Million m3)'!G133+H135</f>
        <v>398.33999999999992</v>
      </c>
      <c r="I136" s="41">
        <f>'Month (Million m3)'!H133+I135</f>
        <v>599.11999999999989</v>
      </c>
      <c r="J136" s="41">
        <f>'Month (Million m3)'!I133+J135</f>
        <v>16364.73</v>
      </c>
      <c r="K136" s="41">
        <f>'Month (Million m3)'!K133+K135</f>
        <v>812.33</v>
      </c>
      <c r="L136" s="41">
        <f>'Month (Million m3)'!Z133+L135</f>
        <v>7069.5199999999995</v>
      </c>
      <c r="M136" s="41">
        <f>'Month (Million m3)'!AA133+M135</f>
        <v>0</v>
      </c>
      <c r="N136" s="41">
        <f>'Month (Million m3)'!AC133+N135</f>
        <v>1137.77</v>
      </c>
      <c r="O136" s="41">
        <f>'Month (Million m3)'!AD133+O135</f>
        <v>0</v>
      </c>
      <c r="P136" s="41">
        <f t="shared" si="8"/>
        <v>1027.8399999999997</v>
      </c>
      <c r="Q136" s="41">
        <f>'Month (Million m3)'!AF133+Q135</f>
        <v>10047.459999999999</v>
      </c>
      <c r="R136" s="41">
        <f>'Month (Million m3)'!AG133+R135</f>
        <v>31917.31</v>
      </c>
    </row>
    <row r="137" spans="1:18" x14ac:dyDescent="0.3">
      <c r="A137" s="32">
        <f t="shared" si="13"/>
        <v>2010</v>
      </c>
      <c r="B137" s="15" t="s">
        <v>91</v>
      </c>
      <c r="C137" s="41">
        <f>'Month (Million m3)'!B134+C136</f>
        <v>530.87</v>
      </c>
      <c r="D137" s="41">
        <f>'Month (Million m3)'!C134+D136</f>
        <v>5381.8399999999992</v>
      </c>
      <c r="E137" s="41">
        <f>'Month (Million m3)'!D134+E136</f>
        <v>11410.95</v>
      </c>
      <c r="F137" s="41">
        <f>'Month (Million m3)'!E134+F136</f>
        <v>1469.8000000000002</v>
      </c>
      <c r="G137" s="41">
        <f>'Month (Million m3)'!F134+G136</f>
        <v>3595.2400000000002</v>
      </c>
      <c r="H137" s="41">
        <f>'Month (Million m3)'!G134+H136</f>
        <v>462.95999999999992</v>
      </c>
      <c r="I137" s="41">
        <f>'Month (Million m3)'!H134+I136</f>
        <v>705.31999999999994</v>
      </c>
      <c r="J137" s="41">
        <f>'Month (Million m3)'!I134+J136</f>
        <v>17644.29</v>
      </c>
      <c r="K137" s="41">
        <f>'Month (Million m3)'!K134+K136</f>
        <v>891.24</v>
      </c>
      <c r="L137" s="41">
        <f>'Month (Million m3)'!Z134+L136</f>
        <v>8127.57</v>
      </c>
      <c r="M137" s="41">
        <f>'Month (Million m3)'!AA134+M136</f>
        <v>0</v>
      </c>
      <c r="N137" s="41">
        <f>'Month (Million m3)'!AC134+N136</f>
        <v>1326.22</v>
      </c>
      <c r="O137" s="41">
        <f>'Month (Million m3)'!AD134+O136</f>
        <v>0</v>
      </c>
      <c r="P137" s="41">
        <f t="shared" si="8"/>
        <v>1183.7100000000003</v>
      </c>
      <c r="Q137" s="41">
        <f>'Month (Million m3)'!AF134+Q136</f>
        <v>11528.74</v>
      </c>
      <c r="R137" s="41">
        <f>'Month (Million m3)'!AG134+R136</f>
        <v>35085.74</v>
      </c>
    </row>
    <row r="138" spans="1:18" x14ac:dyDescent="0.3">
      <c r="A138" s="32">
        <f t="shared" si="13"/>
        <v>2010</v>
      </c>
      <c r="B138" s="15" t="s">
        <v>92</v>
      </c>
      <c r="C138" s="41">
        <f>'Month (Million m3)'!B135+C137</f>
        <v>530.87</v>
      </c>
      <c r="D138" s="41">
        <f>'Month (Million m3)'!C135+D137</f>
        <v>5794.82</v>
      </c>
      <c r="E138" s="41">
        <f>'Month (Million m3)'!D135+E137</f>
        <v>11869.1</v>
      </c>
      <c r="F138" s="41">
        <f>'Month (Million m3)'!E135+F137</f>
        <v>1624.63</v>
      </c>
      <c r="G138" s="41">
        <f>'Month (Million m3)'!F135+G137</f>
        <v>3604.8900000000003</v>
      </c>
      <c r="H138" s="41">
        <f>'Month (Million m3)'!G135+H137</f>
        <v>524.00999999999988</v>
      </c>
      <c r="I138" s="41">
        <f>'Month (Million m3)'!H135+I137</f>
        <v>810.42</v>
      </c>
      <c r="J138" s="41">
        <f>'Month (Million m3)'!I135+J137</f>
        <v>18433.07</v>
      </c>
      <c r="K138" s="41">
        <f>'Month (Million m3)'!K135+K137</f>
        <v>964.74</v>
      </c>
      <c r="L138" s="41">
        <f>'Month (Million m3)'!Z135+L137</f>
        <v>9630.02</v>
      </c>
      <c r="M138" s="41">
        <f>'Month (Million m3)'!AA135+M137</f>
        <v>0</v>
      </c>
      <c r="N138" s="41">
        <f>'Month (Million m3)'!AC135+N137</f>
        <v>1326.26</v>
      </c>
      <c r="O138" s="41">
        <f>'Month (Million m3)'!AD135+O137</f>
        <v>0</v>
      </c>
      <c r="P138" s="41">
        <f t="shared" si="8"/>
        <v>1183.6600000000001</v>
      </c>
      <c r="Q138" s="41">
        <f>'Month (Million m3)'!AF135+Q137</f>
        <v>13104.68</v>
      </c>
      <c r="R138" s="41">
        <f>'Month (Million m3)'!AG135+R137</f>
        <v>37863.439999999995</v>
      </c>
    </row>
    <row r="139" spans="1:18" x14ac:dyDescent="0.3">
      <c r="A139" s="32">
        <f t="shared" si="13"/>
        <v>2010</v>
      </c>
      <c r="B139" s="15" t="s">
        <v>93</v>
      </c>
      <c r="C139" s="41">
        <f>'Month (Million m3)'!B136+C138</f>
        <v>530.87</v>
      </c>
      <c r="D139" s="41">
        <f>'Month (Million m3)'!C136+D138</f>
        <v>6353.03</v>
      </c>
      <c r="E139" s="41">
        <f>'Month (Million m3)'!D136+E138</f>
        <v>13695.52</v>
      </c>
      <c r="F139" s="41">
        <f>'Month (Million m3)'!E136+F138</f>
        <v>1769.2</v>
      </c>
      <c r="G139" s="41">
        <f>'Month (Million m3)'!F136+G138</f>
        <v>3795.7700000000004</v>
      </c>
      <c r="H139" s="41">
        <f>'Month (Million m3)'!G136+H138</f>
        <v>589.3599999999999</v>
      </c>
      <c r="I139" s="41">
        <f>'Month (Million m3)'!H136+I138</f>
        <v>930.06999999999994</v>
      </c>
      <c r="J139" s="41">
        <f>'Month (Million m3)'!I136+J138</f>
        <v>20779.939999999999</v>
      </c>
      <c r="K139" s="41">
        <f>'Month (Million m3)'!K136+K138</f>
        <v>966.09</v>
      </c>
      <c r="L139" s="41">
        <f>'Month (Million m3)'!Z136+L138</f>
        <v>11324.48</v>
      </c>
      <c r="M139" s="41">
        <f>'Month (Million m3)'!AA136+M138</f>
        <v>0</v>
      </c>
      <c r="N139" s="41">
        <f>'Month (Million m3)'!AC136+N138</f>
        <v>1326.26</v>
      </c>
      <c r="O139" s="41">
        <f>'Month (Million m3)'!AD136+O138</f>
        <v>0</v>
      </c>
      <c r="P139" s="41">
        <f t="shared" ref="P139:P202" si="14">Q139-K139-L139-M139-N139-O139</f>
        <v>1259.6000000000006</v>
      </c>
      <c r="Q139" s="41">
        <f>'Month (Million m3)'!AF136+Q138</f>
        <v>14876.43</v>
      </c>
      <c r="R139" s="41">
        <f>'Month (Million m3)'!AG136+R138</f>
        <v>42540.27</v>
      </c>
    </row>
    <row r="140" spans="1:18" x14ac:dyDescent="0.3">
      <c r="A140" s="32">
        <f t="shared" si="13"/>
        <v>2010</v>
      </c>
      <c r="B140" s="15" t="s">
        <v>94</v>
      </c>
      <c r="C140" s="41">
        <f>'Month (Million m3)'!B137+C139</f>
        <v>617.63</v>
      </c>
      <c r="D140" s="41">
        <f>'Month (Million m3)'!C137+D139</f>
        <v>7240.8099999999995</v>
      </c>
      <c r="E140" s="41">
        <f>'Month (Million m3)'!D137+E139</f>
        <v>15508.62</v>
      </c>
      <c r="F140" s="41">
        <f>'Month (Million m3)'!E137+F139</f>
        <v>1987.47</v>
      </c>
      <c r="G140" s="41">
        <f>'Month (Million m3)'!F137+G139</f>
        <v>4318.8</v>
      </c>
      <c r="H140" s="41">
        <f>'Month (Million m3)'!G137+H139</f>
        <v>635.42999999999995</v>
      </c>
      <c r="I140" s="41">
        <f>'Month (Million m3)'!H137+I139</f>
        <v>1039.8799999999999</v>
      </c>
      <c r="J140" s="41">
        <f>'Month (Million m3)'!I137+J139</f>
        <v>23490.23</v>
      </c>
      <c r="K140" s="41">
        <f>'Month (Million m3)'!K137+K139</f>
        <v>966.09</v>
      </c>
      <c r="L140" s="41">
        <f>'Month (Million m3)'!Z137+L139</f>
        <v>13106.3</v>
      </c>
      <c r="M140" s="41">
        <f>'Month (Million m3)'!AA137+M139</f>
        <v>0</v>
      </c>
      <c r="N140" s="41">
        <f>'Month (Million m3)'!AC137+N139</f>
        <v>1466.22</v>
      </c>
      <c r="O140" s="41">
        <f>'Month (Million m3)'!AD137+O139</f>
        <v>0</v>
      </c>
      <c r="P140" s="41">
        <f t="shared" si="14"/>
        <v>1259.6200000000001</v>
      </c>
      <c r="Q140" s="41">
        <f>'Month (Million m3)'!AF137+Q139</f>
        <v>16798.23</v>
      </c>
      <c r="R140" s="41">
        <f>'Month (Million m3)'!AG137+R139</f>
        <v>48146.899999999994</v>
      </c>
    </row>
    <row r="141" spans="1:18" x14ac:dyDescent="0.3">
      <c r="A141" s="49">
        <f t="shared" si="13"/>
        <v>2010</v>
      </c>
      <c r="B141" s="15" t="s">
        <v>95</v>
      </c>
      <c r="C141" s="51">
        <f>'Month (Million m3)'!B138+C140</f>
        <v>1244.74</v>
      </c>
      <c r="D141" s="51">
        <f>'Month (Million m3)'!C138+D140</f>
        <v>8164.08</v>
      </c>
      <c r="E141" s="51">
        <f>'Month (Million m3)'!D138+E140</f>
        <v>17553.34</v>
      </c>
      <c r="F141" s="51">
        <f>'Month (Million m3)'!E138+F140</f>
        <v>2214.85</v>
      </c>
      <c r="G141" s="51">
        <f>'Month (Million m3)'!F138+G140</f>
        <v>5257.64</v>
      </c>
      <c r="H141" s="51">
        <f>'Month (Million m3)'!G138+H140</f>
        <v>698.24</v>
      </c>
      <c r="I141" s="51">
        <f>'Month (Million m3)'!H138+I140</f>
        <v>1145.25</v>
      </c>
      <c r="J141" s="51">
        <f>'Month (Million m3)'!I138+J140</f>
        <v>26869.35</v>
      </c>
      <c r="K141" s="51">
        <f>'Month (Million m3)'!K138+K140</f>
        <v>1071.48</v>
      </c>
      <c r="L141" s="51">
        <f>'Month (Million m3)'!Z138+L140</f>
        <v>14951.289999999999</v>
      </c>
      <c r="M141" s="51">
        <f>'Month (Million m3)'!AA138+M140</f>
        <v>0</v>
      </c>
      <c r="N141" s="51">
        <f>'Month (Million m3)'!AC138+N140</f>
        <v>1547.73</v>
      </c>
      <c r="O141" s="51">
        <f>'Month (Million m3)'!AD138+O140</f>
        <v>0</v>
      </c>
      <c r="P141" s="51">
        <f t="shared" si="14"/>
        <v>1461.1300000000024</v>
      </c>
      <c r="Q141" s="51">
        <f>'Month (Million m3)'!AF138+Q140</f>
        <v>19031.63</v>
      </c>
      <c r="R141" s="51">
        <f>'Month (Million m3)'!AG138+R140</f>
        <v>55309.799999999996</v>
      </c>
    </row>
    <row r="142" spans="1:18" x14ac:dyDescent="0.3">
      <c r="A142" s="54">
        <v>2011</v>
      </c>
      <c r="B142" s="55" t="s">
        <v>84</v>
      </c>
      <c r="C142" s="41">
        <f>'Month (Million m3)'!B139</f>
        <v>300.36</v>
      </c>
      <c r="D142" s="41">
        <f>'Month (Million m3)'!C139</f>
        <v>949.86</v>
      </c>
      <c r="E142" s="41">
        <f>'Month (Million m3)'!D139</f>
        <v>1762.46</v>
      </c>
      <c r="F142" s="41">
        <f>'Month (Million m3)'!E139</f>
        <v>262.41000000000003</v>
      </c>
      <c r="G142" s="41">
        <f>'Month (Million m3)'!F139</f>
        <v>429.72</v>
      </c>
      <c r="H142" s="41">
        <f>'Month (Million m3)'!G139</f>
        <v>66.260000000000005</v>
      </c>
      <c r="I142" s="41">
        <f>'Month (Million m3)'!H139</f>
        <v>78.95</v>
      </c>
      <c r="J142" s="41">
        <f>'Month (Million m3)'!I139</f>
        <v>2599.81</v>
      </c>
      <c r="K142" s="41">
        <f>'Month (Million m3)'!K139</f>
        <v>0</v>
      </c>
      <c r="L142" s="41">
        <f>'Month (Million m3)'!Z139</f>
        <v>1801.51</v>
      </c>
      <c r="M142" s="41">
        <f>'Month (Million m3)'!AA139</f>
        <v>0</v>
      </c>
      <c r="N142" s="41">
        <f>'Month (Million m3)'!AC139</f>
        <v>222.2</v>
      </c>
      <c r="O142" s="41">
        <f>'Month (Million m3)'!AD139</f>
        <v>131.32</v>
      </c>
      <c r="P142" s="41">
        <f t="shared" si="14"/>
        <v>432.20999999999975</v>
      </c>
      <c r="Q142" s="41">
        <f>'Month (Million m3)'!AF139</f>
        <v>2587.2399999999998</v>
      </c>
      <c r="R142" s="41">
        <f>'Month (Million m3)'!AG139</f>
        <v>6437.28</v>
      </c>
    </row>
    <row r="143" spans="1:18" x14ac:dyDescent="0.3">
      <c r="A143" s="32">
        <f>A142</f>
        <v>2011</v>
      </c>
      <c r="B143" s="15" t="s">
        <v>85</v>
      </c>
      <c r="C143" s="41">
        <f>'Month (Million m3)'!B140+C142</f>
        <v>322.98</v>
      </c>
      <c r="D143" s="41">
        <f>'Month (Million m3)'!C140+D142</f>
        <v>1496.2</v>
      </c>
      <c r="E143" s="41">
        <f>'Month (Million m3)'!D140+E142</f>
        <v>3362.2200000000003</v>
      </c>
      <c r="F143" s="41">
        <f>'Month (Million m3)'!E140+F142</f>
        <v>568.55999999999995</v>
      </c>
      <c r="G143" s="41">
        <f>'Month (Million m3)'!F140+G142</f>
        <v>685.51</v>
      </c>
      <c r="H143" s="41">
        <f>'Month (Million m3)'!G140+H142</f>
        <v>133</v>
      </c>
      <c r="I143" s="41">
        <f>'Month (Million m3)'!H140+I142</f>
        <v>139.1</v>
      </c>
      <c r="J143" s="41">
        <f>'Month (Million m3)'!I140+J142</f>
        <v>4888.3999999999996</v>
      </c>
      <c r="K143" s="41">
        <f>'Month (Million m3)'!K140+K142</f>
        <v>112.25</v>
      </c>
      <c r="L143" s="41">
        <f>'Month (Million m3)'!Z140+L142</f>
        <v>3380.01</v>
      </c>
      <c r="M143" s="41">
        <f>'Month (Million m3)'!AA140+M142</f>
        <v>0</v>
      </c>
      <c r="N143" s="41">
        <f>'Month (Million m3)'!AC140+N142</f>
        <v>235.67</v>
      </c>
      <c r="O143" s="41">
        <f>'Month (Million m3)'!AD140+O142</f>
        <v>145.07999999999998</v>
      </c>
      <c r="P143" s="41">
        <f t="shared" si="14"/>
        <v>843.82999999999993</v>
      </c>
      <c r="Q143" s="41">
        <f>'Month (Million m3)'!AF140+Q142</f>
        <v>4716.84</v>
      </c>
      <c r="R143" s="41">
        <f>'Month (Million m3)'!AG140+R142</f>
        <v>11424.42</v>
      </c>
    </row>
    <row r="144" spans="1:18" x14ac:dyDescent="0.3">
      <c r="A144" s="32">
        <f t="shared" ref="A144:A153" si="15">A143</f>
        <v>2011</v>
      </c>
      <c r="B144" s="15" t="s">
        <v>86</v>
      </c>
      <c r="C144" s="41">
        <f>'Month (Million m3)'!B141+C143</f>
        <v>362.49</v>
      </c>
      <c r="D144" s="41">
        <f>'Month (Million m3)'!C141+D143</f>
        <v>1704.47</v>
      </c>
      <c r="E144" s="41">
        <f>'Month (Million m3)'!D141+E143</f>
        <v>5179.5300000000007</v>
      </c>
      <c r="F144" s="41">
        <f>'Month (Million m3)'!E141+F143</f>
        <v>930.18</v>
      </c>
      <c r="G144" s="41">
        <f>'Month (Million m3)'!F141+G143</f>
        <v>834.76</v>
      </c>
      <c r="H144" s="41">
        <f>'Month (Million m3)'!G141+H143</f>
        <v>203.32999999999998</v>
      </c>
      <c r="I144" s="41">
        <f>'Month (Million m3)'!H141+I143</f>
        <v>207.89999999999998</v>
      </c>
      <c r="J144" s="41">
        <f>'Month (Million m3)'!I141+J143</f>
        <v>7355.7099999999991</v>
      </c>
      <c r="K144" s="41">
        <f>'Month (Million m3)'!K141+K143</f>
        <v>112.25</v>
      </c>
      <c r="L144" s="41">
        <f>'Month (Million m3)'!Z141+L143</f>
        <v>5460.15</v>
      </c>
      <c r="M144" s="41">
        <f>'Month (Million m3)'!AA141+M143</f>
        <v>0</v>
      </c>
      <c r="N144" s="41">
        <f>'Month (Million m3)'!AC141+N143</f>
        <v>462</v>
      </c>
      <c r="O144" s="41">
        <f>'Month (Million m3)'!AD141+O143</f>
        <v>145.07999999999998</v>
      </c>
      <c r="P144" s="41">
        <f t="shared" si="14"/>
        <v>1141.5900000000001</v>
      </c>
      <c r="Q144" s="41">
        <f>'Month (Million m3)'!AF141+Q143</f>
        <v>7321.07</v>
      </c>
      <c r="R144" s="41">
        <f>'Month (Million m3)'!AG141+R143</f>
        <v>16743.739999999998</v>
      </c>
    </row>
    <row r="145" spans="1:18" x14ac:dyDescent="0.3">
      <c r="A145" s="32">
        <f t="shared" si="15"/>
        <v>2011</v>
      </c>
      <c r="B145" s="15" t="s">
        <v>87</v>
      </c>
      <c r="C145" s="41">
        <f>'Month (Million m3)'!B142+C144</f>
        <v>362.49</v>
      </c>
      <c r="D145" s="41">
        <f>'Month (Million m3)'!C142+D144</f>
        <v>2197.48</v>
      </c>
      <c r="E145" s="41">
        <f>'Month (Million m3)'!D142+E144</f>
        <v>5906.31</v>
      </c>
      <c r="F145" s="41">
        <f>'Month (Million m3)'!E142+F144</f>
        <v>1268.82</v>
      </c>
      <c r="G145" s="41">
        <f>'Month (Million m3)'!F142+G144</f>
        <v>857.63</v>
      </c>
      <c r="H145" s="41">
        <f>'Month (Million m3)'!G142+H144</f>
        <v>270.08999999999997</v>
      </c>
      <c r="I145" s="41">
        <f>'Month (Million m3)'!H142+I144</f>
        <v>262.76</v>
      </c>
      <c r="J145" s="41">
        <f>'Month (Million m3)'!I142+J144</f>
        <v>8565.6299999999992</v>
      </c>
      <c r="K145" s="41">
        <f>'Month (Million m3)'!K142+K144</f>
        <v>246.07</v>
      </c>
      <c r="L145" s="41">
        <f>'Month (Million m3)'!Z142+L144</f>
        <v>7096.75</v>
      </c>
      <c r="M145" s="41">
        <f>'Month (Million m3)'!AA142+M144</f>
        <v>0</v>
      </c>
      <c r="N145" s="41">
        <f>'Month (Million m3)'!AC142+N144</f>
        <v>467.75</v>
      </c>
      <c r="O145" s="41">
        <f>'Month (Million m3)'!AD142+O144</f>
        <v>145.07999999999998</v>
      </c>
      <c r="P145" s="41">
        <f t="shared" si="14"/>
        <v>2202.9300000000003</v>
      </c>
      <c r="Q145" s="41">
        <f>'Month (Million m3)'!AF142+Q144</f>
        <v>10158.58</v>
      </c>
      <c r="R145" s="41">
        <f>'Month (Million m3)'!AG142+R144</f>
        <v>21284.179999999997</v>
      </c>
    </row>
    <row r="146" spans="1:18" x14ac:dyDescent="0.3">
      <c r="A146" s="32">
        <f t="shared" si="15"/>
        <v>2011</v>
      </c>
      <c r="B146" s="15" t="s">
        <v>88</v>
      </c>
      <c r="C146" s="41">
        <f>'Month (Million m3)'!B143+C145</f>
        <v>362.49</v>
      </c>
      <c r="D146" s="41">
        <f>'Month (Million m3)'!C143+D145</f>
        <v>2729.64</v>
      </c>
      <c r="E146" s="41">
        <f>'Month (Million m3)'!D143+E145</f>
        <v>6517.8600000000006</v>
      </c>
      <c r="F146" s="41">
        <f>'Month (Million m3)'!E143+F145</f>
        <v>1599.73</v>
      </c>
      <c r="G146" s="41">
        <f>'Month (Million m3)'!F143+G145</f>
        <v>872.25</v>
      </c>
      <c r="H146" s="41">
        <f>'Month (Million m3)'!G143+H145</f>
        <v>306.98999999999995</v>
      </c>
      <c r="I146" s="41">
        <f>'Month (Million m3)'!H143+I145</f>
        <v>313</v>
      </c>
      <c r="J146" s="41">
        <f>'Month (Million m3)'!I143+J145</f>
        <v>9609.8599999999988</v>
      </c>
      <c r="K146" s="41">
        <f>'Month (Million m3)'!K143+K145</f>
        <v>246.07</v>
      </c>
      <c r="L146" s="41">
        <f>'Month (Million m3)'!Z143+L145</f>
        <v>9531.0499999999993</v>
      </c>
      <c r="M146" s="41">
        <f>'Month (Million m3)'!AA143+M145</f>
        <v>0</v>
      </c>
      <c r="N146" s="41">
        <f>'Month (Million m3)'!AC143+N145</f>
        <v>507.87</v>
      </c>
      <c r="O146" s="41">
        <f>'Month (Million m3)'!AD143+O145</f>
        <v>145.07999999999998</v>
      </c>
      <c r="P146" s="41">
        <f t="shared" si="14"/>
        <v>2353.5500000000002</v>
      </c>
      <c r="Q146" s="41">
        <f>'Month (Million m3)'!AF143+Q145</f>
        <v>12783.619999999999</v>
      </c>
      <c r="R146" s="41">
        <f>'Month (Million m3)'!AG143+R145</f>
        <v>25485.609999999997</v>
      </c>
    </row>
    <row r="147" spans="1:18" x14ac:dyDescent="0.3">
      <c r="A147" s="32">
        <f t="shared" si="15"/>
        <v>2011</v>
      </c>
      <c r="B147" s="15" t="s">
        <v>89</v>
      </c>
      <c r="C147" s="41">
        <f>'Month (Million m3)'!B144+C146</f>
        <v>362.49</v>
      </c>
      <c r="D147" s="41">
        <f>'Month (Million m3)'!C144+D146</f>
        <v>3119.62</v>
      </c>
      <c r="E147" s="41">
        <f>'Month (Million m3)'!D144+E146</f>
        <v>6920.6</v>
      </c>
      <c r="F147" s="41">
        <f>'Month (Million m3)'!E144+F146</f>
        <v>1916.99</v>
      </c>
      <c r="G147" s="41">
        <f>'Month (Million m3)'!F144+G146</f>
        <v>910.29</v>
      </c>
      <c r="H147" s="41">
        <f>'Month (Million m3)'!G144+H146</f>
        <v>372.82999999999993</v>
      </c>
      <c r="I147" s="41">
        <f>'Month (Million m3)'!H144+I146</f>
        <v>345.9</v>
      </c>
      <c r="J147" s="41">
        <f>'Month (Million m3)'!I144+J146</f>
        <v>10466.64</v>
      </c>
      <c r="K147" s="41">
        <f>'Month (Million m3)'!K144+K146</f>
        <v>246.07</v>
      </c>
      <c r="L147" s="41">
        <f>'Month (Million m3)'!Z144+L146</f>
        <v>11539.72</v>
      </c>
      <c r="M147" s="41">
        <f>'Month (Million m3)'!AA144+M146</f>
        <v>0</v>
      </c>
      <c r="N147" s="41">
        <f>'Month (Million m3)'!AC144+N146</f>
        <v>540.77</v>
      </c>
      <c r="O147" s="41">
        <f>'Month (Million m3)'!AD144+O146</f>
        <v>145.07999999999998</v>
      </c>
      <c r="P147" s="41">
        <f t="shared" si="14"/>
        <v>2466.1899999999991</v>
      </c>
      <c r="Q147" s="41">
        <f>'Month (Million m3)'!AF144+Q146</f>
        <v>14937.829999999998</v>
      </c>
      <c r="R147" s="41">
        <f>'Month (Million m3)'!AG144+R146</f>
        <v>28886.579999999998</v>
      </c>
    </row>
    <row r="148" spans="1:18" x14ac:dyDescent="0.3">
      <c r="A148" s="32">
        <f t="shared" si="15"/>
        <v>2011</v>
      </c>
      <c r="B148" s="15" t="s">
        <v>90</v>
      </c>
      <c r="C148" s="41">
        <f>'Month (Million m3)'!B145+C147</f>
        <v>362.49</v>
      </c>
      <c r="D148" s="41">
        <f>'Month (Million m3)'!C145+D147</f>
        <v>3529.12</v>
      </c>
      <c r="E148" s="41">
        <f>'Month (Million m3)'!D145+E147</f>
        <v>7818.08</v>
      </c>
      <c r="F148" s="41">
        <f>'Month (Million m3)'!E145+F147</f>
        <v>2244.08</v>
      </c>
      <c r="G148" s="41">
        <f>'Month (Million m3)'!F145+G147</f>
        <v>1000.27</v>
      </c>
      <c r="H148" s="41">
        <f>'Month (Million m3)'!G145+H147</f>
        <v>443.16999999999996</v>
      </c>
      <c r="I148" s="41">
        <f>'Month (Million m3)'!H145+I147</f>
        <v>345.9</v>
      </c>
      <c r="J148" s="41">
        <f>'Month (Million m3)'!I145+J147</f>
        <v>11851.52</v>
      </c>
      <c r="K148" s="41">
        <f>'Month (Million m3)'!K145+K147</f>
        <v>246.07</v>
      </c>
      <c r="L148" s="41">
        <f>'Month (Million m3)'!Z145+L147</f>
        <v>13400.06</v>
      </c>
      <c r="M148" s="41">
        <f>'Month (Million m3)'!AA145+M147</f>
        <v>0</v>
      </c>
      <c r="N148" s="41">
        <f>'Month (Million m3)'!AC145+N147</f>
        <v>540.77</v>
      </c>
      <c r="O148" s="41">
        <f>'Month (Million m3)'!AD145+O147</f>
        <v>145.07999999999998</v>
      </c>
      <c r="P148" s="41">
        <f t="shared" si="14"/>
        <v>2599.23</v>
      </c>
      <c r="Q148" s="41">
        <f>'Month (Million m3)'!AF145+Q147</f>
        <v>16931.21</v>
      </c>
      <c r="R148" s="41">
        <f>'Month (Million m3)'!AG145+R147</f>
        <v>32674.339999999997</v>
      </c>
    </row>
    <row r="149" spans="1:18" x14ac:dyDescent="0.3">
      <c r="A149" s="32">
        <f t="shared" si="15"/>
        <v>2011</v>
      </c>
      <c r="B149" s="15" t="s">
        <v>91</v>
      </c>
      <c r="C149" s="41">
        <f>'Month (Million m3)'!B146+C148</f>
        <v>362.49</v>
      </c>
      <c r="D149" s="41">
        <f>'Month (Million m3)'!C146+D148</f>
        <v>3893.09</v>
      </c>
      <c r="E149" s="41">
        <f>'Month (Million m3)'!D146+E148</f>
        <v>9069.92</v>
      </c>
      <c r="F149" s="41">
        <f>'Month (Million m3)'!E146+F148</f>
        <v>2578.25</v>
      </c>
      <c r="G149" s="41">
        <f>'Month (Million m3)'!F146+G148</f>
        <v>1168.3599999999999</v>
      </c>
      <c r="H149" s="41">
        <f>'Month (Million m3)'!G146+H148</f>
        <v>501.34</v>
      </c>
      <c r="I149" s="41">
        <f>'Month (Million m3)'!H146+I148</f>
        <v>345.9</v>
      </c>
      <c r="J149" s="41">
        <f>'Month (Million m3)'!I146+J148</f>
        <v>13663.800000000001</v>
      </c>
      <c r="K149" s="41">
        <f>'Month (Million m3)'!K146+K148</f>
        <v>246.07</v>
      </c>
      <c r="L149" s="41">
        <f>'Month (Million m3)'!Z146+L148</f>
        <v>15305.99</v>
      </c>
      <c r="M149" s="41">
        <f>'Month (Million m3)'!AA146+M148</f>
        <v>0</v>
      </c>
      <c r="N149" s="41">
        <f>'Month (Million m3)'!AC146+N148</f>
        <v>540.77</v>
      </c>
      <c r="O149" s="41">
        <f>'Month (Million m3)'!AD146+O148</f>
        <v>145.07999999999998</v>
      </c>
      <c r="P149" s="41">
        <f t="shared" si="14"/>
        <v>2599.23</v>
      </c>
      <c r="Q149" s="41">
        <f>'Month (Million m3)'!AF146+Q148</f>
        <v>18837.14</v>
      </c>
      <c r="R149" s="41">
        <f>'Month (Million m3)'!AG146+R148</f>
        <v>36756.519999999997</v>
      </c>
    </row>
    <row r="150" spans="1:18" x14ac:dyDescent="0.3">
      <c r="A150" s="32">
        <f t="shared" si="15"/>
        <v>2011</v>
      </c>
      <c r="B150" s="15" t="s">
        <v>92</v>
      </c>
      <c r="C150" s="41">
        <f>'Month (Million m3)'!B147+C149</f>
        <v>362.49</v>
      </c>
      <c r="D150" s="41">
        <f>'Month (Million m3)'!C147+D149</f>
        <v>4399.34</v>
      </c>
      <c r="E150" s="41">
        <f>'Month (Million m3)'!D147+E149</f>
        <v>9937.2800000000007</v>
      </c>
      <c r="F150" s="41">
        <f>'Month (Million m3)'!E147+F149</f>
        <v>2901.25</v>
      </c>
      <c r="G150" s="41">
        <f>'Month (Million m3)'!F147+G149</f>
        <v>1237.6699999999998</v>
      </c>
      <c r="H150" s="41">
        <f>'Month (Million m3)'!G147+H149</f>
        <v>569.13</v>
      </c>
      <c r="I150" s="41">
        <f>'Month (Million m3)'!H147+I149</f>
        <v>345.9</v>
      </c>
      <c r="J150" s="41">
        <f>'Month (Million m3)'!I147+J149</f>
        <v>14991.260000000002</v>
      </c>
      <c r="K150" s="41">
        <f>'Month (Million m3)'!K147+K149</f>
        <v>246.07</v>
      </c>
      <c r="L150" s="41">
        <f>'Month (Million m3)'!Z147+L149</f>
        <v>17006.03</v>
      </c>
      <c r="M150" s="41">
        <f>'Month (Million m3)'!AA147+M149</f>
        <v>0</v>
      </c>
      <c r="N150" s="41">
        <f>'Month (Million m3)'!AC147+N149</f>
        <v>540.77</v>
      </c>
      <c r="O150" s="41">
        <f>'Month (Million m3)'!AD147+O149</f>
        <v>145.07999999999998</v>
      </c>
      <c r="P150" s="41">
        <f t="shared" si="14"/>
        <v>2599.2300000000018</v>
      </c>
      <c r="Q150" s="41">
        <f>'Month (Million m3)'!AF147+Q149</f>
        <v>20537.18</v>
      </c>
      <c r="R150" s="41">
        <f>'Month (Million m3)'!AG147+R149</f>
        <v>40290.259999999995</v>
      </c>
    </row>
    <row r="151" spans="1:18" x14ac:dyDescent="0.3">
      <c r="A151" s="32">
        <f t="shared" si="15"/>
        <v>2011</v>
      </c>
      <c r="B151" s="15" t="s">
        <v>93</v>
      </c>
      <c r="C151" s="41">
        <f>'Month (Million m3)'!B148+C150</f>
        <v>362.49</v>
      </c>
      <c r="D151" s="41">
        <f>'Month (Million m3)'!C148+D150</f>
        <v>4979.68</v>
      </c>
      <c r="E151" s="41">
        <f>'Month (Million m3)'!D148+E150</f>
        <v>11175.36</v>
      </c>
      <c r="F151" s="41">
        <f>'Month (Million m3)'!E148+F150</f>
        <v>3190.15</v>
      </c>
      <c r="G151" s="41">
        <f>'Month (Million m3)'!F148+G150</f>
        <v>1451.6599999999999</v>
      </c>
      <c r="H151" s="41">
        <f>'Month (Million m3)'!G148+H150</f>
        <v>642.91999999999996</v>
      </c>
      <c r="I151" s="41">
        <f>'Month (Million m3)'!H148+I150</f>
        <v>402.01</v>
      </c>
      <c r="J151" s="41">
        <f>'Month (Million m3)'!I148+J150</f>
        <v>16862.13</v>
      </c>
      <c r="K151" s="41">
        <f>'Month (Million m3)'!K148+K150</f>
        <v>246.07</v>
      </c>
      <c r="L151" s="41">
        <f>'Month (Million m3)'!Z148+L150</f>
        <v>18862.219999999998</v>
      </c>
      <c r="M151" s="41">
        <f>'Month (Million m3)'!AA148+M150</f>
        <v>0</v>
      </c>
      <c r="N151" s="41">
        <f>'Month (Million m3)'!AC148+N150</f>
        <v>540.77</v>
      </c>
      <c r="O151" s="41">
        <f>'Month (Million m3)'!AD148+O150</f>
        <v>145.07999999999998</v>
      </c>
      <c r="P151" s="41">
        <f t="shared" si="14"/>
        <v>2599.2300000000018</v>
      </c>
      <c r="Q151" s="41">
        <f>'Month (Million m3)'!AF148+Q150</f>
        <v>22393.37</v>
      </c>
      <c r="R151" s="41">
        <f>'Month (Million m3)'!AG148+R150</f>
        <v>44597.659999999996</v>
      </c>
    </row>
    <row r="152" spans="1:18" x14ac:dyDescent="0.3">
      <c r="A152" s="32">
        <f t="shared" si="15"/>
        <v>2011</v>
      </c>
      <c r="B152" s="15" t="s">
        <v>94</v>
      </c>
      <c r="C152" s="41">
        <f>'Month (Million m3)'!B149+C151</f>
        <v>362.49</v>
      </c>
      <c r="D152" s="41">
        <f>'Month (Million m3)'!C149+D151</f>
        <v>5654.47</v>
      </c>
      <c r="E152" s="41">
        <f>'Month (Million m3)'!D149+E151</f>
        <v>13129.220000000001</v>
      </c>
      <c r="F152" s="41">
        <f>'Month (Million m3)'!E149+F151</f>
        <v>3314.62</v>
      </c>
      <c r="G152" s="41">
        <f>'Month (Million m3)'!F149+G151</f>
        <v>1935.6999999999998</v>
      </c>
      <c r="H152" s="41">
        <f>'Month (Million m3)'!G149+H151</f>
        <v>719.6099999999999</v>
      </c>
      <c r="I152" s="41">
        <f>'Month (Million m3)'!H149+I151</f>
        <v>451.71999999999997</v>
      </c>
      <c r="J152" s="41">
        <f>'Month (Million m3)'!I149+J151</f>
        <v>19550.900000000001</v>
      </c>
      <c r="K152" s="41">
        <f>'Month (Million m3)'!K149+K151</f>
        <v>246.07</v>
      </c>
      <c r="L152" s="41">
        <f>'Month (Million m3)'!Z149+L151</f>
        <v>20114.609999999997</v>
      </c>
      <c r="M152" s="41">
        <f>'Month (Million m3)'!AA149+M151</f>
        <v>0</v>
      </c>
      <c r="N152" s="41">
        <f>'Month (Million m3)'!AC149+N151</f>
        <v>540.77</v>
      </c>
      <c r="O152" s="41">
        <f>'Month (Million m3)'!AD149+O151</f>
        <v>145.07999999999998</v>
      </c>
      <c r="P152" s="41">
        <f t="shared" si="14"/>
        <v>2599.2300000000018</v>
      </c>
      <c r="Q152" s="41">
        <f>'Month (Million m3)'!AF149+Q151</f>
        <v>23645.759999999998</v>
      </c>
      <c r="R152" s="41">
        <f>'Month (Million m3)'!AG149+R151</f>
        <v>49213.609999999993</v>
      </c>
    </row>
    <row r="153" spans="1:18" x14ac:dyDescent="0.3">
      <c r="A153" s="49">
        <f t="shared" si="15"/>
        <v>2011</v>
      </c>
      <c r="B153" s="15" t="s">
        <v>95</v>
      </c>
      <c r="C153" s="51">
        <f>'Month (Million m3)'!B150+C152</f>
        <v>368.40000000000003</v>
      </c>
      <c r="D153" s="51">
        <f>'Month (Million m3)'!C150+D152</f>
        <v>6446.97</v>
      </c>
      <c r="E153" s="51">
        <f>'Month (Million m3)'!D150+E152</f>
        <v>14886.240000000002</v>
      </c>
      <c r="F153" s="51">
        <f>'Month (Million m3)'!E150+F152</f>
        <v>3546.98</v>
      </c>
      <c r="G153" s="51">
        <f>'Month (Million m3)'!F150+G152</f>
        <v>2770.2299999999996</v>
      </c>
      <c r="H153" s="51">
        <f>'Month (Million m3)'!G150+H152</f>
        <v>805.64999999999986</v>
      </c>
      <c r="I153" s="51">
        <f>'Month (Million m3)'!H150+I152</f>
        <v>501.53</v>
      </c>
      <c r="J153" s="51">
        <f>'Month (Million m3)'!I150+J152</f>
        <v>22510.65</v>
      </c>
      <c r="K153" s="51">
        <f>'Month (Million m3)'!K150+K152</f>
        <v>246.07</v>
      </c>
      <c r="L153" s="51">
        <f>'Month (Million m3)'!Z150+L152</f>
        <v>21552.389999999996</v>
      </c>
      <c r="M153" s="51">
        <f>'Month (Million m3)'!AA150+M152</f>
        <v>0</v>
      </c>
      <c r="N153" s="51">
        <f>'Month (Million m3)'!AC150+N152</f>
        <v>540.77</v>
      </c>
      <c r="O153" s="51">
        <f>'Month (Million m3)'!AD150+O152</f>
        <v>145.07999999999998</v>
      </c>
      <c r="P153" s="51">
        <f t="shared" si="14"/>
        <v>2812.9900000000039</v>
      </c>
      <c r="Q153" s="51">
        <f>'Month (Million m3)'!AF150+Q152</f>
        <v>25297.3</v>
      </c>
      <c r="R153" s="51">
        <f>'Month (Million m3)'!AG150+R152</f>
        <v>54623.319999999992</v>
      </c>
    </row>
    <row r="154" spans="1:18" x14ac:dyDescent="0.3">
      <c r="A154" s="54">
        <v>2012</v>
      </c>
      <c r="B154" s="55" t="s">
        <v>84</v>
      </c>
      <c r="C154" s="41">
        <f>'Month (Million m3)'!B151</f>
        <v>19.57</v>
      </c>
      <c r="D154" s="41">
        <f>'Month (Million m3)'!C151</f>
        <v>862.5</v>
      </c>
      <c r="E154" s="41">
        <f>'Month (Million m3)'!D151</f>
        <v>2068.6799999999998</v>
      </c>
      <c r="F154" s="41">
        <f>'Month (Million m3)'!E151</f>
        <v>486.21</v>
      </c>
      <c r="G154" s="41">
        <f>'Month (Million m3)'!F151</f>
        <v>661.87</v>
      </c>
      <c r="H154" s="41">
        <f>'Month (Million m3)'!G151</f>
        <v>82.63</v>
      </c>
      <c r="I154" s="41">
        <f>'Month (Million m3)'!H151</f>
        <v>38.020000000000003</v>
      </c>
      <c r="J154" s="41">
        <f>'Month (Million m3)'!I151</f>
        <v>3337.4</v>
      </c>
      <c r="K154" s="41">
        <f>'Month (Million m3)'!K151</f>
        <v>0</v>
      </c>
      <c r="L154" s="41">
        <f>'Month (Million m3)'!Z151</f>
        <v>1070.28</v>
      </c>
      <c r="M154" s="41">
        <f>'Month (Million m3)'!AA151</f>
        <v>0</v>
      </c>
      <c r="N154" s="41">
        <f>'Month (Million m3)'!AC151</f>
        <v>0</v>
      </c>
      <c r="O154" s="41">
        <f>'Month (Million m3)'!AD151</f>
        <v>0</v>
      </c>
      <c r="P154" s="41">
        <f t="shared" si="14"/>
        <v>159.71000000000004</v>
      </c>
      <c r="Q154" s="41">
        <f>'Month (Million m3)'!AF151</f>
        <v>1229.99</v>
      </c>
      <c r="R154" s="41">
        <f>'Month (Million m3)'!AG151</f>
        <v>5449.46</v>
      </c>
    </row>
    <row r="155" spans="1:18" x14ac:dyDescent="0.3">
      <c r="A155" s="32">
        <f>A154</f>
        <v>2012</v>
      </c>
      <c r="B155" s="15" t="s">
        <v>85</v>
      </c>
      <c r="C155" s="41">
        <f>'Month (Million m3)'!B152+C154</f>
        <v>31.4</v>
      </c>
      <c r="D155" s="41">
        <f>'Month (Million m3)'!C152+D154</f>
        <v>1726.5900000000001</v>
      </c>
      <c r="E155" s="41">
        <f>'Month (Million m3)'!D152+E154</f>
        <v>4070.5199999999995</v>
      </c>
      <c r="F155" s="41">
        <f>'Month (Million m3)'!E152+F154</f>
        <v>927.68000000000006</v>
      </c>
      <c r="G155" s="41">
        <f>'Month (Million m3)'!F152+G154</f>
        <v>1222.4099999999999</v>
      </c>
      <c r="H155" s="41">
        <f>'Month (Million m3)'!G152+H154</f>
        <v>149.83999999999997</v>
      </c>
      <c r="I155" s="41">
        <f>'Month (Million m3)'!H152+I154</f>
        <v>76.290000000000006</v>
      </c>
      <c r="J155" s="41">
        <f>'Month (Million m3)'!I152+J154</f>
        <v>6446.74</v>
      </c>
      <c r="K155" s="41">
        <f>'Month (Million m3)'!K152+K154</f>
        <v>0</v>
      </c>
      <c r="L155" s="41">
        <f>'Month (Million m3)'!Z152+L154</f>
        <v>2241.73</v>
      </c>
      <c r="M155" s="41">
        <f>'Month (Million m3)'!AA152+M154</f>
        <v>0</v>
      </c>
      <c r="N155" s="41">
        <f>'Month (Million m3)'!AC152+N154</f>
        <v>0</v>
      </c>
      <c r="O155" s="41">
        <f>'Month (Million m3)'!AD152+O154</f>
        <v>0</v>
      </c>
      <c r="P155" s="41">
        <f t="shared" si="14"/>
        <v>159.71000000000004</v>
      </c>
      <c r="Q155" s="41">
        <f>'Month (Million m3)'!AF152+Q154</f>
        <v>2401.44</v>
      </c>
      <c r="R155" s="41">
        <f>'Month (Million m3)'!AG152+R154</f>
        <v>10606.16</v>
      </c>
    </row>
    <row r="156" spans="1:18" x14ac:dyDescent="0.3">
      <c r="A156" s="32">
        <f t="shared" ref="A156:A165" si="16">A155</f>
        <v>2012</v>
      </c>
      <c r="B156" s="15" t="s">
        <v>86</v>
      </c>
      <c r="C156" s="41">
        <f>'Month (Million m3)'!B153+C155</f>
        <v>31.4</v>
      </c>
      <c r="D156" s="41">
        <f>'Month (Million m3)'!C153+D155</f>
        <v>2516.6000000000004</v>
      </c>
      <c r="E156" s="41">
        <f>'Month (Million m3)'!D153+E155</f>
        <v>5891.5999999999995</v>
      </c>
      <c r="F156" s="41">
        <f>'Month (Million m3)'!E153+F155</f>
        <v>1418.14</v>
      </c>
      <c r="G156" s="41">
        <f>'Month (Million m3)'!F153+G155</f>
        <v>1511.27</v>
      </c>
      <c r="H156" s="41">
        <f>'Month (Million m3)'!G153+H155</f>
        <v>240.79999999999995</v>
      </c>
      <c r="I156" s="41">
        <f>'Month (Million m3)'!H153+I155</f>
        <v>110.67000000000002</v>
      </c>
      <c r="J156" s="41">
        <f>'Month (Million m3)'!I153+J155</f>
        <v>9172.48</v>
      </c>
      <c r="K156" s="41">
        <f>'Month (Million m3)'!K153+K155</f>
        <v>0</v>
      </c>
      <c r="L156" s="41">
        <f>'Month (Million m3)'!Z153+L155</f>
        <v>3451.83</v>
      </c>
      <c r="M156" s="41">
        <f>'Month (Million m3)'!AA153+M155</f>
        <v>0</v>
      </c>
      <c r="N156" s="41">
        <f>'Month (Million m3)'!AC153+N155</f>
        <v>0</v>
      </c>
      <c r="O156" s="41">
        <f>'Month (Million m3)'!AD153+O155</f>
        <v>0</v>
      </c>
      <c r="P156" s="41">
        <f t="shared" si="14"/>
        <v>159.71000000000004</v>
      </c>
      <c r="Q156" s="41">
        <f>'Month (Million m3)'!AF153+Q155</f>
        <v>3611.54</v>
      </c>
      <c r="R156" s="41">
        <f>'Month (Million m3)'!AG153+R155</f>
        <v>15332.01</v>
      </c>
    </row>
    <row r="157" spans="1:18" x14ac:dyDescent="0.3">
      <c r="A157" s="32">
        <f t="shared" si="16"/>
        <v>2012</v>
      </c>
      <c r="B157" s="15" t="s">
        <v>87</v>
      </c>
      <c r="C157" s="41">
        <f>'Month (Million m3)'!B154+C156</f>
        <v>31.4</v>
      </c>
      <c r="D157" s="41">
        <f>'Month (Million m3)'!C154+D156</f>
        <v>3210.6400000000003</v>
      </c>
      <c r="E157" s="41">
        <f>'Month (Million m3)'!D154+E156</f>
        <v>6954.16</v>
      </c>
      <c r="F157" s="41">
        <f>'Month (Million m3)'!E154+F156</f>
        <v>1887.73</v>
      </c>
      <c r="G157" s="41">
        <f>'Month (Million m3)'!F154+G156</f>
        <v>1666.55</v>
      </c>
      <c r="H157" s="41">
        <f>'Month (Million m3)'!G154+H156</f>
        <v>327.64</v>
      </c>
      <c r="I157" s="41">
        <f>'Month (Million m3)'!H154+I156</f>
        <v>162.97000000000003</v>
      </c>
      <c r="J157" s="41">
        <f>'Month (Million m3)'!I154+J156</f>
        <v>10999.039999999999</v>
      </c>
      <c r="K157" s="41">
        <f>'Month (Million m3)'!K154+K156</f>
        <v>42.93</v>
      </c>
      <c r="L157" s="41">
        <f>'Month (Million m3)'!Z154+L156</f>
        <v>5227.5599999999995</v>
      </c>
      <c r="M157" s="41">
        <f>'Month (Million m3)'!AA154+M156</f>
        <v>0</v>
      </c>
      <c r="N157" s="41">
        <f>'Month (Million m3)'!AC154+N156</f>
        <v>0</v>
      </c>
      <c r="O157" s="41">
        <f>'Month (Million m3)'!AD154+O156</f>
        <v>0</v>
      </c>
      <c r="P157" s="41">
        <f t="shared" si="14"/>
        <v>159.70000000000073</v>
      </c>
      <c r="Q157" s="41">
        <f>'Month (Million m3)'!AF154+Q156</f>
        <v>5430.1900000000005</v>
      </c>
      <c r="R157" s="41">
        <f>'Month (Million m3)'!AG154+R156</f>
        <v>19671.27</v>
      </c>
    </row>
    <row r="158" spans="1:18" x14ac:dyDescent="0.3">
      <c r="A158" s="32">
        <f t="shared" si="16"/>
        <v>2012</v>
      </c>
      <c r="B158" s="15" t="s">
        <v>88</v>
      </c>
      <c r="C158" s="41">
        <f>'Month (Million m3)'!B155+C157</f>
        <v>42.65</v>
      </c>
      <c r="D158" s="41">
        <f>'Month (Million m3)'!C155+D157</f>
        <v>3728.2400000000002</v>
      </c>
      <c r="E158" s="41">
        <f>'Month (Million m3)'!D155+E157</f>
        <v>8031.58</v>
      </c>
      <c r="F158" s="41">
        <f>'Month (Million m3)'!E155+F157</f>
        <v>2353.83</v>
      </c>
      <c r="G158" s="41">
        <f>'Month (Million m3)'!F155+G157</f>
        <v>1886.3899999999999</v>
      </c>
      <c r="H158" s="41">
        <f>'Month (Million m3)'!G155+H157</f>
        <v>410.65</v>
      </c>
      <c r="I158" s="41">
        <f>'Month (Million m3)'!H155+I157</f>
        <v>206.09000000000003</v>
      </c>
      <c r="J158" s="41">
        <f>'Month (Million m3)'!I155+J157</f>
        <v>12888.519999999999</v>
      </c>
      <c r="K158" s="41">
        <f>'Month (Million m3)'!K155+K157</f>
        <v>42.93</v>
      </c>
      <c r="L158" s="41">
        <f>'Month (Million m3)'!Z155+L157</f>
        <v>6695.73</v>
      </c>
      <c r="M158" s="41">
        <f>'Month (Million m3)'!AA155+M157</f>
        <v>0</v>
      </c>
      <c r="N158" s="41">
        <f>'Month (Million m3)'!AC155+N157</f>
        <v>0</v>
      </c>
      <c r="O158" s="41">
        <f>'Month (Million m3)'!AD155+O157</f>
        <v>0</v>
      </c>
      <c r="P158" s="41">
        <f t="shared" si="14"/>
        <v>163.82000000000062</v>
      </c>
      <c r="Q158" s="41">
        <f>'Month (Million m3)'!AF155+Q157</f>
        <v>6902.4800000000005</v>
      </c>
      <c r="R158" s="41">
        <f>'Month (Million m3)'!AG155+R157</f>
        <v>23561.89</v>
      </c>
    </row>
    <row r="159" spans="1:18" x14ac:dyDescent="0.3">
      <c r="A159" s="32">
        <f t="shared" si="16"/>
        <v>2012</v>
      </c>
      <c r="B159" s="15" t="s">
        <v>89</v>
      </c>
      <c r="C159" s="41">
        <f>'Month (Million m3)'!B156+C158</f>
        <v>42.65</v>
      </c>
      <c r="D159" s="41">
        <f>'Month (Million m3)'!C156+D158</f>
        <v>4158.08</v>
      </c>
      <c r="E159" s="41">
        <f>'Month (Million m3)'!D156+E158</f>
        <v>9000.9</v>
      </c>
      <c r="F159" s="41">
        <f>'Month (Million m3)'!E156+F158</f>
        <v>2765.37</v>
      </c>
      <c r="G159" s="41">
        <f>'Month (Million m3)'!F156+G158</f>
        <v>1974.4399999999998</v>
      </c>
      <c r="H159" s="41">
        <f>'Month (Million m3)'!G156+H158</f>
        <v>483.96999999999997</v>
      </c>
      <c r="I159" s="41">
        <f>'Month (Million m3)'!H156+I158</f>
        <v>237.88000000000002</v>
      </c>
      <c r="J159" s="41">
        <f>'Month (Million m3)'!I156+J158</f>
        <v>14462.539999999999</v>
      </c>
      <c r="K159" s="41">
        <f>'Month (Million m3)'!K156+K158</f>
        <v>73.13</v>
      </c>
      <c r="L159" s="41">
        <f>'Month (Million m3)'!Z156+L158</f>
        <v>7793.83</v>
      </c>
      <c r="M159" s="41">
        <f>'Month (Million m3)'!AA156+M158</f>
        <v>0</v>
      </c>
      <c r="N159" s="41">
        <f>'Month (Million m3)'!AC156+N158</f>
        <v>0</v>
      </c>
      <c r="O159" s="41">
        <f>'Month (Million m3)'!AD156+O158</f>
        <v>0</v>
      </c>
      <c r="P159" s="41">
        <f t="shared" si="14"/>
        <v>171.67000000000098</v>
      </c>
      <c r="Q159" s="41">
        <f>'Month (Million m3)'!AF156+Q158</f>
        <v>8038.630000000001</v>
      </c>
      <c r="R159" s="41">
        <f>'Month (Million m3)'!AG156+R158</f>
        <v>26701.91</v>
      </c>
    </row>
    <row r="160" spans="1:18" x14ac:dyDescent="0.3">
      <c r="A160" s="32">
        <f t="shared" si="16"/>
        <v>2012</v>
      </c>
      <c r="B160" s="15" t="s">
        <v>90</v>
      </c>
      <c r="C160" s="41">
        <f>'Month (Million m3)'!B157+C159</f>
        <v>42.65</v>
      </c>
      <c r="D160" s="41">
        <f>'Month (Million m3)'!C157+D159</f>
        <v>4605.9799999999996</v>
      </c>
      <c r="E160" s="41">
        <f>'Month (Million m3)'!D157+E159</f>
        <v>10441.67</v>
      </c>
      <c r="F160" s="41">
        <f>'Month (Million m3)'!E157+F159</f>
        <v>3247.74</v>
      </c>
      <c r="G160" s="41">
        <f>'Month (Million m3)'!F157+G159</f>
        <v>2097.6699999999996</v>
      </c>
      <c r="H160" s="41">
        <f>'Month (Million m3)'!G157+H159</f>
        <v>565.89</v>
      </c>
      <c r="I160" s="41">
        <f>'Month (Million m3)'!H157+I159</f>
        <v>293.94000000000005</v>
      </c>
      <c r="J160" s="41">
        <f>'Month (Million m3)'!I157+J159</f>
        <v>16646.899999999998</v>
      </c>
      <c r="K160" s="41">
        <f>'Month (Million m3)'!K157+K159</f>
        <v>121.09</v>
      </c>
      <c r="L160" s="41">
        <f>'Month (Million m3)'!Z157+L159</f>
        <v>8476.5400000000009</v>
      </c>
      <c r="M160" s="41">
        <f>'Month (Million m3)'!AA157+M159</f>
        <v>0</v>
      </c>
      <c r="N160" s="41">
        <f>'Month (Million m3)'!AC157+N159</f>
        <v>0</v>
      </c>
      <c r="O160" s="41">
        <f>'Month (Million m3)'!AD157+O159</f>
        <v>0</v>
      </c>
      <c r="P160" s="41">
        <f t="shared" si="14"/>
        <v>202.22999999999956</v>
      </c>
      <c r="Q160" s="41">
        <f>'Month (Million m3)'!AF157+Q159</f>
        <v>8799.86</v>
      </c>
      <c r="R160" s="41">
        <f>'Month (Million m3)'!AG157+R159</f>
        <v>30095.4</v>
      </c>
    </row>
    <row r="161" spans="1:18" x14ac:dyDescent="0.3">
      <c r="A161" s="32">
        <f t="shared" si="16"/>
        <v>2012</v>
      </c>
      <c r="B161" s="15" t="s">
        <v>91</v>
      </c>
      <c r="C161" s="41">
        <f>'Month (Million m3)'!B158+C160</f>
        <v>42.65</v>
      </c>
      <c r="D161" s="41">
        <f>'Month (Million m3)'!C158+D160</f>
        <v>4946.2599999999993</v>
      </c>
      <c r="E161" s="41">
        <f>'Month (Million m3)'!D158+E160</f>
        <v>11001.07</v>
      </c>
      <c r="F161" s="41">
        <f>'Month (Million m3)'!E158+F160</f>
        <v>3573.6</v>
      </c>
      <c r="G161" s="41">
        <f>'Month (Million m3)'!F158+G160</f>
        <v>2189.4599999999996</v>
      </c>
      <c r="H161" s="41">
        <f>'Month (Million m3)'!G158+H160</f>
        <v>652.71</v>
      </c>
      <c r="I161" s="41">
        <f>'Month (Million m3)'!H158+I160</f>
        <v>335.25000000000006</v>
      </c>
      <c r="J161" s="41">
        <f>'Month (Million m3)'!I158+J160</f>
        <v>17752.079999999998</v>
      </c>
      <c r="K161" s="41">
        <f>'Month (Million m3)'!K158+K160</f>
        <v>121.09</v>
      </c>
      <c r="L161" s="41">
        <f>'Month (Million m3)'!Z158+L160</f>
        <v>10236.59</v>
      </c>
      <c r="M161" s="41">
        <f>'Month (Million m3)'!AA158+M160</f>
        <v>0</v>
      </c>
      <c r="N161" s="41">
        <f>'Month (Million m3)'!AC158+N160</f>
        <v>0</v>
      </c>
      <c r="O161" s="41">
        <f>'Month (Million m3)'!AD158+O160</f>
        <v>0</v>
      </c>
      <c r="P161" s="41">
        <f t="shared" si="14"/>
        <v>202.22999999999956</v>
      </c>
      <c r="Q161" s="41">
        <f>'Month (Million m3)'!AF158+Q160</f>
        <v>10559.91</v>
      </c>
      <c r="R161" s="41">
        <f>'Month (Million m3)'!AG158+R160</f>
        <v>33300.910000000003</v>
      </c>
    </row>
    <row r="162" spans="1:18" x14ac:dyDescent="0.3">
      <c r="A162" s="32">
        <f t="shared" si="16"/>
        <v>2012</v>
      </c>
      <c r="B162" s="15" t="s">
        <v>92</v>
      </c>
      <c r="C162" s="41">
        <f>'Month (Million m3)'!B159+C161</f>
        <v>48.62</v>
      </c>
      <c r="D162" s="41">
        <f>'Month (Million m3)'!C159+D161</f>
        <v>5126.03</v>
      </c>
      <c r="E162" s="41">
        <f>'Month (Million m3)'!D159+E161</f>
        <v>12037.65</v>
      </c>
      <c r="F162" s="41">
        <f>'Month (Million m3)'!E159+F161</f>
        <v>3818.2599999999998</v>
      </c>
      <c r="G162" s="41">
        <f>'Month (Million m3)'!F159+G161</f>
        <v>2189.9199999999996</v>
      </c>
      <c r="H162" s="41">
        <f>'Month (Million m3)'!G159+H161</f>
        <v>736.02</v>
      </c>
      <c r="I162" s="41">
        <f>'Month (Million m3)'!H159+I161</f>
        <v>356.39000000000004</v>
      </c>
      <c r="J162" s="41">
        <f>'Month (Million m3)'!I159+J161</f>
        <v>19138.239999999998</v>
      </c>
      <c r="K162" s="41">
        <f>'Month (Million m3)'!K159+K161</f>
        <v>121.09</v>
      </c>
      <c r="L162" s="41">
        <f>'Month (Million m3)'!Z159+L161</f>
        <v>10943.710000000001</v>
      </c>
      <c r="M162" s="41">
        <f>'Month (Million m3)'!AA159+M161</f>
        <v>0</v>
      </c>
      <c r="N162" s="41">
        <f>'Month (Million m3)'!AC159+N161</f>
        <v>0</v>
      </c>
      <c r="O162" s="41">
        <f>'Month (Million m3)'!AD159+O161</f>
        <v>0</v>
      </c>
      <c r="P162" s="41">
        <f t="shared" si="14"/>
        <v>216.7599999999984</v>
      </c>
      <c r="Q162" s="41">
        <f>'Month (Million m3)'!AF159+Q161</f>
        <v>11281.56</v>
      </c>
      <c r="R162" s="41">
        <f>'Month (Million m3)'!AG159+R161</f>
        <v>35594.460000000006</v>
      </c>
    </row>
    <row r="163" spans="1:18" x14ac:dyDescent="0.3">
      <c r="A163" s="32">
        <f t="shared" si="16"/>
        <v>2012</v>
      </c>
      <c r="B163" s="15" t="s">
        <v>93</v>
      </c>
      <c r="C163" s="41">
        <f>'Month (Million m3)'!B160+C162</f>
        <v>359.61</v>
      </c>
      <c r="D163" s="41">
        <f>'Month (Million m3)'!C160+D162</f>
        <v>5682.65</v>
      </c>
      <c r="E163" s="41">
        <f>'Month (Million m3)'!D160+E162</f>
        <v>13856.26</v>
      </c>
      <c r="F163" s="41">
        <f>'Month (Million m3)'!E160+F162</f>
        <v>4221.76</v>
      </c>
      <c r="G163" s="41">
        <f>'Month (Million m3)'!F160+G162</f>
        <v>2600.5299999999997</v>
      </c>
      <c r="H163" s="41">
        <f>'Month (Million m3)'!G160+H162</f>
        <v>809.93999999999994</v>
      </c>
      <c r="I163" s="41">
        <f>'Month (Million m3)'!H160+I162</f>
        <v>400.23</v>
      </c>
      <c r="J163" s="41">
        <f>'Month (Million m3)'!I160+J162</f>
        <v>21888.729999999996</v>
      </c>
      <c r="K163" s="41">
        <f>'Month (Million m3)'!K160+K162</f>
        <v>121.09</v>
      </c>
      <c r="L163" s="41">
        <f>'Month (Million m3)'!Z160+L162</f>
        <v>11397.460000000001</v>
      </c>
      <c r="M163" s="41">
        <f>'Month (Million m3)'!AA160+M162</f>
        <v>0</v>
      </c>
      <c r="N163" s="41">
        <f>'Month (Million m3)'!AC160+N162</f>
        <v>0</v>
      </c>
      <c r="O163" s="41">
        <f>'Month (Million m3)'!AD160+O162</f>
        <v>0</v>
      </c>
      <c r="P163" s="41">
        <f t="shared" si="14"/>
        <v>216.7599999999984</v>
      </c>
      <c r="Q163" s="41">
        <f>'Month (Million m3)'!AF160+Q162</f>
        <v>11735.31</v>
      </c>
      <c r="R163" s="41">
        <f>'Month (Million m3)'!AG160+R162</f>
        <v>39666.300000000003</v>
      </c>
    </row>
    <row r="164" spans="1:18" x14ac:dyDescent="0.3">
      <c r="A164" s="32">
        <f t="shared" si="16"/>
        <v>2012</v>
      </c>
      <c r="B164" s="15" t="s">
        <v>94</v>
      </c>
      <c r="C164" s="41">
        <f>'Month (Million m3)'!B161+C163</f>
        <v>893.24</v>
      </c>
      <c r="D164" s="41">
        <f>'Month (Million m3)'!C161+D163</f>
        <v>6379.73</v>
      </c>
      <c r="E164" s="41">
        <f>'Month (Million m3)'!D161+E163</f>
        <v>15874.16</v>
      </c>
      <c r="F164" s="41">
        <f>'Month (Million m3)'!E161+F163</f>
        <v>4533.62</v>
      </c>
      <c r="G164" s="41">
        <f>'Month (Million m3)'!F161+G163</f>
        <v>3092.2</v>
      </c>
      <c r="H164" s="41">
        <f>'Month (Million m3)'!G161+H163</f>
        <v>895.21999999999991</v>
      </c>
      <c r="I164" s="41">
        <f>'Month (Million m3)'!H161+I163</f>
        <v>440.27000000000004</v>
      </c>
      <c r="J164" s="41">
        <f>'Month (Million m3)'!I161+J163</f>
        <v>24835.479999999996</v>
      </c>
      <c r="K164" s="41">
        <f>'Month (Million m3)'!K161+K163</f>
        <v>121.09</v>
      </c>
      <c r="L164" s="41">
        <f>'Month (Million m3)'!Z161+L163</f>
        <v>12250.130000000001</v>
      </c>
      <c r="M164" s="41">
        <f>'Month (Million m3)'!AA161+M163</f>
        <v>0</v>
      </c>
      <c r="N164" s="41">
        <f>'Month (Million m3)'!AC161+N163</f>
        <v>0</v>
      </c>
      <c r="O164" s="41">
        <f>'Month (Million m3)'!AD161+O163</f>
        <v>0</v>
      </c>
      <c r="P164" s="41">
        <f t="shared" si="14"/>
        <v>216.7599999999984</v>
      </c>
      <c r="Q164" s="41">
        <f>'Month (Million m3)'!AF161+Q163</f>
        <v>12587.98</v>
      </c>
      <c r="R164" s="41">
        <f>'Month (Million m3)'!AG161+R163</f>
        <v>44696.44</v>
      </c>
    </row>
    <row r="165" spans="1:18" x14ac:dyDescent="0.3">
      <c r="A165" s="49">
        <f t="shared" si="16"/>
        <v>2012</v>
      </c>
      <c r="B165" s="15" t="s">
        <v>95</v>
      </c>
      <c r="C165" s="51">
        <f>'Month (Million m3)'!B162+C164</f>
        <v>1310.01</v>
      </c>
      <c r="D165" s="51">
        <f>'Month (Million m3)'!C162+D164</f>
        <v>7296.7999999999993</v>
      </c>
      <c r="E165" s="51">
        <f>'Month (Million m3)'!D162+E164</f>
        <v>17920.61</v>
      </c>
      <c r="F165" s="51">
        <f>'Month (Million m3)'!E162+F164</f>
        <v>5084.22</v>
      </c>
      <c r="G165" s="51">
        <f>'Month (Million m3)'!F162+G164</f>
        <v>3826.96</v>
      </c>
      <c r="H165" s="51">
        <f>'Month (Million m3)'!G162+H164</f>
        <v>979.65999999999985</v>
      </c>
      <c r="I165" s="51">
        <f>'Month (Million m3)'!H162+I164</f>
        <v>477.17</v>
      </c>
      <c r="J165" s="51">
        <f>'Month (Million m3)'!I162+J164</f>
        <v>28288.629999999997</v>
      </c>
      <c r="K165" s="51">
        <f>'Month (Million m3)'!K162+K164</f>
        <v>121.09</v>
      </c>
      <c r="L165" s="51">
        <f>'Month (Million m3)'!Z162+L164</f>
        <v>13482.5</v>
      </c>
      <c r="M165" s="51">
        <f>'Month (Million m3)'!AA162+M164</f>
        <v>0</v>
      </c>
      <c r="N165" s="51">
        <f>'Month (Million m3)'!AC162+N164</f>
        <v>0</v>
      </c>
      <c r="O165" s="51">
        <f>'Month (Million m3)'!AD162+O164</f>
        <v>0</v>
      </c>
      <c r="P165" s="51">
        <f t="shared" si="14"/>
        <v>216.7599999999984</v>
      </c>
      <c r="Q165" s="51">
        <f>'Month (Million m3)'!AF162+Q164</f>
        <v>13820.349999999999</v>
      </c>
      <c r="R165" s="51">
        <f>'Month (Million m3)'!AG162+R164</f>
        <v>50715.8</v>
      </c>
    </row>
    <row r="166" spans="1:18" x14ac:dyDescent="0.3">
      <c r="A166" s="54">
        <v>2013</v>
      </c>
      <c r="B166" s="55" t="s">
        <v>84</v>
      </c>
      <c r="C166" s="41">
        <f>'Month (Million m3)'!B163</f>
        <v>417.46</v>
      </c>
      <c r="D166" s="41">
        <f>'Month (Million m3)'!C163</f>
        <v>967.33</v>
      </c>
      <c r="E166" s="41">
        <f>'Month (Million m3)'!D163</f>
        <v>2061.71</v>
      </c>
      <c r="F166" s="41">
        <f>'Month (Million m3)'!E163</f>
        <v>542.64</v>
      </c>
      <c r="G166" s="41">
        <f>'Month (Million m3)'!F163</f>
        <v>739.73</v>
      </c>
      <c r="H166" s="41">
        <f>'Month (Million m3)'!G163</f>
        <v>83.59</v>
      </c>
      <c r="I166" s="41">
        <f>'Month (Million m3)'!H163</f>
        <v>33.5</v>
      </c>
      <c r="J166" s="41">
        <f>'Month (Million m3)'!I163</f>
        <v>3461.19</v>
      </c>
      <c r="K166" s="41">
        <f>'Month (Million m3)'!K163</f>
        <v>0</v>
      </c>
      <c r="L166" s="41">
        <f>'Month (Million m3)'!Z163</f>
        <v>660.32</v>
      </c>
      <c r="M166" s="41">
        <f>'Month (Million m3)'!AA163</f>
        <v>0</v>
      </c>
      <c r="N166" s="41">
        <f>'Month (Million m3)'!AC163</f>
        <v>0</v>
      </c>
      <c r="O166" s="41">
        <f>'Month (Million m3)'!AD163</f>
        <v>0</v>
      </c>
      <c r="P166" s="41">
        <f t="shared" si="14"/>
        <v>0</v>
      </c>
      <c r="Q166" s="41">
        <f>'Month (Million m3)'!AF163</f>
        <v>660.32</v>
      </c>
      <c r="R166" s="41">
        <f>'Month (Million m3)'!AG163</f>
        <v>5506.3</v>
      </c>
    </row>
    <row r="167" spans="1:18" x14ac:dyDescent="0.3">
      <c r="A167" s="32">
        <f>A166</f>
        <v>2013</v>
      </c>
      <c r="B167" s="15" t="s">
        <v>85</v>
      </c>
      <c r="C167" s="41">
        <f>'Month (Million m3)'!B164+C166</f>
        <v>927.51</v>
      </c>
      <c r="D167" s="41">
        <f>'Month (Million m3)'!C164+D166</f>
        <v>1903.4</v>
      </c>
      <c r="E167" s="41">
        <f>'Month (Million m3)'!D164+E166</f>
        <v>3941.52</v>
      </c>
      <c r="F167" s="41">
        <f>'Month (Million m3)'!E164+F166</f>
        <v>1049.1500000000001</v>
      </c>
      <c r="G167" s="41">
        <f>'Month (Million m3)'!F164+G166</f>
        <v>1327.25</v>
      </c>
      <c r="H167" s="41">
        <f>'Month (Million m3)'!G164+H166</f>
        <v>154.72</v>
      </c>
      <c r="I167" s="41">
        <f>'Month (Million m3)'!H164+I166</f>
        <v>53.730000000000004</v>
      </c>
      <c r="J167" s="41">
        <f>'Month (Million m3)'!I164+J166</f>
        <v>6526.38</v>
      </c>
      <c r="K167" s="41">
        <f>'Month (Million m3)'!K164+K166</f>
        <v>50.19</v>
      </c>
      <c r="L167" s="41">
        <f>'Month (Million m3)'!Z164+L166</f>
        <v>1029.8200000000002</v>
      </c>
      <c r="M167" s="41">
        <f>'Month (Million m3)'!AA164+M166</f>
        <v>0</v>
      </c>
      <c r="N167" s="41">
        <f>'Month (Million m3)'!AC164+N166</f>
        <v>0</v>
      </c>
      <c r="O167" s="41">
        <f>'Month (Million m3)'!AD164+O166</f>
        <v>0</v>
      </c>
      <c r="P167" s="41">
        <f t="shared" si="14"/>
        <v>19.199999999999818</v>
      </c>
      <c r="Q167" s="41">
        <f>'Month (Million m3)'!AF164+Q166</f>
        <v>1099.21</v>
      </c>
      <c r="R167" s="41">
        <f>'Month (Million m3)'!AG164+R166</f>
        <v>10456.51</v>
      </c>
    </row>
    <row r="168" spans="1:18" x14ac:dyDescent="0.3">
      <c r="A168" s="32">
        <f t="shared" ref="A168:A177" si="17">A167</f>
        <v>2013</v>
      </c>
      <c r="B168" s="15" t="s">
        <v>86</v>
      </c>
      <c r="C168" s="41">
        <f>'Month (Million m3)'!B165+C167</f>
        <v>2610.92</v>
      </c>
      <c r="D168" s="41">
        <f>'Month (Million m3)'!C165+D167</f>
        <v>2857.55</v>
      </c>
      <c r="E168" s="41">
        <f>'Month (Million m3)'!D165+E167</f>
        <v>5934.52</v>
      </c>
      <c r="F168" s="41">
        <f>'Month (Million m3)'!E165+F167</f>
        <v>1546.8300000000002</v>
      </c>
      <c r="G168" s="41">
        <f>'Month (Million m3)'!F165+G167</f>
        <v>2048.0100000000002</v>
      </c>
      <c r="H168" s="41">
        <f>'Month (Million m3)'!G165+H167</f>
        <v>240.25</v>
      </c>
      <c r="I168" s="41">
        <f>'Month (Million m3)'!H165+I167</f>
        <v>78.430000000000007</v>
      </c>
      <c r="J168" s="41">
        <f>'Month (Million m3)'!I165+J167</f>
        <v>9848.0499999999993</v>
      </c>
      <c r="K168" s="41">
        <f>'Month (Million m3)'!K165+K167</f>
        <v>167.73000000000002</v>
      </c>
      <c r="L168" s="41">
        <f>'Month (Million m3)'!Z165+L167</f>
        <v>1259.3200000000002</v>
      </c>
      <c r="M168" s="41">
        <f>'Month (Million m3)'!AA165+M167</f>
        <v>0</v>
      </c>
      <c r="N168" s="41">
        <f>'Month (Million m3)'!AC165+N167</f>
        <v>0</v>
      </c>
      <c r="O168" s="41">
        <f>'Month (Million m3)'!AD165+O167</f>
        <v>0</v>
      </c>
      <c r="P168" s="41">
        <f t="shared" si="14"/>
        <v>69.639999999999873</v>
      </c>
      <c r="Q168" s="41">
        <f>'Month (Million m3)'!AF165+Q167</f>
        <v>1496.69</v>
      </c>
      <c r="R168" s="41">
        <f>'Month (Million m3)'!AG165+R167</f>
        <v>16813.21</v>
      </c>
    </row>
    <row r="169" spans="1:18" x14ac:dyDescent="0.3">
      <c r="A169" s="32">
        <f t="shared" si="17"/>
        <v>2013</v>
      </c>
      <c r="B169" s="15" t="s">
        <v>87</v>
      </c>
      <c r="C169" s="41">
        <f>'Month (Million m3)'!B166+C168</f>
        <v>2755.77</v>
      </c>
      <c r="D169" s="41">
        <f>'Month (Million m3)'!C166+D168</f>
        <v>3514.7000000000003</v>
      </c>
      <c r="E169" s="41">
        <f>'Month (Million m3)'!D166+E168</f>
        <v>7665.7800000000007</v>
      </c>
      <c r="F169" s="41">
        <f>'Month (Million m3)'!E166+F168</f>
        <v>2125.17</v>
      </c>
      <c r="G169" s="41">
        <f>'Month (Million m3)'!F166+G168</f>
        <v>2539.15</v>
      </c>
      <c r="H169" s="41">
        <f>'Month (Million m3)'!G166+H168</f>
        <v>319.07</v>
      </c>
      <c r="I169" s="41">
        <f>'Month (Million m3)'!H166+I168</f>
        <v>99.77000000000001</v>
      </c>
      <c r="J169" s="41">
        <f>'Month (Million m3)'!I166+J168</f>
        <v>12748.949999999999</v>
      </c>
      <c r="K169" s="41">
        <f>'Month (Million m3)'!K166+K168</f>
        <v>177.69000000000003</v>
      </c>
      <c r="L169" s="41">
        <f>'Month (Million m3)'!Z166+L168</f>
        <v>2416.84</v>
      </c>
      <c r="M169" s="41">
        <f>'Month (Million m3)'!AA166+M168</f>
        <v>0</v>
      </c>
      <c r="N169" s="41">
        <f>'Month (Million m3)'!AC166+N168</f>
        <v>2.5099999999999998</v>
      </c>
      <c r="O169" s="41">
        <f>'Month (Million m3)'!AD166+O168</f>
        <v>0</v>
      </c>
      <c r="P169" s="41">
        <f t="shared" si="14"/>
        <v>69.640000000000086</v>
      </c>
      <c r="Q169" s="41">
        <f>'Month (Million m3)'!AF166+Q168</f>
        <v>2666.6800000000003</v>
      </c>
      <c r="R169" s="41">
        <f>'Month (Million m3)'!AG166+R168</f>
        <v>21686.11</v>
      </c>
    </row>
    <row r="170" spans="1:18" x14ac:dyDescent="0.3">
      <c r="A170" s="32">
        <f t="shared" si="17"/>
        <v>2013</v>
      </c>
      <c r="B170" s="15" t="s">
        <v>88</v>
      </c>
      <c r="C170" s="41">
        <f>'Month (Million m3)'!B167+C169</f>
        <v>2757.7599999999998</v>
      </c>
      <c r="D170" s="41">
        <f>'Month (Million m3)'!C167+D169</f>
        <v>4063.28</v>
      </c>
      <c r="E170" s="41">
        <f>'Month (Million m3)'!D167+E169</f>
        <v>8517.880000000001</v>
      </c>
      <c r="F170" s="41">
        <f>'Month (Million m3)'!E167+F169</f>
        <v>2687.9300000000003</v>
      </c>
      <c r="G170" s="41">
        <f>'Month (Million m3)'!F167+G169</f>
        <v>2670.04</v>
      </c>
      <c r="H170" s="41">
        <f>'Month (Million m3)'!G167+H169</f>
        <v>397.93</v>
      </c>
      <c r="I170" s="41">
        <f>'Month (Million m3)'!H167+I169</f>
        <v>118.48000000000002</v>
      </c>
      <c r="J170" s="41">
        <f>'Month (Million m3)'!I167+J169</f>
        <v>14392.279999999999</v>
      </c>
      <c r="K170" s="41">
        <f>'Month (Million m3)'!K167+K169</f>
        <v>220.67000000000002</v>
      </c>
      <c r="L170" s="41">
        <f>'Month (Million m3)'!Z167+L169</f>
        <v>3826.4900000000002</v>
      </c>
      <c r="M170" s="41">
        <f>'Month (Million m3)'!AA167+M169</f>
        <v>0</v>
      </c>
      <c r="N170" s="41">
        <f>'Month (Million m3)'!AC167+N169</f>
        <v>9.7799999999999994</v>
      </c>
      <c r="O170" s="41">
        <f>'Month (Million m3)'!AD167+O169</f>
        <v>0</v>
      </c>
      <c r="P170" s="41">
        <f t="shared" si="14"/>
        <v>69.639999999999617</v>
      </c>
      <c r="Q170" s="41">
        <f>'Month (Million m3)'!AF167+Q169</f>
        <v>4126.58</v>
      </c>
      <c r="R170" s="41">
        <f>'Month (Million m3)'!AG167+R169</f>
        <v>25339.9</v>
      </c>
    </row>
    <row r="171" spans="1:18" x14ac:dyDescent="0.3">
      <c r="A171" s="32">
        <f t="shared" si="17"/>
        <v>2013</v>
      </c>
      <c r="B171" s="15" t="s">
        <v>89</v>
      </c>
      <c r="C171" s="41">
        <f>'Month (Million m3)'!B168+C170</f>
        <v>2757.7599999999998</v>
      </c>
      <c r="D171" s="41">
        <f>'Month (Million m3)'!C168+D170</f>
        <v>4335.33</v>
      </c>
      <c r="E171" s="41">
        <f>'Month (Million m3)'!D168+E170</f>
        <v>9431.59</v>
      </c>
      <c r="F171" s="41">
        <f>'Month (Million m3)'!E168+F170</f>
        <v>3250.8300000000004</v>
      </c>
      <c r="G171" s="41">
        <f>'Month (Million m3)'!F168+G170</f>
        <v>2891.39</v>
      </c>
      <c r="H171" s="41">
        <f>'Month (Million m3)'!G168+H170</f>
        <v>478.12</v>
      </c>
      <c r="I171" s="41">
        <f>'Month (Million m3)'!H168+I170</f>
        <v>133.35000000000002</v>
      </c>
      <c r="J171" s="41">
        <f>'Month (Million m3)'!I168+J170</f>
        <v>16185.289999999999</v>
      </c>
      <c r="K171" s="41">
        <f>'Month (Million m3)'!K168+K170</f>
        <v>278.19</v>
      </c>
      <c r="L171" s="41">
        <f>'Month (Million m3)'!Z168+L170</f>
        <v>5186.33</v>
      </c>
      <c r="M171" s="41">
        <f>'Month (Million m3)'!AA168+M170</f>
        <v>0</v>
      </c>
      <c r="N171" s="41">
        <f>'Month (Million m3)'!AC168+N170</f>
        <v>15.54</v>
      </c>
      <c r="O171" s="41">
        <f>'Month (Million m3)'!AD168+O170</f>
        <v>0</v>
      </c>
      <c r="P171" s="41">
        <f t="shared" si="14"/>
        <v>69.640000000000299</v>
      </c>
      <c r="Q171" s="41">
        <f>'Month (Million m3)'!AF168+Q170</f>
        <v>5549.7</v>
      </c>
      <c r="R171" s="41">
        <f>'Month (Million m3)'!AG168+R170</f>
        <v>28828.09</v>
      </c>
    </row>
    <row r="172" spans="1:18" x14ac:dyDescent="0.3">
      <c r="A172" s="32">
        <f t="shared" si="17"/>
        <v>2013</v>
      </c>
      <c r="B172" s="15" t="s">
        <v>90</v>
      </c>
      <c r="C172" s="41">
        <f>'Month (Million m3)'!B169+C171</f>
        <v>2757.7599999999998</v>
      </c>
      <c r="D172" s="41">
        <f>'Month (Million m3)'!C169+D171</f>
        <v>4701.83</v>
      </c>
      <c r="E172" s="41">
        <f>'Month (Million m3)'!D169+E171</f>
        <v>10182.06</v>
      </c>
      <c r="F172" s="41">
        <f>'Month (Million m3)'!E169+F171</f>
        <v>3843.09</v>
      </c>
      <c r="G172" s="41">
        <f>'Month (Million m3)'!F169+G171</f>
        <v>3012.49</v>
      </c>
      <c r="H172" s="41">
        <f>'Month (Million m3)'!G169+H171</f>
        <v>554.32000000000005</v>
      </c>
      <c r="I172" s="41">
        <f>'Month (Million m3)'!H169+I171</f>
        <v>143.55000000000001</v>
      </c>
      <c r="J172" s="41">
        <f>'Month (Million m3)'!I169+J171</f>
        <v>17735.52</v>
      </c>
      <c r="K172" s="41">
        <f>'Month (Million m3)'!K169+K171</f>
        <v>309.17</v>
      </c>
      <c r="L172" s="41">
        <f>'Month (Million m3)'!Z169+L171</f>
        <v>5893.18</v>
      </c>
      <c r="M172" s="41">
        <f>'Month (Million m3)'!AA169+M171</f>
        <v>0</v>
      </c>
      <c r="N172" s="41">
        <f>'Month (Million m3)'!AC169+N171</f>
        <v>15.54</v>
      </c>
      <c r="O172" s="41">
        <f>'Month (Million m3)'!AD169+O171</f>
        <v>0</v>
      </c>
      <c r="P172" s="41">
        <f t="shared" si="14"/>
        <v>69.63999999999939</v>
      </c>
      <c r="Q172" s="41">
        <f>'Month (Million m3)'!AF169+Q171</f>
        <v>6287.53</v>
      </c>
      <c r="R172" s="41">
        <f>'Month (Million m3)'!AG169+R171</f>
        <v>31482.65</v>
      </c>
    </row>
    <row r="173" spans="1:18" x14ac:dyDescent="0.3">
      <c r="A173" s="32">
        <f t="shared" si="17"/>
        <v>2013</v>
      </c>
      <c r="B173" s="15" t="s">
        <v>91</v>
      </c>
      <c r="C173" s="41">
        <f>'Month (Million m3)'!B170+C172</f>
        <v>2779.2799999999997</v>
      </c>
      <c r="D173" s="41">
        <f>'Month (Million m3)'!C170+D172</f>
        <v>5020.66</v>
      </c>
      <c r="E173" s="41">
        <f>'Month (Million m3)'!D170+E172</f>
        <v>10695.779999999999</v>
      </c>
      <c r="F173" s="41">
        <f>'Month (Million m3)'!E170+F172</f>
        <v>4378.8500000000004</v>
      </c>
      <c r="G173" s="41">
        <f>'Month (Million m3)'!F170+G172</f>
        <v>3191.4599999999996</v>
      </c>
      <c r="H173" s="41">
        <f>'Month (Million m3)'!G170+H172</f>
        <v>600.97</v>
      </c>
      <c r="I173" s="41">
        <f>'Month (Million m3)'!H170+I172</f>
        <v>143.56</v>
      </c>
      <c r="J173" s="41">
        <f>'Month (Million m3)'!I170+J172</f>
        <v>19010.63</v>
      </c>
      <c r="K173" s="41">
        <f>'Month (Million m3)'!K170+K172</f>
        <v>394.63</v>
      </c>
      <c r="L173" s="41">
        <f>'Month (Million m3)'!Z170+L172</f>
        <v>6391.27</v>
      </c>
      <c r="M173" s="41">
        <f>'Month (Million m3)'!AA170+M172</f>
        <v>0</v>
      </c>
      <c r="N173" s="41">
        <f>'Month (Million m3)'!AC170+N172</f>
        <v>19.54</v>
      </c>
      <c r="O173" s="41">
        <f>'Month (Million m3)'!AD170+O172</f>
        <v>0</v>
      </c>
      <c r="P173" s="41">
        <f t="shared" si="14"/>
        <v>78.419999999999135</v>
      </c>
      <c r="Q173" s="41">
        <f>'Month (Million m3)'!AF170+Q172</f>
        <v>6883.86</v>
      </c>
      <c r="R173" s="41">
        <f>'Month (Million m3)'!AG170+R172</f>
        <v>33694.450000000004</v>
      </c>
    </row>
    <row r="174" spans="1:18" x14ac:dyDescent="0.3">
      <c r="A174" s="32">
        <f t="shared" si="17"/>
        <v>2013</v>
      </c>
      <c r="B174" s="15" t="s">
        <v>92</v>
      </c>
      <c r="C174" s="41">
        <f>'Month (Million m3)'!B171+C173</f>
        <v>2783.3399999999997</v>
      </c>
      <c r="D174" s="41">
        <f>'Month (Million m3)'!C171+D173</f>
        <v>5315.84</v>
      </c>
      <c r="E174" s="41">
        <f>'Month (Million m3)'!D171+E173</f>
        <v>11535.589999999998</v>
      </c>
      <c r="F174" s="41">
        <f>'Month (Million m3)'!E171+F173</f>
        <v>4950.0200000000004</v>
      </c>
      <c r="G174" s="41">
        <f>'Month (Million m3)'!F171+G173</f>
        <v>3284.9499999999994</v>
      </c>
      <c r="H174" s="41">
        <f>'Month (Million m3)'!G171+H173</f>
        <v>671.35</v>
      </c>
      <c r="I174" s="41">
        <f>'Month (Million m3)'!H171+I173</f>
        <v>158.55000000000001</v>
      </c>
      <c r="J174" s="41">
        <f>'Month (Million m3)'!I171+J173</f>
        <v>20600.48</v>
      </c>
      <c r="K174" s="41">
        <f>'Month (Million m3)'!K171+K173</f>
        <v>412.73</v>
      </c>
      <c r="L174" s="41">
        <f>'Month (Million m3)'!Z171+L173</f>
        <v>6747.3700000000008</v>
      </c>
      <c r="M174" s="41">
        <f>'Month (Million m3)'!AA171+M173</f>
        <v>0</v>
      </c>
      <c r="N174" s="41">
        <f>'Month (Million m3)'!AC171+N173</f>
        <v>19.54</v>
      </c>
      <c r="O174" s="41">
        <f>'Month (Million m3)'!AD171+O173</f>
        <v>0</v>
      </c>
      <c r="P174" s="41">
        <f t="shared" si="14"/>
        <v>149.84999999999943</v>
      </c>
      <c r="Q174" s="41">
        <f>'Month (Million m3)'!AF171+Q173</f>
        <v>7329.49</v>
      </c>
      <c r="R174" s="41">
        <f>'Month (Million m3)'!AG171+R173</f>
        <v>36029.160000000003</v>
      </c>
    </row>
    <row r="175" spans="1:18" x14ac:dyDescent="0.3">
      <c r="A175" s="32">
        <f t="shared" si="17"/>
        <v>2013</v>
      </c>
      <c r="B175" s="15" t="s">
        <v>93</v>
      </c>
      <c r="C175" s="41">
        <f>'Month (Million m3)'!B172+C174</f>
        <v>2791.1499999999996</v>
      </c>
      <c r="D175" s="41">
        <f>'Month (Million m3)'!C172+D174</f>
        <v>5720.91</v>
      </c>
      <c r="E175" s="41">
        <f>'Month (Million m3)'!D172+E174</f>
        <v>12944.329999999998</v>
      </c>
      <c r="F175" s="41">
        <f>'Month (Million m3)'!E172+F174</f>
        <v>5500.02</v>
      </c>
      <c r="G175" s="41">
        <f>'Month (Million m3)'!F172+G174</f>
        <v>3406.9799999999996</v>
      </c>
      <c r="H175" s="41">
        <f>'Month (Million m3)'!G172+H174</f>
        <v>752</v>
      </c>
      <c r="I175" s="41">
        <f>'Month (Million m3)'!H172+I174</f>
        <v>180.66000000000003</v>
      </c>
      <c r="J175" s="41">
        <f>'Month (Million m3)'!I172+J174</f>
        <v>22784</v>
      </c>
      <c r="K175" s="41">
        <f>'Month (Million m3)'!K172+K174</f>
        <v>412.73</v>
      </c>
      <c r="L175" s="41">
        <f>'Month (Million m3)'!Z172+L174</f>
        <v>7382.8700000000008</v>
      </c>
      <c r="M175" s="41">
        <f>'Month (Million m3)'!AA172+M174</f>
        <v>0</v>
      </c>
      <c r="N175" s="41">
        <f>'Month (Million m3)'!AC172+N174</f>
        <v>41.51</v>
      </c>
      <c r="O175" s="41">
        <f>'Month (Million m3)'!AD172+O174</f>
        <v>0</v>
      </c>
      <c r="P175" s="41">
        <f t="shared" si="14"/>
        <v>167.50999999999863</v>
      </c>
      <c r="Q175" s="41">
        <f>'Month (Million m3)'!AF172+Q174</f>
        <v>8004.62</v>
      </c>
      <c r="R175" s="41">
        <f>'Month (Million m3)'!AG172+R174</f>
        <v>39300.69</v>
      </c>
    </row>
    <row r="176" spans="1:18" x14ac:dyDescent="0.3">
      <c r="A176" s="32">
        <f t="shared" si="17"/>
        <v>2013</v>
      </c>
      <c r="B176" s="15" t="s">
        <v>94</v>
      </c>
      <c r="C176" s="41">
        <f>'Month (Million m3)'!B173+C175</f>
        <v>3054.0699999999997</v>
      </c>
      <c r="D176" s="41">
        <f>'Month (Million m3)'!C173+D175</f>
        <v>6627.78</v>
      </c>
      <c r="E176" s="41">
        <f>'Month (Million m3)'!D173+E175</f>
        <v>14747.119999999999</v>
      </c>
      <c r="F176" s="41">
        <f>'Month (Million m3)'!E173+F175</f>
        <v>6073.89</v>
      </c>
      <c r="G176" s="41">
        <f>'Month (Million m3)'!F173+G175</f>
        <v>3830.3599999999997</v>
      </c>
      <c r="H176" s="41">
        <f>'Month (Million m3)'!G173+H175</f>
        <v>829.3</v>
      </c>
      <c r="I176" s="41">
        <f>'Month (Million m3)'!H173+I175</f>
        <v>189.37000000000003</v>
      </c>
      <c r="J176" s="41">
        <f>'Month (Million m3)'!I173+J175</f>
        <v>25670.05</v>
      </c>
      <c r="K176" s="41">
        <f>'Month (Million m3)'!K173+K175</f>
        <v>412.73</v>
      </c>
      <c r="L176" s="41">
        <f>'Month (Million m3)'!Z173+L175</f>
        <v>8367.26</v>
      </c>
      <c r="M176" s="41">
        <f>'Month (Million m3)'!AA173+M175</f>
        <v>0</v>
      </c>
      <c r="N176" s="41">
        <f>'Month (Million m3)'!AC173+N175</f>
        <v>100.97999999999999</v>
      </c>
      <c r="O176" s="41">
        <f>'Month (Million m3)'!AD173+O175</f>
        <v>0</v>
      </c>
      <c r="P176" s="41">
        <f t="shared" si="14"/>
        <v>167.50999999999979</v>
      </c>
      <c r="Q176" s="41">
        <f>'Month (Million m3)'!AF173+Q175</f>
        <v>9048.48</v>
      </c>
      <c r="R176" s="41">
        <f>'Month (Million m3)'!AG173+R175</f>
        <v>44400.380000000005</v>
      </c>
    </row>
    <row r="177" spans="1:18" x14ac:dyDescent="0.3">
      <c r="A177" s="49">
        <f t="shared" si="17"/>
        <v>2013</v>
      </c>
      <c r="B177" s="15" t="s">
        <v>95</v>
      </c>
      <c r="C177" s="51">
        <f>'Month (Million m3)'!B174+C176</f>
        <v>3307.16</v>
      </c>
      <c r="D177" s="51">
        <f>'Month (Million m3)'!C174+D176</f>
        <v>7597.94</v>
      </c>
      <c r="E177" s="51">
        <f>'Month (Million m3)'!D174+E176</f>
        <v>16813.219999999998</v>
      </c>
      <c r="F177" s="51">
        <f>'Month (Million m3)'!E174+F176</f>
        <v>6673.27</v>
      </c>
      <c r="G177" s="51">
        <f>'Month (Million m3)'!F174+G176</f>
        <v>4379.21</v>
      </c>
      <c r="H177" s="51">
        <f>'Month (Million m3)'!G174+H176</f>
        <v>911.38</v>
      </c>
      <c r="I177" s="51">
        <f>'Month (Million m3)'!H174+I176</f>
        <v>209.42000000000004</v>
      </c>
      <c r="J177" s="51">
        <f>'Month (Million m3)'!I174+J176</f>
        <v>28986.5</v>
      </c>
      <c r="K177" s="51">
        <f>'Month (Million m3)'!K174+K176</f>
        <v>412.73</v>
      </c>
      <c r="L177" s="51">
        <f>'Month (Million m3)'!Z174+L176</f>
        <v>8736.32</v>
      </c>
      <c r="M177" s="51">
        <f>'Month (Million m3)'!AA174+M176</f>
        <v>0</v>
      </c>
      <c r="N177" s="51">
        <f>'Month (Million m3)'!AC174+N176</f>
        <v>100.97999999999999</v>
      </c>
      <c r="O177" s="51">
        <f>'Month (Million m3)'!AD174+O176</f>
        <v>0</v>
      </c>
      <c r="P177" s="51">
        <f t="shared" si="14"/>
        <v>167.50999999999979</v>
      </c>
      <c r="Q177" s="51">
        <f>'Month (Million m3)'!AF174+Q176</f>
        <v>9417.5399999999991</v>
      </c>
      <c r="R177" s="51">
        <f>'Month (Million m3)'!AG174+R176</f>
        <v>49309.130000000005</v>
      </c>
    </row>
    <row r="178" spans="1:18" x14ac:dyDescent="0.3">
      <c r="A178" s="54">
        <v>2014</v>
      </c>
      <c r="B178" s="55" t="s">
        <v>84</v>
      </c>
      <c r="C178" s="41">
        <f>'Month (Million m3)'!B175</f>
        <v>192.4</v>
      </c>
      <c r="D178" s="41">
        <f>'Month (Million m3)'!C175</f>
        <v>1099.3</v>
      </c>
      <c r="E178" s="41">
        <f>'Month (Million m3)'!D175</f>
        <v>2170.67</v>
      </c>
      <c r="F178" s="41">
        <f>'Month (Million m3)'!E175</f>
        <v>564.55999999999995</v>
      </c>
      <c r="G178" s="41">
        <f>'Month (Million m3)'!F175</f>
        <v>383.42</v>
      </c>
      <c r="H178" s="41">
        <f>'Month (Million m3)'!G175</f>
        <v>63.19</v>
      </c>
      <c r="I178" s="41">
        <f>'Month (Million m3)'!H175</f>
        <v>19.899999999999999</v>
      </c>
      <c r="J178" s="41">
        <f>'Month (Million m3)'!I175</f>
        <v>3201.75</v>
      </c>
      <c r="K178" s="41">
        <f>'Month (Million m3)'!K175</f>
        <v>122.54</v>
      </c>
      <c r="L178" s="41">
        <f>'Month (Million m3)'!Z175</f>
        <v>205.33</v>
      </c>
      <c r="M178" s="41">
        <f>'Month (Million m3)'!AA175</f>
        <v>0</v>
      </c>
      <c r="N178" s="41">
        <f>'Month (Million m3)'!AC175</f>
        <v>0</v>
      </c>
      <c r="O178" s="41">
        <f>'Month (Million m3)'!AD175</f>
        <v>0</v>
      </c>
      <c r="P178" s="41">
        <f t="shared" si="14"/>
        <v>-2.8421709430404007E-14</v>
      </c>
      <c r="Q178" s="41">
        <f>'Month (Million m3)'!AF175</f>
        <v>327.87</v>
      </c>
      <c r="R178" s="41">
        <f>'Month (Million m3)'!AG175</f>
        <v>4821.32</v>
      </c>
    </row>
    <row r="179" spans="1:18" x14ac:dyDescent="0.3">
      <c r="A179" s="32">
        <f>A178</f>
        <v>2014</v>
      </c>
      <c r="B179" s="15" t="s">
        <v>85</v>
      </c>
      <c r="C179" s="41">
        <f>'Month (Million m3)'!B176+C178</f>
        <v>226.96</v>
      </c>
      <c r="D179" s="41">
        <f>'Month (Million m3)'!C176+D178</f>
        <v>2003.13</v>
      </c>
      <c r="E179" s="41">
        <f>'Month (Million m3)'!D176+E178</f>
        <v>4082.49</v>
      </c>
      <c r="F179" s="41">
        <f>'Month (Million m3)'!E176+F178</f>
        <v>1114.1799999999998</v>
      </c>
      <c r="G179" s="41">
        <f>'Month (Million m3)'!F176+G178</f>
        <v>742.31</v>
      </c>
      <c r="H179" s="41">
        <f>'Month (Million m3)'!G176+H178</f>
        <v>135.95999999999998</v>
      </c>
      <c r="I179" s="41">
        <f>'Month (Million m3)'!H176+I178</f>
        <v>47.86</v>
      </c>
      <c r="J179" s="41">
        <f>'Month (Million m3)'!I176+J178</f>
        <v>6122.8099999999995</v>
      </c>
      <c r="K179" s="41">
        <f>'Month (Million m3)'!K176+K178</f>
        <v>122.54</v>
      </c>
      <c r="L179" s="41">
        <f>'Month (Million m3)'!Z176+L178</f>
        <v>507</v>
      </c>
      <c r="M179" s="41">
        <f>'Month (Million m3)'!AA176+M178</f>
        <v>0</v>
      </c>
      <c r="N179" s="41">
        <f>'Month (Million m3)'!AC176+N178</f>
        <v>46.69</v>
      </c>
      <c r="O179" s="41">
        <f>'Month (Million m3)'!AD176+O178</f>
        <v>0</v>
      </c>
      <c r="P179" s="41">
        <f t="shared" si="14"/>
        <v>5.6843418860808015E-14</v>
      </c>
      <c r="Q179" s="41">
        <f>'Month (Million m3)'!AF176+Q178</f>
        <v>676.23</v>
      </c>
      <c r="R179" s="41">
        <f>'Month (Million m3)'!AG176+R178</f>
        <v>9029.130000000001</v>
      </c>
    </row>
    <row r="180" spans="1:18" x14ac:dyDescent="0.3">
      <c r="A180" s="32">
        <f t="shared" ref="A180:A189" si="18">A179</f>
        <v>2014</v>
      </c>
      <c r="B180" s="15" t="s">
        <v>86</v>
      </c>
      <c r="C180" s="41">
        <f>'Month (Million m3)'!B177+C179</f>
        <v>296.91000000000003</v>
      </c>
      <c r="D180" s="41">
        <f>'Month (Million m3)'!C177+D179</f>
        <v>2786.9900000000002</v>
      </c>
      <c r="E180" s="41">
        <f>'Month (Million m3)'!D177+E179</f>
        <v>5871.51</v>
      </c>
      <c r="F180" s="41">
        <f>'Month (Million m3)'!E177+F179</f>
        <v>1744.8899999999999</v>
      </c>
      <c r="G180" s="41">
        <f>'Month (Million m3)'!F177+G179</f>
        <v>956.2299999999999</v>
      </c>
      <c r="H180" s="41">
        <f>'Month (Million m3)'!G177+H179</f>
        <v>214.01999999999998</v>
      </c>
      <c r="I180" s="41">
        <f>'Month (Million m3)'!H177+I179</f>
        <v>76.06</v>
      </c>
      <c r="J180" s="41">
        <f>'Month (Million m3)'!I177+J179</f>
        <v>8862.7199999999993</v>
      </c>
      <c r="K180" s="41">
        <f>'Month (Million m3)'!K177+K179</f>
        <v>207.24</v>
      </c>
      <c r="L180" s="41">
        <f>'Month (Million m3)'!Z177+L179</f>
        <v>869.71</v>
      </c>
      <c r="M180" s="41">
        <f>'Month (Million m3)'!AA177+M179</f>
        <v>0</v>
      </c>
      <c r="N180" s="41">
        <f>'Month (Million m3)'!AC177+N179</f>
        <v>107.85</v>
      </c>
      <c r="O180" s="41">
        <f>'Month (Million m3)'!AD177+O179</f>
        <v>0</v>
      </c>
      <c r="P180" s="41">
        <f t="shared" si="14"/>
        <v>-8.5265128291212022E-14</v>
      </c>
      <c r="Q180" s="41">
        <f>'Month (Million m3)'!AF177+Q179</f>
        <v>1184.8</v>
      </c>
      <c r="R180" s="41">
        <f>'Month (Million m3)'!AG177+R179</f>
        <v>13131.43</v>
      </c>
    </row>
    <row r="181" spans="1:18" x14ac:dyDescent="0.3">
      <c r="A181" s="32">
        <f t="shared" si="18"/>
        <v>2014</v>
      </c>
      <c r="B181" s="15" t="s">
        <v>87</v>
      </c>
      <c r="C181" s="41">
        <f>'Month (Million m3)'!B178+C180</f>
        <v>296.91000000000003</v>
      </c>
      <c r="D181" s="41">
        <f>'Month (Million m3)'!C178+D180</f>
        <v>3461.71</v>
      </c>
      <c r="E181" s="41">
        <f>'Month (Million m3)'!D178+E180</f>
        <v>6687.87</v>
      </c>
      <c r="F181" s="41">
        <f>'Month (Million m3)'!E178+F180</f>
        <v>2335.4499999999998</v>
      </c>
      <c r="G181" s="41">
        <f>'Month (Million m3)'!F178+G180</f>
        <v>991.87999999999988</v>
      </c>
      <c r="H181" s="41">
        <f>'Month (Million m3)'!G178+H180</f>
        <v>286.21999999999997</v>
      </c>
      <c r="I181" s="41">
        <f>'Month (Million m3)'!H178+I180</f>
        <v>119.03</v>
      </c>
      <c r="J181" s="41">
        <f>'Month (Million m3)'!I178+J180</f>
        <v>10420.469999999999</v>
      </c>
      <c r="K181" s="41">
        <f>'Month (Million m3)'!K178+K180</f>
        <v>207.24</v>
      </c>
      <c r="L181" s="41">
        <f>'Month (Million m3)'!Z178+L180</f>
        <v>2028.71</v>
      </c>
      <c r="M181" s="41">
        <f>'Month (Million m3)'!AA178+M180</f>
        <v>0</v>
      </c>
      <c r="N181" s="41">
        <f>'Month (Million m3)'!AC178+N180</f>
        <v>107.85</v>
      </c>
      <c r="O181" s="41">
        <f>'Month (Million m3)'!AD178+O180</f>
        <v>0</v>
      </c>
      <c r="P181" s="41">
        <f t="shared" si="14"/>
        <v>3.694822225952521E-13</v>
      </c>
      <c r="Q181" s="41">
        <f>'Month (Million m3)'!AF178+Q180</f>
        <v>2343.8000000000002</v>
      </c>
      <c r="R181" s="41">
        <f>'Month (Million m3)'!AG178+R180</f>
        <v>16522.900000000001</v>
      </c>
    </row>
    <row r="182" spans="1:18" x14ac:dyDescent="0.3">
      <c r="A182" s="32">
        <f t="shared" si="18"/>
        <v>2014</v>
      </c>
      <c r="B182" s="15" t="s">
        <v>88</v>
      </c>
      <c r="C182" s="41">
        <f>'Month (Million m3)'!B179+C181</f>
        <v>296.91000000000003</v>
      </c>
      <c r="D182" s="41">
        <f>'Month (Million m3)'!C179+D181</f>
        <v>3791.44</v>
      </c>
      <c r="E182" s="41">
        <f>'Month (Million m3)'!D179+E181</f>
        <v>7334.8</v>
      </c>
      <c r="F182" s="41">
        <f>'Month (Million m3)'!E179+F181</f>
        <v>2948.72</v>
      </c>
      <c r="G182" s="41">
        <f>'Month (Million m3)'!F179+G181</f>
        <v>994.41999999999985</v>
      </c>
      <c r="H182" s="41">
        <f>'Month (Million m3)'!G179+H181</f>
        <v>364.97999999999996</v>
      </c>
      <c r="I182" s="41">
        <f>'Month (Million m3)'!H179+I181</f>
        <v>141.63</v>
      </c>
      <c r="J182" s="41">
        <f>'Month (Million m3)'!I179+J181</f>
        <v>11784.57</v>
      </c>
      <c r="K182" s="41">
        <f>'Month (Million m3)'!K179+K181</f>
        <v>207.24</v>
      </c>
      <c r="L182" s="41">
        <f>'Month (Million m3)'!Z179+L181</f>
        <v>3560.74</v>
      </c>
      <c r="M182" s="41">
        <f>'Month (Million m3)'!AA179+M181</f>
        <v>0</v>
      </c>
      <c r="N182" s="41">
        <f>'Month (Million m3)'!AC179+N181</f>
        <v>107.85</v>
      </c>
      <c r="O182" s="41">
        <f>'Month (Million m3)'!AD179+O181</f>
        <v>0</v>
      </c>
      <c r="P182" s="41">
        <f t="shared" si="14"/>
        <v>3.694822225952521E-13</v>
      </c>
      <c r="Q182" s="41">
        <f>'Month (Million m3)'!AF179+Q181</f>
        <v>3875.83</v>
      </c>
      <c r="R182" s="41">
        <f>'Month (Million m3)'!AG179+R181</f>
        <v>19748.760000000002</v>
      </c>
    </row>
    <row r="183" spans="1:18" x14ac:dyDescent="0.3">
      <c r="A183" s="32">
        <f t="shared" si="18"/>
        <v>2014</v>
      </c>
      <c r="B183" s="15" t="s">
        <v>89</v>
      </c>
      <c r="C183" s="41">
        <f>'Month (Million m3)'!B180+C182</f>
        <v>296.91000000000003</v>
      </c>
      <c r="D183" s="41">
        <f>'Month (Million m3)'!C180+D182</f>
        <v>4160.7</v>
      </c>
      <c r="E183" s="41">
        <f>'Month (Million m3)'!D180+E182</f>
        <v>7870.82</v>
      </c>
      <c r="F183" s="41">
        <f>'Month (Million m3)'!E180+F182</f>
        <v>3550.1899999999996</v>
      </c>
      <c r="G183" s="41">
        <f>'Month (Million m3)'!F180+G182</f>
        <v>1138.1699999999998</v>
      </c>
      <c r="H183" s="41">
        <f>'Month (Million m3)'!G180+H182</f>
        <v>437.43999999999994</v>
      </c>
      <c r="I183" s="41">
        <f>'Month (Million m3)'!H180+I182</f>
        <v>171.9</v>
      </c>
      <c r="J183" s="41">
        <f>'Month (Million m3)'!I180+J182</f>
        <v>13168.55</v>
      </c>
      <c r="K183" s="41">
        <f>'Month (Million m3)'!K180+K182</f>
        <v>207.24</v>
      </c>
      <c r="L183" s="41">
        <f>'Month (Million m3)'!Z180+L182</f>
        <v>4898.45</v>
      </c>
      <c r="M183" s="41">
        <f>'Month (Million m3)'!AA180+M182</f>
        <v>0</v>
      </c>
      <c r="N183" s="41">
        <f>'Month (Million m3)'!AC180+N182</f>
        <v>107.85</v>
      </c>
      <c r="O183" s="41">
        <f>'Month (Million m3)'!AD180+O182</f>
        <v>0</v>
      </c>
      <c r="P183" s="41">
        <f t="shared" si="14"/>
        <v>3.694822225952521E-13</v>
      </c>
      <c r="Q183" s="41">
        <f>'Month (Million m3)'!AF180+Q182</f>
        <v>5213.54</v>
      </c>
      <c r="R183" s="41">
        <f>'Month (Million m3)'!AG180+R182</f>
        <v>22839.710000000003</v>
      </c>
    </row>
    <row r="184" spans="1:18" x14ac:dyDescent="0.3">
      <c r="A184" s="32">
        <f t="shared" si="18"/>
        <v>2014</v>
      </c>
      <c r="B184" s="15" t="s">
        <v>90</v>
      </c>
      <c r="C184" s="41">
        <f>'Month (Million m3)'!B181+C183</f>
        <v>296.91000000000003</v>
      </c>
      <c r="D184" s="41">
        <f>'Month (Million m3)'!C181+D183</f>
        <v>4383.97</v>
      </c>
      <c r="E184" s="41">
        <f>'Month (Million m3)'!D181+E183</f>
        <v>8353.4699999999993</v>
      </c>
      <c r="F184" s="41">
        <f>'Month (Million m3)'!E181+F183</f>
        <v>4184</v>
      </c>
      <c r="G184" s="41">
        <f>'Month (Million m3)'!F181+G183</f>
        <v>1161.3999999999999</v>
      </c>
      <c r="H184" s="41">
        <f>'Month (Million m3)'!G181+H183</f>
        <v>509.71999999999991</v>
      </c>
      <c r="I184" s="41">
        <f>'Month (Million m3)'!H181+I183</f>
        <v>192.81</v>
      </c>
      <c r="J184" s="41">
        <f>'Month (Million m3)'!I181+J183</f>
        <v>14401.43</v>
      </c>
      <c r="K184" s="41">
        <f>'Month (Million m3)'!K181+K183</f>
        <v>291.14</v>
      </c>
      <c r="L184" s="41">
        <f>'Month (Million m3)'!Z181+L183</f>
        <v>6269.44</v>
      </c>
      <c r="M184" s="41">
        <f>'Month (Million m3)'!AA181+M183</f>
        <v>0</v>
      </c>
      <c r="N184" s="41">
        <f>'Month (Million m3)'!AC181+N183</f>
        <v>107.85</v>
      </c>
      <c r="O184" s="41">
        <f>'Month (Million m3)'!AD181+O183</f>
        <v>0</v>
      </c>
      <c r="P184" s="41">
        <f t="shared" si="14"/>
        <v>3.694822225952521E-13</v>
      </c>
      <c r="Q184" s="41">
        <f>'Month (Million m3)'!AF181+Q183</f>
        <v>6668.43</v>
      </c>
      <c r="R184" s="41">
        <f>'Month (Million m3)'!AG181+R183</f>
        <v>25750.760000000002</v>
      </c>
    </row>
    <row r="185" spans="1:18" x14ac:dyDescent="0.3">
      <c r="A185" s="32">
        <f t="shared" si="18"/>
        <v>2014</v>
      </c>
      <c r="B185" s="15" t="s">
        <v>91</v>
      </c>
      <c r="C185" s="41">
        <f>'Month (Million m3)'!B182+C184</f>
        <v>296.91000000000003</v>
      </c>
      <c r="D185" s="41">
        <f>'Month (Million m3)'!C182+D184</f>
        <v>4575.9000000000005</v>
      </c>
      <c r="E185" s="41">
        <f>'Month (Million m3)'!D182+E184</f>
        <v>8870.75</v>
      </c>
      <c r="F185" s="41">
        <f>'Month (Million m3)'!E182+F184</f>
        <v>4610.05</v>
      </c>
      <c r="G185" s="41">
        <f>'Month (Million m3)'!F182+G184</f>
        <v>1188.8899999999999</v>
      </c>
      <c r="H185" s="41">
        <f>'Month (Million m3)'!G182+H184</f>
        <v>580.49999999999989</v>
      </c>
      <c r="I185" s="41">
        <f>'Month (Million m3)'!H182+I184</f>
        <v>201.23</v>
      </c>
      <c r="J185" s="41">
        <f>'Month (Million m3)'!I182+J184</f>
        <v>15451.44</v>
      </c>
      <c r="K185" s="41">
        <f>'Month (Million m3)'!K182+K184</f>
        <v>291.14</v>
      </c>
      <c r="L185" s="41">
        <f>'Month (Million m3)'!Z182+L184</f>
        <v>7648.73</v>
      </c>
      <c r="M185" s="41">
        <f>'Month (Million m3)'!AA182+M184</f>
        <v>0</v>
      </c>
      <c r="N185" s="41">
        <f>'Month (Million m3)'!AC182+N184</f>
        <v>107.85</v>
      </c>
      <c r="O185" s="41">
        <f>'Month (Million m3)'!AD182+O184</f>
        <v>0</v>
      </c>
      <c r="P185" s="41">
        <f t="shared" si="14"/>
        <v>3.694822225952521E-13</v>
      </c>
      <c r="Q185" s="41">
        <f>'Month (Million m3)'!AF182+Q184</f>
        <v>8047.72</v>
      </c>
      <c r="R185" s="41">
        <f>'Month (Million m3)'!AG182+R184</f>
        <v>28371.99</v>
      </c>
    </row>
    <row r="186" spans="1:18" x14ac:dyDescent="0.3">
      <c r="A186" s="32">
        <f t="shared" si="18"/>
        <v>2014</v>
      </c>
      <c r="B186" s="15" t="s">
        <v>92</v>
      </c>
      <c r="C186" s="41">
        <f>'Month (Million m3)'!B183+C185</f>
        <v>296.91000000000003</v>
      </c>
      <c r="D186" s="41">
        <f>'Month (Million m3)'!C183+D185</f>
        <v>5005.8500000000004</v>
      </c>
      <c r="E186" s="41">
        <f>'Month (Million m3)'!D183+E185</f>
        <v>9619.0300000000007</v>
      </c>
      <c r="F186" s="41">
        <f>'Month (Million m3)'!E183+F185</f>
        <v>5182.62</v>
      </c>
      <c r="G186" s="41">
        <f>'Month (Million m3)'!F183+G185</f>
        <v>1224.54</v>
      </c>
      <c r="H186" s="41">
        <f>'Month (Million m3)'!G183+H185</f>
        <v>615.7399999999999</v>
      </c>
      <c r="I186" s="41">
        <f>'Month (Million m3)'!H183+I185</f>
        <v>221.62</v>
      </c>
      <c r="J186" s="41">
        <f>'Month (Million m3)'!I183+J185</f>
        <v>16863.580000000002</v>
      </c>
      <c r="K186" s="41">
        <f>'Month (Million m3)'!K183+K185</f>
        <v>307.96999999999997</v>
      </c>
      <c r="L186" s="41">
        <f>'Month (Million m3)'!Z183+L185</f>
        <v>8414.0399999999991</v>
      </c>
      <c r="M186" s="41">
        <f>'Month (Million m3)'!AA183+M185</f>
        <v>0</v>
      </c>
      <c r="N186" s="41">
        <f>'Month (Million m3)'!AC183+N185</f>
        <v>128.63</v>
      </c>
      <c r="O186" s="41">
        <f>'Month (Million m3)'!AD183+O185</f>
        <v>0</v>
      </c>
      <c r="P186" s="41">
        <f t="shared" si="14"/>
        <v>43.850000000001387</v>
      </c>
      <c r="Q186" s="41">
        <f>'Month (Million m3)'!AF183+Q185</f>
        <v>8894.49</v>
      </c>
      <c r="R186" s="41">
        <f>'Month (Million m3)'!AG183+R185</f>
        <v>31060.850000000002</v>
      </c>
    </row>
    <row r="187" spans="1:18" x14ac:dyDescent="0.3">
      <c r="A187" s="32">
        <f t="shared" si="18"/>
        <v>2014</v>
      </c>
      <c r="B187" s="15" t="s">
        <v>93</v>
      </c>
      <c r="C187" s="41">
        <f>'Month (Million m3)'!B184+C186</f>
        <v>296.91000000000003</v>
      </c>
      <c r="D187" s="41">
        <f>'Month (Million m3)'!C184+D186</f>
        <v>5398.42</v>
      </c>
      <c r="E187" s="41">
        <f>'Month (Million m3)'!D184+E186</f>
        <v>11457.92</v>
      </c>
      <c r="F187" s="41">
        <f>'Month (Million m3)'!E184+F186</f>
        <v>5779.35</v>
      </c>
      <c r="G187" s="41">
        <f>'Month (Million m3)'!F184+G186</f>
        <v>1324.85</v>
      </c>
      <c r="H187" s="41">
        <f>'Month (Million m3)'!G184+H186</f>
        <v>683.70999999999992</v>
      </c>
      <c r="I187" s="41">
        <f>'Month (Million m3)'!H184+I186</f>
        <v>232.13</v>
      </c>
      <c r="J187" s="41">
        <f>'Month (Million m3)'!I184+J186</f>
        <v>19477.990000000002</v>
      </c>
      <c r="K187" s="41">
        <f>'Month (Million m3)'!K184+K186</f>
        <v>362.78999999999996</v>
      </c>
      <c r="L187" s="41">
        <f>'Month (Million m3)'!Z184+L186</f>
        <v>8741.7599999999984</v>
      </c>
      <c r="M187" s="41">
        <f>'Month (Million m3)'!AA184+M186</f>
        <v>0</v>
      </c>
      <c r="N187" s="41">
        <f>'Month (Million m3)'!AC184+N186</f>
        <v>160.97999999999999</v>
      </c>
      <c r="O187" s="41">
        <f>'Month (Million m3)'!AD184+O186</f>
        <v>0</v>
      </c>
      <c r="P187" s="41">
        <f t="shared" si="14"/>
        <v>49.110000000000156</v>
      </c>
      <c r="Q187" s="41">
        <f>'Month (Million m3)'!AF184+Q186</f>
        <v>9314.64</v>
      </c>
      <c r="R187" s="41">
        <f>'Month (Million m3)'!AG184+R186</f>
        <v>34487.980000000003</v>
      </c>
    </row>
    <row r="188" spans="1:18" x14ac:dyDescent="0.3">
      <c r="A188" s="32">
        <f t="shared" si="18"/>
        <v>2014</v>
      </c>
      <c r="B188" s="15" t="s">
        <v>94</v>
      </c>
      <c r="C188" s="41">
        <f>'Month (Million m3)'!B185+C187</f>
        <v>328.96000000000004</v>
      </c>
      <c r="D188" s="41">
        <f>'Month (Million m3)'!C185+D187</f>
        <v>5853.91</v>
      </c>
      <c r="E188" s="41">
        <f>'Month (Million m3)'!D185+E187</f>
        <v>13425.22</v>
      </c>
      <c r="F188" s="41">
        <f>'Month (Million m3)'!E185+F187</f>
        <v>6361.96</v>
      </c>
      <c r="G188" s="41">
        <f>'Month (Million m3)'!F185+G187</f>
        <v>1432.84</v>
      </c>
      <c r="H188" s="41">
        <f>'Month (Million m3)'!G185+H187</f>
        <v>747.42</v>
      </c>
      <c r="I188" s="41">
        <f>'Month (Million m3)'!H185+I187</f>
        <v>232.13</v>
      </c>
      <c r="J188" s="41">
        <f>'Month (Million m3)'!I185+J187</f>
        <v>22199.600000000002</v>
      </c>
      <c r="K188" s="41">
        <f>'Month (Million m3)'!K185+K187</f>
        <v>526.52</v>
      </c>
      <c r="L188" s="41">
        <f>'Month (Million m3)'!Z185+L187</f>
        <v>9505.4699999999975</v>
      </c>
      <c r="M188" s="41">
        <f>'Month (Million m3)'!AA185+M187</f>
        <v>0</v>
      </c>
      <c r="N188" s="41">
        <f>'Month (Million m3)'!AC185+N187</f>
        <v>224.31</v>
      </c>
      <c r="O188" s="41">
        <f>'Month (Million m3)'!AD185+O187</f>
        <v>0</v>
      </c>
      <c r="P188" s="41">
        <f t="shared" si="14"/>
        <v>49.110000000001889</v>
      </c>
      <c r="Q188" s="41">
        <f>'Month (Million m3)'!AF185+Q187</f>
        <v>10305.41</v>
      </c>
      <c r="R188" s="41">
        <f>'Month (Million m3)'!AG185+R187</f>
        <v>38687.89</v>
      </c>
    </row>
    <row r="189" spans="1:18" x14ac:dyDescent="0.3">
      <c r="A189" s="49">
        <f t="shared" si="18"/>
        <v>2014</v>
      </c>
      <c r="B189" s="15" t="s">
        <v>95</v>
      </c>
      <c r="C189" s="51">
        <f>'Month (Million m3)'!B186+C188</f>
        <v>364.93000000000006</v>
      </c>
      <c r="D189" s="51">
        <f>'Month (Million m3)'!C186+D188</f>
        <v>6567.16</v>
      </c>
      <c r="E189" s="51">
        <f>'Month (Million m3)'!D186+E188</f>
        <v>15507.89</v>
      </c>
      <c r="F189" s="51">
        <f>'Month (Million m3)'!E186+F188</f>
        <v>7113.75</v>
      </c>
      <c r="G189" s="51">
        <f>'Month (Million m3)'!F186+G188</f>
        <v>1890.12</v>
      </c>
      <c r="H189" s="51">
        <f>'Month (Million m3)'!G186+H188</f>
        <v>817.18999999999994</v>
      </c>
      <c r="I189" s="51">
        <f>'Month (Million m3)'!H186+I188</f>
        <v>232.13</v>
      </c>
      <c r="J189" s="51">
        <f>'Month (Million m3)'!I186+J188</f>
        <v>25561.11</v>
      </c>
      <c r="K189" s="51">
        <f>'Month (Million m3)'!K186+K188</f>
        <v>526.52</v>
      </c>
      <c r="L189" s="51">
        <f>'Month (Million m3)'!Z186+L188</f>
        <v>10387.429999999997</v>
      </c>
      <c r="M189" s="51">
        <f>'Month (Million m3)'!AA186+M188</f>
        <v>0</v>
      </c>
      <c r="N189" s="51">
        <f>'Month (Million m3)'!AC186+N188</f>
        <v>364.34000000000003</v>
      </c>
      <c r="O189" s="51">
        <f>'Month (Million m3)'!AD186+O188</f>
        <v>0</v>
      </c>
      <c r="P189" s="51">
        <f t="shared" si="14"/>
        <v>49.120000000002733</v>
      </c>
      <c r="Q189" s="51">
        <f>'Month (Million m3)'!AF186+Q188</f>
        <v>11327.41</v>
      </c>
      <c r="R189" s="51">
        <f>'Month (Million m3)'!AG186+R188</f>
        <v>43820.61</v>
      </c>
    </row>
    <row r="190" spans="1:18" x14ac:dyDescent="0.3">
      <c r="A190" s="54">
        <v>2015</v>
      </c>
      <c r="B190" s="55" t="s">
        <v>84</v>
      </c>
      <c r="C190" s="41">
        <f>'Month (Million m3)'!B187</f>
        <v>71.62</v>
      </c>
      <c r="D190" s="41">
        <f>'Month (Million m3)'!C187</f>
        <v>877.07</v>
      </c>
      <c r="E190" s="41">
        <f>'Month (Million m3)'!D187</f>
        <v>1785.56</v>
      </c>
      <c r="F190" s="41">
        <f>'Month (Million m3)'!E187</f>
        <v>720.01</v>
      </c>
      <c r="G190" s="41">
        <f>'Month (Million m3)'!F187</f>
        <v>357.11</v>
      </c>
      <c r="H190" s="41">
        <f>'Month (Million m3)'!G187</f>
        <v>65.53</v>
      </c>
      <c r="I190" s="41">
        <f>'Month (Million m3)'!H187</f>
        <v>0</v>
      </c>
      <c r="J190" s="41">
        <f>'Month (Million m3)'!I187</f>
        <v>2928.21</v>
      </c>
      <c r="K190" s="41">
        <f>'Month (Million m3)'!K187</f>
        <v>0</v>
      </c>
      <c r="L190" s="41">
        <f>'Month (Million m3)'!Z187</f>
        <v>926.23</v>
      </c>
      <c r="M190" s="41">
        <f>'Month (Million m3)'!AA187</f>
        <v>0</v>
      </c>
      <c r="N190" s="41">
        <f>'Month (Million m3)'!AC187</f>
        <v>165.71</v>
      </c>
      <c r="O190" s="41">
        <f>'Month (Million m3)'!AD187</f>
        <v>0</v>
      </c>
      <c r="P190" s="41">
        <f t="shared" si="14"/>
        <v>1.0000000000019327E-2</v>
      </c>
      <c r="Q190" s="41">
        <f>'Month (Million m3)'!AF187</f>
        <v>1091.95</v>
      </c>
      <c r="R190" s="41">
        <f>'Month (Million m3)'!AG187</f>
        <v>4968.84</v>
      </c>
    </row>
    <row r="191" spans="1:18" x14ac:dyDescent="0.3">
      <c r="A191" s="32">
        <f>A190</f>
        <v>2015</v>
      </c>
      <c r="B191" s="15" t="s">
        <v>85</v>
      </c>
      <c r="C191" s="41">
        <f>'Month (Million m3)'!B188+C190</f>
        <v>173.99</v>
      </c>
      <c r="D191" s="41">
        <f>'Month (Million m3)'!C188+D190</f>
        <v>1541.96</v>
      </c>
      <c r="E191" s="41">
        <f>'Month (Million m3)'!D188+E190</f>
        <v>3610.54</v>
      </c>
      <c r="F191" s="41">
        <f>'Month (Million m3)'!E188+F190</f>
        <v>1308.1199999999999</v>
      </c>
      <c r="G191" s="41">
        <f>'Month (Million m3)'!F188+G190</f>
        <v>935.59</v>
      </c>
      <c r="H191" s="41">
        <f>'Month (Million m3)'!G188+H190</f>
        <v>126.56</v>
      </c>
      <c r="I191" s="41">
        <f>'Month (Million m3)'!H188+I190</f>
        <v>0</v>
      </c>
      <c r="J191" s="41">
        <f>'Month (Million m3)'!I188+J190</f>
        <v>5980.8099999999995</v>
      </c>
      <c r="K191" s="41">
        <f>'Month (Million m3)'!K188+K190</f>
        <v>0</v>
      </c>
      <c r="L191" s="41">
        <f>'Month (Million m3)'!Z188+L190</f>
        <v>1692.6399999999999</v>
      </c>
      <c r="M191" s="41">
        <f>'Month (Million m3)'!AA188+M190</f>
        <v>0</v>
      </c>
      <c r="N191" s="41">
        <f>'Month (Million m3)'!AC188+N190</f>
        <v>253.18</v>
      </c>
      <c r="O191" s="41">
        <f>'Month (Million m3)'!AD188+O190</f>
        <v>0</v>
      </c>
      <c r="P191" s="41">
        <f t="shared" si="14"/>
        <v>2.0000000000266027E-2</v>
      </c>
      <c r="Q191" s="41">
        <f>'Month (Million m3)'!AF188+Q190</f>
        <v>1945.8400000000001</v>
      </c>
      <c r="R191" s="41">
        <f>'Month (Million m3)'!AG188+R190</f>
        <v>9642.58</v>
      </c>
    </row>
    <row r="192" spans="1:18" x14ac:dyDescent="0.3">
      <c r="A192" s="32">
        <f t="shared" ref="A192:A201" si="19">A191</f>
        <v>2015</v>
      </c>
      <c r="B192" s="15" t="s">
        <v>86</v>
      </c>
      <c r="C192" s="41">
        <f>'Month (Million m3)'!B189+C191</f>
        <v>195.79000000000002</v>
      </c>
      <c r="D192" s="41">
        <f>'Month (Million m3)'!C189+D191</f>
        <v>2115.4700000000003</v>
      </c>
      <c r="E192" s="41">
        <f>'Month (Million m3)'!D189+E191</f>
        <v>5273.62</v>
      </c>
      <c r="F192" s="41">
        <f>'Month (Million m3)'!E189+F191</f>
        <v>2041.21</v>
      </c>
      <c r="G192" s="41">
        <f>'Month (Million m3)'!F189+G191</f>
        <v>1316.04</v>
      </c>
      <c r="H192" s="41">
        <f>'Month (Million m3)'!G189+H191</f>
        <v>187.91</v>
      </c>
      <c r="I192" s="41">
        <f>'Month (Million m3)'!H189+I191</f>
        <v>0</v>
      </c>
      <c r="J192" s="41">
        <f>'Month (Million m3)'!I189+J191</f>
        <v>8818.7899999999991</v>
      </c>
      <c r="K192" s="41">
        <f>'Month (Million m3)'!K189+K191</f>
        <v>115.9</v>
      </c>
      <c r="L192" s="41">
        <f>'Month (Million m3)'!Z189+L191</f>
        <v>2791.1899999999996</v>
      </c>
      <c r="M192" s="41">
        <f>'Month (Million m3)'!AA189+M191</f>
        <v>0</v>
      </c>
      <c r="N192" s="41">
        <f>'Month (Million m3)'!AC189+N191</f>
        <v>309.18</v>
      </c>
      <c r="O192" s="41">
        <f>'Month (Million m3)'!AD189+O191</f>
        <v>0</v>
      </c>
      <c r="P192" s="41">
        <f t="shared" si="14"/>
        <v>55.300000000000466</v>
      </c>
      <c r="Q192" s="41">
        <f>'Month (Million m3)'!AF189+Q191</f>
        <v>3271.57</v>
      </c>
      <c r="R192" s="41">
        <f>'Month (Million m3)'!AG189+R191</f>
        <v>14401.6</v>
      </c>
    </row>
    <row r="193" spans="1:18" x14ac:dyDescent="0.3">
      <c r="A193" s="32">
        <f t="shared" si="19"/>
        <v>2015</v>
      </c>
      <c r="B193" s="15" t="s">
        <v>87</v>
      </c>
      <c r="C193" s="41">
        <f>'Month (Million m3)'!B190+C192</f>
        <v>195.98000000000002</v>
      </c>
      <c r="D193" s="41">
        <f>'Month (Million m3)'!C190+D192</f>
        <v>2164.5300000000002</v>
      </c>
      <c r="E193" s="41">
        <f>'Month (Million m3)'!D190+E192</f>
        <v>6167.3</v>
      </c>
      <c r="F193" s="41">
        <f>'Month (Million m3)'!E190+F192</f>
        <v>2784.6</v>
      </c>
      <c r="G193" s="41">
        <f>'Month (Million m3)'!F190+G192</f>
        <v>1593.22</v>
      </c>
      <c r="H193" s="41">
        <f>'Month (Million m3)'!G190+H192</f>
        <v>243.61</v>
      </c>
      <c r="I193" s="41">
        <f>'Month (Million m3)'!H190+I192</f>
        <v>6.85</v>
      </c>
      <c r="J193" s="41">
        <f>'Month (Million m3)'!I190+J192</f>
        <v>10795.599999999999</v>
      </c>
      <c r="K193" s="41">
        <f>'Month (Million m3)'!K190+K192</f>
        <v>115.9</v>
      </c>
      <c r="L193" s="41">
        <f>'Month (Million m3)'!Z190+L192</f>
        <v>3708.3899999999994</v>
      </c>
      <c r="M193" s="41">
        <f>'Month (Million m3)'!AA190+M192</f>
        <v>0</v>
      </c>
      <c r="N193" s="41">
        <f>'Month (Million m3)'!AC190+N192</f>
        <v>309.18</v>
      </c>
      <c r="O193" s="41">
        <f>'Month (Million m3)'!AD190+O192</f>
        <v>0</v>
      </c>
      <c r="P193" s="41">
        <f t="shared" si="14"/>
        <v>55.300000000000921</v>
      </c>
      <c r="Q193" s="41">
        <f>'Month (Million m3)'!AF190+Q192</f>
        <v>4188.7700000000004</v>
      </c>
      <c r="R193" s="41">
        <f>'Month (Million m3)'!AG190+R192</f>
        <v>17344.86</v>
      </c>
    </row>
    <row r="194" spans="1:18" x14ac:dyDescent="0.3">
      <c r="A194" s="32">
        <f t="shared" si="19"/>
        <v>2015</v>
      </c>
      <c r="B194" s="15" t="s">
        <v>88</v>
      </c>
      <c r="C194" s="41">
        <f>'Month (Million m3)'!B191+C193</f>
        <v>195.98000000000002</v>
      </c>
      <c r="D194" s="41">
        <f>'Month (Million m3)'!C191+D193</f>
        <v>2194.6000000000004</v>
      </c>
      <c r="E194" s="41">
        <f>'Month (Million m3)'!D191+E193</f>
        <v>6842.75</v>
      </c>
      <c r="F194" s="41">
        <f>'Month (Million m3)'!E191+F193</f>
        <v>3385.85</v>
      </c>
      <c r="G194" s="41">
        <f>'Month (Million m3)'!F191+G193</f>
        <v>1841.72</v>
      </c>
      <c r="H194" s="41">
        <f>'Month (Million m3)'!G191+H193</f>
        <v>292.46000000000004</v>
      </c>
      <c r="I194" s="41">
        <f>'Month (Million m3)'!H191+I193</f>
        <v>18.759999999999998</v>
      </c>
      <c r="J194" s="41">
        <f>'Month (Million m3)'!I191+J193</f>
        <v>12381.559999999998</v>
      </c>
      <c r="K194" s="41">
        <f>'Month (Million m3)'!K191+K193</f>
        <v>115.9</v>
      </c>
      <c r="L194" s="41">
        <f>'Month (Million m3)'!Z191+L193</f>
        <v>5216.74</v>
      </c>
      <c r="M194" s="41">
        <f>'Month (Million m3)'!AA191+M193</f>
        <v>0</v>
      </c>
      <c r="N194" s="41">
        <f>'Month (Million m3)'!AC191+N193</f>
        <v>309.18</v>
      </c>
      <c r="O194" s="41">
        <f>'Month (Million m3)'!AD191+O193</f>
        <v>0</v>
      </c>
      <c r="P194" s="41">
        <f t="shared" si="14"/>
        <v>55.300000000001376</v>
      </c>
      <c r="Q194" s="41">
        <f>'Month (Million m3)'!AF191+Q193</f>
        <v>5697.1200000000008</v>
      </c>
      <c r="R194" s="41">
        <f>'Month (Million m3)'!AG191+R193</f>
        <v>20469.240000000002</v>
      </c>
    </row>
    <row r="195" spans="1:18" x14ac:dyDescent="0.3">
      <c r="A195" s="32">
        <f t="shared" si="19"/>
        <v>2015</v>
      </c>
      <c r="B195" s="15" t="s">
        <v>89</v>
      </c>
      <c r="C195" s="41">
        <f>'Month (Million m3)'!B192+C194</f>
        <v>195.98000000000002</v>
      </c>
      <c r="D195" s="41">
        <f>'Month (Million m3)'!C192+D194</f>
        <v>2422.6700000000005</v>
      </c>
      <c r="E195" s="41">
        <f>'Month (Million m3)'!D192+E194</f>
        <v>7301.24</v>
      </c>
      <c r="F195" s="41">
        <f>'Month (Million m3)'!E192+F194</f>
        <v>4058.92</v>
      </c>
      <c r="G195" s="41">
        <f>'Month (Million m3)'!F192+G194</f>
        <v>2073.85</v>
      </c>
      <c r="H195" s="41">
        <f>'Month (Million m3)'!G192+H194</f>
        <v>347.6</v>
      </c>
      <c r="I195" s="41">
        <f>'Month (Million m3)'!H192+I194</f>
        <v>38.619999999999997</v>
      </c>
      <c r="J195" s="41">
        <f>'Month (Million m3)'!I192+J194</f>
        <v>13820.259999999998</v>
      </c>
      <c r="K195" s="41">
        <f>'Month (Million m3)'!K192+K194</f>
        <v>115.9</v>
      </c>
      <c r="L195" s="41">
        <f>'Month (Million m3)'!Z192+L194</f>
        <v>6119.88</v>
      </c>
      <c r="M195" s="41">
        <f>'Month (Million m3)'!AA192+M194</f>
        <v>0</v>
      </c>
      <c r="N195" s="41">
        <f>'Month (Million m3)'!AC192+N194</f>
        <v>309.18</v>
      </c>
      <c r="O195" s="41">
        <f>'Month (Million m3)'!AD192+O194</f>
        <v>0</v>
      </c>
      <c r="P195" s="41">
        <f t="shared" si="14"/>
        <v>55.300000000001376</v>
      </c>
      <c r="Q195" s="41">
        <f>'Month (Million m3)'!AF192+Q194</f>
        <v>6600.2600000000011</v>
      </c>
      <c r="R195" s="41">
        <f>'Month (Million m3)'!AG192+R194</f>
        <v>23039.15</v>
      </c>
    </row>
    <row r="196" spans="1:18" x14ac:dyDescent="0.3">
      <c r="A196" s="32">
        <f t="shared" si="19"/>
        <v>2015</v>
      </c>
      <c r="B196" s="15" t="s">
        <v>90</v>
      </c>
      <c r="C196" s="41">
        <f>'Month (Million m3)'!B193+C195</f>
        <v>195.98000000000002</v>
      </c>
      <c r="D196" s="41">
        <f>'Month (Million m3)'!C193+D195</f>
        <v>2434.8000000000006</v>
      </c>
      <c r="E196" s="41">
        <f>'Month (Million m3)'!D193+E195</f>
        <v>8119.8899999999994</v>
      </c>
      <c r="F196" s="41">
        <f>'Month (Million m3)'!E193+F195</f>
        <v>4702.46</v>
      </c>
      <c r="G196" s="41">
        <f>'Month (Million m3)'!F193+G195</f>
        <v>2382.0699999999997</v>
      </c>
      <c r="H196" s="41">
        <f>'Month (Million m3)'!G193+H195</f>
        <v>400.40000000000003</v>
      </c>
      <c r="I196" s="41">
        <f>'Month (Million m3)'!H193+I195</f>
        <v>61.179999999999993</v>
      </c>
      <c r="J196" s="41">
        <f>'Month (Million m3)'!I193+J195</f>
        <v>15666.029999999999</v>
      </c>
      <c r="K196" s="41">
        <f>'Month (Million m3)'!K193+K195</f>
        <v>200.03</v>
      </c>
      <c r="L196" s="41">
        <f>'Month (Million m3)'!Z193+L195</f>
        <v>7102.05</v>
      </c>
      <c r="M196" s="41">
        <f>'Month (Million m3)'!AA193+M195</f>
        <v>0</v>
      </c>
      <c r="N196" s="41">
        <f>'Month (Million m3)'!AC193+N195</f>
        <v>309.18</v>
      </c>
      <c r="O196" s="41">
        <f>'Month (Million m3)'!AD193+O195</f>
        <v>0</v>
      </c>
      <c r="P196" s="41">
        <f t="shared" si="14"/>
        <v>55.300000000001376</v>
      </c>
      <c r="Q196" s="41">
        <f>'Month (Million m3)'!AF193+Q195</f>
        <v>7666.5600000000013</v>
      </c>
      <c r="R196" s="41">
        <f>'Month (Million m3)'!AG193+R195</f>
        <v>25963.34</v>
      </c>
    </row>
    <row r="197" spans="1:18" x14ac:dyDescent="0.3">
      <c r="A197" s="32">
        <f t="shared" si="19"/>
        <v>2015</v>
      </c>
      <c r="B197" s="15" t="s">
        <v>91</v>
      </c>
      <c r="C197" s="41">
        <f>'Month (Million m3)'!B194+C196</f>
        <v>195.98000000000002</v>
      </c>
      <c r="D197" s="41">
        <f>'Month (Million m3)'!C194+D196</f>
        <v>2435.3100000000009</v>
      </c>
      <c r="E197" s="41">
        <f>'Month (Million m3)'!D194+E196</f>
        <v>9278.9499999999989</v>
      </c>
      <c r="F197" s="41">
        <f>'Month (Million m3)'!E194+F196</f>
        <v>5351.2</v>
      </c>
      <c r="G197" s="41">
        <f>'Month (Million m3)'!F194+G196</f>
        <v>2552.6499999999996</v>
      </c>
      <c r="H197" s="41">
        <f>'Month (Million m3)'!G194+H196</f>
        <v>456.25000000000006</v>
      </c>
      <c r="I197" s="41">
        <f>'Month (Million m3)'!H194+I196</f>
        <v>78.05</v>
      </c>
      <c r="J197" s="41">
        <f>'Month (Million m3)'!I194+J196</f>
        <v>17717.129999999997</v>
      </c>
      <c r="K197" s="41">
        <f>'Month (Million m3)'!K194+K196</f>
        <v>200.03</v>
      </c>
      <c r="L197" s="41">
        <f>'Month (Million m3)'!Z194+L196</f>
        <v>8448.93</v>
      </c>
      <c r="M197" s="41">
        <f>'Month (Million m3)'!AA194+M196</f>
        <v>0</v>
      </c>
      <c r="N197" s="41">
        <f>'Month (Million m3)'!AC194+N196</f>
        <v>309.18</v>
      </c>
      <c r="O197" s="41">
        <f>'Month (Million m3)'!AD194+O196</f>
        <v>0</v>
      </c>
      <c r="P197" s="41">
        <f t="shared" si="14"/>
        <v>55.300000000001376</v>
      </c>
      <c r="Q197" s="41">
        <f>'Month (Million m3)'!AF194+Q196</f>
        <v>9013.4400000000023</v>
      </c>
      <c r="R197" s="41">
        <f>'Month (Million m3)'!AG194+R196</f>
        <v>29361.83</v>
      </c>
    </row>
    <row r="198" spans="1:18" x14ac:dyDescent="0.3">
      <c r="A198" s="32">
        <f t="shared" si="19"/>
        <v>2015</v>
      </c>
      <c r="B198" s="15" t="s">
        <v>92</v>
      </c>
      <c r="C198" s="41">
        <f>'Month (Million m3)'!B195+C197</f>
        <v>195.98000000000002</v>
      </c>
      <c r="D198" s="41">
        <f>'Month (Million m3)'!C195+D197</f>
        <v>2447.2700000000009</v>
      </c>
      <c r="E198" s="41">
        <f>'Month (Million m3)'!D195+E197</f>
        <v>10578.97</v>
      </c>
      <c r="F198" s="41">
        <f>'Month (Million m3)'!E195+F197</f>
        <v>5965.86</v>
      </c>
      <c r="G198" s="41">
        <f>'Month (Million m3)'!F195+G197</f>
        <v>2599.5499999999997</v>
      </c>
      <c r="H198" s="41">
        <f>'Month (Million m3)'!G195+H197</f>
        <v>508.96000000000004</v>
      </c>
      <c r="I198" s="41">
        <f>'Month (Million m3)'!H195+I197</f>
        <v>80.41</v>
      </c>
      <c r="J198" s="41">
        <f>'Month (Million m3)'!I195+J197</f>
        <v>19733.769999999997</v>
      </c>
      <c r="K198" s="41">
        <f>'Month (Million m3)'!K195+K197</f>
        <v>357.27</v>
      </c>
      <c r="L198" s="41">
        <f>'Month (Million m3)'!Z195+L197</f>
        <v>9432.42</v>
      </c>
      <c r="M198" s="41">
        <f>'Month (Million m3)'!AA195+M197</f>
        <v>0</v>
      </c>
      <c r="N198" s="41">
        <f>'Month (Million m3)'!AC195+N197</f>
        <v>309.18</v>
      </c>
      <c r="O198" s="41">
        <f>'Month (Million m3)'!AD195+O197</f>
        <v>0</v>
      </c>
      <c r="P198" s="41">
        <f t="shared" si="14"/>
        <v>95.300000000001376</v>
      </c>
      <c r="Q198" s="41">
        <f>'Month (Million m3)'!AF195+Q197</f>
        <v>10194.170000000002</v>
      </c>
      <c r="R198" s="41">
        <f>'Month (Million m3)'!AG195+R197</f>
        <v>32571.170000000002</v>
      </c>
    </row>
    <row r="199" spans="1:18" x14ac:dyDescent="0.3">
      <c r="A199" s="32">
        <f t="shared" si="19"/>
        <v>2015</v>
      </c>
      <c r="B199" s="15" t="s">
        <v>93</v>
      </c>
      <c r="C199" s="41">
        <f>'Month (Million m3)'!B196+C198</f>
        <v>195.98000000000002</v>
      </c>
      <c r="D199" s="41">
        <f>'Month (Million m3)'!C196+D198</f>
        <v>2457.4800000000009</v>
      </c>
      <c r="E199" s="41">
        <f>'Month (Million m3)'!D196+E198</f>
        <v>12129.23</v>
      </c>
      <c r="F199" s="41">
        <f>'Month (Million m3)'!E196+F198</f>
        <v>6700.41</v>
      </c>
      <c r="G199" s="41">
        <f>'Month (Million m3)'!F196+G198</f>
        <v>2885.41</v>
      </c>
      <c r="H199" s="41">
        <f>'Month (Million m3)'!G196+H198</f>
        <v>564.54000000000008</v>
      </c>
      <c r="I199" s="41">
        <f>'Month (Million m3)'!H196+I198</f>
        <v>95.19</v>
      </c>
      <c r="J199" s="41">
        <f>'Month (Million m3)'!I196+J198</f>
        <v>22374.799999999996</v>
      </c>
      <c r="K199" s="41">
        <f>'Month (Million m3)'!K196+K198</f>
        <v>396.06</v>
      </c>
      <c r="L199" s="41">
        <f>'Month (Million m3)'!Z196+L198</f>
        <v>10845.2</v>
      </c>
      <c r="M199" s="41">
        <f>'Month (Million m3)'!AA196+M198</f>
        <v>0</v>
      </c>
      <c r="N199" s="41">
        <f>'Month (Million m3)'!AC196+N198</f>
        <v>350.01</v>
      </c>
      <c r="O199" s="41">
        <f>'Month (Million m3)'!AD196+O198</f>
        <v>0</v>
      </c>
      <c r="P199" s="41">
        <f t="shared" si="14"/>
        <v>95.310000000001537</v>
      </c>
      <c r="Q199" s="41">
        <f>'Month (Million m3)'!AF196+Q198</f>
        <v>11686.580000000002</v>
      </c>
      <c r="R199" s="41">
        <f>'Month (Million m3)'!AG196+R198</f>
        <v>36714.82</v>
      </c>
    </row>
    <row r="200" spans="1:18" x14ac:dyDescent="0.3">
      <c r="A200" s="32">
        <f t="shared" si="19"/>
        <v>2015</v>
      </c>
      <c r="B200" s="15" t="s">
        <v>94</v>
      </c>
      <c r="C200" s="41">
        <f>'Month (Million m3)'!B197+C199</f>
        <v>195.98000000000002</v>
      </c>
      <c r="D200" s="41">
        <f>'Month (Million m3)'!C197+D199</f>
        <v>2748.2100000000009</v>
      </c>
      <c r="E200" s="41">
        <f>'Month (Million m3)'!D197+E199</f>
        <v>13701.43</v>
      </c>
      <c r="F200" s="41">
        <f>'Month (Million m3)'!E197+F199</f>
        <v>7419.7</v>
      </c>
      <c r="G200" s="41">
        <f>'Month (Million m3)'!F197+G199</f>
        <v>3369.89</v>
      </c>
      <c r="H200" s="41">
        <f>'Month (Million m3)'!G197+H199</f>
        <v>600.12000000000012</v>
      </c>
      <c r="I200" s="41">
        <f>'Month (Million m3)'!H197+I199</f>
        <v>103.78</v>
      </c>
      <c r="J200" s="41">
        <f>'Month (Million m3)'!I197+J199</f>
        <v>25194.949999999997</v>
      </c>
      <c r="K200" s="41">
        <f>'Month (Million m3)'!K197+K199</f>
        <v>441.03</v>
      </c>
      <c r="L200" s="41">
        <f>'Month (Million m3)'!Z197+L199</f>
        <v>12143.150000000001</v>
      </c>
      <c r="M200" s="41">
        <f>'Month (Million m3)'!AA197+M199</f>
        <v>0</v>
      </c>
      <c r="N200" s="41">
        <f>'Month (Million m3)'!AC197+N199</f>
        <v>380.28999999999996</v>
      </c>
      <c r="O200" s="41">
        <f>'Month (Million m3)'!AD197+O199</f>
        <v>0</v>
      </c>
      <c r="P200" s="41">
        <f t="shared" si="14"/>
        <v>95.3100000000004</v>
      </c>
      <c r="Q200" s="41">
        <f>'Month (Million m3)'!AF197+Q199</f>
        <v>13059.780000000002</v>
      </c>
      <c r="R200" s="41">
        <f>'Month (Million m3)'!AG197+R199</f>
        <v>41198.9</v>
      </c>
    </row>
    <row r="201" spans="1:18" x14ac:dyDescent="0.3">
      <c r="A201" s="49">
        <f t="shared" si="19"/>
        <v>2015</v>
      </c>
      <c r="B201" s="15" t="s">
        <v>95</v>
      </c>
      <c r="C201" s="51">
        <f>'Month (Million m3)'!B198+C200</f>
        <v>195.98000000000002</v>
      </c>
      <c r="D201" s="51">
        <f>'Month (Million m3)'!C198+D200</f>
        <v>3327.110000000001</v>
      </c>
      <c r="E201" s="51">
        <f>'Month (Million m3)'!D198+E200</f>
        <v>15319.55</v>
      </c>
      <c r="F201" s="51">
        <f>'Month (Million m3)'!E198+F200</f>
        <v>8215.33</v>
      </c>
      <c r="G201" s="51">
        <f>'Month (Million m3)'!F198+G200</f>
        <v>3795.95</v>
      </c>
      <c r="H201" s="51">
        <f>'Month (Million m3)'!G198+H200</f>
        <v>654.35000000000014</v>
      </c>
      <c r="I201" s="51">
        <f>'Month (Million m3)'!H198+I200</f>
        <v>118.59</v>
      </c>
      <c r="J201" s="51">
        <f>'Month (Million m3)'!I198+J200</f>
        <v>28103.789999999997</v>
      </c>
      <c r="K201" s="51">
        <f>'Month (Million m3)'!K198+K200</f>
        <v>441.03</v>
      </c>
      <c r="L201" s="51">
        <f>'Month (Million m3)'!Z198+L200</f>
        <v>12931.630000000001</v>
      </c>
      <c r="M201" s="51">
        <f>'Month (Million m3)'!AA198+M200</f>
        <v>0</v>
      </c>
      <c r="N201" s="51">
        <f>'Month (Million m3)'!AC198+N200</f>
        <v>457.24999999999994</v>
      </c>
      <c r="O201" s="51">
        <f>'Month (Million m3)'!AD198+O200</f>
        <v>0</v>
      </c>
      <c r="P201" s="51">
        <f t="shared" si="14"/>
        <v>95.300000000001148</v>
      </c>
      <c r="Q201" s="51">
        <f>'Month (Million m3)'!AF198+Q200</f>
        <v>13925.210000000003</v>
      </c>
      <c r="R201" s="51">
        <f>'Month (Million m3)'!AG198+R200</f>
        <v>45552.07</v>
      </c>
    </row>
    <row r="202" spans="1:18" x14ac:dyDescent="0.3">
      <c r="A202" s="54">
        <v>2016</v>
      </c>
      <c r="B202" s="55" t="s">
        <v>84</v>
      </c>
      <c r="C202" s="41">
        <f>'Month (Million m3)'!B199</f>
        <v>22.44</v>
      </c>
      <c r="D202" s="41">
        <f>'Month (Million m3)'!C199</f>
        <v>646.01</v>
      </c>
      <c r="E202" s="41">
        <f>'Month (Million m3)'!D199</f>
        <v>1858.25</v>
      </c>
      <c r="F202" s="41">
        <f>'Month (Million m3)'!E199</f>
        <v>810.95</v>
      </c>
      <c r="G202" s="41">
        <f>'Month (Million m3)'!F199</f>
        <v>355.97</v>
      </c>
      <c r="H202" s="41">
        <f>'Month (Million m3)'!G199</f>
        <v>84.85</v>
      </c>
      <c r="I202" s="41">
        <f>'Month (Million m3)'!H199</f>
        <v>0</v>
      </c>
      <c r="J202" s="41">
        <f>'Month (Million m3)'!I199</f>
        <v>3110.02</v>
      </c>
      <c r="K202" s="41">
        <f>'Month (Million m3)'!K199</f>
        <v>22.15</v>
      </c>
      <c r="L202" s="41">
        <f>'Month (Million m3)'!Z199</f>
        <v>657</v>
      </c>
      <c r="M202" s="41">
        <f>'Month (Million m3)'!AA199</f>
        <v>0</v>
      </c>
      <c r="N202" s="41">
        <f>'Month (Million m3)'!AC199</f>
        <v>0</v>
      </c>
      <c r="O202" s="41">
        <f>'Month (Million m3)'!AD199</f>
        <v>0</v>
      </c>
      <c r="P202" s="41">
        <f t="shared" si="14"/>
        <v>49.879999999999995</v>
      </c>
      <c r="Q202" s="41">
        <f>'Month (Million m3)'!AF199</f>
        <v>729.03</v>
      </c>
      <c r="R202" s="41">
        <f>'Month (Million m3)'!AG199</f>
        <v>4507.5</v>
      </c>
    </row>
    <row r="203" spans="1:18" x14ac:dyDescent="0.3">
      <c r="A203" s="32">
        <f>A202</f>
        <v>2016</v>
      </c>
      <c r="B203" s="15" t="s">
        <v>85</v>
      </c>
      <c r="C203" s="41">
        <f>'Month (Million m3)'!B200+C202</f>
        <v>42.96</v>
      </c>
      <c r="D203" s="41">
        <f>'Month (Million m3)'!C200+D202</f>
        <v>1251.5999999999999</v>
      </c>
      <c r="E203" s="41">
        <f>'Month (Million m3)'!D200+E202</f>
        <v>3649.84</v>
      </c>
      <c r="F203" s="41">
        <f>'Month (Million m3)'!E200+F202</f>
        <v>1487.5900000000001</v>
      </c>
      <c r="G203" s="41">
        <f>'Month (Million m3)'!F200+G202</f>
        <v>660.56</v>
      </c>
      <c r="H203" s="41">
        <f>'Month (Million m3)'!G200+H202</f>
        <v>165.2</v>
      </c>
      <c r="I203" s="41">
        <f>'Month (Million m3)'!H200+I202</f>
        <v>18.37</v>
      </c>
      <c r="J203" s="41">
        <f>'Month (Million m3)'!I200+J202</f>
        <v>5981.5599999999995</v>
      </c>
      <c r="K203" s="41">
        <f>'Month (Million m3)'!K200+K202</f>
        <v>36.67</v>
      </c>
      <c r="L203" s="41">
        <f>'Month (Million m3)'!Z200+L202</f>
        <v>1389.47</v>
      </c>
      <c r="M203" s="41">
        <f>'Month (Million m3)'!AA200+M202</f>
        <v>0</v>
      </c>
      <c r="N203" s="41">
        <f>'Month (Million m3)'!AC200+N202</f>
        <v>46.88</v>
      </c>
      <c r="O203" s="41">
        <f>'Month (Million m3)'!AD200+O202</f>
        <v>0</v>
      </c>
      <c r="P203" s="41">
        <f t="shared" ref="P203:P266" si="20">Q203-K203-L203-M203-N203-O203</f>
        <v>82.569999999999823</v>
      </c>
      <c r="Q203" s="41">
        <f>'Month (Million m3)'!AF200+Q202</f>
        <v>1555.59</v>
      </c>
      <c r="R203" s="41">
        <f>'Month (Million m3)'!AG200+R202</f>
        <v>8831.7000000000007</v>
      </c>
    </row>
    <row r="204" spans="1:18" x14ac:dyDescent="0.3">
      <c r="A204" s="32">
        <f t="shared" ref="A204:A213" si="21">A203</f>
        <v>2016</v>
      </c>
      <c r="B204" s="15" t="s">
        <v>86</v>
      </c>
      <c r="C204" s="41">
        <f>'Month (Million m3)'!B201+C203</f>
        <v>75.28</v>
      </c>
      <c r="D204" s="41">
        <f>'Month (Million m3)'!C201+D203</f>
        <v>2015.4299999999998</v>
      </c>
      <c r="E204" s="41">
        <f>'Month (Million m3)'!D201+E203</f>
        <v>5706.38</v>
      </c>
      <c r="F204" s="41">
        <f>'Month (Million m3)'!E201+F203</f>
        <v>2307.27</v>
      </c>
      <c r="G204" s="41">
        <f>'Month (Million m3)'!F201+G203</f>
        <v>1036.6799999999998</v>
      </c>
      <c r="H204" s="41">
        <f>'Month (Million m3)'!G201+H203</f>
        <v>249.39</v>
      </c>
      <c r="I204" s="41">
        <f>'Month (Million m3)'!H201+I203</f>
        <v>43.36</v>
      </c>
      <c r="J204" s="41">
        <f>'Month (Million m3)'!I201+J203</f>
        <v>9343.08</v>
      </c>
      <c r="K204" s="41">
        <f>'Month (Million m3)'!K201+K203</f>
        <v>89.22</v>
      </c>
      <c r="L204" s="41">
        <f>'Month (Million m3)'!Z201+L203</f>
        <v>2234.27</v>
      </c>
      <c r="M204" s="41">
        <f>'Month (Million m3)'!AA201+M203</f>
        <v>0</v>
      </c>
      <c r="N204" s="41">
        <f>'Month (Million m3)'!AC201+N203</f>
        <v>129.89000000000001</v>
      </c>
      <c r="O204" s="41">
        <f>'Month (Million m3)'!AD201+O203</f>
        <v>0</v>
      </c>
      <c r="P204" s="41">
        <f t="shared" si="20"/>
        <v>82.58000000000024</v>
      </c>
      <c r="Q204" s="41">
        <f>'Month (Million m3)'!AF201+Q203</f>
        <v>2535.96</v>
      </c>
      <c r="R204" s="41">
        <f>'Month (Million m3)'!AG201+R203</f>
        <v>13969.73</v>
      </c>
    </row>
    <row r="205" spans="1:18" x14ac:dyDescent="0.3">
      <c r="A205" s="32">
        <f t="shared" si="21"/>
        <v>2016</v>
      </c>
      <c r="B205" s="15" t="s">
        <v>87</v>
      </c>
      <c r="C205" s="41">
        <f>'Month (Million m3)'!B202+C204</f>
        <v>75.28</v>
      </c>
      <c r="D205" s="41">
        <f>'Month (Million m3)'!C202+D204</f>
        <v>2458.14</v>
      </c>
      <c r="E205" s="41">
        <f>'Month (Million m3)'!D202+E204</f>
        <v>7114.79</v>
      </c>
      <c r="F205" s="41">
        <f>'Month (Million m3)'!E202+F204</f>
        <v>3120.12</v>
      </c>
      <c r="G205" s="41">
        <f>'Month (Million m3)'!F202+G204</f>
        <v>1424.1699999999998</v>
      </c>
      <c r="H205" s="41">
        <f>'Month (Million m3)'!G202+H204</f>
        <v>329.40999999999997</v>
      </c>
      <c r="I205" s="41">
        <f>'Month (Million m3)'!H202+I204</f>
        <v>65.09</v>
      </c>
      <c r="J205" s="41">
        <f>'Month (Million m3)'!I202+J204</f>
        <v>12053.59</v>
      </c>
      <c r="K205" s="41">
        <f>'Month (Million m3)'!K202+K204</f>
        <v>89.22</v>
      </c>
      <c r="L205" s="41">
        <f>'Month (Million m3)'!Z202+L204</f>
        <v>3316.94</v>
      </c>
      <c r="M205" s="41">
        <f>'Month (Million m3)'!AA202+M204</f>
        <v>0</v>
      </c>
      <c r="N205" s="41">
        <f>'Month (Million m3)'!AC202+N204</f>
        <v>129.89000000000001</v>
      </c>
      <c r="O205" s="41">
        <f>'Month (Million m3)'!AD202+O204</f>
        <v>0</v>
      </c>
      <c r="P205" s="41">
        <f t="shared" si="20"/>
        <v>82.58000000000024</v>
      </c>
      <c r="Q205" s="41">
        <f>'Month (Million m3)'!AF202+Q204</f>
        <v>3618.63</v>
      </c>
      <c r="R205" s="41">
        <f>'Month (Million m3)'!AG202+R204</f>
        <v>18205.61</v>
      </c>
    </row>
    <row r="206" spans="1:18" x14ac:dyDescent="0.3">
      <c r="A206" s="32">
        <f t="shared" si="21"/>
        <v>2016</v>
      </c>
      <c r="B206" s="15" t="s">
        <v>88</v>
      </c>
      <c r="C206" s="41">
        <f>'Month (Million m3)'!B203+C205</f>
        <v>75.28</v>
      </c>
      <c r="D206" s="41">
        <f>'Month (Million m3)'!C203+D205</f>
        <v>2480.58</v>
      </c>
      <c r="E206" s="41">
        <f>'Month (Million m3)'!D203+E205</f>
        <v>7994.27</v>
      </c>
      <c r="F206" s="41">
        <f>'Month (Million m3)'!E203+F205</f>
        <v>3878.46</v>
      </c>
      <c r="G206" s="41">
        <f>'Month (Million m3)'!F203+G205</f>
        <v>1716.34</v>
      </c>
      <c r="H206" s="41">
        <f>'Month (Million m3)'!G203+H205</f>
        <v>411.18999999999994</v>
      </c>
      <c r="I206" s="41">
        <f>'Month (Million m3)'!H203+I205</f>
        <v>72.28</v>
      </c>
      <c r="J206" s="41">
        <f>'Month (Million m3)'!I203+J205</f>
        <v>14072.56</v>
      </c>
      <c r="K206" s="41">
        <f>'Month (Million m3)'!K203+K205</f>
        <v>169.25</v>
      </c>
      <c r="L206" s="41">
        <f>'Month (Million m3)'!Z203+L205</f>
        <v>4508.4400000000005</v>
      </c>
      <c r="M206" s="41">
        <f>'Month (Million m3)'!AA203+M205</f>
        <v>0</v>
      </c>
      <c r="N206" s="41">
        <f>'Month (Million m3)'!AC203+N205</f>
        <v>129.89000000000001</v>
      </c>
      <c r="O206" s="41">
        <f>'Month (Million m3)'!AD203+O205</f>
        <v>0</v>
      </c>
      <c r="P206" s="41">
        <f t="shared" si="20"/>
        <v>82.57999999999933</v>
      </c>
      <c r="Q206" s="41">
        <f>'Month (Million m3)'!AF203+Q205</f>
        <v>4890.16</v>
      </c>
      <c r="R206" s="41">
        <f>'Month (Million m3)'!AG203+R205</f>
        <v>21518.55</v>
      </c>
    </row>
    <row r="207" spans="1:18" x14ac:dyDescent="0.3">
      <c r="A207" s="32">
        <f t="shared" si="21"/>
        <v>2016</v>
      </c>
      <c r="B207" s="15" t="s">
        <v>89</v>
      </c>
      <c r="C207" s="41">
        <f>'Month (Million m3)'!B204+C206</f>
        <v>91.44</v>
      </c>
      <c r="D207" s="41">
        <f>'Month (Million m3)'!C204+D206</f>
        <v>2508.46</v>
      </c>
      <c r="E207" s="41">
        <f>'Month (Million m3)'!D204+E206</f>
        <v>9046.4000000000015</v>
      </c>
      <c r="F207" s="41">
        <f>'Month (Million m3)'!E204+F206</f>
        <v>4486.46</v>
      </c>
      <c r="G207" s="41">
        <f>'Month (Million m3)'!F204+G206</f>
        <v>1926.36</v>
      </c>
      <c r="H207" s="41">
        <f>'Month (Million m3)'!G204+H206</f>
        <v>499.34999999999991</v>
      </c>
      <c r="I207" s="41">
        <f>'Month (Million m3)'!H204+I206</f>
        <v>72.28</v>
      </c>
      <c r="J207" s="41">
        <f>'Month (Million m3)'!I204+J206</f>
        <v>16030.869999999999</v>
      </c>
      <c r="K207" s="41">
        <f>'Month (Million m3)'!K204+K206</f>
        <v>257.45</v>
      </c>
      <c r="L207" s="41">
        <f>'Month (Million m3)'!Z204+L206</f>
        <v>4976.6000000000004</v>
      </c>
      <c r="M207" s="41">
        <f>'Month (Million m3)'!AA204+M206</f>
        <v>0</v>
      </c>
      <c r="N207" s="41">
        <f>'Month (Million m3)'!AC204+N206</f>
        <v>129.89000000000001</v>
      </c>
      <c r="O207" s="41">
        <f>'Month (Million m3)'!AD204+O206</f>
        <v>0</v>
      </c>
      <c r="P207" s="41">
        <f t="shared" si="20"/>
        <v>252.95999999999944</v>
      </c>
      <c r="Q207" s="41">
        <f>'Month (Million m3)'!AF204+Q206</f>
        <v>5616.9</v>
      </c>
      <c r="R207" s="41">
        <f>'Month (Million m3)'!AG204+R206</f>
        <v>24247.649999999998</v>
      </c>
    </row>
    <row r="208" spans="1:18" x14ac:dyDescent="0.3">
      <c r="A208" s="32">
        <f t="shared" si="21"/>
        <v>2016</v>
      </c>
      <c r="B208" s="15" t="s">
        <v>90</v>
      </c>
      <c r="C208" s="41">
        <f>'Month (Million m3)'!B205+C207</f>
        <v>91.44</v>
      </c>
      <c r="D208" s="41">
        <f>'Month (Million m3)'!C205+D207</f>
        <v>2508.46</v>
      </c>
      <c r="E208" s="41">
        <f>'Month (Million m3)'!D205+E207</f>
        <v>9447.2900000000009</v>
      </c>
      <c r="F208" s="41">
        <f>'Month (Million m3)'!E205+F207</f>
        <v>5255.96</v>
      </c>
      <c r="G208" s="41">
        <f>'Month (Million m3)'!F205+G207</f>
        <v>2297.31</v>
      </c>
      <c r="H208" s="41">
        <f>'Month (Million m3)'!G205+H207</f>
        <v>588.74999999999989</v>
      </c>
      <c r="I208" s="41">
        <f>'Month (Million m3)'!H205+I207</f>
        <v>73.91</v>
      </c>
      <c r="J208" s="41">
        <f>'Month (Million m3)'!I205+J207</f>
        <v>17663.239999999998</v>
      </c>
      <c r="K208" s="41">
        <f>'Month (Million m3)'!K205+K207</f>
        <v>257.45</v>
      </c>
      <c r="L208" s="41">
        <f>'Month (Million m3)'!Z205+L207</f>
        <v>5915</v>
      </c>
      <c r="M208" s="41">
        <f>'Month (Million m3)'!AA205+M207</f>
        <v>0</v>
      </c>
      <c r="N208" s="41">
        <f>'Month (Million m3)'!AC205+N207</f>
        <v>129.89000000000001</v>
      </c>
      <c r="O208" s="41">
        <f>'Month (Million m3)'!AD205+O207</f>
        <v>0</v>
      </c>
      <c r="P208" s="41">
        <f t="shared" si="20"/>
        <v>259.50000000000034</v>
      </c>
      <c r="Q208" s="41">
        <f>'Month (Million m3)'!AF205+Q207</f>
        <v>6561.84</v>
      </c>
      <c r="R208" s="41">
        <f>'Month (Million m3)'!AG205+R207</f>
        <v>26824.959999999999</v>
      </c>
    </row>
    <row r="209" spans="1:18" x14ac:dyDescent="0.3">
      <c r="A209" s="32">
        <f t="shared" si="21"/>
        <v>2016</v>
      </c>
      <c r="B209" s="15" t="s">
        <v>91</v>
      </c>
      <c r="C209" s="41">
        <f>'Month (Million m3)'!B206+C208</f>
        <v>91.44</v>
      </c>
      <c r="D209" s="41">
        <f>'Month (Million m3)'!C206+D208</f>
        <v>2520.08</v>
      </c>
      <c r="E209" s="41">
        <f>'Month (Million m3)'!D206+E208</f>
        <v>9926.51</v>
      </c>
      <c r="F209" s="41">
        <f>'Month (Million m3)'!E206+F208</f>
        <v>6046.27</v>
      </c>
      <c r="G209" s="41">
        <f>'Month (Million m3)'!F206+G208</f>
        <v>2494.39</v>
      </c>
      <c r="H209" s="41">
        <f>'Month (Million m3)'!G206+H208</f>
        <v>639.63999999999987</v>
      </c>
      <c r="I209" s="41">
        <f>'Month (Million m3)'!H206+I208</f>
        <v>74.75</v>
      </c>
      <c r="J209" s="41">
        <f>'Month (Million m3)'!I206+J208</f>
        <v>19181.579999999998</v>
      </c>
      <c r="K209" s="41">
        <f>'Month (Million m3)'!K206+K208</f>
        <v>257.45</v>
      </c>
      <c r="L209" s="41">
        <f>'Month (Million m3)'!Z206+L208</f>
        <v>6795.77</v>
      </c>
      <c r="M209" s="41">
        <f>'Month (Million m3)'!AA206+M208</f>
        <v>0</v>
      </c>
      <c r="N209" s="41">
        <f>'Month (Million m3)'!AC206+N208</f>
        <v>129.89000000000001</v>
      </c>
      <c r="O209" s="41">
        <f>'Month (Million m3)'!AD206+O208</f>
        <v>0</v>
      </c>
      <c r="P209" s="41">
        <f t="shared" si="20"/>
        <v>259.50000000000034</v>
      </c>
      <c r="Q209" s="41">
        <f>'Month (Million m3)'!AF206+Q208</f>
        <v>7442.6100000000006</v>
      </c>
      <c r="R209" s="41">
        <f>'Month (Million m3)'!AG206+R208</f>
        <v>29235.699999999997</v>
      </c>
    </row>
    <row r="210" spans="1:18" x14ac:dyDescent="0.3">
      <c r="A210" s="32">
        <f t="shared" si="21"/>
        <v>2016</v>
      </c>
      <c r="B210" s="15" t="s">
        <v>92</v>
      </c>
      <c r="C210" s="41">
        <f>'Month (Million m3)'!B207+C209</f>
        <v>91.44</v>
      </c>
      <c r="D210" s="41">
        <f>'Month (Million m3)'!C207+D209</f>
        <v>2536.27</v>
      </c>
      <c r="E210" s="41">
        <f>'Month (Million m3)'!D207+E209</f>
        <v>10379.130000000001</v>
      </c>
      <c r="F210" s="41">
        <f>'Month (Million m3)'!E207+F209</f>
        <v>6766.58</v>
      </c>
      <c r="G210" s="41">
        <f>'Month (Million m3)'!F207+G209</f>
        <v>2938.06</v>
      </c>
      <c r="H210" s="41">
        <f>'Month (Million m3)'!G207+H209</f>
        <v>739.67999999999984</v>
      </c>
      <c r="I210" s="41">
        <f>'Month (Million m3)'!H207+I209</f>
        <v>76.209999999999994</v>
      </c>
      <c r="J210" s="41">
        <f>'Month (Million m3)'!I207+J209</f>
        <v>20899.669999999998</v>
      </c>
      <c r="K210" s="41">
        <f>'Month (Million m3)'!K207+K209</f>
        <v>257.45</v>
      </c>
      <c r="L210" s="41">
        <f>'Month (Million m3)'!Z207+L209</f>
        <v>7938.6200000000008</v>
      </c>
      <c r="M210" s="41">
        <f>'Month (Million m3)'!AA207+M209</f>
        <v>0</v>
      </c>
      <c r="N210" s="41">
        <f>'Month (Million m3)'!AC207+N209</f>
        <v>129.89000000000001</v>
      </c>
      <c r="O210" s="41">
        <f>'Month (Million m3)'!AD207+O209</f>
        <v>0</v>
      </c>
      <c r="P210" s="41">
        <f t="shared" si="20"/>
        <v>342.6699999999995</v>
      </c>
      <c r="Q210" s="41">
        <f>'Month (Million m3)'!AF207+Q209</f>
        <v>8668.630000000001</v>
      </c>
      <c r="R210" s="41">
        <f>'Month (Million m3)'!AG207+R209</f>
        <v>32195.999999999996</v>
      </c>
    </row>
    <row r="211" spans="1:18" x14ac:dyDescent="0.3">
      <c r="A211" s="32">
        <f t="shared" si="21"/>
        <v>2016</v>
      </c>
      <c r="B211" s="15" t="s">
        <v>93</v>
      </c>
      <c r="C211" s="41">
        <f>'Month (Million m3)'!B208+C210</f>
        <v>91.44</v>
      </c>
      <c r="D211" s="41">
        <f>'Month (Million m3)'!C208+D210</f>
        <v>2907.17</v>
      </c>
      <c r="E211" s="41">
        <f>'Month (Million m3)'!D208+E210</f>
        <v>12192.070000000002</v>
      </c>
      <c r="F211" s="41">
        <f>'Month (Million m3)'!E208+F210</f>
        <v>7487.34</v>
      </c>
      <c r="G211" s="41">
        <f>'Month (Million m3)'!F208+G210</f>
        <v>3460.13</v>
      </c>
      <c r="H211" s="41">
        <f>'Month (Million m3)'!G208+H210</f>
        <v>842.72999999999979</v>
      </c>
      <c r="I211" s="41">
        <f>'Month (Million m3)'!H208+I210</f>
        <v>76.339999999999989</v>
      </c>
      <c r="J211" s="41">
        <f>'Month (Million m3)'!I208+J210</f>
        <v>24058.62</v>
      </c>
      <c r="K211" s="41">
        <f>'Month (Million m3)'!K208+K210</f>
        <v>257.45</v>
      </c>
      <c r="L211" s="41">
        <f>'Month (Million m3)'!Z208+L210</f>
        <v>8251.69</v>
      </c>
      <c r="M211" s="41">
        <f>'Month (Million m3)'!AA208+M210</f>
        <v>0</v>
      </c>
      <c r="N211" s="41">
        <f>'Month (Million m3)'!AC208+N210</f>
        <v>129.89000000000001</v>
      </c>
      <c r="O211" s="41">
        <f>'Month (Million m3)'!AD208+O210</f>
        <v>0</v>
      </c>
      <c r="P211" s="41">
        <f t="shared" si="20"/>
        <v>342.6699999999995</v>
      </c>
      <c r="Q211" s="41">
        <f>'Month (Million m3)'!AF208+Q210</f>
        <v>8981.7000000000007</v>
      </c>
      <c r="R211" s="41">
        <f>'Month (Million m3)'!AG208+R210</f>
        <v>36038.92</v>
      </c>
    </row>
    <row r="212" spans="1:18" x14ac:dyDescent="0.3">
      <c r="A212" s="32">
        <f t="shared" si="21"/>
        <v>2016</v>
      </c>
      <c r="B212" s="15" t="s">
        <v>94</v>
      </c>
      <c r="C212" s="41">
        <f>'Month (Million m3)'!B209+C211</f>
        <v>638.17000000000007</v>
      </c>
      <c r="D212" s="41">
        <f>'Month (Million m3)'!C209+D211</f>
        <v>3822.13</v>
      </c>
      <c r="E212" s="41">
        <f>'Month (Million m3)'!D209+E211</f>
        <v>14291.180000000002</v>
      </c>
      <c r="F212" s="41">
        <f>'Month (Million m3)'!E209+F211</f>
        <v>8231.57</v>
      </c>
      <c r="G212" s="41">
        <f>'Month (Million m3)'!F209+G211</f>
        <v>4222.3900000000003</v>
      </c>
      <c r="H212" s="41">
        <f>'Month (Million m3)'!G209+H211</f>
        <v>925.4699999999998</v>
      </c>
      <c r="I212" s="41">
        <f>'Month (Million m3)'!H209+I211</f>
        <v>86.46</v>
      </c>
      <c r="J212" s="41">
        <f>'Month (Million m3)'!I209+J211</f>
        <v>27757.079999999998</v>
      </c>
      <c r="K212" s="41">
        <f>'Month (Million m3)'!K209+K211</f>
        <v>257.45</v>
      </c>
      <c r="L212" s="41">
        <f>'Month (Million m3)'!Z209+L211</f>
        <v>8662.4</v>
      </c>
      <c r="M212" s="41">
        <f>'Month (Million m3)'!AA209+M211</f>
        <v>0</v>
      </c>
      <c r="N212" s="41">
        <f>'Month (Million m3)'!AC209+N211</f>
        <v>129.89000000000001</v>
      </c>
      <c r="O212" s="41">
        <f>'Month (Million m3)'!AD209+O211</f>
        <v>0</v>
      </c>
      <c r="P212" s="41">
        <f t="shared" si="20"/>
        <v>439.64000000000067</v>
      </c>
      <c r="Q212" s="41">
        <f>'Month (Million m3)'!AF209+Q211</f>
        <v>9489.380000000001</v>
      </c>
      <c r="R212" s="41">
        <f>'Month (Million m3)'!AG209+R211</f>
        <v>41706.759999999995</v>
      </c>
    </row>
    <row r="213" spans="1:18" x14ac:dyDescent="0.3">
      <c r="A213" s="49">
        <f t="shared" si="21"/>
        <v>2016</v>
      </c>
      <c r="B213" s="15" t="s">
        <v>95</v>
      </c>
      <c r="C213" s="51">
        <f>'Month (Million m3)'!B210+C212</f>
        <v>1387.2600000000002</v>
      </c>
      <c r="D213" s="51">
        <f>'Month (Million m3)'!C210+D212</f>
        <v>4269.8</v>
      </c>
      <c r="E213" s="51">
        <f>'Month (Million m3)'!D210+E212</f>
        <v>16548.29</v>
      </c>
      <c r="F213" s="51">
        <f>'Month (Million m3)'!E210+F212</f>
        <v>9029.119999999999</v>
      </c>
      <c r="G213" s="51">
        <f>'Month (Million m3)'!F210+G212</f>
        <v>5019.21</v>
      </c>
      <c r="H213" s="51">
        <f>'Month (Million m3)'!G210+H212</f>
        <v>1022.4899999999998</v>
      </c>
      <c r="I213" s="51">
        <f>'Month (Million m3)'!H210+I212</f>
        <v>88.5</v>
      </c>
      <c r="J213" s="51">
        <f>'Month (Million m3)'!I210+J212</f>
        <v>31707.62</v>
      </c>
      <c r="K213" s="51">
        <f>'Month (Million m3)'!K210+K212</f>
        <v>257.45</v>
      </c>
      <c r="L213" s="51">
        <f>'Month (Million m3)'!Z210+L212</f>
        <v>8950.64</v>
      </c>
      <c r="M213" s="51">
        <f>'Month (Million m3)'!AA210+M212</f>
        <v>0</v>
      </c>
      <c r="N213" s="51">
        <f>'Month (Million m3)'!AC210+N212</f>
        <v>129.89000000000001</v>
      </c>
      <c r="O213" s="51">
        <f>'Month (Million m3)'!AD210+O212</f>
        <v>0</v>
      </c>
      <c r="P213" s="51">
        <f t="shared" si="20"/>
        <v>439.64000000000067</v>
      </c>
      <c r="Q213" s="51">
        <f>'Month (Million m3)'!AF210+Q212</f>
        <v>9777.6200000000008</v>
      </c>
      <c r="R213" s="51">
        <f>'Month (Million m3)'!AG210+R212</f>
        <v>47142.31</v>
      </c>
    </row>
    <row r="214" spans="1:18" x14ac:dyDescent="0.3">
      <c r="A214" s="54">
        <v>2017</v>
      </c>
      <c r="B214" s="55" t="s">
        <v>84</v>
      </c>
      <c r="C214" s="41">
        <f>'Month (Million m3)'!B211</f>
        <v>647.55999999999995</v>
      </c>
      <c r="D214" s="41">
        <f>'Month (Million m3)'!C211</f>
        <v>470.75</v>
      </c>
      <c r="E214" s="41">
        <f>'Month (Million m3)'!D211</f>
        <v>2272.84</v>
      </c>
      <c r="F214" s="41">
        <f>'Month (Million m3)'!E211</f>
        <v>797.21</v>
      </c>
      <c r="G214" s="41">
        <f>'Month (Million m3)'!F211</f>
        <v>1057.17</v>
      </c>
      <c r="H214" s="41">
        <f>'Month (Million m3)'!G211</f>
        <v>125.4</v>
      </c>
      <c r="I214" s="41">
        <f>'Month (Million m3)'!H211</f>
        <v>4.24</v>
      </c>
      <c r="J214" s="41">
        <f>'Month (Million m3)'!I211</f>
        <v>4256.8599999999997</v>
      </c>
      <c r="K214" s="41">
        <f>'Month (Million m3)'!K211</f>
        <v>0</v>
      </c>
      <c r="L214" s="41">
        <f>'Month (Million m3)'!Z211</f>
        <v>156.6</v>
      </c>
      <c r="M214" s="41">
        <f>'Month (Million m3)'!AA211</f>
        <v>0</v>
      </c>
      <c r="N214" s="41">
        <f>'Month (Million m3)'!AC211</f>
        <v>0</v>
      </c>
      <c r="O214" s="41">
        <f>'Month (Million m3)'!AD211</f>
        <v>0</v>
      </c>
      <c r="P214" s="41">
        <f t="shared" si="20"/>
        <v>0</v>
      </c>
      <c r="Q214" s="41">
        <f>'Month (Million m3)'!AF211</f>
        <v>156.6</v>
      </c>
      <c r="R214" s="41">
        <f>'Month (Million m3)'!AG211</f>
        <v>5531.76</v>
      </c>
    </row>
    <row r="215" spans="1:18" x14ac:dyDescent="0.3">
      <c r="A215" s="32">
        <f>A214</f>
        <v>2017</v>
      </c>
      <c r="B215" s="15" t="s">
        <v>85</v>
      </c>
      <c r="C215" s="41">
        <f>'Month (Million m3)'!B212+C214</f>
        <v>1129.55</v>
      </c>
      <c r="D215" s="41">
        <f>'Month (Million m3)'!C212+D214</f>
        <v>793.87</v>
      </c>
      <c r="E215" s="41">
        <f>'Month (Million m3)'!D212+E214</f>
        <v>4308.12</v>
      </c>
      <c r="F215" s="41">
        <f>'Month (Million m3)'!E212+F214</f>
        <v>1450.54</v>
      </c>
      <c r="G215" s="41">
        <f>'Month (Million m3)'!F212+G214</f>
        <v>1961.92</v>
      </c>
      <c r="H215" s="41">
        <f>'Month (Million m3)'!G212+H214</f>
        <v>241.54000000000002</v>
      </c>
      <c r="I215" s="41">
        <f>'Month (Million m3)'!H212+I214</f>
        <v>4.7300000000000004</v>
      </c>
      <c r="J215" s="41">
        <f>'Month (Million m3)'!I212+J214</f>
        <v>7966.8499999999995</v>
      </c>
      <c r="K215" s="41">
        <f>'Month (Million m3)'!K212+K214</f>
        <v>0</v>
      </c>
      <c r="L215" s="41">
        <f>'Month (Million m3)'!Z212+L214</f>
        <v>156.6</v>
      </c>
      <c r="M215" s="41">
        <f>'Month (Million m3)'!AA212+M214</f>
        <v>0</v>
      </c>
      <c r="N215" s="41">
        <f>'Month (Million m3)'!AC212+N214</f>
        <v>0</v>
      </c>
      <c r="O215" s="41">
        <f>'Month (Million m3)'!AD212+O214</f>
        <v>0</v>
      </c>
      <c r="P215" s="41">
        <f t="shared" si="20"/>
        <v>37.02000000000001</v>
      </c>
      <c r="Q215" s="41">
        <f>'Month (Million m3)'!AF212+Q214</f>
        <v>193.62</v>
      </c>
      <c r="R215" s="41">
        <f>'Month (Million m3)'!AG212+R214</f>
        <v>10083.869999999999</v>
      </c>
    </row>
    <row r="216" spans="1:18" x14ac:dyDescent="0.3">
      <c r="A216" s="32">
        <f t="shared" ref="A216:A225" si="22">A215</f>
        <v>2017</v>
      </c>
      <c r="B216" s="15" t="s">
        <v>86</v>
      </c>
      <c r="C216" s="41">
        <f>'Month (Million m3)'!B213+C215</f>
        <v>1131.8499999999999</v>
      </c>
      <c r="D216" s="41">
        <f>'Month (Million m3)'!C213+D215</f>
        <v>840.42</v>
      </c>
      <c r="E216" s="41">
        <f>'Month (Million m3)'!D213+E215</f>
        <v>6384.26</v>
      </c>
      <c r="F216" s="41">
        <f>'Month (Million m3)'!E213+F215</f>
        <v>2195.04</v>
      </c>
      <c r="G216" s="41">
        <f>'Month (Million m3)'!F213+G215</f>
        <v>2503.75</v>
      </c>
      <c r="H216" s="41">
        <f>'Month (Million m3)'!G213+H215</f>
        <v>399.91</v>
      </c>
      <c r="I216" s="41">
        <f>'Month (Million m3)'!H213+I215</f>
        <v>8.2000000000000011</v>
      </c>
      <c r="J216" s="41">
        <f>'Month (Million m3)'!I213+J215</f>
        <v>11491.16</v>
      </c>
      <c r="K216" s="41">
        <f>'Month (Million m3)'!K213+K215</f>
        <v>79.78</v>
      </c>
      <c r="L216" s="41">
        <f>'Month (Million m3)'!Z213+L215</f>
        <v>1061.7</v>
      </c>
      <c r="M216" s="41">
        <f>'Month (Million m3)'!AA213+M215</f>
        <v>0</v>
      </c>
      <c r="N216" s="41">
        <f>'Month (Million m3)'!AC213+N215</f>
        <v>0</v>
      </c>
      <c r="O216" s="41">
        <f>'Month (Million m3)'!AD213+O215</f>
        <v>0</v>
      </c>
      <c r="P216" s="41">
        <f t="shared" si="20"/>
        <v>118.44999999999982</v>
      </c>
      <c r="Q216" s="41">
        <f>'Month (Million m3)'!AF213+Q215</f>
        <v>1259.9299999999998</v>
      </c>
      <c r="R216" s="41">
        <f>'Month (Million m3)'!AG213+R215</f>
        <v>14723.349999999999</v>
      </c>
    </row>
    <row r="217" spans="1:18" x14ac:dyDescent="0.3">
      <c r="A217" s="32">
        <f t="shared" si="22"/>
        <v>2017</v>
      </c>
      <c r="B217" s="15" t="s">
        <v>87</v>
      </c>
      <c r="C217" s="41">
        <f>'Month (Million m3)'!B214+C216</f>
        <v>1131.8499999999999</v>
      </c>
      <c r="D217" s="41">
        <f>'Month (Million m3)'!C214+D216</f>
        <v>841.66</v>
      </c>
      <c r="E217" s="41">
        <f>'Month (Million m3)'!D214+E216</f>
        <v>7729.74</v>
      </c>
      <c r="F217" s="41">
        <f>'Month (Million m3)'!E214+F216</f>
        <v>2985.65</v>
      </c>
      <c r="G217" s="41">
        <f>'Month (Million m3)'!F214+G216</f>
        <v>2841.42</v>
      </c>
      <c r="H217" s="41">
        <f>'Month (Million m3)'!G214+H216</f>
        <v>561.94000000000005</v>
      </c>
      <c r="I217" s="41">
        <f>'Month (Million m3)'!H214+I216</f>
        <v>10.350000000000001</v>
      </c>
      <c r="J217" s="41">
        <f>'Month (Million m3)'!I214+J216</f>
        <v>14129.09</v>
      </c>
      <c r="K217" s="41">
        <f>'Month (Million m3)'!K214+K216</f>
        <v>79.78</v>
      </c>
      <c r="L217" s="41">
        <f>'Month (Million m3)'!Z214+L216</f>
        <v>2057.69</v>
      </c>
      <c r="M217" s="41">
        <f>'Month (Million m3)'!AA214+M216</f>
        <v>0</v>
      </c>
      <c r="N217" s="41">
        <f>'Month (Million m3)'!AC214+N216</f>
        <v>55.89</v>
      </c>
      <c r="O217" s="41">
        <f>'Month (Million m3)'!AD214+O216</f>
        <v>0</v>
      </c>
      <c r="P217" s="41">
        <f t="shared" si="20"/>
        <v>118.44999999999969</v>
      </c>
      <c r="Q217" s="41">
        <f>'Month (Million m3)'!AF214+Q216</f>
        <v>2311.81</v>
      </c>
      <c r="R217" s="41">
        <f>'Month (Million m3)'!AG214+R216</f>
        <v>18414.399999999998</v>
      </c>
    </row>
    <row r="218" spans="1:18" x14ac:dyDescent="0.3">
      <c r="A218" s="32">
        <f t="shared" si="22"/>
        <v>2017</v>
      </c>
      <c r="B218" s="15" t="s">
        <v>88</v>
      </c>
      <c r="C218" s="41">
        <f>'Month (Million m3)'!B215+C217</f>
        <v>1131.8499999999999</v>
      </c>
      <c r="D218" s="41">
        <f>'Month (Million m3)'!C215+D217</f>
        <v>848.58999999999992</v>
      </c>
      <c r="E218" s="41">
        <f>'Month (Million m3)'!D215+E217</f>
        <v>8596.0299999999988</v>
      </c>
      <c r="F218" s="41">
        <f>'Month (Million m3)'!E215+F217</f>
        <v>3683</v>
      </c>
      <c r="G218" s="41">
        <f>'Month (Million m3)'!F215+G217</f>
        <v>3138.11</v>
      </c>
      <c r="H218" s="41">
        <f>'Month (Million m3)'!G215+H217</f>
        <v>710.95</v>
      </c>
      <c r="I218" s="41">
        <f>'Month (Million m3)'!H215+I217</f>
        <v>11.180000000000001</v>
      </c>
      <c r="J218" s="41">
        <f>'Month (Million m3)'!I215+J217</f>
        <v>16139.27</v>
      </c>
      <c r="K218" s="41">
        <f>'Month (Million m3)'!K215+K217</f>
        <v>79.78</v>
      </c>
      <c r="L218" s="41">
        <f>'Month (Million m3)'!Z215+L217</f>
        <v>2684.69</v>
      </c>
      <c r="M218" s="41">
        <f>'Month (Million m3)'!AA215+M217</f>
        <v>0</v>
      </c>
      <c r="N218" s="41">
        <f>'Month (Million m3)'!AC215+N217</f>
        <v>55.89</v>
      </c>
      <c r="O218" s="41">
        <f>'Month (Million m3)'!AD215+O217</f>
        <v>0</v>
      </c>
      <c r="P218" s="41">
        <f t="shared" si="20"/>
        <v>118.44999999999969</v>
      </c>
      <c r="Q218" s="41">
        <f>'Month (Million m3)'!AF215+Q217</f>
        <v>2938.81</v>
      </c>
      <c r="R218" s="41">
        <f>'Month (Million m3)'!AG215+R217</f>
        <v>21058.51</v>
      </c>
    </row>
    <row r="219" spans="1:18" x14ac:dyDescent="0.3">
      <c r="A219" s="32">
        <f t="shared" si="22"/>
        <v>2017</v>
      </c>
      <c r="B219" s="15" t="s">
        <v>89</v>
      </c>
      <c r="C219" s="41">
        <f>'Month (Million m3)'!B216+C218</f>
        <v>1131.8499999999999</v>
      </c>
      <c r="D219" s="41">
        <f>'Month (Million m3)'!C216+D218</f>
        <v>848.58999999999992</v>
      </c>
      <c r="E219" s="41">
        <f>'Month (Million m3)'!D216+E218</f>
        <v>9183.2499999999982</v>
      </c>
      <c r="F219" s="41">
        <f>'Month (Million m3)'!E216+F218</f>
        <v>4229.5200000000004</v>
      </c>
      <c r="G219" s="41">
        <f>'Month (Million m3)'!F216+G218</f>
        <v>3463.01</v>
      </c>
      <c r="H219" s="41">
        <f>'Month (Million m3)'!G216+H218</f>
        <v>874.72</v>
      </c>
      <c r="I219" s="41">
        <f>'Month (Million m3)'!H216+I218</f>
        <v>15.580000000000002</v>
      </c>
      <c r="J219" s="41">
        <f>'Month (Million m3)'!I216+J218</f>
        <v>17766.080000000002</v>
      </c>
      <c r="K219" s="41">
        <f>'Month (Million m3)'!K216+K218</f>
        <v>124.99000000000001</v>
      </c>
      <c r="L219" s="41">
        <f>'Month (Million m3)'!Z216+L218</f>
        <v>3095.67</v>
      </c>
      <c r="M219" s="41">
        <f>'Month (Million m3)'!AA216+M218</f>
        <v>0</v>
      </c>
      <c r="N219" s="41">
        <f>'Month (Million m3)'!AC216+N218</f>
        <v>55.89</v>
      </c>
      <c r="O219" s="41">
        <f>'Month (Million m3)'!AD216+O218</f>
        <v>0</v>
      </c>
      <c r="P219" s="41">
        <f t="shared" si="20"/>
        <v>118.45000000000014</v>
      </c>
      <c r="Q219" s="41">
        <f>'Month (Million m3)'!AF216+Q218</f>
        <v>3395</v>
      </c>
      <c r="R219" s="41">
        <f>'Month (Million m3)'!AG216+R218</f>
        <v>23141.51</v>
      </c>
    </row>
    <row r="220" spans="1:18" x14ac:dyDescent="0.3">
      <c r="A220" s="32">
        <f t="shared" si="22"/>
        <v>2017</v>
      </c>
      <c r="B220" s="15" t="s">
        <v>90</v>
      </c>
      <c r="C220" s="41">
        <f>'Month (Million m3)'!B217+C219</f>
        <v>1131.8499999999999</v>
      </c>
      <c r="D220" s="41">
        <f>'Month (Million m3)'!C217+D219</f>
        <v>848.58999999999992</v>
      </c>
      <c r="E220" s="41">
        <f>'Month (Million m3)'!D217+E219</f>
        <v>10374.509999999998</v>
      </c>
      <c r="F220" s="41">
        <f>'Month (Million m3)'!E217+F219</f>
        <v>4830.1200000000008</v>
      </c>
      <c r="G220" s="41">
        <f>'Month (Million m3)'!F217+G219</f>
        <v>3944.3900000000003</v>
      </c>
      <c r="H220" s="41">
        <f>'Month (Million m3)'!G217+H219</f>
        <v>1024.06</v>
      </c>
      <c r="I220" s="41">
        <f>'Month (Million m3)'!H217+I219</f>
        <v>20.160000000000004</v>
      </c>
      <c r="J220" s="41">
        <f>'Month (Million m3)'!I217+J219</f>
        <v>20193.240000000002</v>
      </c>
      <c r="K220" s="41">
        <f>'Month (Million m3)'!K217+K219</f>
        <v>124.99000000000001</v>
      </c>
      <c r="L220" s="41">
        <f>'Month (Million m3)'!Z217+L219</f>
        <v>3877.4700000000003</v>
      </c>
      <c r="M220" s="41">
        <f>'Month (Million m3)'!AA217+M219</f>
        <v>0</v>
      </c>
      <c r="N220" s="41">
        <f>'Month (Million m3)'!AC217+N219</f>
        <v>55.89</v>
      </c>
      <c r="O220" s="41">
        <f>'Month (Million m3)'!AD217+O219</f>
        <v>90.84</v>
      </c>
      <c r="P220" s="41">
        <f t="shared" si="20"/>
        <v>206.28000000000023</v>
      </c>
      <c r="Q220" s="41">
        <f>'Month (Million m3)'!AF217+Q219</f>
        <v>4355.47</v>
      </c>
      <c r="R220" s="41">
        <f>'Month (Million m3)'!AG217+R219</f>
        <v>26529.14</v>
      </c>
    </row>
    <row r="221" spans="1:18" x14ac:dyDescent="0.3">
      <c r="A221" s="32">
        <f t="shared" si="22"/>
        <v>2017</v>
      </c>
      <c r="B221" s="15" t="s">
        <v>91</v>
      </c>
      <c r="C221" s="41">
        <f>'Month (Million m3)'!B218+C220</f>
        <v>1131.8499999999999</v>
      </c>
      <c r="D221" s="41">
        <f>'Month (Million m3)'!C218+D220</f>
        <v>848.79</v>
      </c>
      <c r="E221" s="41">
        <f>'Month (Million m3)'!D218+E220</f>
        <v>11776.949999999999</v>
      </c>
      <c r="F221" s="41">
        <f>'Month (Million m3)'!E218+F220</f>
        <v>5509.0000000000009</v>
      </c>
      <c r="G221" s="41">
        <f>'Month (Million m3)'!F218+G220</f>
        <v>4331.9000000000005</v>
      </c>
      <c r="H221" s="41">
        <f>'Month (Million m3)'!G218+H220</f>
        <v>1176.73</v>
      </c>
      <c r="I221" s="41">
        <f>'Month (Million m3)'!H218+I220</f>
        <v>23.530000000000005</v>
      </c>
      <c r="J221" s="41">
        <f>'Month (Million m3)'!I218+J220</f>
        <v>22818.120000000003</v>
      </c>
      <c r="K221" s="41">
        <f>'Month (Million m3)'!K218+K220</f>
        <v>124.99000000000001</v>
      </c>
      <c r="L221" s="41">
        <f>'Month (Million m3)'!Z218+L220</f>
        <v>4230.2700000000004</v>
      </c>
      <c r="M221" s="41">
        <f>'Month (Million m3)'!AA218+M220</f>
        <v>0</v>
      </c>
      <c r="N221" s="41">
        <f>'Month (Million m3)'!AC218+N220</f>
        <v>138.16</v>
      </c>
      <c r="O221" s="41">
        <f>'Month (Million m3)'!AD218+O220</f>
        <v>90.84</v>
      </c>
      <c r="P221" s="41">
        <f t="shared" si="20"/>
        <v>206.27999999999977</v>
      </c>
      <c r="Q221" s="41">
        <f>'Month (Million m3)'!AF218+Q220</f>
        <v>4790.54</v>
      </c>
      <c r="R221" s="41">
        <f>'Month (Million m3)'!AG218+R220</f>
        <v>29589.279999999999</v>
      </c>
    </row>
    <row r="222" spans="1:18" x14ac:dyDescent="0.3">
      <c r="A222" s="32">
        <f t="shared" si="22"/>
        <v>2017</v>
      </c>
      <c r="B222" s="15" t="s">
        <v>92</v>
      </c>
      <c r="C222" s="41">
        <f>'Month (Million m3)'!B219+C221</f>
        <v>1131.8499999999999</v>
      </c>
      <c r="D222" s="41">
        <f>'Month (Million m3)'!C219+D221</f>
        <v>853.5</v>
      </c>
      <c r="E222" s="41">
        <f>'Month (Million m3)'!D219+E221</f>
        <v>13009.829999999998</v>
      </c>
      <c r="F222" s="41">
        <f>'Month (Million m3)'!E219+F221</f>
        <v>6005.3000000000011</v>
      </c>
      <c r="G222" s="41">
        <f>'Month (Million m3)'!F219+G221</f>
        <v>4703.0300000000007</v>
      </c>
      <c r="H222" s="41">
        <f>'Month (Million m3)'!G219+H221</f>
        <v>1316.1100000000001</v>
      </c>
      <c r="I222" s="41">
        <f>'Month (Million m3)'!H219+I221</f>
        <v>24.060000000000006</v>
      </c>
      <c r="J222" s="41">
        <f>'Month (Million m3)'!I219+J221</f>
        <v>25058.340000000004</v>
      </c>
      <c r="K222" s="41">
        <f>'Month (Million m3)'!K219+K221</f>
        <v>172.24</v>
      </c>
      <c r="L222" s="41">
        <f>'Month (Million m3)'!Z219+L221</f>
        <v>4510.0700000000006</v>
      </c>
      <c r="M222" s="41">
        <f>'Month (Million m3)'!AA219+M221</f>
        <v>0</v>
      </c>
      <c r="N222" s="41">
        <f>'Month (Million m3)'!AC219+N221</f>
        <v>138.16</v>
      </c>
      <c r="O222" s="41">
        <f>'Month (Million m3)'!AD219+O221</f>
        <v>90.84</v>
      </c>
      <c r="P222" s="41">
        <f t="shared" si="20"/>
        <v>206.26999999999956</v>
      </c>
      <c r="Q222" s="41">
        <f>'Month (Million m3)'!AF219+Q221</f>
        <v>5117.58</v>
      </c>
      <c r="R222" s="41">
        <f>'Month (Million m3)'!AG219+R221</f>
        <v>32161.25</v>
      </c>
    </row>
    <row r="223" spans="1:18" x14ac:dyDescent="0.3">
      <c r="A223" s="32">
        <f t="shared" si="22"/>
        <v>2017</v>
      </c>
      <c r="B223" s="15" t="s">
        <v>93</v>
      </c>
      <c r="C223" s="41">
        <f>'Month (Million m3)'!B220+C222</f>
        <v>1131.8499999999999</v>
      </c>
      <c r="D223" s="41">
        <f>'Month (Million m3)'!C220+D222</f>
        <v>888.43</v>
      </c>
      <c r="E223" s="41">
        <f>'Month (Million m3)'!D220+E222</f>
        <v>14580.089999999998</v>
      </c>
      <c r="F223" s="41">
        <f>'Month (Million m3)'!E220+F222</f>
        <v>6677.0100000000011</v>
      </c>
      <c r="G223" s="41">
        <f>'Month (Million m3)'!F220+G222</f>
        <v>5159.130000000001</v>
      </c>
      <c r="H223" s="41">
        <f>'Month (Million m3)'!G220+H222</f>
        <v>1497.5300000000002</v>
      </c>
      <c r="I223" s="41">
        <f>'Month (Million m3)'!H220+I222</f>
        <v>26.630000000000006</v>
      </c>
      <c r="J223" s="41">
        <f>'Month (Million m3)'!I220+J222</f>
        <v>27940.400000000005</v>
      </c>
      <c r="K223" s="41">
        <f>'Month (Million m3)'!K220+K222</f>
        <v>223.4</v>
      </c>
      <c r="L223" s="41">
        <f>'Month (Million m3)'!Z220+L222</f>
        <v>5225.1400000000003</v>
      </c>
      <c r="M223" s="41">
        <f>'Month (Million m3)'!AA220+M222</f>
        <v>0</v>
      </c>
      <c r="N223" s="41">
        <f>'Month (Million m3)'!AC220+N222</f>
        <v>138.16</v>
      </c>
      <c r="O223" s="41">
        <f>'Month (Million m3)'!AD220+O222</f>
        <v>90.84</v>
      </c>
      <c r="P223" s="41">
        <f t="shared" si="20"/>
        <v>206.26999999999956</v>
      </c>
      <c r="Q223" s="41">
        <f>'Month (Million m3)'!AF220+Q222</f>
        <v>5883.8099999999995</v>
      </c>
      <c r="R223" s="41">
        <f>'Month (Million m3)'!AG220+R222</f>
        <v>35844.47</v>
      </c>
    </row>
    <row r="224" spans="1:18" x14ac:dyDescent="0.3">
      <c r="A224" s="32">
        <f t="shared" si="22"/>
        <v>2017</v>
      </c>
      <c r="B224" s="15" t="s">
        <v>94</v>
      </c>
      <c r="C224" s="41">
        <f>'Month (Million m3)'!B221+C223</f>
        <v>1287.98</v>
      </c>
      <c r="D224" s="41">
        <f>'Month (Million m3)'!C221+D223</f>
        <v>1196.76</v>
      </c>
      <c r="E224" s="41">
        <f>'Month (Million m3)'!D221+E223</f>
        <v>16721.05</v>
      </c>
      <c r="F224" s="41">
        <f>'Month (Million m3)'!E221+F223</f>
        <v>7361.8100000000013</v>
      </c>
      <c r="G224" s="41">
        <f>'Month (Million m3)'!F221+G223</f>
        <v>5994.9400000000005</v>
      </c>
      <c r="H224" s="41">
        <f>'Month (Million m3)'!G221+H223</f>
        <v>1662.5300000000002</v>
      </c>
      <c r="I224" s="41">
        <f>'Month (Million m3)'!H221+I223</f>
        <v>28.470000000000006</v>
      </c>
      <c r="J224" s="41">
        <f>'Month (Million m3)'!I221+J223</f>
        <v>31768.800000000007</v>
      </c>
      <c r="K224" s="41">
        <f>'Month (Million m3)'!K221+K223</f>
        <v>223.4</v>
      </c>
      <c r="L224" s="41">
        <f>'Month (Million m3)'!Z221+L223</f>
        <v>5381.7400000000007</v>
      </c>
      <c r="M224" s="41">
        <f>'Month (Million m3)'!AA221+M223</f>
        <v>0</v>
      </c>
      <c r="N224" s="41">
        <f>'Month (Million m3)'!AC221+N223</f>
        <v>217.34</v>
      </c>
      <c r="O224" s="41">
        <f>'Month (Million m3)'!AD221+O223</f>
        <v>90.84</v>
      </c>
      <c r="P224" s="41">
        <f t="shared" si="20"/>
        <v>206.26999999999887</v>
      </c>
      <c r="Q224" s="41">
        <f>'Month (Million m3)'!AF221+Q223</f>
        <v>6119.5899999999992</v>
      </c>
      <c r="R224" s="41">
        <f>'Month (Million m3)'!AG221+R223</f>
        <v>40373.1</v>
      </c>
    </row>
    <row r="225" spans="1:18" x14ac:dyDescent="0.3">
      <c r="A225" s="49">
        <f t="shared" si="22"/>
        <v>2017</v>
      </c>
      <c r="B225" s="15" t="s">
        <v>95</v>
      </c>
      <c r="C225" s="51">
        <f>'Month (Million m3)'!B222+C224</f>
        <v>2648.56</v>
      </c>
      <c r="D225" s="51">
        <f>'Month (Million m3)'!C222+D224</f>
        <v>1868.92</v>
      </c>
      <c r="E225" s="51">
        <f>'Month (Million m3)'!D222+E224</f>
        <v>18934.25</v>
      </c>
      <c r="F225" s="51">
        <f>'Month (Million m3)'!E222+F224</f>
        <v>8052.3500000000013</v>
      </c>
      <c r="G225" s="51">
        <f>'Month (Million m3)'!F222+G224</f>
        <v>7060.64</v>
      </c>
      <c r="H225" s="51">
        <f>'Month (Million m3)'!G222+H224</f>
        <v>1813.2100000000003</v>
      </c>
      <c r="I225" s="51">
        <f>'Month (Million m3)'!H222+I224</f>
        <v>29.330000000000005</v>
      </c>
      <c r="J225" s="51">
        <f>'Month (Million m3)'!I222+J224</f>
        <v>35889.780000000006</v>
      </c>
      <c r="K225" s="51">
        <f>'Month (Million m3)'!K222+K224</f>
        <v>223.4</v>
      </c>
      <c r="L225" s="51">
        <f>'Month (Million m3)'!Z222+L224</f>
        <v>5666.14</v>
      </c>
      <c r="M225" s="51">
        <f>'Month (Million m3)'!AA222+M224</f>
        <v>97.16</v>
      </c>
      <c r="N225" s="51">
        <f>'Month (Million m3)'!AC222+N224</f>
        <v>294.34000000000003</v>
      </c>
      <c r="O225" s="51">
        <f>'Month (Million m3)'!AD222+O224</f>
        <v>90.84</v>
      </c>
      <c r="P225" s="51">
        <f t="shared" si="20"/>
        <v>206.27999999999898</v>
      </c>
      <c r="Q225" s="51">
        <f>'Month (Million m3)'!AF222+Q224</f>
        <v>6578.1599999999989</v>
      </c>
      <c r="R225" s="51">
        <f>'Month (Million m3)'!AG222+R224</f>
        <v>46985.39</v>
      </c>
    </row>
    <row r="226" spans="1:18" x14ac:dyDescent="0.3">
      <c r="A226" s="54">
        <v>2018</v>
      </c>
      <c r="B226" s="55" t="s">
        <v>84</v>
      </c>
      <c r="C226" s="41">
        <f>'Month (Million m3)'!B223</f>
        <v>1102.8800000000001</v>
      </c>
      <c r="D226" s="41">
        <f>'Month (Million m3)'!C223</f>
        <v>961.58</v>
      </c>
      <c r="E226" s="41">
        <f>'Month (Million m3)'!D223</f>
        <v>2280.5300000000002</v>
      </c>
      <c r="F226" s="41">
        <f>'Month (Million m3)'!E223</f>
        <v>669.97</v>
      </c>
      <c r="G226" s="41">
        <f>'Month (Million m3)'!F223</f>
        <v>982.22</v>
      </c>
      <c r="H226" s="41">
        <f>'Month (Million m3)'!G223</f>
        <v>173.02</v>
      </c>
      <c r="I226" s="41">
        <f>'Month (Million m3)'!H223</f>
        <v>1.24</v>
      </c>
      <c r="J226" s="41">
        <f>'Month (Million m3)'!I223</f>
        <v>4106.9799999999996</v>
      </c>
      <c r="K226" s="41">
        <f>'Month (Million m3)'!K223</f>
        <v>0</v>
      </c>
      <c r="L226" s="41">
        <f>'Month (Million m3)'!Z223</f>
        <v>0</v>
      </c>
      <c r="M226" s="41">
        <f>'Month (Million m3)'!AA223</f>
        <v>97.77</v>
      </c>
      <c r="N226" s="41">
        <f>'Month (Million m3)'!AC223</f>
        <v>0</v>
      </c>
      <c r="O226" s="41">
        <f>'Month (Million m3)'!AD223</f>
        <v>0</v>
      </c>
      <c r="P226" s="41">
        <f t="shared" si="20"/>
        <v>0</v>
      </c>
      <c r="Q226" s="41">
        <f>'Month (Million m3)'!AF223</f>
        <v>97.77</v>
      </c>
      <c r="R226" s="41">
        <f>'Month (Million m3)'!AG223</f>
        <v>6269.21</v>
      </c>
    </row>
    <row r="227" spans="1:18" x14ac:dyDescent="0.3">
      <c r="A227" s="32">
        <f>A226</f>
        <v>2018</v>
      </c>
      <c r="B227" s="15" t="s">
        <v>85</v>
      </c>
      <c r="C227" s="41">
        <f>'Month (Million m3)'!B224+C226</f>
        <v>2304.33</v>
      </c>
      <c r="D227" s="41">
        <f>'Month (Million m3)'!C224+D226</f>
        <v>1469.6200000000001</v>
      </c>
      <c r="E227" s="41">
        <f>'Month (Million m3)'!D224+E226</f>
        <v>4333.0600000000004</v>
      </c>
      <c r="F227" s="41">
        <f>'Month (Million m3)'!E224+F226</f>
        <v>1174.27</v>
      </c>
      <c r="G227" s="41">
        <f>'Month (Million m3)'!F224+G226</f>
        <v>1925.92</v>
      </c>
      <c r="H227" s="41">
        <f>'Month (Million m3)'!G224+H226</f>
        <v>328.46000000000004</v>
      </c>
      <c r="I227" s="41">
        <f>'Month (Million m3)'!H224+I226</f>
        <v>2.5499999999999998</v>
      </c>
      <c r="J227" s="41">
        <f>'Month (Million m3)'!I224+J226</f>
        <v>7764.25</v>
      </c>
      <c r="K227" s="41">
        <f>'Month (Million m3)'!K224+K226</f>
        <v>0</v>
      </c>
      <c r="L227" s="41">
        <f>'Month (Million m3)'!Z224+L226</f>
        <v>156.74</v>
      </c>
      <c r="M227" s="41">
        <f>'Month (Million m3)'!AA224+M226</f>
        <v>97.77</v>
      </c>
      <c r="N227" s="41">
        <f>'Month (Million m3)'!AC224+N226</f>
        <v>0</v>
      </c>
      <c r="O227" s="41">
        <f>'Month (Million m3)'!AD224+O226</f>
        <v>0</v>
      </c>
      <c r="P227" s="41">
        <f t="shared" si="20"/>
        <v>-1.4210854715202004E-14</v>
      </c>
      <c r="Q227" s="41">
        <f>'Month (Million m3)'!AF224+Q226</f>
        <v>254.51</v>
      </c>
      <c r="R227" s="41">
        <f>'Month (Million m3)'!AG224+R226</f>
        <v>11792.71</v>
      </c>
    </row>
    <row r="228" spans="1:18" x14ac:dyDescent="0.3">
      <c r="A228" s="32">
        <f t="shared" ref="A228:A291" si="23">A227</f>
        <v>2018</v>
      </c>
      <c r="B228" s="15" t="s">
        <v>86</v>
      </c>
      <c r="C228" s="41">
        <f>'Month (Million m3)'!B225+C227</f>
        <v>3109.34</v>
      </c>
      <c r="D228" s="41">
        <f>'Month (Million m3)'!C225+D227</f>
        <v>1990.17</v>
      </c>
      <c r="E228" s="41">
        <f>'Month (Million m3)'!D225+E227</f>
        <v>6637.7000000000007</v>
      </c>
      <c r="F228" s="41">
        <f>'Month (Million m3)'!E225+F227</f>
        <v>1793.22</v>
      </c>
      <c r="G228" s="41">
        <f>'Month (Million m3)'!F225+G227</f>
        <v>2747.7200000000003</v>
      </c>
      <c r="H228" s="41">
        <f>'Month (Million m3)'!G225+H227</f>
        <v>484.92000000000007</v>
      </c>
      <c r="I228" s="41">
        <f>'Month (Million m3)'!H225+I227</f>
        <v>8.75</v>
      </c>
      <c r="J228" s="41">
        <f>'Month (Million m3)'!I225+J227</f>
        <v>11672.29</v>
      </c>
      <c r="K228" s="41">
        <f>'Month (Million m3)'!K225+K227</f>
        <v>0</v>
      </c>
      <c r="L228" s="41">
        <f>'Month (Million m3)'!Z225+L227</f>
        <v>435.31</v>
      </c>
      <c r="M228" s="41">
        <f>'Month (Million m3)'!AA225+M227</f>
        <v>210.11</v>
      </c>
      <c r="N228" s="41">
        <f>'Month (Million m3)'!AC225+N227</f>
        <v>0</v>
      </c>
      <c r="O228" s="41">
        <f>'Month (Million m3)'!AD225+O227</f>
        <v>77.08</v>
      </c>
      <c r="P228" s="41">
        <f t="shared" si="20"/>
        <v>23.889999999999972</v>
      </c>
      <c r="Q228" s="41">
        <f>'Month (Million m3)'!AF225+Q227</f>
        <v>746.39</v>
      </c>
      <c r="R228" s="41">
        <f>'Month (Million m3)'!AG225+R227</f>
        <v>17518.199999999997</v>
      </c>
    </row>
    <row r="229" spans="1:18" x14ac:dyDescent="0.3">
      <c r="A229" s="32">
        <f t="shared" si="23"/>
        <v>2018</v>
      </c>
      <c r="B229" s="15" t="s">
        <v>87</v>
      </c>
      <c r="C229" s="41">
        <f>'Month (Million m3)'!B226+C228</f>
        <v>3156.28</v>
      </c>
      <c r="D229" s="41">
        <f>'Month (Million m3)'!C226+D228</f>
        <v>2051.2400000000002</v>
      </c>
      <c r="E229" s="41">
        <f>'Month (Million m3)'!D226+E228</f>
        <v>8376.26</v>
      </c>
      <c r="F229" s="41">
        <f>'Month (Million m3)'!E226+F228</f>
        <v>2445.15</v>
      </c>
      <c r="G229" s="41">
        <f>'Month (Million m3)'!F226+G228</f>
        <v>3010.8100000000004</v>
      </c>
      <c r="H229" s="41">
        <f>'Month (Million m3)'!G226+H228</f>
        <v>639.30000000000007</v>
      </c>
      <c r="I229" s="41">
        <f>'Month (Million m3)'!H226+I228</f>
        <v>9.24</v>
      </c>
      <c r="J229" s="41">
        <f>'Month (Million m3)'!I226+J228</f>
        <v>14480.740000000002</v>
      </c>
      <c r="K229" s="41">
        <f>'Month (Million m3)'!K226+K228</f>
        <v>42.99</v>
      </c>
      <c r="L229" s="41">
        <f>'Month (Million m3)'!Z226+L228</f>
        <v>748.32999999999993</v>
      </c>
      <c r="M229" s="41">
        <f>'Month (Million m3)'!AA226+M228</f>
        <v>210.11</v>
      </c>
      <c r="N229" s="41">
        <f>'Month (Million m3)'!AC226+N228</f>
        <v>256.38</v>
      </c>
      <c r="O229" s="41">
        <f>'Month (Million m3)'!AD226+O228</f>
        <v>163.07999999999998</v>
      </c>
      <c r="P229" s="41">
        <f t="shared" si="20"/>
        <v>145.20000000000022</v>
      </c>
      <c r="Q229" s="41">
        <f>'Month (Million m3)'!AF226+Q228</f>
        <v>1566.0900000000001</v>
      </c>
      <c r="R229" s="41">
        <f>'Month (Million m3)'!AG226+R228</f>
        <v>21254.369999999995</v>
      </c>
    </row>
    <row r="230" spans="1:18" x14ac:dyDescent="0.3">
      <c r="A230" s="32">
        <f t="shared" si="23"/>
        <v>2018</v>
      </c>
      <c r="B230" s="15" t="s">
        <v>88</v>
      </c>
      <c r="C230" s="41">
        <f>'Month (Million m3)'!B227+C229</f>
        <v>3156.28</v>
      </c>
      <c r="D230" s="41">
        <f>'Month (Million m3)'!C227+D229</f>
        <v>2054.5400000000004</v>
      </c>
      <c r="E230" s="41">
        <f>'Month (Million m3)'!D227+E229</f>
        <v>9621.82</v>
      </c>
      <c r="F230" s="41">
        <f>'Month (Million m3)'!E227+F229</f>
        <v>3047.26</v>
      </c>
      <c r="G230" s="41">
        <f>'Month (Million m3)'!F227+G229</f>
        <v>3012.2900000000004</v>
      </c>
      <c r="H230" s="41">
        <f>'Month (Million m3)'!G227+H229</f>
        <v>803.6400000000001</v>
      </c>
      <c r="I230" s="41">
        <f>'Month (Million m3)'!H227+I229</f>
        <v>10.540000000000001</v>
      </c>
      <c r="J230" s="41">
        <f>'Month (Million m3)'!I227+J229</f>
        <v>16495.510000000002</v>
      </c>
      <c r="K230" s="41">
        <f>'Month (Million m3)'!K227+K229</f>
        <v>42.99</v>
      </c>
      <c r="L230" s="41">
        <f>'Month (Million m3)'!Z227+L229</f>
        <v>904.81</v>
      </c>
      <c r="M230" s="41">
        <f>'Month (Million m3)'!AA227+M229</f>
        <v>308.42</v>
      </c>
      <c r="N230" s="41">
        <f>'Month (Million m3)'!AC227+N229</f>
        <v>256.38</v>
      </c>
      <c r="O230" s="41">
        <f>'Month (Million m3)'!AD227+O229</f>
        <v>163.07999999999998</v>
      </c>
      <c r="P230" s="41">
        <f t="shared" si="20"/>
        <v>145.2000000000001</v>
      </c>
      <c r="Q230" s="41">
        <f>'Month (Million m3)'!AF227+Q229</f>
        <v>1820.88</v>
      </c>
      <c r="R230" s="41">
        <f>'Month (Million m3)'!AG227+R229</f>
        <v>23527.239999999994</v>
      </c>
    </row>
    <row r="231" spans="1:18" x14ac:dyDescent="0.3">
      <c r="A231" s="32">
        <f t="shared" si="23"/>
        <v>2018</v>
      </c>
      <c r="B231" s="15" t="s">
        <v>89</v>
      </c>
      <c r="C231" s="41">
        <f>'Month (Million m3)'!B228+C230</f>
        <v>3156.28</v>
      </c>
      <c r="D231" s="41">
        <f>'Month (Million m3)'!C228+D230</f>
        <v>2061.0900000000006</v>
      </c>
      <c r="E231" s="41">
        <f>'Month (Million m3)'!D228+E230</f>
        <v>10283.199999999999</v>
      </c>
      <c r="F231" s="41">
        <f>'Month (Million m3)'!E228+F230</f>
        <v>3598.6200000000003</v>
      </c>
      <c r="G231" s="41">
        <f>'Month (Million m3)'!F228+G230</f>
        <v>3310.2000000000003</v>
      </c>
      <c r="H231" s="41">
        <f>'Month (Million m3)'!G228+H230</f>
        <v>970.06000000000006</v>
      </c>
      <c r="I231" s="41">
        <f>'Month (Million m3)'!H228+I230</f>
        <v>11.760000000000002</v>
      </c>
      <c r="J231" s="41">
        <f>'Month (Million m3)'!I228+J230</f>
        <v>18173.810000000001</v>
      </c>
      <c r="K231" s="41">
        <f>'Month (Million m3)'!K228+K230</f>
        <v>122.52000000000001</v>
      </c>
      <c r="L231" s="41">
        <f>'Month (Million m3)'!Z228+L230</f>
        <v>1276.47</v>
      </c>
      <c r="M231" s="41">
        <f>'Month (Million m3)'!AA228+M230</f>
        <v>340.93</v>
      </c>
      <c r="N231" s="41">
        <f>'Month (Million m3)'!AC228+N230</f>
        <v>343.49</v>
      </c>
      <c r="O231" s="41">
        <f>'Month (Million m3)'!AD228+O230</f>
        <v>163.07999999999998</v>
      </c>
      <c r="P231" s="41">
        <f t="shared" si="20"/>
        <v>145.19999999999999</v>
      </c>
      <c r="Q231" s="41">
        <f>'Month (Million m3)'!AF228+Q230</f>
        <v>2391.69</v>
      </c>
      <c r="R231" s="41">
        <f>'Month (Million m3)'!AG228+R230</f>
        <v>25782.899999999994</v>
      </c>
    </row>
    <row r="232" spans="1:18" x14ac:dyDescent="0.3">
      <c r="A232" s="32">
        <f t="shared" si="23"/>
        <v>2018</v>
      </c>
      <c r="B232" s="15" t="s">
        <v>90</v>
      </c>
      <c r="C232" s="41">
        <f>'Month (Million m3)'!B229+C231</f>
        <v>3156.28</v>
      </c>
      <c r="D232" s="41">
        <f>'Month (Million m3)'!C229+D231</f>
        <v>2061.0900000000006</v>
      </c>
      <c r="E232" s="41">
        <f>'Month (Million m3)'!D229+E231</f>
        <v>11684.269999999999</v>
      </c>
      <c r="F232" s="41">
        <f>'Month (Million m3)'!E229+F231</f>
        <v>4243.2400000000007</v>
      </c>
      <c r="G232" s="41">
        <f>'Month (Million m3)'!F229+G231</f>
        <v>3600.3300000000004</v>
      </c>
      <c r="H232" s="41">
        <f>'Month (Million m3)'!G229+H231</f>
        <v>1134.3400000000001</v>
      </c>
      <c r="I232" s="41">
        <f>'Month (Million m3)'!H229+I231</f>
        <v>11.810000000000002</v>
      </c>
      <c r="J232" s="41">
        <f>'Month (Million m3)'!I229+J231</f>
        <v>20673.960000000003</v>
      </c>
      <c r="K232" s="41">
        <f>'Month (Million m3)'!K229+K231</f>
        <v>122.52000000000001</v>
      </c>
      <c r="L232" s="41">
        <f>'Month (Million m3)'!Z229+L231</f>
        <v>1590.18</v>
      </c>
      <c r="M232" s="41">
        <f>'Month (Million m3)'!AA229+M231</f>
        <v>340.93</v>
      </c>
      <c r="N232" s="41">
        <f>'Month (Million m3)'!AC229+N231</f>
        <v>343.49</v>
      </c>
      <c r="O232" s="41">
        <f>'Month (Million m3)'!AD229+O231</f>
        <v>163.07999999999998</v>
      </c>
      <c r="P232" s="41">
        <f t="shared" si="20"/>
        <v>145.19999999999999</v>
      </c>
      <c r="Q232" s="41">
        <f>'Month (Million m3)'!AF229+Q231</f>
        <v>2705.4</v>
      </c>
      <c r="R232" s="41">
        <f>'Month (Million m3)'!AG229+R231</f>
        <v>28596.759999999995</v>
      </c>
    </row>
    <row r="233" spans="1:18" x14ac:dyDescent="0.3">
      <c r="A233" s="32">
        <f t="shared" si="23"/>
        <v>2018</v>
      </c>
      <c r="B233" s="15" t="s">
        <v>91</v>
      </c>
      <c r="C233" s="41">
        <f>'Month (Million m3)'!B230+C232</f>
        <v>3156.28</v>
      </c>
      <c r="D233" s="41">
        <f>'Month (Million m3)'!C230+D232</f>
        <v>2061.0900000000006</v>
      </c>
      <c r="E233" s="41">
        <f>'Month (Million m3)'!D230+E232</f>
        <v>12969.909999999998</v>
      </c>
      <c r="F233" s="41">
        <f>'Month (Million m3)'!E230+F232</f>
        <v>4834.2700000000004</v>
      </c>
      <c r="G233" s="41">
        <f>'Month (Million m3)'!F230+G232</f>
        <v>3847.6400000000003</v>
      </c>
      <c r="H233" s="41">
        <f>'Month (Million m3)'!G230+H232</f>
        <v>1290.5200000000002</v>
      </c>
      <c r="I233" s="41">
        <f>'Month (Million m3)'!H230+I232</f>
        <v>11.810000000000002</v>
      </c>
      <c r="J233" s="41">
        <f>'Month (Million m3)'!I230+J232</f>
        <v>22954.120000000003</v>
      </c>
      <c r="K233" s="41">
        <f>'Month (Million m3)'!K230+K232</f>
        <v>122.52000000000001</v>
      </c>
      <c r="L233" s="41">
        <f>'Month (Million m3)'!Z230+L232</f>
        <v>1713.46</v>
      </c>
      <c r="M233" s="41">
        <f>'Month (Million m3)'!AA230+M232</f>
        <v>440.27</v>
      </c>
      <c r="N233" s="41">
        <f>'Month (Million m3)'!AC230+N232</f>
        <v>343.49</v>
      </c>
      <c r="O233" s="41">
        <f>'Month (Million m3)'!AD230+O232</f>
        <v>163.07999999999998</v>
      </c>
      <c r="P233" s="41">
        <f t="shared" si="20"/>
        <v>145.19999999999999</v>
      </c>
      <c r="Q233" s="41">
        <f>'Month (Million m3)'!AF230+Q232</f>
        <v>2928.02</v>
      </c>
      <c r="R233" s="41">
        <f>'Month (Million m3)'!AG230+R232</f>
        <v>31099.539999999994</v>
      </c>
    </row>
    <row r="234" spans="1:18" x14ac:dyDescent="0.3">
      <c r="A234" s="32">
        <f t="shared" si="23"/>
        <v>2018</v>
      </c>
      <c r="B234" s="15" t="s">
        <v>92</v>
      </c>
      <c r="C234" s="41">
        <f>'Month (Million m3)'!B231+C233</f>
        <v>3156.28</v>
      </c>
      <c r="D234" s="41">
        <f>'Month (Million m3)'!C231+D233</f>
        <v>2081.6700000000005</v>
      </c>
      <c r="E234" s="41">
        <f>'Month (Million m3)'!D231+E233</f>
        <v>13798.639999999998</v>
      </c>
      <c r="F234" s="41">
        <f>'Month (Million m3)'!E231+F233</f>
        <v>5341.1500000000005</v>
      </c>
      <c r="G234" s="41">
        <f>'Month (Million m3)'!F231+G233</f>
        <v>4091.32</v>
      </c>
      <c r="H234" s="41">
        <f>'Month (Million m3)'!G231+H233</f>
        <v>1440.9900000000002</v>
      </c>
      <c r="I234" s="41">
        <f>'Month (Million m3)'!H231+I233</f>
        <v>11.810000000000002</v>
      </c>
      <c r="J234" s="41">
        <f>'Month (Million m3)'!I231+J233</f>
        <v>24683.88</v>
      </c>
      <c r="K234" s="41">
        <f>'Month (Million m3)'!K231+K233</f>
        <v>221.09</v>
      </c>
      <c r="L234" s="41">
        <f>'Month (Million m3)'!Z231+L233</f>
        <v>1836.72</v>
      </c>
      <c r="M234" s="41">
        <f>'Month (Million m3)'!AA231+M233</f>
        <v>539.47</v>
      </c>
      <c r="N234" s="41">
        <f>'Month (Million m3)'!AC231+N233</f>
        <v>343.49</v>
      </c>
      <c r="O234" s="41">
        <f>'Month (Million m3)'!AD231+O233</f>
        <v>163.07999999999998</v>
      </c>
      <c r="P234" s="41">
        <f t="shared" si="20"/>
        <v>145.19999999999999</v>
      </c>
      <c r="Q234" s="41">
        <f>'Month (Million m3)'!AF231+Q233</f>
        <v>3249.05</v>
      </c>
      <c r="R234" s="41">
        <f>'Month (Million m3)'!AG231+R233</f>
        <v>33170.909999999996</v>
      </c>
    </row>
    <row r="235" spans="1:18" x14ac:dyDescent="0.3">
      <c r="A235" s="32">
        <f t="shared" si="23"/>
        <v>2018</v>
      </c>
      <c r="B235" s="15" t="s">
        <v>93</v>
      </c>
      <c r="C235" s="41">
        <f>'Month (Million m3)'!B232+C234</f>
        <v>3161.69</v>
      </c>
      <c r="D235" s="41">
        <f>'Month (Million m3)'!C232+D234</f>
        <v>2143.3000000000006</v>
      </c>
      <c r="E235" s="41">
        <f>'Month (Million m3)'!D232+E234</f>
        <v>15582.989999999998</v>
      </c>
      <c r="F235" s="41">
        <f>'Month (Million m3)'!E232+F234</f>
        <v>5909.09</v>
      </c>
      <c r="G235" s="41">
        <f>'Month (Million m3)'!F232+G234</f>
        <v>4416.3100000000004</v>
      </c>
      <c r="H235" s="41">
        <f>'Month (Million m3)'!G232+H234</f>
        <v>1594.8300000000002</v>
      </c>
      <c r="I235" s="41">
        <f>'Month (Million m3)'!H232+I234</f>
        <v>11.810000000000002</v>
      </c>
      <c r="J235" s="41">
        <f>'Month (Million m3)'!I232+J234</f>
        <v>27515</v>
      </c>
      <c r="K235" s="41">
        <f>'Month (Million m3)'!K232+K234</f>
        <v>221.09</v>
      </c>
      <c r="L235" s="41">
        <f>'Month (Million m3)'!Z232+L234</f>
        <v>2276.64</v>
      </c>
      <c r="M235" s="41">
        <f>'Month (Million m3)'!AA232+M234</f>
        <v>732.7</v>
      </c>
      <c r="N235" s="41">
        <f>'Month (Million m3)'!AC232+N234</f>
        <v>419.23</v>
      </c>
      <c r="O235" s="41">
        <f>'Month (Million m3)'!AD232+O234</f>
        <v>351.1</v>
      </c>
      <c r="P235" s="41">
        <f t="shared" si="20"/>
        <v>242.47000000000037</v>
      </c>
      <c r="Q235" s="41">
        <f>'Month (Million m3)'!AF232+Q234</f>
        <v>4243.2300000000005</v>
      </c>
      <c r="R235" s="41">
        <f>'Month (Million m3)'!AG232+R234</f>
        <v>37063.24</v>
      </c>
    </row>
    <row r="236" spans="1:18" x14ac:dyDescent="0.3">
      <c r="A236" s="32">
        <f t="shared" si="23"/>
        <v>2018</v>
      </c>
      <c r="B236" s="15" t="s">
        <v>94</v>
      </c>
      <c r="C236" s="41">
        <f>'Month (Million m3)'!B233+C235</f>
        <v>3162.54</v>
      </c>
      <c r="D236" s="41">
        <f>'Month (Million m3)'!C233+D235</f>
        <v>2272.7700000000004</v>
      </c>
      <c r="E236" s="41">
        <f>'Month (Million m3)'!D233+E235</f>
        <v>17556.3</v>
      </c>
      <c r="F236" s="41">
        <f>'Month (Million m3)'!E233+F235</f>
        <v>6506.2800000000007</v>
      </c>
      <c r="G236" s="41">
        <f>'Month (Million m3)'!F233+G235</f>
        <v>4810.3600000000006</v>
      </c>
      <c r="H236" s="41">
        <f>'Month (Million m3)'!G233+H235</f>
        <v>1730.65</v>
      </c>
      <c r="I236" s="41">
        <f>'Month (Million m3)'!H233+I235</f>
        <v>11.810000000000002</v>
      </c>
      <c r="J236" s="41">
        <f>'Month (Million m3)'!I233+J235</f>
        <v>30615.37</v>
      </c>
      <c r="K236" s="41">
        <f>'Month (Million m3)'!K233+K235</f>
        <v>221.09</v>
      </c>
      <c r="L236" s="41">
        <f>'Month (Million m3)'!Z233+L235</f>
        <v>2605.14</v>
      </c>
      <c r="M236" s="41">
        <f>'Month (Million m3)'!AA233+M235</f>
        <v>1220.3200000000002</v>
      </c>
      <c r="N236" s="41">
        <f>'Month (Million m3)'!AC233+N235</f>
        <v>505.75</v>
      </c>
      <c r="O236" s="41">
        <f>'Month (Million m3)'!AD233+O235</f>
        <v>449.93</v>
      </c>
      <c r="P236" s="41">
        <f t="shared" si="20"/>
        <v>399.43000000000058</v>
      </c>
      <c r="Q236" s="41">
        <f>'Month (Million m3)'!AF233+Q235</f>
        <v>5401.6600000000008</v>
      </c>
      <c r="R236" s="41">
        <f>'Month (Million m3)'!AG233+R235</f>
        <v>41452.36</v>
      </c>
    </row>
    <row r="237" spans="1:18" x14ac:dyDescent="0.3">
      <c r="A237" s="32">
        <f t="shared" si="23"/>
        <v>2018</v>
      </c>
      <c r="B237" s="15" t="s">
        <v>95</v>
      </c>
      <c r="C237" s="41">
        <f>'Month (Million m3)'!B234+C236</f>
        <v>3197.47</v>
      </c>
      <c r="D237" s="41">
        <f>'Month (Million m3)'!C234+D236</f>
        <v>2708.6200000000003</v>
      </c>
      <c r="E237" s="41">
        <f>'Month (Million m3)'!D234+E236</f>
        <v>19741.54</v>
      </c>
      <c r="F237" s="41">
        <f>'Month (Million m3)'!E234+F236</f>
        <v>7055.3000000000011</v>
      </c>
      <c r="G237" s="41">
        <f>'Month (Million m3)'!F234+G236</f>
        <v>5408.3300000000008</v>
      </c>
      <c r="H237" s="41">
        <f>'Month (Million m3)'!G234+H236</f>
        <v>1868.5900000000001</v>
      </c>
      <c r="I237" s="41">
        <f>'Month (Million m3)'!H234+I236</f>
        <v>11.810000000000002</v>
      </c>
      <c r="J237" s="41">
        <f>'Month (Million m3)'!I234+J236</f>
        <v>34085.54</v>
      </c>
      <c r="K237" s="51">
        <f>'Month (Million m3)'!K234+K236</f>
        <v>221.09</v>
      </c>
      <c r="L237" s="41">
        <f>'Month (Million m3)'!Z234+L236</f>
        <v>2828.3399999999997</v>
      </c>
      <c r="M237" s="41">
        <f>'Month (Million m3)'!AA234+M236</f>
        <v>1507.4900000000002</v>
      </c>
      <c r="N237" s="41">
        <f>'Month (Million m3)'!AC234+N236</f>
        <v>604.86</v>
      </c>
      <c r="O237" s="41">
        <f>'Month (Million m3)'!AD234+O236</f>
        <v>1091.8599999999999</v>
      </c>
      <c r="P237" s="41">
        <f t="shared" si="20"/>
        <v>668.14000000000055</v>
      </c>
      <c r="Q237" s="41">
        <f>'Month (Million m3)'!AF234+Q236</f>
        <v>6921.7800000000007</v>
      </c>
      <c r="R237" s="41">
        <f>'Month (Million m3)'!AG234+R236</f>
        <v>46913.42</v>
      </c>
    </row>
    <row r="238" spans="1:18" x14ac:dyDescent="0.3">
      <c r="A238" s="54">
        <v>2019</v>
      </c>
      <c r="B238" s="55" t="s">
        <v>84</v>
      </c>
      <c r="C238" s="56">
        <f>'Month (Million m3)'!B235</f>
        <v>247.98</v>
      </c>
      <c r="D238" s="56">
        <f>'Month (Million m3)'!C235</f>
        <v>950.64</v>
      </c>
      <c r="E238" s="56">
        <f>'Month (Million m3)'!D235</f>
        <v>2277.6</v>
      </c>
      <c r="F238" s="56">
        <f>'Month (Million m3)'!E235</f>
        <v>593.22</v>
      </c>
      <c r="G238" s="56">
        <f>'Month (Million m3)'!F235</f>
        <v>796.59</v>
      </c>
      <c r="H238" s="56">
        <f>'Month (Million m3)'!G235</f>
        <v>156.02000000000001</v>
      </c>
      <c r="I238" s="56">
        <f>'Month (Million m3)'!H235</f>
        <v>0</v>
      </c>
      <c r="J238" s="56">
        <f>'Month (Million m3)'!I235</f>
        <v>3823.43</v>
      </c>
      <c r="K238" s="41">
        <f>'Month (Million m3)'!K235</f>
        <v>0</v>
      </c>
      <c r="L238" s="56">
        <f>'Month (Million m3)'!Z235</f>
        <v>207.74</v>
      </c>
      <c r="M238" s="56">
        <f>'Month (Million m3)'!AA235</f>
        <v>500.6</v>
      </c>
      <c r="N238" s="56">
        <f>'Month (Million m3)'!AC235</f>
        <v>67.040000000000006</v>
      </c>
      <c r="O238" s="56">
        <f>'Month (Million m3)'!AD235</f>
        <v>457.6</v>
      </c>
      <c r="P238" s="56">
        <f t="shared" si="20"/>
        <v>270.92000000000007</v>
      </c>
      <c r="Q238" s="56">
        <f>'Month (Million m3)'!AF235</f>
        <v>1503.9</v>
      </c>
      <c r="R238" s="56">
        <f>'Month (Million m3)'!AG235</f>
        <v>6525.96</v>
      </c>
    </row>
    <row r="239" spans="1:18" x14ac:dyDescent="0.3">
      <c r="A239" s="32">
        <f t="shared" si="23"/>
        <v>2019</v>
      </c>
      <c r="B239" s="15" t="s">
        <v>85</v>
      </c>
      <c r="C239" s="41">
        <f>'Month (Million m3)'!B236+C238</f>
        <v>290.05</v>
      </c>
      <c r="D239" s="41">
        <f>'Month (Million m3)'!C236+D238</f>
        <v>1264.51</v>
      </c>
      <c r="E239" s="41">
        <f>'Month (Million m3)'!D236+E238</f>
        <v>4239.13</v>
      </c>
      <c r="F239" s="41">
        <f>'Month (Million m3)'!E236+F238</f>
        <v>1048.33</v>
      </c>
      <c r="G239" s="41">
        <f>'Month (Million m3)'!F236+G238</f>
        <v>1153.0900000000001</v>
      </c>
      <c r="H239" s="41">
        <f>'Month (Million m3)'!G236+H238</f>
        <v>273.99</v>
      </c>
      <c r="I239" s="41">
        <f>'Month (Million m3)'!H236+I238</f>
        <v>0</v>
      </c>
      <c r="J239" s="41">
        <f>'Month (Million m3)'!I236+J238</f>
        <v>6714.54</v>
      </c>
      <c r="K239" s="41">
        <f>'Month (Million m3)'!K236+K238</f>
        <v>79.47</v>
      </c>
      <c r="L239" s="41">
        <f>'Month (Million m3)'!Z236+L238</f>
        <v>559.28</v>
      </c>
      <c r="M239" s="41">
        <f>'Month (Million m3)'!AA236+M238</f>
        <v>1006.6700000000001</v>
      </c>
      <c r="N239" s="41">
        <f>'Month (Million m3)'!AC236+N238</f>
        <v>67.040000000000006</v>
      </c>
      <c r="O239" s="41">
        <f>'Month (Million m3)'!AD236+O238</f>
        <v>457.6</v>
      </c>
      <c r="P239" s="41">
        <f t="shared" si="20"/>
        <v>436.22000000000037</v>
      </c>
      <c r="Q239" s="41">
        <f>'Month (Million m3)'!AF236+Q238</f>
        <v>2606.2800000000002</v>
      </c>
      <c r="R239" s="41">
        <f>'Month (Million m3)'!AG236+R238</f>
        <v>10875.39</v>
      </c>
    </row>
    <row r="240" spans="1:18" x14ac:dyDescent="0.3">
      <c r="A240" s="32">
        <f t="shared" si="23"/>
        <v>2019</v>
      </c>
      <c r="B240" s="15" t="s">
        <v>86</v>
      </c>
      <c r="C240" s="41">
        <f>'Month (Million m3)'!B237+C239</f>
        <v>290.55</v>
      </c>
      <c r="D240" s="41">
        <f>'Month (Million m3)'!C237+D239</f>
        <v>1268.1600000000001</v>
      </c>
      <c r="E240" s="41">
        <f>'Month (Million m3)'!D237+E239</f>
        <v>5967.24</v>
      </c>
      <c r="F240" s="41">
        <f>'Month (Million m3)'!E237+F239</f>
        <v>1610.02</v>
      </c>
      <c r="G240" s="41">
        <f>'Month (Million m3)'!F237+G239</f>
        <v>1364.0200000000002</v>
      </c>
      <c r="H240" s="41">
        <f>'Month (Million m3)'!G237+H239</f>
        <v>416.70000000000005</v>
      </c>
      <c r="I240" s="41">
        <f>'Month (Million m3)'!H237+I239</f>
        <v>0</v>
      </c>
      <c r="J240" s="41">
        <f>'Month (Million m3)'!I237+J239</f>
        <v>9357.98</v>
      </c>
      <c r="K240" s="41">
        <f>'Month (Million m3)'!K237+K239</f>
        <v>335.15999999999997</v>
      </c>
      <c r="L240" s="41">
        <f>'Month (Million m3)'!Z237+L239</f>
        <v>1457.22</v>
      </c>
      <c r="M240" s="41">
        <f>'Month (Million m3)'!AA237+M239</f>
        <v>1299.1100000000001</v>
      </c>
      <c r="N240" s="41">
        <f>'Month (Million m3)'!AC237+N239</f>
        <v>67.040000000000006</v>
      </c>
      <c r="O240" s="41">
        <f>'Month (Million m3)'!AD237+O239</f>
        <v>557.36</v>
      </c>
      <c r="P240" s="41">
        <f t="shared" si="20"/>
        <v>514.76999999999964</v>
      </c>
      <c r="Q240" s="41">
        <f>'Month (Million m3)'!AF237+Q239</f>
        <v>4230.66</v>
      </c>
      <c r="R240" s="41">
        <f>'Month (Million m3)'!AG237+R239</f>
        <v>15147.36</v>
      </c>
    </row>
    <row r="241" spans="1:18" x14ac:dyDescent="0.3">
      <c r="A241" s="32">
        <f t="shared" si="23"/>
        <v>2019</v>
      </c>
      <c r="B241" s="15" t="s">
        <v>87</v>
      </c>
      <c r="C241" s="41">
        <f>'Month (Million m3)'!B238+C240</f>
        <v>290.55</v>
      </c>
      <c r="D241" s="41">
        <f>'Month (Million m3)'!C238+D240</f>
        <v>1269.5400000000002</v>
      </c>
      <c r="E241" s="41">
        <f>'Month (Million m3)'!D238+E240</f>
        <v>7133.67</v>
      </c>
      <c r="F241" s="41">
        <f>'Month (Million m3)'!E238+F240</f>
        <v>2174.81</v>
      </c>
      <c r="G241" s="41">
        <f>'Month (Million m3)'!F238+G240</f>
        <v>1472.1200000000001</v>
      </c>
      <c r="H241" s="41">
        <f>'Month (Million m3)'!G238+H240</f>
        <v>553.1400000000001</v>
      </c>
      <c r="I241" s="41">
        <f>'Month (Million m3)'!H238+I240</f>
        <v>0</v>
      </c>
      <c r="J241" s="41">
        <f>'Month (Million m3)'!I238+J240</f>
        <v>11333.74</v>
      </c>
      <c r="K241" s="41">
        <f>'Month (Million m3)'!K238+K240</f>
        <v>512.74</v>
      </c>
      <c r="L241" s="41">
        <f>'Month (Million m3)'!Z238+L240</f>
        <v>2783</v>
      </c>
      <c r="M241" s="41">
        <f>'Month (Million m3)'!AA238+M240</f>
        <v>1492.66</v>
      </c>
      <c r="N241" s="41">
        <f>'Month (Million m3)'!AC238+N240</f>
        <v>165.73000000000002</v>
      </c>
      <c r="O241" s="41">
        <f>'Month (Million m3)'!AD238+O240</f>
        <v>656.79</v>
      </c>
      <c r="P241" s="41">
        <f t="shared" si="20"/>
        <v>767.81999999999994</v>
      </c>
      <c r="Q241" s="41">
        <f>'Month (Million m3)'!AF238+Q240</f>
        <v>6378.74</v>
      </c>
      <c r="R241" s="41">
        <f>'Month (Million m3)'!AG238+R240</f>
        <v>19272.580000000002</v>
      </c>
    </row>
    <row r="242" spans="1:18" x14ac:dyDescent="0.3">
      <c r="A242" s="32">
        <f t="shared" si="23"/>
        <v>2019</v>
      </c>
      <c r="B242" s="15" t="s">
        <v>88</v>
      </c>
      <c r="C242" s="41">
        <f>'Month (Million m3)'!B239+C241</f>
        <v>290.55</v>
      </c>
      <c r="D242" s="41">
        <f>'Month (Million m3)'!C239+D241</f>
        <v>1271.2600000000002</v>
      </c>
      <c r="E242" s="41">
        <f>'Month (Million m3)'!D239+E241</f>
        <v>7961.07</v>
      </c>
      <c r="F242" s="41">
        <f>'Month (Million m3)'!E239+F241</f>
        <v>2728.25</v>
      </c>
      <c r="G242" s="41">
        <f>'Month (Million m3)'!F239+G241</f>
        <v>1546.92</v>
      </c>
      <c r="H242" s="41">
        <f>'Month (Million m3)'!G239+H241</f>
        <v>681.34000000000015</v>
      </c>
      <c r="I242" s="41">
        <f>'Month (Million m3)'!H239+I241</f>
        <v>0</v>
      </c>
      <c r="J242" s="41">
        <f>'Month (Million m3)'!I239+J241</f>
        <v>12917.59</v>
      </c>
      <c r="K242" s="41">
        <f>'Month (Million m3)'!K239+K241</f>
        <v>591.61</v>
      </c>
      <c r="L242" s="41">
        <f>'Month (Million m3)'!Z239+L241</f>
        <v>4814.6499999999996</v>
      </c>
      <c r="M242" s="41">
        <f>'Month (Million m3)'!AA239+M241</f>
        <v>1492.66</v>
      </c>
      <c r="N242" s="41">
        <f>'Month (Million m3)'!AC239+N241</f>
        <v>165.73000000000002</v>
      </c>
      <c r="O242" s="41">
        <f>'Month (Million m3)'!AD239+O241</f>
        <v>656.79</v>
      </c>
      <c r="P242" s="41">
        <f t="shared" si="20"/>
        <v>767.82000000000085</v>
      </c>
      <c r="Q242" s="41">
        <f>'Month (Million m3)'!AF239+Q241</f>
        <v>8489.26</v>
      </c>
      <c r="R242" s="41">
        <f>'Month (Million m3)'!AG239+R241</f>
        <v>22968.660000000003</v>
      </c>
    </row>
    <row r="243" spans="1:18" x14ac:dyDescent="0.3">
      <c r="A243" s="32">
        <f t="shared" si="23"/>
        <v>2019</v>
      </c>
      <c r="B243" s="15" t="s">
        <v>89</v>
      </c>
      <c r="C243" s="41">
        <f>'Month (Million m3)'!B240+C242</f>
        <v>290.55</v>
      </c>
      <c r="D243" s="41">
        <f>'Month (Million m3)'!C240+D242</f>
        <v>1271.2600000000002</v>
      </c>
      <c r="E243" s="41">
        <f>'Month (Million m3)'!D240+E242</f>
        <v>9674.56</v>
      </c>
      <c r="F243" s="41">
        <f>'Month (Million m3)'!E240+F242</f>
        <v>3217.23</v>
      </c>
      <c r="G243" s="41">
        <f>'Month (Million m3)'!F240+G242</f>
        <v>1688.0800000000002</v>
      </c>
      <c r="H243" s="41">
        <f>'Month (Million m3)'!G240+H242</f>
        <v>814.72000000000014</v>
      </c>
      <c r="I243" s="41">
        <f>'Month (Million m3)'!H240+I242</f>
        <v>0</v>
      </c>
      <c r="J243" s="41">
        <f>'Month (Million m3)'!I240+J242</f>
        <v>15394.6</v>
      </c>
      <c r="K243" s="41">
        <f>'Month (Million m3)'!K240+K242</f>
        <v>670.67000000000007</v>
      </c>
      <c r="L243" s="41">
        <f>'Month (Million m3)'!Z240+L242</f>
        <v>5252.92</v>
      </c>
      <c r="M243" s="41">
        <f>'Month (Million m3)'!AA240+M242</f>
        <v>1590.0900000000001</v>
      </c>
      <c r="N243" s="41">
        <f>'Month (Million m3)'!AC240+N242</f>
        <v>165.73000000000002</v>
      </c>
      <c r="O243" s="41">
        <f>'Month (Million m3)'!AD240+O242</f>
        <v>656.79</v>
      </c>
      <c r="P243" s="41">
        <f t="shared" si="20"/>
        <v>767.82000000000016</v>
      </c>
      <c r="Q243" s="41">
        <f>'Month (Million m3)'!AF240+Q242</f>
        <v>9104.02</v>
      </c>
      <c r="R243" s="41">
        <f>'Month (Million m3)'!AG240+R242</f>
        <v>26060.430000000004</v>
      </c>
    </row>
    <row r="244" spans="1:18" x14ac:dyDescent="0.3">
      <c r="A244" s="32">
        <f t="shared" si="23"/>
        <v>2019</v>
      </c>
      <c r="B244" s="15" t="s">
        <v>90</v>
      </c>
      <c r="C244" s="41">
        <f>'Month (Million m3)'!B241+C243</f>
        <v>290.55</v>
      </c>
      <c r="D244" s="41">
        <f>'Month (Million m3)'!C241+D243</f>
        <v>1274.0500000000002</v>
      </c>
      <c r="E244" s="41">
        <f>'Month (Million m3)'!D241+E243</f>
        <v>10815.39</v>
      </c>
      <c r="F244" s="41">
        <f>'Month (Million m3)'!E241+F243</f>
        <v>3731.4</v>
      </c>
      <c r="G244" s="41">
        <f>'Month (Million m3)'!F241+G243</f>
        <v>1748.0300000000002</v>
      </c>
      <c r="H244" s="41">
        <f>'Month (Million m3)'!G241+H243</f>
        <v>964.48000000000013</v>
      </c>
      <c r="I244" s="41">
        <f>'Month (Million m3)'!H241+I243</f>
        <v>0</v>
      </c>
      <c r="J244" s="41">
        <f>'Month (Million m3)'!I241+J243</f>
        <v>17259.3</v>
      </c>
      <c r="K244" s="41">
        <f>'Month (Million m3)'!K241+K243</f>
        <v>670.67000000000007</v>
      </c>
      <c r="L244" s="41">
        <f>'Month (Million m3)'!Z241+L243</f>
        <v>5568</v>
      </c>
      <c r="M244" s="41">
        <f>'Month (Million m3)'!AA241+M243</f>
        <v>1778.64</v>
      </c>
      <c r="N244" s="41">
        <f>'Month (Million m3)'!AC241+N243</f>
        <v>165.73000000000002</v>
      </c>
      <c r="O244" s="41">
        <f>'Month (Million m3)'!AD241+O243</f>
        <v>656.79</v>
      </c>
      <c r="P244" s="41">
        <f t="shared" si="20"/>
        <v>767.81999999999948</v>
      </c>
      <c r="Q244" s="41">
        <f>'Month (Million m3)'!AF241+Q243</f>
        <v>9607.65</v>
      </c>
      <c r="R244" s="41">
        <f>'Month (Million m3)'!AG241+R243</f>
        <v>28431.550000000003</v>
      </c>
    </row>
    <row r="245" spans="1:18" x14ac:dyDescent="0.3">
      <c r="A245" s="32">
        <f t="shared" si="23"/>
        <v>2019</v>
      </c>
      <c r="B245" s="15" t="s">
        <v>91</v>
      </c>
      <c r="C245" s="41">
        <f>'Month (Million m3)'!B242+C244</f>
        <v>290.55</v>
      </c>
      <c r="D245" s="41">
        <f>'Month (Million m3)'!C242+D244</f>
        <v>1300.8000000000002</v>
      </c>
      <c r="E245" s="41">
        <f>'Month (Million m3)'!D242+E244</f>
        <v>11701.91</v>
      </c>
      <c r="F245" s="41">
        <f>'Month (Million m3)'!E242+F244</f>
        <v>4054.6</v>
      </c>
      <c r="G245" s="41">
        <f>'Month (Million m3)'!F242+G244</f>
        <v>1810.3400000000001</v>
      </c>
      <c r="H245" s="41">
        <f>'Month (Million m3)'!G242+H244</f>
        <v>1117.2700000000002</v>
      </c>
      <c r="I245" s="41">
        <f>'Month (Million m3)'!H242+I244</f>
        <v>0</v>
      </c>
      <c r="J245" s="41">
        <f>'Month (Million m3)'!I242+J244</f>
        <v>18684.129999999997</v>
      </c>
      <c r="K245" s="41">
        <f>'Month (Million m3)'!K242+K244</f>
        <v>749.60000000000014</v>
      </c>
      <c r="L245" s="41">
        <f>'Month (Million m3)'!Z242+L244</f>
        <v>5568</v>
      </c>
      <c r="M245" s="41">
        <f>'Month (Million m3)'!AA242+M244</f>
        <v>1778.64</v>
      </c>
      <c r="N245" s="41">
        <f>'Month (Million m3)'!AC242+N244</f>
        <v>165.73000000000002</v>
      </c>
      <c r="O245" s="41">
        <f>'Month (Million m3)'!AD242+O244</f>
        <v>656.79</v>
      </c>
      <c r="P245" s="41">
        <f t="shared" si="20"/>
        <v>767.81999999999948</v>
      </c>
      <c r="Q245" s="41">
        <f>'Month (Million m3)'!AF242+Q244</f>
        <v>9686.58</v>
      </c>
      <c r="R245" s="41">
        <f>'Month (Million m3)'!AG242+R244</f>
        <v>29962.06</v>
      </c>
    </row>
    <row r="246" spans="1:18" x14ac:dyDescent="0.3">
      <c r="A246" s="32">
        <f t="shared" si="23"/>
        <v>2019</v>
      </c>
      <c r="B246" s="15" t="s">
        <v>92</v>
      </c>
      <c r="C246" s="41">
        <f>'Month (Million m3)'!B243+C245</f>
        <v>290.55</v>
      </c>
      <c r="D246" s="41">
        <f>'Month (Million m3)'!C243+D245</f>
        <v>1324.39</v>
      </c>
      <c r="E246" s="41">
        <f>'Month (Million m3)'!D243+E245</f>
        <v>11876.17</v>
      </c>
      <c r="F246" s="41">
        <f>'Month (Million m3)'!E243+F245</f>
        <v>4535.17</v>
      </c>
      <c r="G246" s="41">
        <f>'Month (Million m3)'!F243+G245</f>
        <v>1928.7500000000002</v>
      </c>
      <c r="H246" s="41">
        <f>'Month (Million m3)'!G243+H245</f>
        <v>1117.2700000000002</v>
      </c>
      <c r="I246" s="41">
        <f>'Month (Million m3)'!H243+I245</f>
        <v>0</v>
      </c>
      <c r="J246" s="41">
        <f>'Month (Million m3)'!I243+J245</f>
        <v>19457.37</v>
      </c>
      <c r="K246" s="41">
        <f>'Month (Million m3)'!K243+K245</f>
        <v>749.60000000000014</v>
      </c>
      <c r="L246" s="41">
        <f>'Month (Million m3)'!Z243+L245</f>
        <v>6469.3099999999995</v>
      </c>
      <c r="M246" s="41">
        <f>'Month (Million m3)'!AA243+M245</f>
        <v>1955.9</v>
      </c>
      <c r="N246" s="41">
        <f>'Month (Million m3)'!AC243+N245</f>
        <v>165.73000000000002</v>
      </c>
      <c r="O246" s="41">
        <f>'Month (Million m3)'!AD243+O245</f>
        <v>779.70999999999992</v>
      </c>
      <c r="P246" s="41">
        <f t="shared" si="20"/>
        <v>767.81999999999982</v>
      </c>
      <c r="Q246" s="41">
        <f>'Month (Million m3)'!AF243+Q245</f>
        <v>10888.07</v>
      </c>
      <c r="R246" s="41">
        <f>'Month (Million m3)'!AG243+R245</f>
        <v>31960.370000000003</v>
      </c>
    </row>
    <row r="247" spans="1:18" x14ac:dyDescent="0.3">
      <c r="A247" s="32">
        <f t="shared" si="23"/>
        <v>2019</v>
      </c>
      <c r="B247" s="15" t="s">
        <v>93</v>
      </c>
      <c r="C247" s="41">
        <f>'Month (Million m3)'!B244+C246</f>
        <v>290.55</v>
      </c>
      <c r="D247" s="41">
        <f>'Month (Million m3)'!C244+D246</f>
        <v>1376.23</v>
      </c>
      <c r="E247" s="41">
        <f>'Month (Million m3)'!D244+E246</f>
        <v>12986.28</v>
      </c>
      <c r="F247" s="41">
        <f>'Month (Million m3)'!E244+F246</f>
        <v>5026.8</v>
      </c>
      <c r="G247" s="41">
        <f>'Month (Million m3)'!F244+G246</f>
        <v>2040.9700000000003</v>
      </c>
      <c r="H247" s="41">
        <f>'Month (Million m3)'!G244+H246</f>
        <v>1264.1800000000003</v>
      </c>
      <c r="I247" s="41">
        <f>'Month (Million m3)'!H244+I246</f>
        <v>0</v>
      </c>
      <c r="J247" s="41">
        <f>'Month (Million m3)'!I244+J246</f>
        <v>21318.25</v>
      </c>
      <c r="K247" s="41">
        <f>'Month (Million m3)'!K244+K246</f>
        <v>828.55000000000018</v>
      </c>
      <c r="L247" s="41">
        <f>'Month (Million m3)'!Z244+L246</f>
        <v>7895.2199999999993</v>
      </c>
      <c r="M247" s="41">
        <f>'Month (Million m3)'!AA244+M246</f>
        <v>2043.96</v>
      </c>
      <c r="N247" s="41">
        <f>'Month (Million m3)'!AC244+N246</f>
        <v>165.73000000000002</v>
      </c>
      <c r="O247" s="41">
        <f>'Month (Million m3)'!AD244+O246</f>
        <v>942.81999999999994</v>
      </c>
      <c r="P247" s="41">
        <f t="shared" si="20"/>
        <v>767.81999999999994</v>
      </c>
      <c r="Q247" s="41">
        <f>'Month (Million m3)'!AF244+Q246</f>
        <v>12644.1</v>
      </c>
      <c r="R247" s="41">
        <f>'Month (Million m3)'!AG244+R246</f>
        <v>35629.120000000003</v>
      </c>
    </row>
    <row r="248" spans="1:18" x14ac:dyDescent="0.3">
      <c r="A248" s="32">
        <f t="shared" si="23"/>
        <v>2019</v>
      </c>
      <c r="B248" s="15" t="s">
        <v>94</v>
      </c>
      <c r="C248" s="41">
        <f>'Month (Million m3)'!B245+C247</f>
        <v>344.24</v>
      </c>
      <c r="D248" s="41">
        <f>'Month (Million m3)'!C245+D247</f>
        <v>1497.55</v>
      </c>
      <c r="E248" s="41">
        <f>'Month (Million m3)'!D245+E247</f>
        <v>14943.54</v>
      </c>
      <c r="F248" s="41">
        <f>'Month (Million m3)'!E245+F247</f>
        <v>5275.51</v>
      </c>
      <c r="G248" s="41">
        <f>'Month (Million m3)'!F245+G247</f>
        <v>2468.1900000000005</v>
      </c>
      <c r="H248" s="41">
        <f>'Month (Million m3)'!G245+H247</f>
        <v>1412.5200000000002</v>
      </c>
      <c r="I248" s="41">
        <f>'Month (Million m3)'!H245+I247</f>
        <v>2.14</v>
      </c>
      <c r="J248" s="41">
        <f>'Month (Million m3)'!I245+J247</f>
        <v>24101.919999999998</v>
      </c>
      <c r="K248" s="41">
        <f>'Month (Million m3)'!K245+K247</f>
        <v>828.55000000000018</v>
      </c>
      <c r="L248" s="41">
        <f>'Month (Million m3)'!Z245+L247</f>
        <v>8178.7199999999993</v>
      </c>
      <c r="M248" s="41">
        <f>'Month (Million m3)'!AA245+M247</f>
        <v>2234.0500000000002</v>
      </c>
      <c r="N248" s="41">
        <f>'Month (Million m3)'!AC245+N247</f>
        <v>348.99</v>
      </c>
      <c r="O248" s="41">
        <f>'Month (Million m3)'!AD245+O247</f>
        <v>1641.19</v>
      </c>
      <c r="P248" s="41">
        <f t="shared" si="20"/>
        <v>1012.6400000000008</v>
      </c>
      <c r="Q248" s="41">
        <f>'Month (Million m3)'!AF245+Q247</f>
        <v>14244.14</v>
      </c>
      <c r="R248" s="41">
        <f>'Month (Million m3)'!AG245+R247</f>
        <v>40187.850000000006</v>
      </c>
    </row>
    <row r="249" spans="1:18" x14ac:dyDescent="0.3">
      <c r="A249" s="32">
        <f t="shared" si="23"/>
        <v>2019</v>
      </c>
      <c r="B249" s="15" t="s">
        <v>95</v>
      </c>
      <c r="C249" s="41">
        <f>'Month (Million m3)'!B246+C248</f>
        <v>366.02</v>
      </c>
      <c r="D249" s="41">
        <f>'Month (Million m3)'!C246+D248</f>
        <v>1581.31</v>
      </c>
      <c r="E249" s="41">
        <f>'Month (Million m3)'!D246+E248</f>
        <v>16929.27</v>
      </c>
      <c r="F249" s="41">
        <f>'Month (Million m3)'!E246+F248</f>
        <v>5758.33</v>
      </c>
      <c r="G249" s="41">
        <f>'Month (Million m3)'!F246+G248</f>
        <v>2717.1700000000005</v>
      </c>
      <c r="H249" s="41">
        <f>'Month (Million m3)'!G246+H248</f>
        <v>1571.6800000000003</v>
      </c>
      <c r="I249" s="41">
        <f>'Month (Million m3)'!H246+I248</f>
        <v>7.26</v>
      </c>
      <c r="J249" s="41">
        <f>'Month (Million m3)'!I246+J248</f>
        <v>26983.73</v>
      </c>
      <c r="K249" s="51">
        <f>'Month (Million m3)'!K246+K248</f>
        <v>909.27000000000021</v>
      </c>
      <c r="L249" s="41">
        <f>'Month (Million m3)'!Z246+L248</f>
        <v>8461.6099999999988</v>
      </c>
      <c r="M249" s="41">
        <f>'Month (Million m3)'!AA246+M248</f>
        <v>2769.19</v>
      </c>
      <c r="N249" s="41">
        <f>'Month (Million m3)'!AC246+N248</f>
        <v>910.19</v>
      </c>
      <c r="O249" s="41">
        <f>'Month (Million m3)'!AD246+O248</f>
        <v>2723.06</v>
      </c>
      <c r="P249" s="41">
        <f t="shared" si="20"/>
        <v>1330.7900000000009</v>
      </c>
      <c r="Q249" s="41">
        <f>'Month (Million m3)'!AF246+Q248</f>
        <v>17104.11</v>
      </c>
      <c r="R249" s="41">
        <f>'Month (Million m3)'!AG246+R248</f>
        <v>46035.170000000006</v>
      </c>
    </row>
    <row r="250" spans="1:18" x14ac:dyDescent="0.3">
      <c r="A250" s="54">
        <v>2020</v>
      </c>
      <c r="B250" s="55" t="s">
        <v>167</v>
      </c>
      <c r="C250" s="56">
        <f>'Month (Million m3)'!B247</f>
        <v>0</v>
      </c>
      <c r="D250" s="56">
        <f>'Month (Million m3)'!C247</f>
        <v>13.55</v>
      </c>
      <c r="E250" s="56">
        <f>'Month (Million m3)'!D247</f>
        <v>926.33</v>
      </c>
      <c r="F250" s="56">
        <f>'Month (Million m3)'!E247</f>
        <v>528.19000000000005</v>
      </c>
      <c r="G250" s="56">
        <f>'Month (Million m3)'!F247</f>
        <v>129.38</v>
      </c>
      <c r="H250" s="56">
        <f>'Month (Million m3)'!G247</f>
        <v>159.66</v>
      </c>
      <c r="I250" s="56">
        <f>'Month (Million m3)'!H247</f>
        <v>2.3199999999999998</v>
      </c>
      <c r="J250" s="56">
        <f>'Month (Million m3)'!I247</f>
        <v>1745.88</v>
      </c>
      <c r="K250" s="41">
        <f>'Month (Million m3)'!K247</f>
        <v>0</v>
      </c>
      <c r="L250" s="56">
        <f>'Month (Million m3)'!Z247</f>
        <v>612.97</v>
      </c>
      <c r="M250" s="56">
        <f>'Month (Million m3)'!AA247</f>
        <v>308.52999999999997</v>
      </c>
      <c r="N250" s="56">
        <f>'Month (Million m3)'!AC247</f>
        <v>165.09</v>
      </c>
      <c r="O250" s="56">
        <f>'Month (Million m3)'!AD247</f>
        <v>998.51</v>
      </c>
      <c r="P250" s="56">
        <f t="shared" si="20"/>
        <v>158.72000000000025</v>
      </c>
      <c r="Q250" s="56">
        <f>'Month (Million m3)'!AF247</f>
        <v>2243.8200000000002</v>
      </c>
      <c r="R250" s="56">
        <f>'Month (Million m3)'!AG247</f>
        <v>4003.26</v>
      </c>
    </row>
    <row r="251" spans="1:18" x14ac:dyDescent="0.3">
      <c r="A251" s="32">
        <f t="shared" si="23"/>
        <v>2020</v>
      </c>
      <c r="B251" s="15" t="s">
        <v>168</v>
      </c>
      <c r="C251" s="41">
        <f>'Month (Million m3)'!B248+C250</f>
        <v>7.92</v>
      </c>
      <c r="D251" s="41">
        <f>'Month (Million m3)'!C248+D250</f>
        <v>84.47</v>
      </c>
      <c r="E251" s="41">
        <f>'Month (Million m3)'!D248+E250</f>
        <v>2414.2400000000002</v>
      </c>
      <c r="F251" s="41">
        <f>'Month (Million m3)'!E248+F250</f>
        <v>991.96</v>
      </c>
      <c r="G251" s="41">
        <f>'Month (Million m3)'!F248+G250</f>
        <v>311.48</v>
      </c>
      <c r="H251" s="41">
        <f>'Month (Million m3)'!G248+H250</f>
        <v>303.87</v>
      </c>
      <c r="I251" s="41">
        <f>'Month (Million m3)'!H248+I250</f>
        <v>4.38</v>
      </c>
      <c r="J251" s="41">
        <f>'Month (Million m3)'!I248+J250</f>
        <v>4025.9300000000003</v>
      </c>
      <c r="K251" s="41">
        <f>'Month (Million m3)'!K248+K250</f>
        <v>0</v>
      </c>
      <c r="L251" s="41">
        <f>'Month (Million m3)'!Z248+L250</f>
        <v>1014.25</v>
      </c>
      <c r="M251" s="41">
        <f>'Month (Million m3)'!AA248+M250</f>
        <v>792.6099999999999</v>
      </c>
      <c r="N251" s="41">
        <f>'Month (Million m3)'!AC248+N250</f>
        <v>343.34000000000003</v>
      </c>
      <c r="O251" s="41">
        <f>'Month (Million m3)'!AD248+O250</f>
        <v>1730.1</v>
      </c>
      <c r="P251" s="41">
        <f t="shared" si="20"/>
        <v>256.5300000000002</v>
      </c>
      <c r="Q251" s="41">
        <f>'Month (Million m3)'!AF248+Q250</f>
        <v>4136.83</v>
      </c>
      <c r="R251" s="41">
        <f>'Month (Million m3)'!AG248+R250</f>
        <v>8255.16</v>
      </c>
    </row>
    <row r="252" spans="1:18" x14ac:dyDescent="0.3">
      <c r="A252" s="32">
        <f t="shared" si="23"/>
        <v>2020</v>
      </c>
      <c r="B252" s="15" t="s">
        <v>169</v>
      </c>
      <c r="C252" s="41">
        <f>'Month (Million m3)'!B249+C251</f>
        <v>33.89</v>
      </c>
      <c r="D252" s="41">
        <f>'Month (Million m3)'!C249+D251</f>
        <v>100.08</v>
      </c>
      <c r="E252" s="41">
        <f>'Month (Million m3)'!D249+E251</f>
        <v>4522.8500000000004</v>
      </c>
      <c r="F252" s="41">
        <f>'Month (Million m3)'!E249+F251</f>
        <v>1520.1399999999999</v>
      </c>
      <c r="G252" s="41">
        <f>'Month (Million m3)'!F249+G251</f>
        <v>465.08000000000004</v>
      </c>
      <c r="H252" s="41">
        <f>'Month (Million m3)'!G249+H251</f>
        <v>459.11</v>
      </c>
      <c r="I252" s="41">
        <f>'Month (Million m3)'!H249+I251</f>
        <v>4.38</v>
      </c>
      <c r="J252" s="41">
        <f>'Month (Million m3)'!I249+J251</f>
        <v>6971.56</v>
      </c>
      <c r="K252" s="41">
        <f>'Month (Million m3)'!K249+K251</f>
        <v>0</v>
      </c>
      <c r="L252" s="41">
        <f>'Month (Million m3)'!Z249+L251</f>
        <v>1888.53</v>
      </c>
      <c r="M252" s="41">
        <f>'Month (Million m3)'!AA249+M251</f>
        <v>1087.1199999999999</v>
      </c>
      <c r="N252" s="41">
        <f>'Month (Million m3)'!AC249+N251</f>
        <v>528.67000000000007</v>
      </c>
      <c r="O252" s="41">
        <f>'Month (Million m3)'!AD249+O251</f>
        <v>2304.88</v>
      </c>
      <c r="P252" s="41">
        <f t="shared" si="20"/>
        <v>607</v>
      </c>
      <c r="Q252" s="41">
        <f>'Month (Million m3)'!AF249+Q251</f>
        <v>6416.2</v>
      </c>
      <c r="R252" s="41">
        <f>'Month (Million m3)'!AG249+R251</f>
        <v>13521.74</v>
      </c>
    </row>
    <row r="253" spans="1:18" x14ac:dyDescent="0.3">
      <c r="A253" s="32">
        <f t="shared" si="23"/>
        <v>2020</v>
      </c>
      <c r="B253" s="15" t="s">
        <v>170</v>
      </c>
      <c r="C253" s="41">
        <f>'Month (Million m3)'!B250+C252</f>
        <v>33.89</v>
      </c>
      <c r="D253" s="41">
        <f>'Month (Million m3)'!C250+D252</f>
        <v>100.08</v>
      </c>
      <c r="E253" s="41">
        <f>'Month (Million m3)'!D250+E252</f>
        <v>5009.1400000000003</v>
      </c>
      <c r="F253" s="41">
        <f>'Month (Million m3)'!E250+F252</f>
        <v>2001.57</v>
      </c>
      <c r="G253" s="41">
        <f>'Month (Million m3)'!F250+G252</f>
        <v>489.84000000000003</v>
      </c>
      <c r="H253" s="41">
        <f>'Month (Million m3)'!G250+H252</f>
        <v>614.01</v>
      </c>
      <c r="I253" s="41">
        <f>'Month (Million m3)'!H250+I252</f>
        <v>4.38</v>
      </c>
      <c r="J253" s="41">
        <f>'Month (Million m3)'!I250+J252</f>
        <v>8118.9400000000005</v>
      </c>
      <c r="K253" s="41">
        <f>'Month (Million m3)'!K250+K252</f>
        <v>0</v>
      </c>
      <c r="L253" s="41">
        <f>'Month (Million m3)'!Z250+L252</f>
        <v>3542.8599999999997</v>
      </c>
      <c r="M253" s="41">
        <f>'Month (Million m3)'!AA250+M252</f>
        <v>1087.1199999999999</v>
      </c>
      <c r="N253" s="41">
        <f>'Month (Million m3)'!AC250+N252</f>
        <v>719.95</v>
      </c>
      <c r="O253" s="41">
        <f>'Month (Million m3)'!AD250+O252</f>
        <v>2653.33</v>
      </c>
      <c r="P253" s="41">
        <f t="shared" si="20"/>
        <v>796.22000000000025</v>
      </c>
      <c r="Q253" s="41">
        <f>'Month (Million m3)'!AF250+Q252</f>
        <v>8799.48</v>
      </c>
      <c r="R253" s="41">
        <f>'Month (Million m3)'!AG250+R252</f>
        <v>17052.400000000001</v>
      </c>
    </row>
    <row r="254" spans="1:18" x14ac:dyDescent="0.3">
      <c r="A254" s="32">
        <f t="shared" si="23"/>
        <v>2020</v>
      </c>
      <c r="B254" s="15" t="s">
        <v>171</v>
      </c>
      <c r="C254" s="41">
        <f>'Month (Million m3)'!B251+C253</f>
        <v>33.89</v>
      </c>
      <c r="D254" s="41">
        <f>'Month (Million m3)'!C251+D253</f>
        <v>100.08</v>
      </c>
      <c r="E254" s="41">
        <f>'Month (Million m3)'!D251+E253</f>
        <v>5571.52</v>
      </c>
      <c r="F254" s="41">
        <f>'Month (Million m3)'!E251+F253</f>
        <v>2303.41</v>
      </c>
      <c r="G254" s="41">
        <f>'Month (Million m3)'!F251+G253</f>
        <v>502.08000000000004</v>
      </c>
      <c r="H254" s="41">
        <f>'Month (Million m3)'!G251+H253</f>
        <v>769.91</v>
      </c>
      <c r="I254" s="41">
        <f>'Month (Million m3)'!H251+I253</f>
        <v>4.38</v>
      </c>
      <c r="J254" s="41">
        <f>'Month (Million m3)'!I251+J253</f>
        <v>9151.3000000000011</v>
      </c>
      <c r="K254" s="41">
        <f>'Month (Million m3)'!K251+K253</f>
        <v>0</v>
      </c>
      <c r="L254" s="41">
        <f>'Month (Million m3)'!Z251+L253</f>
        <v>5130.3099999999995</v>
      </c>
      <c r="M254" s="41">
        <f>'Month (Million m3)'!AA251+M253</f>
        <v>1282.6599999999999</v>
      </c>
      <c r="N254" s="41">
        <f>'Month (Million m3)'!AC251+N253</f>
        <v>794.81000000000006</v>
      </c>
      <c r="O254" s="41">
        <f>'Month (Million m3)'!AD251+O253</f>
        <v>2653.33</v>
      </c>
      <c r="P254" s="41">
        <f t="shared" si="20"/>
        <v>876.91000000000122</v>
      </c>
      <c r="Q254" s="41">
        <f>'Month (Million m3)'!AF251+Q253</f>
        <v>10738.02</v>
      </c>
      <c r="R254" s="41">
        <f>'Month (Million m3)'!AG251+R253</f>
        <v>20023.29</v>
      </c>
    </row>
    <row r="255" spans="1:18" x14ac:dyDescent="0.3">
      <c r="A255" s="32">
        <f t="shared" si="23"/>
        <v>2020</v>
      </c>
      <c r="B255" s="15" t="s">
        <v>172</v>
      </c>
      <c r="C255" s="41">
        <f>'Month (Million m3)'!B252+C254</f>
        <v>33.89</v>
      </c>
      <c r="D255" s="41">
        <f>'Month (Million m3)'!C252+D254</f>
        <v>100.08</v>
      </c>
      <c r="E255" s="41">
        <f>'Month (Million m3)'!D252+E254</f>
        <v>6073.63</v>
      </c>
      <c r="F255" s="41">
        <f>'Month (Million m3)'!E252+F254</f>
        <v>2762.39</v>
      </c>
      <c r="G255" s="41">
        <f>'Month (Million m3)'!F252+G254</f>
        <v>613.66000000000008</v>
      </c>
      <c r="H255" s="41">
        <f>'Month (Million m3)'!G252+H254</f>
        <v>898.3</v>
      </c>
      <c r="I255" s="41">
        <f>'Month (Million m3)'!H252+I254</f>
        <v>4.38</v>
      </c>
      <c r="J255" s="41">
        <f>'Month (Million m3)'!I252+J254</f>
        <v>10352.370000000001</v>
      </c>
      <c r="K255" s="41">
        <f>'Month (Million m3)'!K252+K254</f>
        <v>0</v>
      </c>
      <c r="L255" s="41">
        <f>'Month (Million m3)'!Z252+L254</f>
        <v>6131.5099999999993</v>
      </c>
      <c r="M255" s="41">
        <f>'Month (Million m3)'!AA252+M254</f>
        <v>1381.4199999999998</v>
      </c>
      <c r="N255" s="41">
        <f>'Month (Million m3)'!AC252+N254</f>
        <v>794.81000000000006</v>
      </c>
      <c r="O255" s="41">
        <f>'Month (Million m3)'!AD252+O254</f>
        <v>2653.33</v>
      </c>
      <c r="P255" s="41">
        <f t="shared" si="20"/>
        <v>876.91000000000031</v>
      </c>
      <c r="Q255" s="41">
        <f>'Month (Million m3)'!AF252+Q254</f>
        <v>11837.98</v>
      </c>
      <c r="R255" s="41">
        <f>'Month (Million m3)'!AG252+R254</f>
        <v>22324.32</v>
      </c>
    </row>
    <row r="256" spans="1:18" x14ac:dyDescent="0.3">
      <c r="A256" s="32">
        <f t="shared" si="23"/>
        <v>2020</v>
      </c>
      <c r="B256" s="15" t="s">
        <v>173</v>
      </c>
      <c r="C256" s="41">
        <f>'Month (Million m3)'!B253+C255</f>
        <v>33.89</v>
      </c>
      <c r="D256" s="41">
        <f>'Month (Million m3)'!C253+D255</f>
        <v>100.08</v>
      </c>
      <c r="E256" s="41">
        <f>'Month (Million m3)'!D253+E255</f>
        <v>6965</v>
      </c>
      <c r="F256" s="41">
        <f>'Month (Million m3)'!E253+F255</f>
        <v>3231.71</v>
      </c>
      <c r="G256" s="41">
        <f>'Month (Million m3)'!F253+G255</f>
        <v>732.99000000000012</v>
      </c>
      <c r="H256" s="41">
        <f>'Month (Million m3)'!G253+H255</f>
        <v>1024.31</v>
      </c>
      <c r="I256" s="41">
        <f>'Month (Million m3)'!H253+I255</f>
        <v>4.38</v>
      </c>
      <c r="J256" s="41">
        <f>'Month (Million m3)'!I253+J255</f>
        <v>11958.41</v>
      </c>
      <c r="K256" s="41">
        <f>'Month (Million m3)'!K253+K255</f>
        <v>0</v>
      </c>
      <c r="L256" s="41">
        <f>'Month (Million m3)'!Z253+L255</f>
        <v>6817.3099999999995</v>
      </c>
      <c r="M256" s="41">
        <f>'Month (Million m3)'!AA253+M255</f>
        <v>1381.4199999999998</v>
      </c>
      <c r="N256" s="41">
        <f>'Month (Million m3)'!AC253+N255</f>
        <v>794.81000000000006</v>
      </c>
      <c r="O256" s="41">
        <f>'Month (Million m3)'!AD253+O255</f>
        <v>2805.0699999999997</v>
      </c>
      <c r="P256" s="41">
        <f t="shared" si="20"/>
        <v>876.91000000000122</v>
      </c>
      <c r="Q256" s="41">
        <f>'Month (Million m3)'!AF253+Q255</f>
        <v>12675.52</v>
      </c>
      <c r="R256" s="41">
        <f>'Month (Million m3)'!AG253+R255</f>
        <v>24767.9</v>
      </c>
    </row>
    <row r="257" spans="1:18" x14ac:dyDescent="0.3">
      <c r="A257" s="32">
        <f t="shared" si="23"/>
        <v>2020</v>
      </c>
      <c r="B257" s="15" t="s">
        <v>174</v>
      </c>
      <c r="C257" s="41">
        <f>'Month (Million m3)'!B254+C256</f>
        <v>33.89</v>
      </c>
      <c r="D257" s="41">
        <f>'Month (Million m3)'!C254+D256</f>
        <v>100.08</v>
      </c>
      <c r="E257" s="41">
        <f>'Month (Million m3)'!D254+E256</f>
        <v>7751.76</v>
      </c>
      <c r="F257" s="41">
        <f>'Month (Million m3)'!E254+F256</f>
        <v>3448.3</v>
      </c>
      <c r="G257" s="41">
        <f>'Month (Million m3)'!F254+G256</f>
        <v>790.42000000000007</v>
      </c>
      <c r="H257" s="41">
        <f>'Month (Million m3)'!G254+H256</f>
        <v>1145.06</v>
      </c>
      <c r="I257" s="41">
        <f>'Month (Million m3)'!H254+I256</f>
        <v>4.38</v>
      </c>
      <c r="J257" s="41">
        <f>'Month (Million m3)'!I254+J256</f>
        <v>13139.94</v>
      </c>
      <c r="K257" s="41">
        <f>'Month (Million m3)'!K254+K256</f>
        <v>0</v>
      </c>
      <c r="L257" s="41">
        <f>'Month (Million m3)'!Z254+L256</f>
        <v>7622.1299999999992</v>
      </c>
      <c r="M257" s="41">
        <f>'Month (Million m3)'!AA254+M256</f>
        <v>1381.4199999999998</v>
      </c>
      <c r="N257" s="41">
        <f>'Month (Million m3)'!AC254+N256</f>
        <v>794.81000000000006</v>
      </c>
      <c r="O257" s="41">
        <f>'Month (Million m3)'!AD254+O256</f>
        <v>2880.33</v>
      </c>
      <c r="P257" s="41">
        <f t="shared" si="20"/>
        <v>876.91000000000122</v>
      </c>
      <c r="Q257" s="41">
        <f>'Month (Million m3)'!AF254+Q256</f>
        <v>13555.6</v>
      </c>
      <c r="R257" s="41">
        <f>'Month (Million m3)'!AG254+R256</f>
        <v>26829.510000000002</v>
      </c>
    </row>
    <row r="258" spans="1:18" x14ac:dyDescent="0.3">
      <c r="A258" s="32">
        <f t="shared" si="23"/>
        <v>2020</v>
      </c>
      <c r="B258" s="15" t="s">
        <v>175</v>
      </c>
      <c r="C258" s="41">
        <f>'Month (Million m3)'!B255+C257</f>
        <v>33.89</v>
      </c>
      <c r="D258" s="41">
        <f>'Month (Million m3)'!C255+D257</f>
        <v>100.08</v>
      </c>
      <c r="E258" s="41">
        <f>'Month (Million m3)'!D255+E257</f>
        <v>8549.630000000001</v>
      </c>
      <c r="F258" s="41">
        <f>'Month (Million m3)'!E255+F257</f>
        <v>3933.6600000000003</v>
      </c>
      <c r="G258" s="41">
        <f>'Month (Million m3)'!F255+G257</f>
        <v>840.0100000000001</v>
      </c>
      <c r="H258" s="41">
        <f>'Month (Million m3)'!G255+H257</f>
        <v>1268.52</v>
      </c>
      <c r="I258" s="41">
        <f>'Month (Million m3)'!H255+I257</f>
        <v>4.38</v>
      </c>
      <c r="J258" s="41">
        <f>'Month (Million m3)'!I255+J257</f>
        <v>14596.220000000001</v>
      </c>
      <c r="K258" s="41">
        <f>'Month (Million m3)'!K255+K257</f>
        <v>0</v>
      </c>
      <c r="L258" s="41">
        <f>'Month (Million m3)'!Z255+L257</f>
        <v>8304.1099999999988</v>
      </c>
      <c r="M258" s="41">
        <f>'Month (Million m3)'!AA255+M257</f>
        <v>1381.4199999999998</v>
      </c>
      <c r="N258" s="41">
        <f>'Month (Million m3)'!AC255+N257</f>
        <v>794.81000000000006</v>
      </c>
      <c r="O258" s="41">
        <f>'Month (Million m3)'!AD255+O257</f>
        <v>2880.33</v>
      </c>
      <c r="P258" s="41">
        <f t="shared" si="20"/>
        <v>876.91000000000122</v>
      </c>
      <c r="Q258" s="41">
        <f>'Month (Million m3)'!AF255+Q257</f>
        <v>14237.58</v>
      </c>
      <c r="R258" s="41">
        <f>'Month (Million m3)'!AG255+R257</f>
        <v>28967.780000000002</v>
      </c>
    </row>
    <row r="259" spans="1:18" x14ac:dyDescent="0.3">
      <c r="A259" s="32">
        <f t="shared" si="23"/>
        <v>2020</v>
      </c>
      <c r="B259" s="15" t="s">
        <v>176</v>
      </c>
      <c r="C259" s="41">
        <f>'Month (Million m3)'!B256+C258</f>
        <v>84.38</v>
      </c>
      <c r="D259" s="41">
        <f>'Month (Million m3)'!C256+D258</f>
        <v>334.34</v>
      </c>
      <c r="E259" s="41">
        <f>'Month (Million m3)'!D256+E258</f>
        <v>10747.300000000001</v>
      </c>
      <c r="F259" s="41">
        <f>'Month (Million m3)'!E256+F258</f>
        <v>4364.5700000000006</v>
      </c>
      <c r="G259" s="41">
        <f>'Month (Million m3)'!F256+G258</f>
        <v>957.0200000000001</v>
      </c>
      <c r="H259" s="41">
        <f>'Month (Million m3)'!G256+H258</f>
        <v>1425.96</v>
      </c>
      <c r="I259" s="41">
        <f>'Month (Million m3)'!H256+I258</f>
        <v>4.38</v>
      </c>
      <c r="J259" s="41">
        <f>'Month (Million m3)'!I256+J258</f>
        <v>17499.25</v>
      </c>
      <c r="K259" s="41">
        <f>'Month (Million m3)'!K256+K258</f>
        <v>44.77</v>
      </c>
      <c r="L259" s="41">
        <f>'Month (Million m3)'!Z256+L258</f>
        <v>8773.4</v>
      </c>
      <c r="M259" s="41">
        <f>'Month (Million m3)'!AA256+M258</f>
        <v>1578.2699999999998</v>
      </c>
      <c r="N259" s="41">
        <f>'Month (Million m3)'!AC256+N258</f>
        <v>881.48</v>
      </c>
      <c r="O259" s="41">
        <f>'Month (Million m3)'!AD256+O258</f>
        <v>2880.33</v>
      </c>
      <c r="P259" s="41">
        <f t="shared" si="20"/>
        <v>968.02000000000089</v>
      </c>
      <c r="Q259" s="41">
        <f>'Month (Million m3)'!AF256+Q258</f>
        <v>15126.27</v>
      </c>
      <c r="R259" s="41">
        <f>'Month (Million m3)'!AG256+R258</f>
        <v>33044.240000000005</v>
      </c>
    </row>
    <row r="260" spans="1:18" x14ac:dyDescent="0.3">
      <c r="A260" s="32">
        <f t="shared" si="23"/>
        <v>2020</v>
      </c>
      <c r="B260" s="15" t="s">
        <v>177</v>
      </c>
      <c r="C260" s="41">
        <f>'Month (Million m3)'!B257+C259</f>
        <v>133.4</v>
      </c>
      <c r="D260" s="41">
        <f>'Month (Million m3)'!C257+D259</f>
        <v>564.81999999999994</v>
      </c>
      <c r="E260" s="41">
        <f>'Month (Million m3)'!D257+E259</f>
        <v>12888</v>
      </c>
      <c r="F260" s="41">
        <f>'Month (Million m3)'!E257+F259</f>
        <v>4829.8000000000011</v>
      </c>
      <c r="G260" s="41">
        <f>'Month (Million m3)'!F257+G259</f>
        <v>1177.5900000000001</v>
      </c>
      <c r="H260" s="41">
        <f>'Month (Million m3)'!G257+H259</f>
        <v>1580.13</v>
      </c>
      <c r="I260" s="41">
        <f>'Month (Million m3)'!H257+I259</f>
        <v>10.89</v>
      </c>
      <c r="J260" s="41">
        <f>'Month (Million m3)'!I257+J259</f>
        <v>20486.419999999998</v>
      </c>
      <c r="K260" s="41">
        <f>'Month (Million m3)'!K257+K259</f>
        <v>44.77</v>
      </c>
      <c r="L260" s="41">
        <f>'Month (Million m3)'!Z257+L259</f>
        <v>8897.02</v>
      </c>
      <c r="M260" s="41">
        <f>'Month (Million m3)'!AA257+M259</f>
        <v>1872.7899999999997</v>
      </c>
      <c r="N260" s="41">
        <f>'Month (Million m3)'!AC257+N259</f>
        <v>939.39</v>
      </c>
      <c r="O260" s="41">
        <f>'Month (Million m3)'!AD257+O259</f>
        <v>3883.4</v>
      </c>
      <c r="P260" s="41">
        <f t="shared" si="20"/>
        <v>1059.1099999999983</v>
      </c>
      <c r="Q260" s="41">
        <f>'Month (Million m3)'!AF257+Q259</f>
        <v>16696.48</v>
      </c>
      <c r="R260" s="41">
        <f>'Month (Million m3)'!AG257+R259</f>
        <v>37881.120000000003</v>
      </c>
    </row>
    <row r="261" spans="1:18" x14ac:dyDescent="0.3">
      <c r="A261" s="32">
        <f t="shared" si="23"/>
        <v>2020</v>
      </c>
      <c r="B261" s="15" t="s">
        <v>178</v>
      </c>
      <c r="C261" s="41">
        <f>'Month (Million m3)'!B258+C260</f>
        <v>324.87</v>
      </c>
      <c r="D261" s="41">
        <f>'Month (Million m3)'!C258+D260</f>
        <v>996.52</v>
      </c>
      <c r="E261" s="41">
        <f>'Month (Million m3)'!D258+E260</f>
        <v>15188.07</v>
      </c>
      <c r="F261" s="41">
        <f>'Month (Million m3)'!E258+F260</f>
        <v>5315.670000000001</v>
      </c>
      <c r="G261" s="41">
        <f>'Month (Million m3)'!F258+G260</f>
        <v>1904.9100000000003</v>
      </c>
      <c r="H261" s="41">
        <f>'Month (Million m3)'!G258+H260</f>
        <v>1736.52</v>
      </c>
      <c r="I261" s="41">
        <f>'Month (Million m3)'!H258+I260</f>
        <v>11.13</v>
      </c>
      <c r="J261" s="41">
        <f>'Month (Million m3)'!I258+J260</f>
        <v>24156.309999999998</v>
      </c>
      <c r="K261" s="51">
        <f>'Month (Million m3)'!K258+K260</f>
        <v>44.77</v>
      </c>
      <c r="L261" s="41">
        <f>'Month (Million m3)'!Z258+L260</f>
        <v>8897.02</v>
      </c>
      <c r="M261" s="41">
        <f>'Month (Million m3)'!AA258+M260</f>
        <v>2460.0199999999995</v>
      </c>
      <c r="N261" s="41">
        <f>'Month (Million m3)'!AC258+N260</f>
        <v>1037.3799999999999</v>
      </c>
      <c r="O261" s="41">
        <f>'Month (Million m3)'!AD258+O260</f>
        <v>4942.09</v>
      </c>
      <c r="P261" s="41">
        <f t="shared" si="20"/>
        <v>1059.1099999999988</v>
      </c>
      <c r="Q261" s="41">
        <f>'Month (Million m3)'!AF258+Q260</f>
        <v>18440.39</v>
      </c>
      <c r="R261" s="41">
        <f>'Month (Million m3)'!AG258+R260</f>
        <v>43918.090000000004</v>
      </c>
    </row>
    <row r="262" spans="1:18" x14ac:dyDescent="0.3">
      <c r="A262" s="54">
        <v>2021</v>
      </c>
      <c r="B262" s="133" t="s">
        <v>431</v>
      </c>
      <c r="C262" s="56">
        <f>'Month (Million m3)'!B259</f>
        <v>1223.17</v>
      </c>
      <c r="D262" s="56">
        <f>'Month (Million m3)'!C259</f>
        <v>1270.8599999999999</v>
      </c>
      <c r="E262" s="56">
        <f>'Month (Million m3)'!D259</f>
        <v>2314.59</v>
      </c>
      <c r="F262" s="56">
        <f>'Month (Million m3)'!E259</f>
        <v>532.79999999999995</v>
      </c>
      <c r="G262" s="56">
        <f>'Month (Million m3)'!F259</f>
        <v>938.59</v>
      </c>
      <c r="H262" s="56">
        <f>'Month (Million m3)'!G259</f>
        <v>157.62</v>
      </c>
      <c r="I262" s="56">
        <f>'Month (Million m3)'!H259</f>
        <v>0</v>
      </c>
      <c r="J262" s="56">
        <f>'Month (Million m3)'!I259</f>
        <v>3943.59</v>
      </c>
      <c r="K262" s="41">
        <f>'Month (Million m3)'!K259</f>
        <v>0</v>
      </c>
      <c r="L262" s="56">
        <f>'Month (Million m3)'!Z259</f>
        <v>0</v>
      </c>
      <c r="M262" s="56">
        <f>'Month (Million m3)'!AA259</f>
        <v>587.33000000000004</v>
      </c>
      <c r="N262" s="56">
        <f>'Month (Million m3)'!AC259</f>
        <v>0</v>
      </c>
      <c r="O262" s="56">
        <f>'Month (Million m3)'!AD259</f>
        <v>179.34</v>
      </c>
      <c r="P262" s="56">
        <f t="shared" si="20"/>
        <v>-1.000000000007617E-2</v>
      </c>
      <c r="Q262" s="56">
        <f>'Month (Million m3)'!AF259</f>
        <v>766.66</v>
      </c>
      <c r="R262" s="56">
        <f>'Month (Million m3)'!AG259</f>
        <v>7204.28</v>
      </c>
    </row>
    <row r="263" spans="1:18" x14ac:dyDescent="0.3">
      <c r="A263" s="32">
        <f t="shared" si="23"/>
        <v>2021</v>
      </c>
      <c r="B263" s="15" t="s">
        <v>562</v>
      </c>
      <c r="C263" s="41">
        <f>'Month (Million m3)'!B260+C262</f>
        <v>1525.5500000000002</v>
      </c>
      <c r="D263" s="41">
        <f>'Month (Million m3)'!C260+D262</f>
        <v>1727.77</v>
      </c>
      <c r="E263" s="41">
        <f>'Month (Million m3)'!D260+E262</f>
        <v>4314.6400000000003</v>
      </c>
      <c r="F263" s="41">
        <f>'Month (Million m3)'!E260+F262</f>
        <v>931.92</v>
      </c>
      <c r="G263" s="41">
        <f>'Month (Million m3)'!F260+G262</f>
        <v>1246.58</v>
      </c>
      <c r="H263" s="41">
        <f>'Month (Million m3)'!G260+H262</f>
        <v>294.39999999999998</v>
      </c>
      <c r="I263" s="41">
        <f>'Month (Million m3)'!H260+I262</f>
        <v>1.23</v>
      </c>
      <c r="J263" s="41">
        <f>'Month (Million m3)'!I260+J262</f>
        <v>6788.76</v>
      </c>
      <c r="K263" s="41">
        <f>'Month (Million m3)'!K260+K262</f>
        <v>0</v>
      </c>
      <c r="L263" s="41">
        <f>'Month (Million m3)'!Z260+L262</f>
        <v>156.31</v>
      </c>
      <c r="M263" s="41">
        <f>'Month (Million m3)'!AA260+M262</f>
        <v>1167.4000000000001</v>
      </c>
      <c r="N263" s="41">
        <f>'Month (Million m3)'!AC260+N262</f>
        <v>0</v>
      </c>
      <c r="O263" s="41">
        <f>'Month (Million m3)'!AD260+O262</f>
        <v>1329.36</v>
      </c>
      <c r="P263" s="41">
        <f t="shared" si="20"/>
        <v>0</v>
      </c>
      <c r="Q263" s="41">
        <f>'Month (Million m3)'!AF260+Q262</f>
        <v>2653.07</v>
      </c>
      <c r="R263" s="41">
        <f>'Month (Million m3)'!AG260+R262</f>
        <v>12695.15</v>
      </c>
    </row>
    <row r="264" spans="1:18" x14ac:dyDescent="0.3">
      <c r="A264" s="32">
        <f t="shared" si="23"/>
        <v>2021</v>
      </c>
      <c r="B264" s="15" t="s">
        <v>563</v>
      </c>
      <c r="C264" s="41">
        <f>'Month (Million m3)'!B261+C263</f>
        <v>1741.2600000000002</v>
      </c>
      <c r="D264" s="41">
        <f>'Month (Million m3)'!C261+D263</f>
        <v>1895.43</v>
      </c>
      <c r="E264" s="41">
        <f>'Month (Million m3)'!D261+E263</f>
        <v>6380.97</v>
      </c>
      <c r="F264" s="41">
        <f>'Month (Million m3)'!E261+F263</f>
        <v>1399.9499999999998</v>
      </c>
      <c r="G264" s="41">
        <f>'Month (Million m3)'!F261+G263</f>
        <v>1384.44</v>
      </c>
      <c r="H264" s="41">
        <f>'Month (Million m3)'!G261+H263</f>
        <v>449.59</v>
      </c>
      <c r="I264" s="41">
        <f>'Month (Million m3)'!H261+I263</f>
        <v>4.17</v>
      </c>
      <c r="J264" s="41">
        <f>'Month (Million m3)'!I261+J263</f>
        <v>9619.11</v>
      </c>
      <c r="K264" s="41">
        <f>'Month (Million m3)'!K261+K263</f>
        <v>0</v>
      </c>
      <c r="L264" s="41">
        <f>'Month (Million m3)'!Z261+L263</f>
        <v>1289.49</v>
      </c>
      <c r="M264" s="41">
        <f>'Month (Million m3)'!AA261+M263</f>
        <v>1651.19</v>
      </c>
      <c r="N264" s="41">
        <f>'Month (Million m3)'!AC261+N263</f>
        <v>71.16</v>
      </c>
      <c r="O264" s="41">
        <f>'Month (Million m3)'!AD261+O263</f>
        <v>2086.31</v>
      </c>
      <c r="P264" s="41">
        <f t="shared" si="20"/>
        <v>1.0000000000218279E-2</v>
      </c>
      <c r="Q264" s="41">
        <f>'Month (Million m3)'!AF261+Q263</f>
        <v>5098.16</v>
      </c>
      <c r="R264" s="41">
        <f>'Month (Million m3)'!AG261+R263</f>
        <v>18353.95</v>
      </c>
    </row>
    <row r="265" spans="1:18" x14ac:dyDescent="0.3">
      <c r="A265" s="32">
        <f t="shared" si="23"/>
        <v>2021</v>
      </c>
      <c r="B265" s="15" t="s">
        <v>564</v>
      </c>
      <c r="C265" s="41">
        <f>'Month (Million m3)'!B262+C264</f>
        <v>1763.5500000000002</v>
      </c>
      <c r="D265" s="41">
        <f>'Month (Million m3)'!C262+D264</f>
        <v>1923.65</v>
      </c>
      <c r="E265" s="41">
        <f>'Month (Million m3)'!D262+E264</f>
        <v>8435.2000000000007</v>
      </c>
      <c r="F265" s="41">
        <f>'Month (Million m3)'!E262+F264</f>
        <v>1608.0199999999998</v>
      </c>
      <c r="G265" s="41">
        <f>'Month (Million m3)'!F262+G264</f>
        <v>1556.06</v>
      </c>
      <c r="H265" s="41">
        <f>'Month (Million m3)'!G262+H264</f>
        <v>577.08999999999992</v>
      </c>
      <c r="I265" s="41">
        <f>'Month (Million m3)'!H262+I264</f>
        <v>5.58</v>
      </c>
      <c r="J265" s="41">
        <f>'Month (Million m3)'!I262+J264</f>
        <v>12181.93</v>
      </c>
      <c r="K265" s="41">
        <f>'Month (Million m3)'!K262+K264</f>
        <v>196.05</v>
      </c>
      <c r="L265" s="41">
        <f>'Month (Million m3)'!Z262+L264</f>
        <v>2289.23</v>
      </c>
      <c r="M265" s="41">
        <f>'Month (Million m3)'!AA262+M264</f>
        <v>2041.18</v>
      </c>
      <c r="N265" s="41">
        <f>'Month (Million m3)'!AC262+N264</f>
        <v>154.66</v>
      </c>
      <c r="O265" s="41">
        <f>'Month (Million m3)'!AD262+O264</f>
        <v>2273.06</v>
      </c>
      <c r="P265" s="41">
        <f t="shared" si="20"/>
        <v>9.9999999997635314E-3</v>
      </c>
      <c r="Q265" s="41">
        <f>'Month (Million m3)'!AF262+Q264</f>
        <v>6954.19</v>
      </c>
      <c r="R265" s="41">
        <f>'Month (Million m3)'!AG262+R264</f>
        <v>22823.31</v>
      </c>
    </row>
    <row r="266" spans="1:18" x14ac:dyDescent="0.3">
      <c r="A266" s="32">
        <f t="shared" si="23"/>
        <v>2021</v>
      </c>
      <c r="B266" s="15" t="s">
        <v>565</v>
      </c>
      <c r="C266" s="41">
        <f>'Month (Million m3)'!B263+C265</f>
        <v>1812.16</v>
      </c>
      <c r="D266" s="41">
        <f>'Month (Million m3)'!C263+D265</f>
        <v>1974.8000000000002</v>
      </c>
      <c r="E266" s="41">
        <f>'Month (Million m3)'!D263+E265</f>
        <v>10279.57</v>
      </c>
      <c r="F266" s="41">
        <f>'Month (Million m3)'!E263+F265</f>
        <v>1892.4699999999998</v>
      </c>
      <c r="G266" s="41">
        <f>'Month (Million m3)'!F263+G265</f>
        <v>1763.03</v>
      </c>
      <c r="H266" s="41">
        <f>'Month (Million m3)'!G263+H265</f>
        <v>704.55</v>
      </c>
      <c r="I266" s="41">
        <f>'Month (Million m3)'!H263+I265</f>
        <v>5.75</v>
      </c>
      <c r="J266" s="41">
        <f>'Month (Million m3)'!I263+J265</f>
        <v>14645.36</v>
      </c>
      <c r="K266" s="41">
        <f>'Month (Million m3)'!K263+K265</f>
        <v>392.1</v>
      </c>
      <c r="L266" s="41">
        <f>'Month (Million m3)'!Z263+L265</f>
        <v>3287.23</v>
      </c>
      <c r="M266" s="41">
        <f>'Month (Million m3)'!AA263+M265</f>
        <v>2238.48</v>
      </c>
      <c r="N266" s="41">
        <f>'Month (Million m3)'!AC263+N265</f>
        <v>154.66</v>
      </c>
      <c r="O266" s="41">
        <f>'Month (Million m3)'!AD263+O265</f>
        <v>2632.61</v>
      </c>
      <c r="P266" s="41">
        <f t="shared" si="20"/>
        <v>1.0000000000218279E-2</v>
      </c>
      <c r="Q266" s="41">
        <f>'Month (Million m3)'!AF263+Q265</f>
        <v>8705.09</v>
      </c>
      <c r="R266" s="41">
        <f>'Month (Million m3)'!AG263+R265</f>
        <v>27137.4</v>
      </c>
    </row>
    <row r="267" spans="1:18" x14ac:dyDescent="0.3">
      <c r="A267" s="32">
        <f t="shared" si="23"/>
        <v>2021</v>
      </c>
      <c r="B267" s="15" t="s">
        <v>566</v>
      </c>
      <c r="C267" s="41">
        <f>'Month (Million m3)'!B264+C266</f>
        <v>1812.16</v>
      </c>
      <c r="D267" s="41">
        <f>'Month (Million m3)'!C264+D266</f>
        <v>1974.8000000000002</v>
      </c>
      <c r="E267" s="41">
        <f>'Month (Million m3)'!D264+E266</f>
        <v>11277.36</v>
      </c>
      <c r="F267" s="41">
        <f>'Month (Million m3)'!E264+F266</f>
        <v>2346.79</v>
      </c>
      <c r="G267" s="41">
        <f>'Month (Million m3)'!F264+G266</f>
        <v>1770.1</v>
      </c>
      <c r="H267" s="41">
        <f>'Month (Million m3)'!G264+H266</f>
        <v>824.42</v>
      </c>
      <c r="I267" s="41">
        <f>'Month (Million m3)'!H264+I266</f>
        <v>5.75</v>
      </c>
      <c r="J267" s="41">
        <f>'Month (Million m3)'!I264+J266</f>
        <v>16224.41</v>
      </c>
      <c r="K267" s="41">
        <f>'Month (Million m3)'!K264+K266</f>
        <v>469.83000000000004</v>
      </c>
      <c r="L267" s="41">
        <f>'Month (Million m3)'!Z264+L266</f>
        <v>3914.35</v>
      </c>
      <c r="M267" s="41">
        <f>'Month (Million m3)'!AA264+M266</f>
        <v>2533</v>
      </c>
      <c r="N267" s="41">
        <f>'Month (Million m3)'!AC264+N266</f>
        <v>154.66</v>
      </c>
      <c r="O267" s="41">
        <f>'Month (Million m3)'!AD264+O266</f>
        <v>2724.28</v>
      </c>
      <c r="P267" s="41">
        <f t="shared" ref="P267:P275" si="24">Q267-K267-L267-M267-N267-O267</f>
        <v>0</v>
      </c>
      <c r="Q267" s="41">
        <f>'Month (Million m3)'!AF264+Q266</f>
        <v>9796.1200000000008</v>
      </c>
      <c r="R267" s="41">
        <f>'Month (Million m3)'!AG264+R266</f>
        <v>29807.49</v>
      </c>
    </row>
    <row r="268" spans="1:18" x14ac:dyDescent="0.3">
      <c r="A268" s="32">
        <f t="shared" si="23"/>
        <v>2021</v>
      </c>
      <c r="B268" s="15" t="s">
        <v>567</v>
      </c>
      <c r="C268" s="41">
        <f>'Month (Million m3)'!B265+C267</f>
        <v>1812.16</v>
      </c>
      <c r="D268" s="41">
        <f>'Month (Million m3)'!C265+D267</f>
        <v>1974.8000000000002</v>
      </c>
      <c r="E268" s="41">
        <f>'Month (Million m3)'!D265+E267</f>
        <v>12708.650000000001</v>
      </c>
      <c r="F268" s="41">
        <f>'Month (Million m3)'!E265+F267</f>
        <v>2808.23</v>
      </c>
      <c r="G268" s="41">
        <f>'Month (Million m3)'!F265+G267</f>
        <v>1900.59</v>
      </c>
      <c r="H268" s="41">
        <f>'Month (Million m3)'!G265+H267</f>
        <v>974.92</v>
      </c>
      <c r="I268" s="41">
        <f>'Month (Million m3)'!H265+I267</f>
        <v>7.26</v>
      </c>
      <c r="J268" s="41">
        <f>'Month (Million m3)'!I265+J267</f>
        <v>18399.64</v>
      </c>
      <c r="K268" s="41">
        <f>'Month (Million m3)'!K265+K267</f>
        <v>469.83000000000004</v>
      </c>
      <c r="L268" s="41">
        <f>'Month (Million m3)'!Z265+L267</f>
        <v>4071.0699999999997</v>
      </c>
      <c r="M268" s="41">
        <f>'Month (Million m3)'!AA265+M267</f>
        <v>2533</v>
      </c>
      <c r="N268" s="41">
        <f>'Month (Million m3)'!AC265+N267</f>
        <v>154.66</v>
      </c>
      <c r="O268" s="41">
        <f>'Month (Million m3)'!AD265+O267</f>
        <v>2724.28</v>
      </c>
      <c r="P268" s="41">
        <f t="shared" si="24"/>
        <v>0</v>
      </c>
      <c r="Q268" s="41">
        <f>'Month (Million m3)'!AF265+Q267</f>
        <v>9952.84</v>
      </c>
      <c r="R268" s="41">
        <f>'Month (Million m3)'!AG265+R267</f>
        <v>32139.440000000002</v>
      </c>
    </row>
    <row r="269" spans="1:18" x14ac:dyDescent="0.3">
      <c r="A269" s="32">
        <f t="shared" si="23"/>
        <v>2021</v>
      </c>
      <c r="B269" s="15" t="s">
        <v>568</v>
      </c>
      <c r="C269" s="41">
        <f>'Month (Million m3)'!B266+C268</f>
        <v>1812.16</v>
      </c>
      <c r="D269" s="41">
        <f>'Month (Million m3)'!C266+D268</f>
        <v>1974.8000000000002</v>
      </c>
      <c r="E269" s="41">
        <f>'Month (Million m3)'!D266+E268</f>
        <v>13905.250000000002</v>
      </c>
      <c r="F269" s="41">
        <f>'Month (Million m3)'!E266+F268</f>
        <v>3246.81</v>
      </c>
      <c r="G269" s="41">
        <f>'Month (Million m3)'!F266+G268</f>
        <v>2073.87</v>
      </c>
      <c r="H269" s="41">
        <f>'Month (Million m3)'!G266+H268</f>
        <v>1122.69</v>
      </c>
      <c r="I269" s="41">
        <f>'Month (Million m3)'!H266+I268</f>
        <v>8.1199999999999992</v>
      </c>
      <c r="J269" s="41">
        <f>'Month (Million m3)'!I266+J268</f>
        <v>20356.73</v>
      </c>
      <c r="K269" s="41">
        <f>'Month (Million m3)'!K266+K268</f>
        <v>469.83000000000004</v>
      </c>
      <c r="L269" s="41">
        <f>'Month (Million m3)'!Z266+L268</f>
        <v>4196.74</v>
      </c>
      <c r="M269" s="41">
        <f>'Month (Million m3)'!AA266+M268</f>
        <v>2533</v>
      </c>
      <c r="N269" s="41">
        <f>'Month (Million m3)'!AC266+N268</f>
        <v>154.66</v>
      </c>
      <c r="O269" s="41">
        <f>'Month (Million m3)'!AD266+O268</f>
        <v>2724.28</v>
      </c>
      <c r="P269" s="41">
        <f t="shared" si="24"/>
        <v>0</v>
      </c>
      <c r="Q269" s="41">
        <f>'Month (Million m3)'!AF266+Q268</f>
        <v>10078.51</v>
      </c>
      <c r="R269" s="41">
        <f>'Month (Million m3)'!AG266+R268</f>
        <v>34222.19</v>
      </c>
    </row>
    <row r="270" spans="1:18" x14ac:dyDescent="0.3">
      <c r="A270" s="32">
        <f t="shared" si="23"/>
        <v>2021</v>
      </c>
      <c r="B270" s="15" t="s">
        <v>569</v>
      </c>
      <c r="C270" s="41">
        <f>'Month (Million m3)'!B267+C269</f>
        <v>1812.16</v>
      </c>
      <c r="D270" s="41">
        <f>'Month (Million m3)'!C267+D269</f>
        <v>1974.8000000000002</v>
      </c>
      <c r="E270" s="41">
        <f>'Month (Million m3)'!D267+E269</f>
        <v>15146.780000000002</v>
      </c>
      <c r="F270" s="41">
        <f>'Month (Million m3)'!E267+F269</f>
        <v>3680.96</v>
      </c>
      <c r="G270" s="41">
        <f>'Month (Million m3)'!F267+G269</f>
        <v>2303.13</v>
      </c>
      <c r="H270" s="41">
        <f>'Month (Million m3)'!G267+H269</f>
        <v>1262.92</v>
      </c>
      <c r="I270" s="41">
        <f>'Month (Million m3)'!H267+I269</f>
        <v>8.1199999999999992</v>
      </c>
      <c r="J270" s="41">
        <f>'Month (Million m3)'!I267+J269</f>
        <v>22401.9</v>
      </c>
      <c r="K270" s="41">
        <f>'Month (Million m3)'!K267+K269</f>
        <v>572.85</v>
      </c>
      <c r="L270" s="41">
        <f>'Month (Million m3)'!Z267+L269</f>
        <v>4353.28</v>
      </c>
      <c r="M270" s="41">
        <f>'Month (Million m3)'!AA267+M269</f>
        <v>2533</v>
      </c>
      <c r="N270" s="41">
        <f>'Month (Million m3)'!AC267+N269</f>
        <v>154.66</v>
      </c>
      <c r="O270" s="41">
        <f>'Month (Million m3)'!AD267+O269</f>
        <v>2724.28</v>
      </c>
      <c r="P270" s="41">
        <f t="shared" si="24"/>
        <v>80.589999999999691</v>
      </c>
      <c r="Q270" s="41">
        <f>'Month (Million m3)'!AF267+Q269</f>
        <v>10418.66</v>
      </c>
      <c r="R270" s="41">
        <f>'Month (Million m3)'!AG267+R269</f>
        <v>36607.51</v>
      </c>
    </row>
    <row r="271" spans="1:18" x14ac:dyDescent="0.3">
      <c r="A271" s="32">
        <f t="shared" si="23"/>
        <v>2021</v>
      </c>
      <c r="B271" s="15" t="s">
        <v>570</v>
      </c>
      <c r="C271" s="41">
        <f>'Month (Million m3)'!B268+C270</f>
        <v>1812.16</v>
      </c>
      <c r="D271" s="41">
        <f>'Month (Million m3)'!C268+D270</f>
        <v>1974.8000000000002</v>
      </c>
      <c r="E271" s="41">
        <f>'Month (Million m3)'!D268+E270</f>
        <v>17295.000000000004</v>
      </c>
      <c r="F271" s="41">
        <f>'Month (Million m3)'!E268+F270</f>
        <v>4071.86</v>
      </c>
      <c r="G271" s="41">
        <f>'Month (Million m3)'!F268+G270</f>
        <v>2713.94</v>
      </c>
      <c r="H271" s="41">
        <f>'Month (Million m3)'!G268+H270</f>
        <v>1407.27</v>
      </c>
      <c r="I271" s="41">
        <f>'Month (Million m3)'!H268+I270</f>
        <v>8.9499999999999993</v>
      </c>
      <c r="J271" s="41">
        <f>'Month (Million m3)'!I268+J270</f>
        <v>25497.02</v>
      </c>
      <c r="K271" s="41">
        <f>'Month (Million m3)'!K268+K270</f>
        <v>750.42000000000007</v>
      </c>
      <c r="L271" s="41">
        <f>'Month (Million m3)'!Z268+L270</f>
        <v>5028.5599999999995</v>
      </c>
      <c r="M271" s="41">
        <f>'Month (Million m3)'!AA268+M270</f>
        <v>2533</v>
      </c>
      <c r="N271" s="41">
        <f>'Month (Million m3)'!AC268+N270</f>
        <v>154.66</v>
      </c>
      <c r="O271" s="41">
        <f>'Month (Million m3)'!AD268+O270</f>
        <v>2807.53</v>
      </c>
      <c r="P271" s="41">
        <f t="shared" si="24"/>
        <v>181.13999999999987</v>
      </c>
      <c r="Q271" s="41">
        <f>'Month (Million m3)'!AF268+Q270</f>
        <v>11455.31</v>
      </c>
      <c r="R271" s="41">
        <f>'Month (Million m3)'!AG268+R270</f>
        <v>40739.279999999999</v>
      </c>
    </row>
    <row r="272" spans="1:18" x14ac:dyDescent="0.3">
      <c r="A272" s="32">
        <f t="shared" si="23"/>
        <v>2021</v>
      </c>
      <c r="B272" s="15" t="s">
        <v>571</v>
      </c>
      <c r="C272" s="41">
        <f>'Month (Million m3)'!B269+C271</f>
        <v>1812.3500000000001</v>
      </c>
      <c r="D272" s="41">
        <f>'Month (Million m3)'!C269+D271</f>
        <v>2057.29</v>
      </c>
      <c r="E272" s="41">
        <f>'Month (Million m3)'!D269+E271</f>
        <v>19474.630000000005</v>
      </c>
      <c r="F272" s="41">
        <f>'Month (Million m3)'!E269+F271</f>
        <v>4508.2300000000005</v>
      </c>
      <c r="G272" s="41">
        <f>'Month (Million m3)'!F269+G271</f>
        <v>3291.55</v>
      </c>
      <c r="H272" s="41">
        <f>'Month (Million m3)'!G269+H271</f>
        <v>1545.83</v>
      </c>
      <c r="I272" s="41">
        <f>'Month (Million m3)'!H269+I271</f>
        <v>9.33</v>
      </c>
      <c r="J272" s="41">
        <f>'Month (Million m3)'!I269+J271</f>
        <v>28829.57</v>
      </c>
      <c r="K272" s="41">
        <f>'Month (Million m3)'!K269+K271</f>
        <v>750.42000000000007</v>
      </c>
      <c r="L272" s="41">
        <f>'Month (Million m3)'!Z269+L271</f>
        <v>5686.5099999999993</v>
      </c>
      <c r="M272" s="41">
        <f>'Month (Million m3)'!AA269+M271</f>
        <v>2819.29</v>
      </c>
      <c r="N272" s="41">
        <f>'Month (Million m3)'!AC269+N271</f>
        <v>154.66</v>
      </c>
      <c r="O272" s="41">
        <f>'Month (Million m3)'!AD269+O271</f>
        <v>2979.17</v>
      </c>
      <c r="P272" s="41">
        <f t="shared" si="24"/>
        <v>618.38999999999942</v>
      </c>
      <c r="Q272" s="41">
        <f>'Month (Million m3)'!AF269+Q271</f>
        <v>13008.439999999999</v>
      </c>
      <c r="R272" s="41">
        <f>'Month (Million m3)'!AG269+R271</f>
        <v>45707.64</v>
      </c>
    </row>
    <row r="273" spans="1:18" x14ac:dyDescent="0.3">
      <c r="A273" s="49">
        <f t="shared" si="23"/>
        <v>2021</v>
      </c>
      <c r="B273" s="50" t="s">
        <v>572</v>
      </c>
      <c r="C273" s="51">
        <f>'Month (Million m3)'!B270+C272</f>
        <v>1831.8400000000001</v>
      </c>
      <c r="D273" s="51">
        <f>'Month (Million m3)'!C270+D272</f>
        <v>2333.13</v>
      </c>
      <c r="E273" s="51">
        <f>'Month (Million m3)'!D270+E272</f>
        <v>21768.010000000006</v>
      </c>
      <c r="F273" s="51">
        <f>'Month (Million m3)'!E270+F272</f>
        <v>5020.3700000000008</v>
      </c>
      <c r="G273" s="51">
        <f>'Month (Million m3)'!F270+G272</f>
        <v>3968.23</v>
      </c>
      <c r="H273" s="51">
        <f>'Month (Million m3)'!G270+H272</f>
        <v>1701.1499999999999</v>
      </c>
      <c r="I273" s="51">
        <f>'Month (Million m3)'!H270+I272</f>
        <v>9.33</v>
      </c>
      <c r="J273" s="51">
        <f>'Month (Million m3)'!I270+J272</f>
        <v>32467.09</v>
      </c>
      <c r="K273" s="51">
        <f>'Month (Million m3)'!K270+K272</f>
        <v>750.42000000000007</v>
      </c>
      <c r="L273" s="51">
        <f>'Month (Million m3)'!Z270+L272</f>
        <v>5686.5099999999993</v>
      </c>
      <c r="M273" s="51">
        <f>'Month (Million m3)'!AA270+M272</f>
        <v>3212.14</v>
      </c>
      <c r="N273" s="51">
        <f>'Month (Million m3)'!AC270+N272</f>
        <v>154.66</v>
      </c>
      <c r="O273" s="51">
        <f>'Month (Million m3)'!AD270+O272</f>
        <v>3908.67</v>
      </c>
      <c r="P273" s="51">
        <f t="shared" si="24"/>
        <v>1005.6099999999988</v>
      </c>
      <c r="Q273" s="51">
        <f>'Month (Million m3)'!AF270+Q272</f>
        <v>14718.009999999998</v>
      </c>
      <c r="R273" s="51">
        <f>'Month (Million m3)'!AG270+R272</f>
        <v>51350.06</v>
      </c>
    </row>
    <row r="274" spans="1:18" x14ac:dyDescent="0.3">
      <c r="A274" s="54">
        <v>2022</v>
      </c>
      <c r="B274" s="134" t="s">
        <v>553</v>
      </c>
      <c r="C274" s="56">
        <f>'Month (Million m3)'!B271</f>
        <v>53.13</v>
      </c>
      <c r="D274" s="56">
        <f>'Month (Million m3)'!C271</f>
        <v>74.66</v>
      </c>
      <c r="E274" s="56">
        <f>'Month (Million m3)'!D271</f>
        <v>1997.26</v>
      </c>
      <c r="F274" s="56">
        <f>'Month (Million m3)'!E271</f>
        <v>495.84</v>
      </c>
      <c r="G274" s="56">
        <f>'Month (Million m3)'!F271</f>
        <v>332.1</v>
      </c>
      <c r="H274" s="56">
        <f>'Month (Million m3)'!G271</f>
        <v>161.13</v>
      </c>
      <c r="I274" s="56">
        <f>'Month (Million m3)'!H271</f>
        <v>0</v>
      </c>
      <c r="J274" s="56">
        <f>'Month (Million m3)'!I271</f>
        <v>2986.32</v>
      </c>
      <c r="K274" s="41">
        <f>'Month (Million m3)'!K271</f>
        <v>0</v>
      </c>
      <c r="L274" s="56">
        <f>'Month (Million m3)'!Z271</f>
        <v>486.63</v>
      </c>
      <c r="M274" s="56">
        <f>'Month (Million m3)'!AA271</f>
        <v>295.17</v>
      </c>
      <c r="N274" s="56">
        <f>'Month (Million m3)'!AC271</f>
        <v>99.42</v>
      </c>
      <c r="O274" s="56">
        <f>'Month (Million m3)'!AD271</f>
        <v>2134.2199999999998</v>
      </c>
      <c r="P274" s="56">
        <f t="shared" si="24"/>
        <v>275.25999999999976</v>
      </c>
      <c r="Q274" s="56">
        <f>'Month (Million m3)'!AF271</f>
        <v>3290.7</v>
      </c>
      <c r="R274" s="56">
        <f>'Month (Million m3)'!AG271</f>
        <v>6404.81</v>
      </c>
    </row>
    <row r="275" spans="1:18" x14ac:dyDescent="0.3">
      <c r="A275" s="32">
        <f t="shared" si="23"/>
        <v>2022</v>
      </c>
      <c r="B275" s="135" t="s">
        <v>592</v>
      </c>
      <c r="C275" s="41">
        <f>'Month (Million m3)'!B272+C274</f>
        <v>53.13</v>
      </c>
      <c r="D275" s="41">
        <f>'Month (Million m3)'!C272+D274</f>
        <v>78.489999999999995</v>
      </c>
      <c r="E275" s="41">
        <f>'Month (Million m3)'!D272+E274</f>
        <v>3961.1099999999997</v>
      </c>
      <c r="F275" s="41">
        <f>'Month (Million m3)'!E272+F274</f>
        <v>955.99</v>
      </c>
      <c r="G275" s="41">
        <f>'Month (Million m3)'!F272+G274</f>
        <v>610.36</v>
      </c>
      <c r="H275" s="41">
        <f>'Month (Million m3)'!G272+H274</f>
        <v>302.41999999999996</v>
      </c>
      <c r="I275" s="41">
        <f>'Month (Million m3)'!H272+I274</f>
        <v>0.64</v>
      </c>
      <c r="J275" s="41">
        <f>'Month (Million m3)'!I272+J274</f>
        <v>5830.51</v>
      </c>
      <c r="K275" s="41">
        <f>'Month (Million m3)'!K272+K274</f>
        <v>0</v>
      </c>
      <c r="L275" s="41">
        <f>'Month (Million m3)'!Z272+L274</f>
        <v>1098.78</v>
      </c>
      <c r="M275" s="41">
        <f>'Month (Million m3)'!AA272+M274</f>
        <v>393.47</v>
      </c>
      <c r="N275" s="41">
        <f>'Month (Million m3)'!AC272+N274</f>
        <v>99.42</v>
      </c>
      <c r="O275" s="41">
        <f>'Month (Million m3)'!AD272+O274</f>
        <v>3186.8999999999996</v>
      </c>
      <c r="P275" s="41">
        <f t="shared" si="24"/>
        <v>540.61000000000058</v>
      </c>
      <c r="Q275" s="41">
        <f>'Month (Million m3)'!AF272+Q274</f>
        <v>5319.18</v>
      </c>
      <c r="R275" s="41">
        <f>'Month (Million m3)'!AG272+R274</f>
        <v>11281.310000000001</v>
      </c>
    </row>
    <row r="276" spans="1:18" x14ac:dyDescent="0.3">
      <c r="A276" s="32">
        <f t="shared" si="23"/>
        <v>2022</v>
      </c>
      <c r="B276" s="135" t="s">
        <v>593</v>
      </c>
      <c r="C276" s="41">
        <f>'Month (Million m3)'!B273+C275</f>
        <v>53.13</v>
      </c>
      <c r="D276" s="41">
        <f>'Month (Million m3)'!C273+D275</f>
        <v>84.679999999999993</v>
      </c>
      <c r="E276" s="41">
        <f>'Month (Million m3)'!D273+E275</f>
        <v>6103.0199999999995</v>
      </c>
      <c r="F276" s="41">
        <f>'Month (Million m3)'!E273+F275</f>
        <v>1235.6600000000001</v>
      </c>
      <c r="G276" s="41">
        <f>'Month (Million m3)'!F273+G275</f>
        <v>883.39</v>
      </c>
      <c r="H276" s="41">
        <f>'Month (Million m3)'!G273+H275</f>
        <v>434.94999999999993</v>
      </c>
      <c r="I276" s="41">
        <f>'Month (Million m3)'!H273+I275</f>
        <v>0.86</v>
      </c>
      <c r="J276" s="41">
        <f>'Month (Million m3)'!I273+J275</f>
        <v>8657.8700000000008</v>
      </c>
      <c r="K276" s="41">
        <f>'Month (Million m3)'!K273+K275</f>
        <v>0</v>
      </c>
      <c r="L276" s="41">
        <f>'Month (Million m3)'!Z273+L275</f>
        <v>1499.95</v>
      </c>
      <c r="M276" s="41">
        <f>'Month (Million m3)'!AA273+M275</f>
        <v>490.35</v>
      </c>
      <c r="N276" s="41">
        <f>'Month (Million m3)'!AC273+N275</f>
        <v>182.23000000000002</v>
      </c>
      <c r="O276" s="41">
        <f>'Month (Million m3)'!AD273+O275</f>
        <v>4416.03</v>
      </c>
      <c r="P276" s="41">
        <f t="shared" ref="P276:P287" si="25">Q276-K276-L276-M276-N276-O276</f>
        <v>976.17999999999938</v>
      </c>
      <c r="Q276" s="41">
        <f>'Month (Million m3)'!AF273+Q275</f>
        <v>7564.74</v>
      </c>
      <c r="R276" s="41">
        <f>'Month (Million m3)'!AG273+R275</f>
        <v>16360.420000000002</v>
      </c>
    </row>
    <row r="277" spans="1:18" x14ac:dyDescent="0.3">
      <c r="A277" s="32">
        <f t="shared" si="23"/>
        <v>2022</v>
      </c>
      <c r="B277" s="135" t="s">
        <v>594</v>
      </c>
      <c r="C277" s="41">
        <f>'Month (Million m3)'!B274+C276</f>
        <v>53.13</v>
      </c>
      <c r="D277" s="41">
        <f>'Month (Million m3)'!C274+D276</f>
        <v>84.679999999999993</v>
      </c>
      <c r="E277" s="41">
        <f>'Month (Million m3)'!D274+E276</f>
        <v>7722.98</v>
      </c>
      <c r="F277" s="41">
        <f>'Month (Million m3)'!E274+F276</f>
        <v>1576.42</v>
      </c>
      <c r="G277" s="41">
        <f>'Month (Million m3)'!F274+G276</f>
        <v>1154.1100000000001</v>
      </c>
      <c r="H277" s="41">
        <f>'Month (Million m3)'!G274+H276</f>
        <v>521.57999999999993</v>
      </c>
      <c r="I277" s="41">
        <f>'Month (Million m3)'!H274+I276</f>
        <v>0.86</v>
      </c>
      <c r="J277" s="41">
        <f>'Month (Million m3)'!I274+J276</f>
        <v>10975.95</v>
      </c>
      <c r="K277" s="41">
        <f>'Month (Million m3)'!K274+K276</f>
        <v>263.58</v>
      </c>
      <c r="L277" s="41">
        <f>'Month (Million m3)'!Z274+L276</f>
        <v>2520.3200000000002</v>
      </c>
      <c r="M277" s="41">
        <f>'Month (Million m3)'!AA274+M276</f>
        <v>490.35</v>
      </c>
      <c r="N277" s="41">
        <f>'Month (Million m3)'!AC274+N276</f>
        <v>182.23000000000002</v>
      </c>
      <c r="O277" s="41">
        <f>'Month (Million m3)'!AD274+O276</f>
        <v>5767.3099999999995</v>
      </c>
      <c r="P277" s="41">
        <f t="shared" si="25"/>
        <v>1390.9100000000017</v>
      </c>
      <c r="Q277" s="41">
        <f>'Month (Million m3)'!AF274+Q276</f>
        <v>10614.7</v>
      </c>
      <c r="R277" s="41">
        <f>'Month (Million m3)'!AG274+R276</f>
        <v>21728.45</v>
      </c>
    </row>
    <row r="278" spans="1:18" x14ac:dyDescent="0.3">
      <c r="A278" s="32">
        <f t="shared" si="23"/>
        <v>2022</v>
      </c>
      <c r="B278" s="135" t="s">
        <v>595</v>
      </c>
      <c r="C278" s="41">
        <f>'Month (Million m3)'!B275+C277</f>
        <v>53.13</v>
      </c>
      <c r="D278" s="41">
        <f>'Month (Million m3)'!C275+D277</f>
        <v>84.679999999999993</v>
      </c>
      <c r="E278" s="41">
        <f>'Month (Million m3)'!D275+E277</f>
        <v>9136.33</v>
      </c>
      <c r="F278" s="41">
        <f>'Month (Million m3)'!E275+F277</f>
        <v>2075.44</v>
      </c>
      <c r="G278" s="41">
        <f>'Month (Million m3)'!F275+G277</f>
        <v>1464.7900000000002</v>
      </c>
      <c r="H278" s="41">
        <f>'Month (Million m3)'!G275+H277</f>
        <v>640.17999999999995</v>
      </c>
      <c r="I278" s="41">
        <f>'Month (Million m3)'!H275+I277</f>
        <v>0.86</v>
      </c>
      <c r="J278" s="41">
        <f>'Month (Million m3)'!I275+J277</f>
        <v>13317.6</v>
      </c>
      <c r="K278" s="41">
        <f>'Month (Million m3)'!K275+K277</f>
        <v>348.46</v>
      </c>
      <c r="L278" s="41">
        <f>'Month (Million m3)'!Z275+L277</f>
        <v>3490.17</v>
      </c>
      <c r="M278" s="41">
        <f>'Month (Million m3)'!AA275+M277</f>
        <v>490.35</v>
      </c>
      <c r="N278" s="41">
        <f>'Month (Million m3)'!AC275+N277</f>
        <v>182.23000000000002</v>
      </c>
      <c r="O278" s="41">
        <f>'Month (Million m3)'!AD275+O277</f>
        <v>6454.58</v>
      </c>
      <c r="P278" s="41">
        <f t="shared" si="25"/>
        <v>1638.840000000002</v>
      </c>
      <c r="Q278" s="41">
        <f>'Month (Million m3)'!AF275+Q277</f>
        <v>12604.630000000001</v>
      </c>
      <c r="R278" s="41">
        <f>'Month (Million m3)'!AG275+R277</f>
        <v>26060.03</v>
      </c>
    </row>
    <row r="279" spans="1:18" x14ac:dyDescent="0.3">
      <c r="A279" s="32">
        <f t="shared" si="23"/>
        <v>2022</v>
      </c>
      <c r="B279" s="135" t="s">
        <v>596</v>
      </c>
      <c r="C279" s="41">
        <f>'Month (Million m3)'!B276+C278</f>
        <v>53.13</v>
      </c>
      <c r="D279" s="41">
        <f>'Month (Million m3)'!C276+D278</f>
        <v>84.679999999999993</v>
      </c>
      <c r="E279" s="41">
        <f>'Month (Million m3)'!D276+E278</f>
        <v>10411.61</v>
      </c>
      <c r="F279" s="41">
        <f>'Month (Million m3)'!E276+F278</f>
        <v>2578.35</v>
      </c>
      <c r="G279" s="41">
        <f>'Month (Million m3)'!F276+G278</f>
        <v>1751.2800000000002</v>
      </c>
      <c r="H279" s="41">
        <f>'Month (Million m3)'!G276+H278</f>
        <v>793.56999999999994</v>
      </c>
      <c r="I279" s="41">
        <f>'Month (Million m3)'!H276+I278</f>
        <v>0.86</v>
      </c>
      <c r="J279" s="41">
        <f>'Month (Million m3)'!I276+J278</f>
        <v>15535.67</v>
      </c>
      <c r="K279" s="41">
        <f>'Month (Million m3)'!K276+K278</f>
        <v>348.46</v>
      </c>
      <c r="L279" s="41">
        <f>'Month (Million m3)'!Z276+L278</f>
        <v>4362.6499999999996</v>
      </c>
      <c r="M279" s="41">
        <f>'Month (Million m3)'!AA276+M278</f>
        <v>490.35</v>
      </c>
      <c r="N279" s="41">
        <f>'Month (Million m3)'!AC276+N278</f>
        <v>182.23000000000002</v>
      </c>
      <c r="O279" s="41">
        <f>'Month (Million m3)'!AD276+O278</f>
        <v>6728.72</v>
      </c>
      <c r="P279" s="41">
        <f t="shared" si="25"/>
        <v>1905.6900000000014</v>
      </c>
      <c r="Q279" s="41">
        <f>'Month (Million m3)'!AF276+Q278</f>
        <v>14018.1</v>
      </c>
      <c r="R279" s="41">
        <f>'Month (Million m3)'!AG276+R278</f>
        <v>29691.579999999998</v>
      </c>
    </row>
    <row r="280" spans="1:18" x14ac:dyDescent="0.3">
      <c r="A280" s="32">
        <f t="shared" si="23"/>
        <v>2022</v>
      </c>
      <c r="B280" s="135" t="s">
        <v>597</v>
      </c>
      <c r="C280" s="41">
        <f>'Month (Million m3)'!B277+C279</f>
        <v>53.13</v>
      </c>
      <c r="D280" s="41">
        <f>'Month (Million m3)'!C277+D279</f>
        <v>84.679999999999993</v>
      </c>
      <c r="E280" s="41">
        <f>'Month (Million m3)'!D277+E279</f>
        <v>12197.85</v>
      </c>
      <c r="F280" s="41">
        <f>'Month (Million m3)'!E277+F279</f>
        <v>3060.29</v>
      </c>
      <c r="G280" s="41">
        <f>'Month (Million m3)'!F277+G279</f>
        <v>2070.6600000000003</v>
      </c>
      <c r="H280" s="41">
        <f>'Month (Million m3)'!G277+H279</f>
        <v>942.53</v>
      </c>
      <c r="I280" s="41">
        <f>'Month (Million m3)'!H277+I279</f>
        <v>2.4700000000000002</v>
      </c>
      <c r="J280" s="41">
        <f>'Month (Million m3)'!I277+J279</f>
        <v>18273.79</v>
      </c>
      <c r="K280" s="41">
        <f>'Month (Million m3)'!K277+K279</f>
        <v>348.46</v>
      </c>
      <c r="L280" s="41">
        <f>'Month (Million m3)'!Z277+L279</f>
        <v>5078.08</v>
      </c>
      <c r="M280" s="41">
        <f>'Month (Million m3)'!AA277+M279</f>
        <v>490.35</v>
      </c>
      <c r="N280" s="41">
        <f>'Month (Million m3)'!AC277+N279</f>
        <v>182.23000000000002</v>
      </c>
      <c r="O280" s="41">
        <f>'Month (Million m3)'!AD277+O279</f>
        <v>6728.72</v>
      </c>
      <c r="P280" s="41">
        <f t="shared" si="25"/>
        <v>2072.1300000000019</v>
      </c>
      <c r="Q280" s="41">
        <f>'Month (Million m3)'!AF277+Q279</f>
        <v>14899.970000000001</v>
      </c>
      <c r="R280" s="41">
        <f>'Month (Million m3)'!AG277+R279</f>
        <v>33311.58</v>
      </c>
    </row>
    <row r="281" spans="1:18" x14ac:dyDescent="0.3">
      <c r="A281" s="32">
        <f t="shared" si="23"/>
        <v>2022</v>
      </c>
      <c r="B281" s="135" t="s">
        <v>598</v>
      </c>
      <c r="C281" s="41">
        <f>'Month (Million m3)'!B278+C280</f>
        <v>53.13</v>
      </c>
      <c r="D281" s="41">
        <f>'Month (Million m3)'!C278+D280</f>
        <v>84.679999999999993</v>
      </c>
      <c r="E281" s="41">
        <f>'Month (Million m3)'!D278+E280</f>
        <v>13845.25</v>
      </c>
      <c r="F281" s="41">
        <f>'Month (Million m3)'!E278+F280</f>
        <v>3509.6</v>
      </c>
      <c r="G281" s="41">
        <f>'Month (Million m3)'!F278+G280</f>
        <v>2345.7400000000002</v>
      </c>
      <c r="H281" s="41">
        <f>'Month (Million m3)'!G278+H280</f>
        <v>1084.03</v>
      </c>
      <c r="I281" s="41">
        <f>'Month (Million m3)'!H278+I280</f>
        <v>2.4700000000000002</v>
      </c>
      <c r="J281" s="41">
        <f>'Month (Million m3)'!I278+J280</f>
        <v>20787.080000000002</v>
      </c>
      <c r="K281" s="41">
        <f>'Month (Million m3)'!K278+K280</f>
        <v>348.46</v>
      </c>
      <c r="L281" s="41">
        <f>'Month (Million m3)'!Z278+L280</f>
        <v>5928.98</v>
      </c>
      <c r="M281" s="41">
        <f>'Month (Million m3)'!AA278+M280</f>
        <v>490.35</v>
      </c>
      <c r="N281" s="41">
        <f>'Month (Million m3)'!AC278+N280</f>
        <v>182.23000000000002</v>
      </c>
      <c r="O281" s="41">
        <f>'Month (Million m3)'!AD278+O280</f>
        <v>6728.72</v>
      </c>
      <c r="P281" s="41">
        <f t="shared" si="25"/>
        <v>2351.8300000000027</v>
      </c>
      <c r="Q281" s="41">
        <f>'Month (Million m3)'!AF278+Q280</f>
        <v>16030.570000000002</v>
      </c>
      <c r="R281" s="41">
        <f>'Month (Million m3)'!AG278+R280</f>
        <v>36955.480000000003</v>
      </c>
    </row>
    <row r="282" spans="1:18" x14ac:dyDescent="0.3">
      <c r="A282" s="32">
        <f t="shared" si="23"/>
        <v>2022</v>
      </c>
      <c r="B282" s="135" t="s">
        <v>599</v>
      </c>
      <c r="C282" s="41">
        <f>'Month (Million m3)'!B279+C281</f>
        <v>53.13</v>
      </c>
      <c r="D282" s="41">
        <f>'Month (Million m3)'!C279+D281</f>
        <v>84.679999999999993</v>
      </c>
      <c r="E282" s="41">
        <f>'Month (Million m3)'!D279+E281</f>
        <v>14500.5</v>
      </c>
      <c r="F282" s="41">
        <f>'Month (Million m3)'!E279+F281</f>
        <v>3995.21</v>
      </c>
      <c r="G282" s="41">
        <f>'Month (Million m3)'!F279+G281</f>
        <v>2634.4800000000005</v>
      </c>
      <c r="H282" s="41">
        <f>'Month (Million m3)'!G279+H281</f>
        <v>1242.96</v>
      </c>
      <c r="I282" s="41">
        <f>'Month (Million m3)'!H279+I281</f>
        <v>2.4700000000000002</v>
      </c>
      <c r="J282" s="41">
        <f>'Month (Million m3)'!I279+J281</f>
        <v>22375.61</v>
      </c>
      <c r="K282" s="41">
        <f>'Month (Million m3)'!K279+K281</f>
        <v>478.74</v>
      </c>
      <c r="L282" s="41">
        <f>'Month (Million m3)'!Z279+L281</f>
        <v>6629.6799999999994</v>
      </c>
      <c r="M282" s="41">
        <f>'Month (Million m3)'!AA279+M281</f>
        <v>490.35</v>
      </c>
      <c r="N282" s="41">
        <f>'Month (Million m3)'!AC279+N281</f>
        <v>182.23000000000002</v>
      </c>
      <c r="O282" s="41">
        <f>'Month (Million m3)'!AD279+O281</f>
        <v>7575.26</v>
      </c>
      <c r="P282" s="41">
        <f t="shared" si="25"/>
        <v>2613.0699999999997</v>
      </c>
      <c r="Q282" s="41">
        <f>'Month (Million m3)'!AF279+Q281</f>
        <v>17969.330000000002</v>
      </c>
      <c r="R282" s="41">
        <f>'Month (Million m3)'!AG279+R281</f>
        <v>40482.780000000006</v>
      </c>
    </row>
    <row r="283" spans="1:18" x14ac:dyDescent="0.3">
      <c r="A283" s="32">
        <f t="shared" si="23"/>
        <v>2022</v>
      </c>
      <c r="B283" s="135" t="s">
        <v>600</v>
      </c>
      <c r="C283" s="41">
        <f>'Month (Million m3)'!B280+C282</f>
        <v>53.13</v>
      </c>
      <c r="D283" s="41">
        <f>'Month (Million m3)'!C280+D282</f>
        <v>84.679999999999993</v>
      </c>
      <c r="E283" s="41">
        <f>'Month (Million m3)'!D280+E282</f>
        <v>16128.26</v>
      </c>
      <c r="F283" s="41">
        <f>'Month (Million m3)'!E280+F282</f>
        <v>4512.68</v>
      </c>
      <c r="G283" s="41">
        <f>'Month (Million m3)'!F280+G282</f>
        <v>2954.5700000000006</v>
      </c>
      <c r="H283" s="41">
        <f>'Month (Million m3)'!G280+H282</f>
        <v>1400.8600000000001</v>
      </c>
      <c r="I283" s="41">
        <f>'Month (Million m3)'!H280+I282</f>
        <v>2.4700000000000002</v>
      </c>
      <c r="J283" s="41">
        <f>'Month (Million m3)'!I280+J282</f>
        <v>24998.83</v>
      </c>
      <c r="K283" s="41">
        <f>'Month (Million m3)'!K280+K282</f>
        <v>576.64</v>
      </c>
      <c r="L283" s="41">
        <f>'Month (Million m3)'!Z280+L282</f>
        <v>7030.9299999999994</v>
      </c>
      <c r="M283" s="41">
        <f>'Month (Million m3)'!AA280+M282</f>
        <v>490.35</v>
      </c>
      <c r="N283" s="41">
        <f>'Month (Million m3)'!AC280+N282</f>
        <v>182.23000000000002</v>
      </c>
      <c r="O283" s="41">
        <f>'Month (Million m3)'!AD280+O282</f>
        <v>8651.9500000000007</v>
      </c>
      <c r="P283" s="41">
        <f t="shared" si="25"/>
        <v>2949.0600000000031</v>
      </c>
      <c r="Q283" s="41">
        <f>'Month (Million m3)'!AF280+Q282</f>
        <v>19881.160000000003</v>
      </c>
      <c r="R283" s="41">
        <f>'Month (Million m3)'!AG280+R282</f>
        <v>45017.830000000009</v>
      </c>
    </row>
    <row r="284" spans="1:18" x14ac:dyDescent="0.3">
      <c r="A284" s="32">
        <f t="shared" si="23"/>
        <v>2022</v>
      </c>
      <c r="B284" s="135" t="s">
        <v>601</v>
      </c>
      <c r="C284" s="41">
        <f>'Month (Million m3)'!B281+C283</f>
        <v>53.13</v>
      </c>
      <c r="D284" s="41">
        <f>'Month (Million m3)'!C281+D283</f>
        <v>84.679999999999993</v>
      </c>
      <c r="E284" s="41">
        <f>'Month (Million m3)'!D281+E283</f>
        <v>17676.21</v>
      </c>
      <c r="F284" s="41">
        <f>'Month (Million m3)'!E281+F283</f>
        <v>4951.8</v>
      </c>
      <c r="G284" s="41">
        <f>'Month (Million m3)'!F281+G283</f>
        <v>3286.2300000000005</v>
      </c>
      <c r="H284" s="41">
        <f>'Month (Million m3)'!G281+H283</f>
        <v>1547.2</v>
      </c>
      <c r="I284" s="41">
        <f>'Month (Million m3)'!H281+I283</f>
        <v>2.4700000000000002</v>
      </c>
      <c r="J284" s="41">
        <f>'Month (Million m3)'!I281+J283</f>
        <v>27463.890000000003</v>
      </c>
      <c r="K284" s="41">
        <f>'Month (Million m3)'!K281+K283</f>
        <v>576.64</v>
      </c>
      <c r="L284" s="41">
        <f>'Month (Million m3)'!Z281+L283</f>
        <v>7426.829999999999</v>
      </c>
      <c r="M284" s="41">
        <f>'Month (Million m3)'!AA281+M283</f>
        <v>490.35</v>
      </c>
      <c r="N284" s="41">
        <f>'Month (Million m3)'!AC281+N283</f>
        <v>182.23000000000002</v>
      </c>
      <c r="O284" s="41">
        <f>'Month (Million m3)'!AD281+O283</f>
        <v>10284.580000000002</v>
      </c>
      <c r="P284" s="41">
        <f t="shared" si="25"/>
        <v>3297.850000000004</v>
      </c>
      <c r="Q284" s="41">
        <f>'Month (Million m3)'!AF281+Q283</f>
        <v>22258.480000000003</v>
      </c>
      <c r="R284" s="41">
        <f>'Month (Million m3)'!AG281+R283</f>
        <v>49860.210000000006</v>
      </c>
    </row>
    <row r="285" spans="1:18" x14ac:dyDescent="0.3">
      <c r="A285" s="49">
        <f t="shared" si="23"/>
        <v>2022</v>
      </c>
      <c r="B285" s="149" t="s">
        <v>602</v>
      </c>
      <c r="C285" s="51">
        <f>'Month (Million m3)'!B282+C284</f>
        <v>53.13</v>
      </c>
      <c r="D285" s="51">
        <f>'Month (Million m3)'!C282+D284</f>
        <v>106.13999999999999</v>
      </c>
      <c r="E285" s="51">
        <f>'Month (Million m3)'!D282+E284</f>
        <v>19710.989999999998</v>
      </c>
      <c r="F285" s="51">
        <f>'Month (Million m3)'!E282+F284</f>
        <v>5642.63</v>
      </c>
      <c r="G285" s="51">
        <f>'Month (Million m3)'!F282+G284</f>
        <v>3684.4000000000005</v>
      </c>
      <c r="H285" s="51">
        <f>'Month (Million m3)'!G282+H284</f>
        <v>1703.25</v>
      </c>
      <c r="I285" s="51">
        <f>'Month (Million m3)'!H282+I284</f>
        <v>2.4700000000000002</v>
      </c>
      <c r="J285" s="51">
        <f>'Month (Million m3)'!I282+J284</f>
        <v>30743.72</v>
      </c>
      <c r="K285" s="51">
        <f>'Month (Million m3)'!K282+K284</f>
        <v>576.64</v>
      </c>
      <c r="L285" s="51">
        <f>'Month (Million m3)'!Z282+L284</f>
        <v>7737.5999999999985</v>
      </c>
      <c r="M285" s="51">
        <f>'Month (Million m3)'!AA282+M284</f>
        <v>490.35</v>
      </c>
      <c r="N285" s="51">
        <f>'Month (Million m3)'!AC282+N284</f>
        <v>182.23000000000002</v>
      </c>
      <c r="O285" s="51">
        <f>'Month (Million m3)'!AD282+O284</f>
        <v>12774.670000000002</v>
      </c>
      <c r="P285" s="51">
        <f t="shared" si="25"/>
        <v>3858.9600000000064</v>
      </c>
      <c r="Q285" s="51">
        <f>'Month (Million m3)'!AF282+Q284</f>
        <v>25620.450000000004</v>
      </c>
      <c r="R285" s="51">
        <f>'Month (Million m3)'!AG282+R284</f>
        <v>56523.460000000006</v>
      </c>
    </row>
    <row r="286" spans="1:18" x14ac:dyDescent="0.3">
      <c r="A286" s="54">
        <v>2023</v>
      </c>
      <c r="B286" s="134" t="s">
        <v>604</v>
      </c>
      <c r="C286" s="56">
        <f>'Month (Million m3)'!B283</f>
        <v>0</v>
      </c>
      <c r="D286" s="56">
        <f>'Month (Million m3)'!C283</f>
        <v>6.18</v>
      </c>
      <c r="E286" s="56">
        <f>'Month (Million m3)'!D283</f>
        <v>1993.61</v>
      </c>
      <c r="F286" s="56">
        <f>'Month (Million m3)'!E283</f>
        <v>555.62</v>
      </c>
      <c r="G286" s="56">
        <f>'Month (Million m3)'!F283</f>
        <v>250.64</v>
      </c>
      <c r="H286" s="56">
        <f>'Month (Million m3)'!G283</f>
        <v>152.16</v>
      </c>
      <c r="I286" s="56">
        <f>'Month (Million m3)'!H283</f>
        <v>0</v>
      </c>
      <c r="J286" s="56">
        <f>'Month (Million m3)'!I283</f>
        <v>2952.03</v>
      </c>
      <c r="K286" s="41">
        <f>'Month (Million m3)'!K283</f>
        <v>0</v>
      </c>
      <c r="L286" s="56">
        <f>'Month (Million m3)'!Z283</f>
        <v>318.39999999999998</v>
      </c>
      <c r="M286" s="56">
        <f>'Month (Million m3)'!AA283</f>
        <v>0</v>
      </c>
      <c r="N286" s="56">
        <f>'Month (Million m3)'!AC283</f>
        <v>0</v>
      </c>
      <c r="O286" s="56">
        <f>'Month (Million m3)'!AD283</f>
        <v>2001.98</v>
      </c>
      <c r="P286" s="56">
        <f t="shared" si="25"/>
        <v>558.08999999999969</v>
      </c>
      <c r="Q286" s="56">
        <f>'Month (Million m3)'!AF283</f>
        <v>2878.47</v>
      </c>
      <c r="R286" s="56">
        <f>'Month (Million m3)'!AG283</f>
        <v>5836.68</v>
      </c>
    </row>
    <row r="287" spans="1:18" x14ac:dyDescent="0.3">
      <c r="A287" s="32">
        <f t="shared" si="23"/>
        <v>2023</v>
      </c>
      <c r="B287" s="15" t="s">
        <v>641</v>
      </c>
      <c r="C287" s="41">
        <f>'Month (Million m3)'!B284+C286</f>
        <v>0</v>
      </c>
      <c r="D287" s="41">
        <f>'Month (Million m3)'!C284+D286</f>
        <v>17.920000000000002</v>
      </c>
      <c r="E287" s="41">
        <f>'Month (Million m3)'!D284+E286</f>
        <v>3670.68</v>
      </c>
      <c r="F287" s="41">
        <f>'Month (Million m3)'!E284+F286</f>
        <v>1000.62</v>
      </c>
      <c r="G287" s="41">
        <f>'Month (Million m3)'!F284+G286</f>
        <v>504.21</v>
      </c>
      <c r="H287" s="41">
        <f>'Month (Million m3)'!G284+H286</f>
        <v>276.58</v>
      </c>
      <c r="I287" s="41">
        <f>'Month (Million m3)'!H284+I286</f>
        <v>0.4</v>
      </c>
      <c r="J287" s="41">
        <f>'Month (Million m3)'!I284+J286</f>
        <v>5452.49</v>
      </c>
      <c r="K287" s="41">
        <f>'Month (Million m3)'!K284+K286</f>
        <v>0</v>
      </c>
      <c r="L287" s="41">
        <f>'Month (Million m3)'!Z284+L286</f>
        <v>474.86</v>
      </c>
      <c r="M287" s="41">
        <f>'Month (Million m3)'!AA284+M286</f>
        <v>0</v>
      </c>
      <c r="N287" s="41">
        <f>'Month (Million m3)'!AC284+N286</f>
        <v>0</v>
      </c>
      <c r="O287" s="41">
        <f>'Month (Million m3)'!AD284+O286</f>
        <v>3503.4300000000003</v>
      </c>
      <c r="P287" s="41">
        <f t="shared" si="25"/>
        <v>1019.7599999999993</v>
      </c>
      <c r="Q287" s="41">
        <f>'Month (Million m3)'!AF284+Q286</f>
        <v>4998.0499999999993</v>
      </c>
      <c r="R287" s="41">
        <f>'Month (Million m3)'!AG284+R286</f>
        <v>10468.459999999999</v>
      </c>
    </row>
    <row r="288" spans="1:18" x14ac:dyDescent="0.3">
      <c r="A288" s="32">
        <f t="shared" si="23"/>
        <v>2023</v>
      </c>
      <c r="B288" s="15" t="s">
        <v>642</v>
      </c>
      <c r="C288" s="41">
        <f>'Month (Million m3)'!B285+C287</f>
        <v>1.91</v>
      </c>
      <c r="D288" s="41">
        <f>'Month (Million m3)'!C285+D287</f>
        <v>31.68</v>
      </c>
      <c r="E288" s="41">
        <f>'Month (Million m3)'!D285+E287</f>
        <v>5495.42</v>
      </c>
      <c r="F288" s="41">
        <f>'Month (Million m3)'!E285+F287</f>
        <v>1505.8400000000001</v>
      </c>
      <c r="G288" s="41">
        <f>'Month (Million m3)'!F285+G287</f>
        <v>786.48</v>
      </c>
      <c r="H288" s="41">
        <f>'Month (Million m3)'!G285+H287</f>
        <v>417.99</v>
      </c>
      <c r="I288" s="41">
        <f>'Month (Million m3)'!H285+I287</f>
        <v>1.7600000000000002</v>
      </c>
      <c r="J288" s="41">
        <f>'Month (Million m3)'!I285+J287</f>
        <v>8207.49</v>
      </c>
      <c r="K288" s="41">
        <f>'Month (Million m3)'!K285+K287</f>
        <v>0</v>
      </c>
      <c r="L288" s="41">
        <f>'Month (Million m3)'!Z285+L287</f>
        <v>673.23</v>
      </c>
      <c r="M288" s="41">
        <f>'Month (Million m3)'!AA285+M287</f>
        <v>0</v>
      </c>
      <c r="N288" s="41">
        <f>'Month (Million m3)'!AC285+N287</f>
        <v>175.88</v>
      </c>
      <c r="O288" s="41">
        <f>'Month (Million m3)'!AD285+O287</f>
        <v>5469.47</v>
      </c>
      <c r="P288" s="41">
        <f t="shared" ref="P288:P296" si="26">Q288-K288-L288-M288-N288-O288</f>
        <v>1730.4499999999989</v>
      </c>
      <c r="Q288" s="41">
        <f>'Month (Million m3)'!AF285+Q287</f>
        <v>8049.0299999999988</v>
      </c>
      <c r="R288" s="41">
        <f>'Month (Million m3)'!AG285+R287</f>
        <v>16290.119999999999</v>
      </c>
    </row>
    <row r="289" spans="1:18" x14ac:dyDescent="0.3">
      <c r="A289" s="32">
        <f t="shared" si="23"/>
        <v>2023</v>
      </c>
      <c r="B289" s="15" t="s">
        <v>643</v>
      </c>
      <c r="C289" s="41">
        <f>'Month (Million m3)'!B286+C288</f>
        <v>1.91</v>
      </c>
      <c r="D289" s="41">
        <f>'Month (Million m3)'!C286+D288</f>
        <v>31.68</v>
      </c>
      <c r="E289" s="41">
        <f>'Month (Million m3)'!D286+E288</f>
        <v>6713.23</v>
      </c>
      <c r="F289" s="41">
        <f>'Month (Million m3)'!E286+F288</f>
        <v>1995.68</v>
      </c>
      <c r="G289" s="41">
        <f>'Month (Million m3)'!F286+G288</f>
        <v>996.84</v>
      </c>
      <c r="H289" s="41">
        <f>'Month (Million m3)'!G286+H288</f>
        <v>558.21</v>
      </c>
      <c r="I289" s="41">
        <f>'Month (Million m3)'!H286+I288</f>
        <v>1.7600000000000002</v>
      </c>
      <c r="J289" s="41">
        <f>'Month (Million m3)'!I286+J288</f>
        <v>10265.709999999999</v>
      </c>
      <c r="K289" s="41">
        <f>'Month (Million m3)'!K286+K288</f>
        <v>89.13</v>
      </c>
      <c r="L289" s="41">
        <f>'Month (Million m3)'!Z286+L288</f>
        <v>1267.45</v>
      </c>
      <c r="M289" s="41">
        <f>'Month (Million m3)'!AA286+M288</f>
        <v>0</v>
      </c>
      <c r="N289" s="41">
        <f>'Month (Million m3)'!AC286+N288</f>
        <v>175.88</v>
      </c>
      <c r="O289" s="41">
        <f>'Month (Million m3)'!AD286+O288</f>
        <v>7214.93</v>
      </c>
      <c r="P289" s="41">
        <f t="shared" si="26"/>
        <v>2268.59</v>
      </c>
      <c r="Q289" s="41">
        <f>'Month (Million m3)'!AF286+Q288</f>
        <v>11015.98</v>
      </c>
      <c r="R289" s="41">
        <f>'Month (Million m3)'!AG286+R288</f>
        <v>21315.29</v>
      </c>
    </row>
    <row r="290" spans="1:18" x14ac:dyDescent="0.3">
      <c r="A290" s="32">
        <f t="shared" si="23"/>
        <v>2023</v>
      </c>
      <c r="B290" s="15" t="s">
        <v>644</v>
      </c>
      <c r="C290" s="41">
        <f>'Month (Million m3)'!B287+C289</f>
        <v>1.91</v>
      </c>
      <c r="D290" s="41">
        <f>'Month (Million m3)'!C287+D289</f>
        <v>31.68</v>
      </c>
      <c r="E290" s="41">
        <f>'Month (Million m3)'!D287+E289</f>
        <v>7090.0599999999995</v>
      </c>
      <c r="F290" s="41">
        <f>'Month (Million m3)'!E287+F289</f>
        <v>2427.54</v>
      </c>
      <c r="G290" s="41">
        <f>'Month (Million m3)'!F287+G289</f>
        <v>1307.06</v>
      </c>
      <c r="H290" s="41">
        <f>'Month (Million m3)'!G287+H289</f>
        <v>704.49</v>
      </c>
      <c r="I290" s="41">
        <f>'Month (Million m3)'!H287+I289</f>
        <v>1.7600000000000002</v>
      </c>
      <c r="J290" s="41">
        <f>'Month (Million m3)'!I287+J289</f>
        <v>11530.9</v>
      </c>
      <c r="K290" s="41">
        <f>'Month (Million m3)'!K287+K289</f>
        <v>211.24</v>
      </c>
      <c r="L290" s="41">
        <f>'Month (Million m3)'!Z287+L289</f>
        <v>1702.03</v>
      </c>
      <c r="M290" s="41">
        <f>'Month (Million m3)'!AA287+M289</f>
        <v>0</v>
      </c>
      <c r="N290" s="41">
        <f>'Month (Million m3)'!AC287+N289</f>
        <v>273.87</v>
      </c>
      <c r="O290" s="41">
        <f>'Month (Million m3)'!AD287+O289</f>
        <v>8898.08</v>
      </c>
      <c r="P290" s="41">
        <f t="shared" si="26"/>
        <v>2531.739999999998</v>
      </c>
      <c r="Q290" s="41">
        <f>'Month (Million m3)'!AF287+Q289</f>
        <v>13616.96</v>
      </c>
      <c r="R290" s="41">
        <f>'Month (Million m3)'!AG287+R289</f>
        <v>25181.46</v>
      </c>
    </row>
    <row r="291" spans="1:18" x14ac:dyDescent="0.3">
      <c r="A291" s="32">
        <f t="shared" si="23"/>
        <v>2023</v>
      </c>
      <c r="B291" s="15" t="s">
        <v>645</v>
      </c>
      <c r="C291" s="41">
        <f>'Month (Million m3)'!B288+C290</f>
        <v>1.91</v>
      </c>
      <c r="D291" s="41">
        <f>'Month (Million m3)'!C288+D290</f>
        <v>31.68</v>
      </c>
      <c r="E291" s="41">
        <f>'Month (Million m3)'!D288+E290</f>
        <v>7180.37</v>
      </c>
      <c r="F291" s="41">
        <f>'Month (Million m3)'!E288+F290</f>
        <v>2873.39</v>
      </c>
      <c r="G291" s="41">
        <f>'Month (Million m3)'!F288+G290</f>
        <v>1517.37</v>
      </c>
      <c r="H291" s="41">
        <f>'Month (Million m3)'!G288+H290</f>
        <v>847.08</v>
      </c>
      <c r="I291" s="41">
        <f>'Month (Million m3)'!H288+I290</f>
        <v>1.7600000000000002</v>
      </c>
      <c r="J291" s="41">
        <f>'Month (Million m3)'!I288+J290</f>
        <v>12419.96</v>
      </c>
      <c r="K291" s="41">
        <f>'Month (Million m3)'!K288+K290</f>
        <v>211.24</v>
      </c>
      <c r="L291" s="41">
        <f>'Month (Million m3)'!Z288+L290</f>
        <v>1954.07</v>
      </c>
      <c r="M291" s="41">
        <f>'Month (Million m3)'!AA288+M290</f>
        <v>0</v>
      </c>
      <c r="N291" s="41">
        <f>'Month (Million m3)'!AC288+N290</f>
        <v>273.87</v>
      </c>
      <c r="O291" s="41">
        <f>'Month (Million m3)'!AD288+O290</f>
        <v>9182.89</v>
      </c>
      <c r="P291" s="41">
        <f t="shared" si="26"/>
        <v>2531.7299999999996</v>
      </c>
      <c r="Q291" s="41">
        <f>'Month (Million m3)'!AF288+Q290</f>
        <v>14153.8</v>
      </c>
      <c r="R291" s="41">
        <f>'Month (Million m3)'!AG288+R290</f>
        <v>26607.37</v>
      </c>
    </row>
    <row r="292" spans="1:18" x14ac:dyDescent="0.3">
      <c r="A292" s="32">
        <f t="shared" ref="A292:A297" si="27">A291</f>
        <v>2023</v>
      </c>
      <c r="B292" s="15" t="s">
        <v>646</v>
      </c>
      <c r="C292" s="41">
        <f>'Month (Million m3)'!B289+C291</f>
        <v>1.91</v>
      </c>
      <c r="D292" s="41">
        <f>'Month (Million m3)'!C289+D291</f>
        <v>31.68</v>
      </c>
      <c r="E292" s="41">
        <f>'Month (Million m3)'!D289+E291</f>
        <v>8289.7099999999991</v>
      </c>
      <c r="F292" s="41">
        <f>'Month (Million m3)'!E289+F291</f>
        <v>3366.8199999999997</v>
      </c>
      <c r="G292" s="41">
        <f>'Month (Million m3)'!F289+G291</f>
        <v>1707.48</v>
      </c>
      <c r="H292" s="41">
        <f>'Month (Million m3)'!G289+H291</f>
        <v>988.67000000000007</v>
      </c>
      <c r="I292" s="41">
        <f>'Month (Million m3)'!H289+I291</f>
        <v>1.7600000000000002</v>
      </c>
      <c r="J292" s="41">
        <f>'Month (Million m3)'!I289+J291</f>
        <v>14354.419999999998</v>
      </c>
      <c r="K292" s="41">
        <f>'Month (Million m3)'!K289+K291</f>
        <v>211.24</v>
      </c>
      <c r="L292" s="41">
        <f>'Month (Million m3)'!Z289+L291</f>
        <v>2100.06</v>
      </c>
      <c r="M292" s="41">
        <f>'Month (Million m3)'!AA289+M291</f>
        <v>0</v>
      </c>
      <c r="N292" s="41">
        <f>'Month (Million m3)'!AC289+N291</f>
        <v>273.87</v>
      </c>
      <c r="O292" s="41">
        <f>'Month (Million m3)'!AD289+O291</f>
        <v>9182.89</v>
      </c>
      <c r="P292" s="41">
        <f t="shared" si="26"/>
        <v>2531.7299999999996</v>
      </c>
      <c r="Q292" s="41">
        <f>'Month (Million m3)'!AF289+Q291</f>
        <v>14299.789999999999</v>
      </c>
      <c r="R292" s="41">
        <f>'Month (Million m3)'!AG289+R291</f>
        <v>28687.829999999998</v>
      </c>
    </row>
    <row r="293" spans="1:18" x14ac:dyDescent="0.3">
      <c r="A293" s="32">
        <f t="shared" si="27"/>
        <v>2023</v>
      </c>
      <c r="B293" s="15" t="s">
        <v>647</v>
      </c>
      <c r="C293" s="41">
        <f>'Month (Million m3)'!B290+C292</f>
        <v>1.91</v>
      </c>
      <c r="D293" s="41">
        <f>'Month (Million m3)'!C290+D292</f>
        <v>31.68</v>
      </c>
      <c r="E293" s="41">
        <f>'Month (Million m3)'!D290+E292</f>
        <v>9561.4</v>
      </c>
      <c r="F293" s="41">
        <f>'Month (Million m3)'!E290+F292</f>
        <v>3731.5099999999998</v>
      </c>
      <c r="G293" s="41">
        <f>'Month (Million m3)'!F290+G292</f>
        <v>1864.88</v>
      </c>
      <c r="H293" s="41">
        <f>'Month (Million m3)'!G290+H292</f>
        <v>1114.3700000000001</v>
      </c>
      <c r="I293" s="41">
        <f>'Month (Million m3)'!H290+I292</f>
        <v>1.7600000000000002</v>
      </c>
      <c r="J293" s="41">
        <f>'Month (Million m3)'!I290+J292</f>
        <v>16273.899999999998</v>
      </c>
      <c r="K293" s="41">
        <f>'Month (Million m3)'!K290+K292</f>
        <v>290.18</v>
      </c>
      <c r="L293" s="41">
        <f>'Month (Million m3)'!Z290+L292</f>
        <v>2409.48</v>
      </c>
      <c r="M293" s="41">
        <f>'Month (Million m3)'!AA290+M292</f>
        <v>0</v>
      </c>
      <c r="N293" s="41">
        <f>'Month (Million m3)'!AC290+N292</f>
        <v>273.87</v>
      </c>
      <c r="O293" s="41">
        <f>'Month (Million m3)'!AD290+O292</f>
        <v>9182.89</v>
      </c>
      <c r="P293" s="41">
        <f t="shared" si="26"/>
        <v>2613.41</v>
      </c>
      <c r="Q293" s="41">
        <f>'Month (Million m3)'!AF290+Q292</f>
        <v>14769.83</v>
      </c>
      <c r="R293" s="41">
        <f>'Month (Million m3)'!AG290+R292</f>
        <v>31077.35</v>
      </c>
    </row>
    <row r="294" spans="1:18" x14ac:dyDescent="0.3">
      <c r="A294" s="32">
        <f t="shared" si="27"/>
        <v>2023</v>
      </c>
      <c r="B294" s="15" t="s">
        <v>648</v>
      </c>
      <c r="C294" s="41">
        <f>'Month (Million m3)'!B291+C293</f>
        <v>1.91</v>
      </c>
      <c r="D294" s="41">
        <f>'Month (Million m3)'!C291+D293</f>
        <v>31.68</v>
      </c>
      <c r="E294" s="41">
        <f>'Month (Million m3)'!D291+E293</f>
        <v>9746.9</v>
      </c>
      <c r="F294" s="41">
        <f>'Month (Million m3)'!E291+F293</f>
        <v>4175.9399999999996</v>
      </c>
      <c r="G294" s="41">
        <f>'Month (Million m3)'!F291+G293</f>
        <v>2022.5700000000002</v>
      </c>
      <c r="H294" s="41">
        <f>'Month (Million m3)'!G291+H293</f>
        <v>1211.75</v>
      </c>
      <c r="I294" s="41">
        <f>'Month (Million m3)'!H291+I293</f>
        <v>1.7600000000000002</v>
      </c>
      <c r="J294" s="41">
        <f>'Month (Million m3)'!I291+J293</f>
        <v>17158.89</v>
      </c>
      <c r="K294" s="41">
        <f>'Month (Million m3)'!K291+K293</f>
        <v>412.62</v>
      </c>
      <c r="L294" s="41">
        <f>'Month (Million m3)'!Z291+L293</f>
        <v>2409.48</v>
      </c>
      <c r="M294" s="41">
        <f>'Month (Million m3)'!AA291+M293</f>
        <v>0</v>
      </c>
      <c r="N294" s="41">
        <f>'Month (Million m3)'!AC291+N293</f>
        <v>273.87</v>
      </c>
      <c r="O294" s="41">
        <f>'Month (Million m3)'!AD291+O293</f>
        <v>9379.75</v>
      </c>
      <c r="P294" s="41">
        <f t="shared" si="26"/>
        <v>2786.2799999999988</v>
      </c>
      <c r="Q294" s="41">
        <f>'Month (Million m3)'!AF291+Q293</f>
        <v>15262</v>
      </c>
      <c r="R294" s="41">
        <f>'Month (Million m3)'!AG291+R293</f>
        <v>32454.519999999997</v>
      </c>
    </row>
    <row r="295" spans="1:18" x14ac:dyDescent="0.3">
      <c r="A295" s="32">
        <f t="shared" si="27"/>
        <v>2023</v>
      </c>
      <c r="B295" s="15" t="s">
        <v>649</v>
      </c>
      <c r="C295" s="41">
        <f>'Month (Million m3)'!B292+C294</f>
        <v>1.91</v>
      </c>
      <c r="D295" s="41">
        <f>'Month (Million m3)'!C292+D294</f>
        <v>31.97</v>
      </c>
      <c r="E295" s="41">
        <f>'Month (Million m3)'!D292+E294</f>
        <v>11341.08</v>
      </c>
      <c r="F295" s="41">
        <f>'Month (Million m3)'!E292+F294</f>
        <v>4528.1799999999994</v>
      </c>
      <c r="G295" s="41">
        <f>'Month (Million m3)'!F292+G294</f>
        <v>2158.2000000000003</v>
      </c>
      <c r="H295" s="41">
        <f>'Month (Million m3)'!G292+H294</f>
        <v>1329.18</v>
      </c>
      <c r="I295" s="41">
        <f>'Month (Million m3)'!H292+I294</f>
        <v>1.7600000000000002</v>
      </c>
      <c r="J295" s="41">
        <f>'Month (Million m3)'!I292+J294</f>
        <v>19358.379999999997</v>
      </c>
      <c r="K295" s="41">
        <f>'Month (Million m3)'!K292+K294</f>
        <v>491.64</v>
      </c>
      <c r="L295" s="41">
        <f>'Month (Million m3)'!Z292+L294</f>
        <v>2760.07</v>
      </c>
      <c r="M295" s="41">
        <f>'Month (Million m3)'!AA292+M294</f>
        <v>0</v>
      </c>
      <c r="N295" s="41">
        <f>'Month (Million m3)'!AC292+N294</f>
        <v>320.7</v>
      </c>
      <c r="O295" s="41">
        <f>'Month (Million m3)'!AD292+O294</f>
        <v>9476.99</v>
      </c>
      <c r="P295" s="41">
        <f t="shared" si="26"/>
        <v>3198.24</v>
      </c>
      <c r="Q295" s="41">
        <f>'Month (Million m3)'!AF292+Q294</f>
        <v>16247.64</v>
      </c>
      <c r="R295" s="41">
        <f>'Month (Million m3)'!AG292+R294</f>
        <v>35639.939999999995</v>
      </c>
    </row>
    <row r="296" spans="1:18" x14ac:dyDescent="0.3">
      <c r="A296" s="32">
        <f t="shared" si="27"/>
        <v>2023</v>
      </c>
      <c r="B296" s="15" t="s">
        <v>650</v>
      </c>
      <c r="C296" s="41">
        <f>'Month (Million m3)'!B293+C295</f>
        <v>1.91</v>
      </c>
      <c r="D296" s="41">
        <f>'Month (Million m3)'!C293+D295</f>
        <v>33.089999999999996</v>
      </c>
      <c r="E296" s="41">
        <f>'Month (Million m3)'!D293+E295</f>
        <v>13467.26</v>
      </c>
      <c r="F296" s="41">
        <f>'Month (Million m3)'!E293+F295</f>
        <v>4953.07</v>
      </c>
      <c r="G296" s="41">
        <f>'Month (Million m3)'!F293+G295</f>
        <v>2508.4800000000005</v>
      </c>
      <c r="H296" s="41">
        <f>'Month (Million m3)'!G293+H295</f>
        <v>1406.63</v>
      </c>
      <c r="I296" s="41">
        <f>'Month (Million m3)'!H293+I295</f>
        <v>1.7600000000000002</v>
      </c>
      <c r="J296" s="41">
        <f>'Month (Million m3)'!I293+J295</f>
        <v>22337.179999999997</v>
      </c>
      <c r="K296" s="41">
        <f>'Month (Million m3)'!K293+K295</f>
        <v>491.64</v>
      </c>
      <c r="L296" s="41">
        <f>'Month (Million m3)'!Z293+L295</f>
        <v>2760.07</v>
      </c>
      <c r="M296" s="41">
        <f>'Month (Million m3)'!AA293+M295</f>
        <v>0</v>
      </c>
      <c r="N296" s="41">
        <f>'Month (Million m3)'!AC293+N295</f>
        <v>432.75</v>
      </c>
      <c r="O296" s="41">
        <f>'Month (Million m3)'!AD293+O295</f>
        <v>10384.75</v>
      </c>
      <c r="P296" s="41">
        <f t="shared" si="26"/>
        <v>3626.010000000002</v>
      </c>
      <c r="Q296" s="41">
        <f>'Month (Million m3)'!AF293+Q295</f>
        <v>17695.22</v>
      </c>
      <c r="R296" s="41">
        <f>'Month (Million m3)'!AG293+R295</f>
        <v>40067.439999999995</v>
      </c>
    </row>
    <row r="297" spans="1:18" x14ac:dyDescent="0.3">
      <c r="A297" s="49">
        <f t="shared" si="27"/>
        <v>2023</v>
      </c>
      <c r="B297" s="50" t="s">
        <v>651</v>
      </c>
      <c r="C297" s="51">
        <f>'Month (Million m3)'!B296+C296</f>
        <v>5.77</v>
      </c>
      <c r="D297" s="51">
        <f>'Month (Million m3)'!C296+D296</f>
        <v>38.139999999999993</v>
      </c>
      <c r="E297" s="51">
        <f>'Month (Million m3)'!D296+E296</f>
        <v>15358.1</v>
      </c>
      <c r="F297" s="51">
        <f>'Month (Million m3)'!E296+F296</f>
        <v>5350.99</v>
      </c>
      <c r="G297" s="51">
        <f>'Month (Million m3)'!F296+G296</f>
        <v>2678.1200000000003</v>
      </c>
      <c r="H297" s="51">
        <f>'Month (Million m3)'!G296+H296</f>
        <v>1543.21</v>
      </c>
      <c r="I297" s="51">
        <f>'Month (Million m3)'!H296+I296</f>
        <v>1.7600000000000002</v>
      </c>
      <c r="J297" s="51">
        <f>'Month (Million m3)'!I296+J296</f>
        <v>24932.159999999996</v>
      </c>
      <c r="K297" s="51">
        <f>'Month (Million m3)'!K296+K296</f>
        <v>491.64</v>
      </c>
      <c r="L297" s="51">
        <f>'Month (Million m3)'!Z296+L296</f>
        <v>2760.07</v>
      </c>
      <c r="M297" s="51">
        <f>'Month (Million m3)'!AA296+M296</f>
        <v>0</v>
      </c>
      <c r="N297" s="51">
        <f>'Month (Million m3)'!AC296+N296</f>
        <v>530.81999999999994</v>
      </c>
      <c r="O297" s="51">
        <f>'Month (Million m3)'!AD296+O296</f>
        <v>11436.43</v>
      </c>
      <c r="P297" s="51">
        <f t="shared" ref="P297:P299" si="28">Q297-K297-L297-M297-N297-O297</f>
        <v>3793.630000000001</v>
      </c>
      <c r="Q297" s="51">
        <f>'Month (Million m3)'!AF296+Q296</f>
        <v>19012.59</v>
      </c>
      <c r="R297" s="51">
        <f>'Month (Million m3)'!AG296+R296</f>
        <v>43988.709999999992</v>
      </c>
    </row>
    <row r="298" spans="1:18" x14ac:dyDescent="0.3">
      <c r="A298" s="54">
        <v>2024</v>
      </c>
      <c r="B298" s="55" t="s">
        <v>628</v>
      </c>
      <c r="C298" s="56">
        <f>'Month (Million m3)'!B295</f>
        <v>8.85</v>
      </c>
      <c r="D298" s="56">
        <f>'Month (Million m3)'!C295</f>
        <v>1.95</v>
      </c>
      <c r="E298" s="56">
        <f>'Month (Million m3)'!D295</f>
        <v>2211.96</v>
      </c>
      <c r="F298" s="56">
        <f>'Month (Million m3)'!E295</f>
        <v>433.13</v>
      </c>
      <c r="G298" s="56">
        <f>'Month (Million m3)'!F295</f>
        <v>431.84</v>
      </c>
      <c r="H298" s="56">
        <f>'Month (Million m3)'!G295</f>
        <v>146.37</v>
      </c>
      <c r="I298" s="56">
        <f>'Month (Million m3)'!H295</f>
        <v>0</v>
      </c>
      <c r="J298" s="56">
        <f>'Month (Million m3)'!I295</f>
        <v>3223.3</v>
      </c>
      <c r="K298" s="41">
        <f>'Month (Million m3)'!K295</f>
        <v>0</v>
      </c>
      <c r="L298" s="56">
        <f>'Month (Million m3)'!Z295</f>
        <v>86.01</v>
      </c>
      <c r="M298" s="56">
        <f>'Month (Million m3)'!AA295</f>
        <v>0</v>
      </c>
      <c r="N298" s="56">
        <f>'Month (Million m3)'!AC295</f>
        <v>0</v>
      </c>
      <c r="O298" s="56">
        <f>'Month (Million m3)'!AD295</f>
        <v>1896.78</v>
      </c>
      <c r="P298" s="56">
        <f t="shared" si="28"/>
        <v>363.09999999999968</v>
      </c>
      <c r="Q298" s="56">
        <f>'Month (Million m3)'!AF295</f>
        <v>2345.89</v>
      </c>
      <c r="R298" s="56">
        <f>'Month (Million m3)'!AG295</f>
        <v>5579.98</v>
      </c>
    </row>
    <row r="299" spans="1:18" x14ac:dyDescent="0.3">
      <c r="A299" s="32">
        <f t="shared" ref="A299:A309" si="29">A298</f>
        <v>2024</v>
      </c>
      <c r="B299" s="15" t="s">
        <v>629</v>
      </c>
      <c r="C299" s="41">
        <f>'Month (Million m3)'!B296+C298</f>
        <v>12.709999999999999</v>
      </c>
      <c r="D299" s="41">
        <f>'Month (Million m3)'!C296+D298</f>
        <v>7</v>
      </c>
      <c r="E299" s="41">
        <f>'Month (Million m3)'!D296+E298</f>
        <v>4102.8</v>
      </c>
      <c r="F299" s="41">
        <f>'Month (Million m3)'!E296+F298</f>
        <v>831.05</v>
      </c>
      <c r="G299" s="41">
        <f>'Month (Million m3)'!F296+G298</f>
        <v>601.48</v>
      </c>
      <c r="H299" s="41">
        <f>'Month (Million m3)'!G296+H298</f>
        <v>282.95000000000005</v>
      </c>
      <c r="I299" s="41">
        <f>'Month (Million m3)'!H296+I298</f>
        <v>0</v>
      </c>
      <c r="J299" s="41">
        <f>'Month (Million m3)'!I296+J298</f>
        <v>5818.2800000000007</v>
      </c>
      <c r="K299" s="41">
        <f>'Month (Million m3)'!K296+K298</f>
        <v>0</v>
      </c>
      <c r="L299" s="41">
        <f>'Month (Million m3)'!Z296+L298</f>
        <v>86.01</v>
      </c>
      <c r="M299" s="41">
        <f>'Month (Million m3)'!AA296+M298</f>
        <v>0</v>
      </c>
      <c r="N299" s="41">
        <f>'Month (Million m3)'!AC296+N298</f>
        <v>98.07</v>
      </c>
      <c r="O299" s="41">
        <f>'Month (Million m3)'!AD296+O298</f>
        <v>2948.46</v>
      </c>
      <c r="P299" s="41">
        <f t="shared" si="28"/>
        <v>530.71999999999935</v>
      </c>
      <c r="Q299" s="41">
        <f>'Month (Million m3)'!AF296+Q298</f>
        <v>3663.2599999999998</v>
      </c>
      <c r="R299" s="41">
        <f>'Month (Million m3)'!AG296+R298</f>
        <v>9501.25</v>
      </c>
    </row>
    <row r="300" spans="1:18" x14ac:dyDescent="0.3">
      <c r="A300" s="32">
        <f t="shared" si="29"/>
        <v>2024</v>
      </c>
      <c r="B300" s="15" t="s">
        <v>630</v>
      </c>
    </row>
    <row r="301" spans="1:18" x14ac:dyDescent="0.3">
      <c r="A301" s="32">
        <f t="shared" si="29"/>
        <v>2024</v>
      </c>
      <c r="B301" s="15" t="s">
        <v>631</v>
      </c>
    </row>
    <row r="302" spans="1:18" x14ac:dyDescent="0.3">
      <c r="A302" s="32">
        <f t="shared" si="29"/>
        <v>2024</v>
      </c>
      <c r="B302" s="15" t="s">
        <v>632</v>
      </c>
    </row>
    <row r="303" spans="1:18" x14ac:dyDescent="0.3">
      <c r="A303" s="32">
        <f t="shared" si="29"/>
        <v>2024</v>
      </c>
      <c r="B303" s="15" t="s">
        <v>633</v>
      </c>
    </row>
    <row r="304" spans="1:18" x14ac:dyDescent="0.3">
      <c r="A304" s="32">
        <f t="shared" si="29"/>
        <v>2024</v>
      </c>
      <c r="B304" s="15" t="s">
        <v>634</v>
      </c>
    </row>
    <row r="305" spans="1:2" x14ac:dyDescent="0.3">
      <c r="A305" s="32">
        <f t="shared" si="29"/>
        <v>2024</v>
      </c>
      <c r="B305" s="15" t="s">
        <v>635</v>
      </c>
    </row>
    <row r="306" spans="1:2" x14ac:dyDescent="0.3">
      <c r="A306" s="32">
        <f t="shared" si="29"/>
        <v>2024</v>
      </c>
      <c r="B306" s="15" t="s">
        <v>636</v>
      </c>
    </row>
    <row r="307" spans="1:2" x14ac:dyDescent="0.3">
      <c r="A307" s="32">
        <f t="shared" si="29"/>
        <v>2024</v>
      </c>
      <c r="B307" s="15" t="s">
        <v>637</v>
      </c>
    </row>
    <row r="308" spans="1:2" x14ac:dyDescent="0.3">
      <c r="A308" s="32">
        <f t="shared" si="29"/>
        <v>2024</v>
      </c>
      <c r="B308" s="15" t="s">
        <v>638</v>
      </c>
    </row>
    <row r="309" spans="1:2" x14ac:dyDescent="0.3">
      <c r="A309" s="49">
        <f t="shared" si="29"/>
        <v>2024</v>
      </c>
      <c r="B309" s="50" t="s">
        <v>639</v>
      </c>
    </row>
  </sheetData>
  <mergeCells count="5">
    <mergeCell ref="C2:J2"/>
    <mergeCell ref="E3:J3"/>
    <mergeCell ref="F4:G4"/>
    <mergeCell ref="K4:P4"/>
    <mergeCell ref="K2:Q2"/>
  </mergeCells>
  <printOptions horizontalCentered="1" gridLines="1" gridLinesSet="0"/>
  <pageMargins left="0.39370078740157483" right="0.39370078740157483" top="0.98425196850393704" bottom="0.98425196850393704" header="0.51181102362204722" footer="0.51181102362204722"/>
  <pageSetup paperSize="9" scale="18" orientation="portrait" horizontalDpi="300" verticalDpi="300" r:id="rId1"/>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EE45-7E20-461B-AFBD-32843723B227}">
  <sheetPr codeName="Sheet7"/>
  <dimension ref="A1:AG137"/>
  <sheetViews>
    <sheetView showGridLines="0" zoomScaleNormal="100" workbookViewId="0"/>
  </sheetViews>
  <sheetFormatPr defaultColWidth="9" defaultRowHeight="15.5" x14ac:dyDescent="0.35"/>
  <cols>
    <col min="1" max="1" width="18.26953125" style="89" customWidth="1"/>
    <col min="2" max="10" width="13.54296875" style="2" customWidth="1"/>
    <col min="11" max="12" width="13.54296875" customWidth="1"/>
    <col min="13" max="30" width="13.54296875" style="2" customWidth="1"/>
    <col min="31" max="32" width="13.54296875" customWidth="1"/>
    <col min="33" max="33" width="13.54296875" style="2" customWidth="1"/>
    <col min="34" max="34" width="10.26953125" style="2" customWidth="1"/>
    <col min="35" max="35" width="10" style="2" customWidth="1"/>
    <col min="36" max="36" width="11.453125" style="2" customWidth="1"/>
    <col min="37" max="37" width="12.7265625" style="2" customWidth="1"/>
    <col min="38" max="38" width="17.54296875" style="2" bestFit="1" customWidth="1"/>
    <col min="39" max="39" width="17.26953125" style="2" bestFit="1" customWidth="1"/>
    <col min="40" max="40" width="15.26953125" style="2" bestFit="1" customWidth="1"/>
    <col min="41" max="41" width="17.54296875" style="2" bestFit="1" customWidth="1"/>
    <col min="42" max="257" width="9" style="2"/>
    <col min="258" max="258" width="8.26953125" style="2" customWidth="1"/>
    <col min="259" max="260" width="9" style="2" customWidth="1"/>
    <col min="261" max="261" width="17.26953125" style="2" customWidth="1"/>
    <col min="262" max="262" width="9" style="2" customWidth="1"/>
    <col min="263" max="263" width="12.54296875" style="2" customWidth="1"/>
    <col min="264" max="264" width="9" style="2" customWidth="1"/>
    <col min="265" max="265" width="11.453125" style="2" customWidth="1"/>
    <col min="266" max="266" width="11.26953125" style="2" customWidth="1"/>
    <col min="267" max="267" width="13.54296875" style="2" customWidth="1"/>
    <col min="268" max="268" width="11.26953125" style="2" customWidth="1"/>
    <col min="269" max="269" width="10.7265625" style="2" customWidth="1"/>
    <col min="270" max="270" width="12.26953125" style="2" customWidth="1"/>
    <col min="271" max="271" width="9" style="2" customWidth="1"/>
    <col min="272" max="272" width="7.54296875" style="2" customWidth="1"/>
    <col min="273" max="275" width="9" style="2"/>
    <col min="276" max="276" width="6.7265625" style="2" bestFit="1" customWidth="1"/>
    <col min="277" max="277" width="6.453125" style="2" bestFit="1" customWidth="1"/>
    <col min="278" max="278" width="7.7265625" style="2" bestFit="1" customWidth="1"/>
    <col min="279" max="279" width="7.54296875" style="2" bestFit="1" customWidth="1"/>
    <col min="280" max="280" width="9.453125" style="2" bestFit="1" customWidth="1"/>
    <col min="281" max="281" width="9.54296875" style="2" bestFit="1" customWidth="1"/>
    <col min="282" max="282" width="6.7265625" style="2" bestFit="1" customWidth="1"/>
    <col min="283" max="283" width="9" style="2"/>
    <col min="284" max="284" width="6.453125" style="2" bestFit="1" customWidth="1"/>
    <col min="285" max="285" width="11.26953125" style="2" customWidth="1"/>
    <col min="286" max="287" width="6.7265625" style="2" bestFit="1" customWidth="1"/>
    <col min="288" max="288" width="5.7265625" style="2" bestFit="1" customWidth="1"/>
    <col min="289" max="289" width="6.54296875" style="2" bestFit="1" customWidth="1"/>
    <col min="290" max="290" width="11.26953125" style="2" customWidth="1"/>
    <col min="291" max="291" width="9" style="2"/>
    <col min="292" max="292" width="12.54296875" style="2" customWidth="1"/>
    <col min="293" max="293" width="14.54296875" style="2" bestFit="1" customWidth="1"/>
    <col min="294" max="294" width="17.54296875" style="2" bestFit="1" customWidth="1"/>
    <col min="295" max="295" width="17.26953125" style="2" bestFit="1" customWidth="1"/>
    <col min="296" max="296" width="15.26953125" style="2" bestFit="1" customWidth="1"/>
    <col min="297" max="297" width="17.54296875" style="2" bestFit="1" customWidth="1"/>
    <col min="298" max="513" width="9" style="2"/>
    <col min="514" max="514" width="8.26953125" style="2" customWidth="1"/>
    <col min="515" max="516" width="9" style="2" customWidth="1"/>
    <col min="517" max="517" width="17.26953125" style="2" customWidth="1"/>
    <col min="518" max="518" width="9" style="2" customWidth="1"/>
    <col min="519" max="519" width="12.54296875" style="2" customWidth="1"/>
    <col min="520" max="520" width="9" style="2" customWidth="1"/>
    <col min="521" max="521" width="11.453125" style="2" customWidth="1"/>
    <col min="522" max="522" width="11.26953125" style="2" customWidth="1"/>
    <col min="523" max="523" width="13.54296875" style="2" customWidth="1"/>
    <col min="524" max="524" width="11.26953125" style="2" customWidth="1"/>
    <col min="525" max="525" width="10.7265625" style="2" customWidth="1"/>
    <col min="526" max="526" width="12.26953125" style="2" customWidth="1"/>
    <col min="527" max="527" width="9" style="2" customWidth="1"/>
    <col min="528" max="528" width="7.54296875" style="2" customWidth="1"/>
    <col min="529" max="531" width="9" style="2"/>
    <col min="532" max="532" width="6.7265625" style="2" bestFit="1" customWidth="1"/>
    <col min="533" max="533" width="6.453125" style="2" bestFit="1" customWidth="1"/>
    <col min="534" max="534" width="7.7265625" style="2" bestFit="1" customWidth="1"/>
    <col min="535" max="535" width="7.54296875" style="2" bestFit="1" customWidth="1"/>
    <col min="536" max="536" width="9.453125" style="2" bestFit="1" customWidth="1"/>
    <col min="537" max="537" width="9.54296875" style="2" bestFit="1" customWidth="1"/>
    <col min="538" max="538" width="6.7265625" style="2" bestFit="1" customWidth="1"/>
    <col min="539" max="539" width="9" style="2"/>
    <col min="540" max="540" width="6.453125" style="2" bestFit="1" customWidth="1"/>
    <col min="541" max="541" width="11.26953125" style="2" customWidth="1"/>
    <col min="542" max="543" width="6.7265625" style="2" bestFit="1" customWidth="1"/>
    <col min="544" max="544" width="5.7265625" style="2" bestFit="1" customWidth="1"/>
    <col min="545" max="545" width="6.54296875" style="2" bestFit="1" customWidth="1"/>
    <col min="546" max="546" width="11.26953125" style="2" customWidth="1"/>
    <col min="547" max="547" width="9" style="2"/>
    <col min="548" max="548" width="12.54296875" style="2" customWidth="1"/>
    <col min="549" max="549" width="14.54296875" style="2" bestFit="1" customWidth="1"/>
    <col min="550" max="550" width="17.54296875" style="2" bestFit="1" customWidth="1"/>
    <col min="551" max="551" width="17.26953125" style="2" bestFit="1" customWidth="1"/>
    <col min="552" max="552" width="15.26953125" style="2" bestFit="1" customWidth="1"/>
    <col min="553" max="553" width="17.54296875" style="2" bestFit="1" customWidth="1"/>
    <col min="554" max="769" width="9" style="2"/>
    <col min="770" max="770" width="8.26953125" style="2" customWidth="1"/>
    <col min="771" max="772" width="9" style="2" customWidth="1"/>
    <col min="773" max="773" width="17.26953125" style="2" customWidth="1"/>
    <col min="774" max="774" width="9" style="2" customWidth="1"/>
    <col min="775" max="775" width="12.54296875" style="2" customWidth="1"/>
    <col min="776" max="776" width="9" style="2" customWidth="1"/>
    <col min="777" max="777" width="11.453125" style="2" customWidth="1"/>
    <col min="778" max="778" width="11.26953125" style="2" customWidth="1"/>
    <col min="779" max="779" width="13.54296875" style="2" customWidth="1"/>
    <col min="780" max="780" width="11.26953125" style="2" customWidth="1"/>
    <col min="781" max="781" width="10.7265625" style="2" customWidth="1"/>
    <col min="782" max="782" width="12.26953125" style="2" customWidth="1"/>
    <col min="783" max="783" width="9" style="2" customWidth="1"/>
    <col min="784" max="784" width="7.54296875" style="2" customWidth="1"/>
    <col min="785" max="787" width="9" style="2"/>
    <col min="788" max="788" width="6.7265625" style="2" bestFit="1" customWidth="1"/>
    <col min="789" max="789" width="6.453125" style="2" bestFit="1" customWidth="1"/>
    <col min="790" max="790" width="7.7265625" style="2" bestFit="1" customWidth="1"/>
    <col min="791" max="791" width="7.54296875" style="2" bestFit="1" customWidth="1"/>
    <col min="792" max="792" width="9.453125" style="2" bestFit="1" customWidth="1"/>
    <col min="793" max="793" width="9.54296875" style="2" bestFit="1" customWidth="1"/>
    <col min="794" max="794" width="6.7265625" style="2" bestFit="1" customWidth="1"/>
    <col min="795" max="795" width="9" style="2"/>
    <col min="796" max="796" width="6.453125" style="2" bestFit="1" customWidth="1"/>
    <col min="797" max="797" width="11.26953125" style="2" customWidth="1"/>
    <col min="798" max="799" width="6.7265625" style="2" bestFit="1" customWidth="1"/>
    <col min="800" max="800" width="5.7265625" style="2" bestFit="1" customWidth="1"/>
    <col min="801" max="801" width="6.54296875" style="2" bestFit="1" customWidth="1"/>
    <col min="802" max="802" width="11.26953125" style="2" customWidth="1"/>
    <col min="803" max="803" width="9" style="2"/>
    <col min="804" max="804" width="12.54296875" style="2" customWidth="1"/>
    <col min="805" max="805" width="14.54296875" style="2" bestFit="1" customWidth="1"/>
    <col min="806" max="806" width="17.54296875" style="2" bestFit="1" customWidth="1"/>
    <col min="807" max="807" width="17.26953125" style="2" bestFit="1" customWidth="1"/>
    <col min="808" max="808" width="15.26953125" style="2" bestFit="1" customWidth="1"/>
    <col min="809" max="809" width="17.54296875" style="2" bestFit="1" customWidth="1"/>
    <col min="810" max="1025" width="9" style="2"/>
    <col min="1026" max="1026" width="8.26953125" style="2" customWidth="1"/>
    <col min="1027" max="1028" width="9" style="2" customWidth="1"/>
    <col min="1029" max="1029" width="17.26953125" style="2" customWidth="1"/>
    <col min="1030" max="1030" width="9" style="2" customWidth="1"/>
    <col min="1031" max="1031" width="12.54296875" style="2" customWidth="1"/>
    <col min="1032" max="1032" width="9" style="2" customWidth="1"/>
    <col min="1033" max="1033" width="11.453125" style="2" customWidth="1"/>
    <col min="1034" max="1034" width="11.26953125" style="2" customWidth="1"/>
    <col min="1035" max="1035" width="13.54296875" style="2" customWidth="1"/>
    <col min="1036" max="1036" width="11.26953125" style="2" customWidth="1"/>
    <col min="1037" max="1037" width="10.7265625" style="2" customWidth="1"/>
    <col min="1038" max="1038" width="12.26953125" style="2" customWidth="1"/>
    <col min="1039" max="1039" width="9" style="2" customWidth="1"/>
    <col min="1040" max="1040" width="7.54296875" style="2" customWidth="1"/>
    <col min="1041" max="1043" width="9" style="2"/>
    <col min="1044" max="1044" width="6.7265625" style="2" bestFit="1" customWidth="1"/>
    <col min="1045" max="1045" width="6.453125" style="2" bestFit="1" customWidth="1"/>
    <col min="1046" max="1046" width="7.7265625" style="2" bestFit="1" customWidth="1"/>
    <col min="1047" max="1047" width="7.54296875" style="2" bestFit="1" customWidth="1"/>
    <col min="1048" max="1048" width="9.453125" style="2" bestFit="1" customWidth="1"/>
    <col min="1049" max="1049" width="9.54296875" style="2" bestFit="1" customWidth="1"/>
    <col min="1050" max="1050" width="6.7265625" style="2" bestFit="1" customWidth="1"/>
    <col min="1051" max="1051" width="9" style="2"/>
    <col min="1052" max="1052" width="6.453125" style="2" bestFit="1" customWidth="1"/>
    <col min="1053" max="1053" width="11.26953125" style="2" customWidth="1"/>
    <col min="1054" max="1055" width="6.7265625" style="2" bestFit="1" customWidth="1"/>
    <col min="1056" max="1056" width="5.7265625" style="2" bestFit="1" customWidth="1"/>
    <col min="1057" max="1057" width="6.54296875" style="2" bestFit="1" customWidth="1"/>
    <col min="1058" max="1058" width="11.26953125" style="2" customWidth="1"/>
    <col min="1059" max="1059" width="9" style="2"/>
    <col min="1060" max="1060" width="12.54296875" style="2" customWidth="1"/>
    <col min="1061" max="1061" width="14.54296875" style="2" bestFit="1" customWidth="1"/>
    <col min="1062" max="1062" width="17.54296875" style="2" bestFit="1" customWidth="1"/>
    <col min="1063" max="1063" width="17.26953125" style="2" bestFit="1" customWidth="1"/>
    <col min="1064" max="1064" width="15.26953125" style="2" bestFit="1" customWidth="1"/>
    <col min="1065" max="1065" width="17.54296875" style="2" bestFit="1" customWidth="1"/>
    <col min="1066" max="1281" width="9" style="2"/>
    <col min="1282" max="1282" width="8.26953125" style="2" customWidth="1"/>
    <col min="1283" max="1284" width="9" style="2" customWidth="1"/>
    <col min="1285" max="1285" width="17.26953125" style="2" customWidth="1"/>
    <col min="1286" max="1286" width="9" style="2" customWidth="1"/>
    <col min="1287" max="1287" width="12.54296875" style="2" customWidth="1"/>
    <col min="1288" max="1288" width="9" style="2" customWidth="1"/>
    <col min="1289" max="1289" width="11.453125" style="2" customWidth="1"/>
    <col min="1290" max="1290" width="11.26953125" style="2" customWidth="1"/>
    <col min="1291" max="1291" width="13.54296875" style="2" customWidth="1"/>
    <col min="1292" max="1292" width="11.26953125" style="2" customWidth="1"/>
    <col min="1293" max="1293" width="10.7265625" style="2" customWidth="1"/>
    <col min="1294" max="1294" width="12.26953125" style="2" customWidth="1"/>
    <col min="1295" max="1295" width="9" style="2" customWidth="1"/>
    <col min="1296" max="1296" width="7.54296875" style="2" customWidth="1"/>
    <col min="1297" max="1299" width="9" style="2"/>
    <col min="1300" max="1300" width="6.7265625" style="2" bestFit="1" customWidth="1"/>
    <col min="1301" max="1301" width="6.453125" style="2" bestFit="1" customWidth="1"/>
    <col min="1302" max="1302" width="7.7265625" style="2" bestFit="1" customWidth="1"/>
    <col min="1303" max="1303" width="7.54296875" style="2" bestFit="1" customWidth="1"/>
    <col min="1304" max="1304" width="9.453125" style="2" bestFit="1" customWidth="1"/>
    <col min="1305" max="1305" width="9.54296875" style="2" bestFit="1" customWidth="1"/>
    <col min="1306" max="1306" width="6.7265625" style="2" bestFit="1" customWidth="1"/>
    <col min="1307" max="1307" width="9" style="2"/>
    <col min="1308" max="1308" width="6.453125" style="2" bestFit="1" customWidth="1"/>
    <col min="1309" max="1309" width="11.26953125" style="2" customWidth="1"/>
    <col min="1310" max="1311" width="6.7265625" style="2" bestFit="1" customWidth="1"/>
    <col min="1312" max="1312" width="5.7265625" style="2" bestFit="1" customWidth="1"/>
    <col min="1313" max="1313" width="6.54296875" style="2" bestFit="1" customWidth="1"/>
    <col min="1314" max="1314" width="11.26953125" style="2" customWidth="1"/>
    <col min="1315" max="1315" width="9" style="2"/>
    <col min="1316" max="1316" width="12.54296875" style="2" customWidth="1"/>
    <col min="1317" max="1317" width="14.54296875" style="2" bestFit="1" customWidth="1"/>
    <col min="1318" max="1318" width="17.54296875" style="2" bestFit="1" customWidth="1"/>
    <col min="1319" max="1319" width="17.26953125" style="2" bestFit="1" customWidth="1"/>
    <col min="1320" max="1320" width="15.26953125" style="2" bestFit="1" customWidth="1"/>
    <col min="1321" max="1321" width="17.54296875" style="2" bestFit="1" customWidth="1"/>
    <col min="1322" max="1537" width="9" style="2"/>
    <col min="1538" max="1538" width="8.26953125" style="2" customWidth="1"/>
    <col min="1539" max="1540" width="9" style="2" customWidth="1"/>
    <col min="1541" max="1541" width="17.26953125" style="2" customWidth="1"/>
    <col min="1542" max="1542" width="9" style="2" customWidth="1"/>
    <col min="1543" max="1543" width="12.54296875" style="2" customWidth="1"/>
    <col min="1544" max="1544" width="9" style="2" customWidth="1"/>
    <col min="1545" max="1545" width="11.453125" style="2" customWidth="1"/>
    <col min="1546" max="1546" width="11.26953125" style="2" customWidth="1"/>
    <col min="1547" max="1547" width="13.54296875" style="2" customWidth="1"/>
    <col min="1548" max="1548" width="11.26953125" style="2" customWidth="1"/>
    <col min="1549" max="1549" width="10.7265625" style="2" customWidth="1"/>
    <col min="1550" max="1550" width="12.26953125" style="2" customWidth="1"/>
    <col min="1551" max="1551" width="9" style="2" customWidth="1"/>
    <col min="1552" max="1552" width="7.54296875" style="2" customWidth="1"/>
    <col min="1553" max="1555" width="9" style="2"/>
    <col min="1556" max="1556" width="6.7265625" style="2" bestFit="1" customWidth="1"/>
    <col min="1557" max="1557" width="6.453125" style="2" bestFit="1" customWidth="1"/>
    <col min="1558" max="1558" width="7.7265625" style="2" bestFit="1" customWidth="1"/>
    <col min="1559" max="1559" width="7.54296875" style="2" bestFit="1" customWidth="1"/>
    <col min="1560" max="1560" width="9.453125" style="2" bestFit="1" customWidth="1"/>
    <col min="1561" max="1561" width="9.54296875" style="2" bestFit="1" customWidth="1"/>
    <col min="1562" max="1562" width="6.7265625" style="2" bestFit="1" customWidth="1"/>
    <col min="1563" max="1563" width="9" style="2"/>
    <col min="1564" max="1564" width="6.453125" style="2" bestFit="1" customWidth="1"/>
    <col min="1565" max="1565" width="11.26953125" style="2" customWidth="1"/>
    <col min="1566" max="1567" width="6.7265625" style="2" bestFit="1" customWidth="1"/>
    <col min="1568" max="1568" width="5.7265625" style="2" bestFit="1" customWidth="1"/>
    <col min="1569" max="1569" width="6.54296875" style="2" bestFit="1" customWidth="1"/>
    <col min="1570" max="1570" width="11.26953125" style="2" customWidth="1"/>
    <col min="1571" max="1571" width="9" style="2"/>
    <col min="1572" max="1572" width="12.54296875" style="2" customWidth="1"/>
    <col min="1573" max="1573" width="14.54296875" style="2" bestFit="1" customWidth="1"/>
    <col min="1574" max="1574" width="17.54296875" style="2" bestFit="1" customWidth="1"/>
    <col min="1575" max="1575" width="17.26953125" style="2" bestFit="1" customWidth="1"/>
    <col min="1576" max="1576" width="15.26953125" style="2" bestFit="1" customWidth="1"/>
    <col min="1577" max="1577" width="17.54296875" style="2" bestFit="1" customWidth="1"/>
    <col min="1578" max="1793" width="9" style="2"/>
    <col min="1794" max="1794" width="8.26953125" style="2" customWidth="1"/>
    <col min="1795" max="1796" width="9" style="2" customWidth="1"/>
    <col min="1797" max="1797" width="17.26953125" style="2" customWidth="1"/>
    <col min="1798" max="1798" width="9" style="2" customWidth="1"/>
    <col min="1799" max="1799" width="12.54296875" style="2" customWidth="1"/>
    <col min="1800" max="1800" width="9" style="2" customWidth="1"/>
    <col min="1801" max="1801" width="11.453125" style="2" customWidth="1"/>
    <col min="1802" max="1802" width="11.26953125" style="2" customWidth="1"/>
    <col min="1803" max="1803" width="13.54296875" style="2" customWidth="1"/>
    <col min="1804" max="1804" width="11.26953125" style="2" customWidth="1"/>
    <col min="1805" max="1805" width="10.7265625" style="2" customWidth="1"/>
    <col min="1806" max="1806" width="12.26953125" style="2" customWidth="1"/>
    <col min="1807" max="1807" width="9" style="2" customWidth="1"/>
    <col min="1808" max="1808" width="7.54296875" style="2" customWidth="1"/>
    <col min="1809" max="1811" width="9" style="2"/>
    <col min="1812" max="1812" width="6.7265625" style="2" bestFit="1" customWidth="1"/>
    <col min="1813" max="1813" width="6.453125" style="2" bestFit="1" customWidth="1"/>
    <col min="1814" max="1814" width="7.7265625" style="2" bestFit="1" customWidth="1"/>
    <col min="1815" max="1815" width="7.54296875" style="2" bestFit="1" customWidth="1"/>
    <col min="1816" max="1816" width="9.453125" style="2" bestFit="1" customWidth="1"/>
    <col min="1817" max="1817" width="9.54296875" style="2" bestFit="1" customWidth="1"/>
    <col min="1818" max="1818" width="6.7265625" style="2" bestFit="1" customWidth="1"/>
    <col min="1819" max="1819" width="9" style="2"/>
    <col min="1820" max="1820" width="6.453125" style="2" bestFit="1" customWidth="1"/>
    <col min="1821" max="1821" width="11.26953125" style="2" customWidth="1"/>
    <col min="1822" max="1823" width="6.7265625" style="2" bestFit="1" customWidth="1"/>
    <col min="1824" max="1824" width="5.7265625" style="2" bestFit="1" customWidth="1"/>
    <col min="1825" max="1825" width="6.54296875" style="2" bestFit="1" customWidth="1"/>
    <col min="1826" max="1826" width="11.26953125" style="2" customWidth="1"/>
    <col min="1827" max="1827" width="9" style="2"/>
    <col min="1828" max="1828" width="12.54296875" style="2" customWidth="1"/>
    <col min="1829" max="1829" width="14.54296875" style="2" bestFit="1" customWidth="1"/>
    <col min="1830" max="1830" width="17.54296875" style="2" bestFit="1" customWidth="1"/>
    <col min="1831" max="1831" width="17.26953125" style="2" bestFit="1" customWidth="1"/>
    <col min="1832" max="1832" width="15.26953125" style="2" bestFit="1" customWidth="1"/>
    <col min="1833" max="1833" width="17.54296875" style="2" bestFit="1" customWidth="1"/>
    <col min="1834" max="2049" width="9" style="2"/>
    <col min="2050" max="2050" width="8.26953125" style="2" customWidth="1"/>
    <col min="2051" max="2052" width="9" style="2" customWidth="1"/>
    <col min="2053" max="2053" width="17.26953125" style="2" customWidth="1"/>
    <col min="2054" max="2054" width="9" style="2" customWidth="1"/>
    <col min="2055" max="2055" width="12.54296875" style="2" customWidth="1"/>
    <col min="2056" max="2056" width="9" style="2" customWidth="1"/>
    <col min="2057" max="2057" width="11.453125" style="2" customWidth="1"/>
    <col min="2058" max="2058" width="11.26953125" style="2" customWidth="1"/>
    <col min="2059" max="2059" width="13.54296875" style="2" customWidth="1"/>
    <col min="2060" max="2060" width="11.26953125" style="2" customWidth="1"/>
    <col min="2061" max="2061" width="10.7265625" style="2" customWidth="1"/>
    <col min="2062" max="2062" width="12.26953125" style="2" customWidth="1"/>
    <col min="2063" max="2063" width="9" style="2" customWidth="1"/>
    <col min="2064" max="2064" width="7.54296875" style="2" customWidth="1"/>
    <col min="2065" max="2067" width="9" style="2"/>
    <col min="2068" max="2068" width="6.7265625" style="2" bestFit="1" customWidth="1"/>
    <col min="2069" max="2069" width="6.453125" style="2" bestFit="1" customWidth="1"/>
    <col min="2070" max="2070" width="7.7265625" style="2" bestFit="1" customWidth="1"/>
    <col min="2071" max="2071" width="7.54296875" style="2" bestFit="1" customWidth="1"/>
    <col min="2072" max="2072" width="9.453125" style="2" bestFit="1" customWidth="1"/>
    <col min="2073" max="2073" width="9.54296875" style="2" bestFit="1" customWidth="1"/>
    <col min="2074" max="2074" width="6.7265625" style="2" bestFit="1" customWidth="1"/>
    <col min="2075" max="2075" width="9" style="2"/>
    <col min="2076" max="2076" width="6.453125" style="2" bestFit="1" customWidth="1"/>
    <col min="2077" max="2077" width="11.26953125" style="2" customWidth="1"/>
    <col min="2078" max="2079" width="6.7265625" style="2" bestFit="1" customWidth="1"/>
    <col min="2080" max="2080" width="5.7265625" style="2" bestFit="1" customWidth="1"/>
    <col min="2081" max="2081" width="6.54296875" style="2" bestFit="1" customWidth="1"/>
    <col min="2082" max="2082" width="11.26953125" style="2" customWidth="1"/>
    <col min="2083" max="2083" width="9" style="2"/>
    <col min="2084" max="2084" width="12.54296875" style="2" customWidth="1"/>
    <col min="2085" max="2085" width="14.54296875" style="2" bestFit="1" customWidth="1"/>
    <col min="2086" max="2086" width="17.54296875" style="2" bestFit="1" customWidth="1"/>
    <col min="2087" max="2087" width="17.26953125" style="2" bestFit="1" customWidth="1"/>
    <col min="2088" max="2088" width="15.26953125" style="2" bestFit="1" customWidth="1"/>
    <col min="2089" max="2089" width="17.54296875" style="2" bestFit="1" customWidth="1"/>
    <col min="2090" max="2305" width="9" style="2"/>
    <col min="2306" max="2306" width="8.26953125" style="2" customWidth="1"/>
    <col min="2307" max="2308" width="9" style="2" customWidth="1"/>
    <col min="2309" max="2309" width="17.26953125" style="2" customWidth="1"/>
    <col min="2310" max="2310" width="9" style="2" customWidth="1"/>
    <col min="2311" max="2311" width="12.54296875" style="2" customWidth="1"/>
    <col min="2312" max="2312" width="9" style="2" customWidth="1"/>
    <col min="2313" max="2313" width="11.453125" style="2" customWidth="1"/>
    <col min="2314" max="2314" width="11.26953125" style="2" customWidth="1"/>
    <col min="2315" max="2315" width="13.54296875" style="2" customWidth="1"/>
    <col min="2316" max="2316" width="11.26953125" style="2" customWidth="1"/>
    <col min="2317" max="2317" width="10.7265625" style="2" customWidth="1"/>
    <col min="2318" max="2318" width="12.26953125" style="2" customWidth="1"/>
    <col min="2319" max="2319" width="9" style="2" customWidth="1"/>
    <col min="2320" max="2320" width="7.54296875" style="2" customWidth="1"/>
    <col min="2321" max="2323" width="9" style="2"/>
    <col min="2324" max="2324" width="6.7265625" style="2" bestFit="1" customWidth="1"/>
    <col min="2325" max="2325" width="6.453125" style="2" bestFit="1" customWidth="1"/>
    <col min="2326" max="2326" width="7.7265625" style="2" bestFit="1" customWidth="1"/>
    <col min="2327" max="2327" width="7.54296875" style="2" bestFit="1" customWidth="1"/>
    <col min="2328" max="2328" width="9.453125" style="2" bestFit="1" customWidth="1"/>
    <col min="2329" max="2329" width="9.54296875" style="2" bestFit="1" customWidth="1"/>
    <col min="2330" max="2330" width="6.7265625" style="2" bestFit="1" customWidth="1"/>
    <col min="2331" max="2331" width="9" style="2"/>
    <col min="2332" max="2332" width="6.453125" style="2" bestFit="1" customWidth="1"/>
    <col min="2333" max="2333" width="11.26953125" style="2" customWidth="1"/>
    <col min="2334" max="2335" width="6.7265625" style="2" bestFit="1" customWidth="1"/>
    <col min="2336" max="2336" width="5.7265625" style="2" bestFit="1" customWidth="1"/>
    <col min="2337" max="2337" width="6.54296875" style="2" bestFit="1" customWidth="1"/>
    <col min="2338" max="2338" width="11.26953125" style="2" customWidth="1"/>
    <col min="2339" max="2339" width="9" style="2"/>
    <col min="2340" max="2340" width="12.54296875" style="2" customWidth="1"/>
    <col min="2341" max="2341" width="14.54296875" style="2" bestFit="1" customWidth="1"/>
    <col min="2342" max="2342" width="17.54296875" style="2" bestFit="1" customWidth="1"/>
    <col min="2343" max="2343" width="17.26953125" style="2" bestFit="1" customWidth="1"/>
    <col min="2344" max="2344" width="15.26953125" style="2" bestFit="1" customWidth="1"/>
    <col min="2345" max="2345" width="17.54296875" style="2" bestFit="1" customWidth="1"/>
    <col min="2346" max="2561" width="9" style="2"/>
    <col min="2562" max="2562" width="8.26953125" style="2" customWidth="1"/>
    <col min="2563" max="2564" width="9" style="2" customWidth="1"/>
    <col min="2565" max="2565" width="17.26953125" style="2" customWidth="1"/>
    <col min="2566" max="2566" width="9" style="2" customWidth="1"/>
    <col min="2567" max="2567" width="12.54296875" style="2" customWidth="1"/>
    <col min="2568" max="2568" width="9" style="2" customWidth="1"/>
    <col min="2569" max="2569" width="11.453125" style="2" customWidth="1"/>
    <col min="2570" max="2570" width="11.26953125" style="2" customWidth="1"/>
    <col min="2571" max="2571" width="13.54296875" style="2" customWidth="1"/>
    <col min="2572" max="2572" width="11.26953125" style="2" customWidth="1"/>
    <col min="2573" max="2573" width="10.7265625" style="2" customWidth="1"/>
    <col min="2574" max="2574" width="12.26953125" style="2" customWidth="1"/>
    <col min="2575" max="2575" width="9" style="2" customWidth="1"/>
    <col min="2576" max="2576" width="7.54296875" style="2" customWidth="1"/>
    <col min="2577" max="2579" width="9" style="2"/>
    <col min="2580" max="2580" width="6.7265625" style="2" bestFit="1" customWidth="1"/>
    <col min="2581" max="2581" width="6.453125" style="2" bestFit="1" customWidth="1"/>
    <col min="2582" max="2582" width="7.7265625" style="2" bestFit="1" customWidth="1"/>
    <col min="2583" max="2583" width="7.54296875" style="2" bestFit="1" customWidth="1"/>
    <col min="2584" max="2584" width="9.453125" style="2" bestFit="1" customWidth="1"/>
    <col min="2585" max="2585" width="9.54296875" style="2" bestFit="1" customWidth="1"/>
    <col min="2586" max="2586" width="6.7265625" style="2" bestFit="1" customWidth="1"/>
    <col min="2587" max="2587" width="9" style="2"/>
    <col min="2588" max="2588" width="6.453125" style="2" bestFit="1" customWidth="1"/>
    <col min="2589" max="2589" width="11.26953125" style="2" customWidth="1"/>
    <col min="2590" max="2591" width="6.7265625" style="2" bestFit="1" customWidth="1"/>
    <col min="2592" max="2592" width="5.7265625" style="2" bestFit="1" customWidth="1"/>
    <col min="2593" max="2593" width="6.54296875" style="2" bestFit="1" customWidth="1"/>
    <col min="2594" max="2594" width="11.26953125" style="2" customWidth="1"/>
    <col min="2595" max="2595" width="9" style="2"/>
    <col min="2596" max="2596" width="12.54296875" style="2" customWidth="1"/>
    <col min="2597" max="2597" width="14.54296875" style="2" bestFit="1" customWidth="1"/>
    <col min="2598" max="2598" width="17.54296875" style="2" bestFit="1" customWidth="1"/>
    <col min="2599" max="2599" width="17.26953125" style="2" bestFit="1" customWidth="1"/>
    <col min="2600" max="2600" width="15.26953125" style="2" bestFit="1" customWidth="1"/>
    <col min="2601" max="2601" width="17.54296875" style="2" bestFit="1" customWidth="1"/>
    <col min="2602" max="2817" width="9" style="2"/>
    <col min="2818" max="2818" width="8.26953125" style="2" customWidth="1"/>
    <col min="2819" max="2820" width="9" style="2" customWidth="1"/>
    <col min="2821" max="2821" width="17.26953125" style="2" customWidth="1"/>
    <col min="2822" max="2822" width="9" style="2" customWidth="1"/>
    <col min="2823" max="2823" width="12.54296875" style="2" customWidth="1"/>
    <col min="2824" max="2824" width="9" style="2" customWidth="1"/>
    <col min="2825" max="2825" width="11.453125" style="2" customWidth="1"/>
    <col min="2826" max="2826" width="11.26953125" style="2" customWidth="1"/>
    <col min="2827" max="2827" width="13.54296875" style="2" customWidth="1"/>
    <col min="2828" max="2828" width="11.26953125" style="2" customWidth="1"/>
    <col min="2829" max="2829" width="10.7265625" style="2" customWidth="1"/>
    <col min="2830" max="2830" width="12.26953125" style="2" customWidth="1"/>
    <col min="2831" max="2831" width="9" style="2" customWidth="1"/>
    <col min="2832" max="2832" width="7.54296875" style="2" customWidth="1"/>
    <col min="2833" max="2835" width="9" style="2"/>
    <col min="2836" max="2836" width="6.7265625" style="2" bestFit="1" customWidth="1"/>
    <col min="2837" max="2837" width="6.453125" style="2" bestFit="1" customWidth="1"/>
    <col min="2838" max="2838" width="7.7265625" style="2" bestFit="1" customWidth="1"/>
    <col min="2839" max="2839" width="7.54296875" style="2" bestFit="1" customWidth="1"/>
    <col min="2840" max="2840" width="9.453125" style="2" bestFit="1" customWidth="1"/>
    <col min="2841" max="2841" width="9.54296875" style="2" bestFit="1" customWidth="1"/>
    <col min="2842" max="2842" width="6.7265625" style="2" bestFit="1" customWidth="1"/>
    <col min="2843" max="2843" width="9" style="2"/>
    <col min="2844" max="2844" width="6.453125" style="2" bestFit="1" customWidth="1"/>
    <col min="2845" max="2845" width="11.26953125" style="2" customWidth="1"/>
    <col min="2846" max="2847" width="6.7265625" style="2" bestFit="1" customWidth="1"/>
    <col min="2848" max="2848" width="5.7265625" style="2" bestFit="1" customWidth="1"/>
    <col min="2849" max="2849" width="6.54296875" style="2" bestFit="1" customWidth="1"/>
    <col min="2850" max="2850" width="11.26953125" style="2" customWidth="1"/>
    <col min="2851" max="2851" width="9" style="2"/>
    <col min="2852" max="2852" width="12.54296875" style="2" customWidth="1"/>
    <col min="2853" max="2853" width="14.54296875" style="2" bestFit="1" customWidth="1"/>
    <col min="2854" max="2854" width="17.54296875" style="2" bestFit="1" customWidth="1"/>
    <col min="2855" max="2855" width="17.26953125" style="2" bestFit="1" customWidth="1"/>
    <col min="2856" max="2856" width="15.26953125" style="2" bestFit="1" customWidth="1"/>
    <col min="2857" max="2857" width="17.54296875" style="2" bestFit="1" customWidth="1"/>
    <col min="2858" max="3073" width="9" style="2"/>
    <col min="3074" max="3074" width="8.26953125" style="2" customWidth="1"/>
    <col min="3075" max="3076" width="9" style="2" customWidth="1"/>
    <col min="3077" max="3077" width="17.26953125" style="2" customWidth="1"/>
    <col min="3078" max="3078" width="9" style="2" customWidth="1"/>
    <col min="3079" max="3079" width="12.54296875" style="2" customWidth="1"/>
    <col min="3080" max="3080" width="9" style="2" customWidth="1"/>
    <col min="3081" max="3081" width="11.453125" style="2" customWidth="1"/>
    <col min="3082" max="3082" width="11.26953125" style="2" customWidth="1"/>
    <col min="3083" max="3083" width="13.54296875" style="2" customWidth="1"/>
    <col min="3084" max="3084" width="11.26953125" style="2" customWidth="1"/>
    <col min="3085" max="3085" width="10.7265625" style="2" customWidth="1"/>
    <col min="3086" max="3086" width="12.26953125" style="2" customWidth="1"/>
    <col min="3087" max="3087" width="9" style="2" customWidth="1"/>
    <col min="3088" max="3088" width="7.54296875" style="2" customWidth="1"/>
    <col min="3089" max="3091" width="9" style="2"/>
    <col min="3092" max="3092" width="6.7265625" style="2" bestFit="1" customWidth="1"/>
    <col min="3093" max="3093" width="6.453125" style="2" bestFit="1" customWidth="1"/>
    <col min="3094" max="3094" width="7.7265625" style="2" bestFit="1" customWidth="1"/>
    <col min="3095" max="3095" width="7.54296875" style="2" bestFit="1" customWidth="1"/>
    <col min="3096" max="3096" width="9.453125" style="2" bestFit="1" customWidth="1"/>
    <col min="3097" max="3097" width="9.54296875" style="2" bestFit="1" customWidth="1"/>
    <col min="3098" max="3098" width="6.7265625" style="2" bestFit="1" customWidth="1"/>
    <col min="3099" max="3099" width="9" style="2"/>
    <col min="3100" max="3100" width="6.453125" style="2" bestFit="1" customWidth="1"/>
    <col min="3101" max="3101" width="11.26953125" style="2" customWidth="1"/>
    <col min="3102" max="3103" width="6.7265625" style="2" bestFit="1" customWidth="1"/>
    <col min="3104" max="3104" width="5.7265625" style="2" bestFit="1" customWidth="1"/>
    <col min="3105" max="3105" width="6.54296875" style="2" bestFit="1" customWidth="1"/>
    <col min="3106" max="3106" width="11.26953125" style="2" customWidth="1"/>
    <col min="3107" max="3107" width="9" style="2"/>
    <col min="3108" max="3108" width="12.54296875" style="2" customWidth="1"/>
    <col min="3109" max="3109" width="14.54296875" style="2" bestFit="1" customWidth="1"/>
    <col min="3110" max="3110" width="17.54296875" style="2" bestFit="1" customWidth="1"/>
    <col min="3111" max="3111" width="17.26953125" style="2" bestFit="1" customWidth="1"/>
    <col min="3112" max="3112" width="15.26953125" style="2" bestFit="1" customWidth="1"/>
    <col min="3113" max="3113" width="17.54296875" style="2" bestFit="1" customWidth="1"/>
    <col min="3114" max="3329" width="9" style="2"/>
    <col min="3330" max="3330" width="8.26953125" style="2" customWidth="1"/>
    <col min="3331" max="3332" width="9" style="2" customWidth="1"/>
    <col min="3333" max="3333" width="17.26953125" style="2" customWidth="1"/>
    <col min="3334" max="3334" width="9" style="2" customWidth="1"/>
    <col min="3335" max="3335" width="12.54296875" style="2" customWidth="1"/>
    <col min="3336" max="3336" width="9" style="2" customWidth="1"/>
    <col min="3337" max="3337" width="11.453125" style="2" customWidth="1"/>
    <col min="3338" max="3338" width="11.26953125" style="2" customWidth="1"/>
    <col min="3339" max="3339" width="13.54296875" style="2" customWidth="1"/>
    <col min="3340" max="3340" width="11.26953125" style="2" customWidth="1"/>
    <col min="3341" max="3341" width="10.7265625" style="2" customWidth="1"/>
    <col min="3342" max="3342" width="12.26953125" style="2" customWidth="1"/>
    <col min="3343" max="3343" width="9" style="2" customWidth="1"/>
    <col min="3344" max="3344" width="7.54296875" style="2" customWidth="1"/>
    <col min="3345" max="3347" width="9" style="2"/>
    <col min="3348" max="3348" width="6.7265625" style="2" bestFit="1" customWidth="1"/>
    <col min="3349" max="3349" width="6.453125" style="2" bestFit="1" customWidth="1"/>
    <col min="3350" max="3350" width="7.7265625" style="2" bestFit="1" customWidth="1"/>
    <col min="3351" max="3351" width="7.54296875" style="2" bestFit="1" customWidth="1"/>
    <col min="3352" max="3352" width="9.453125" style="2" bestFit="1" customWidth="1"/>
    <col min="3353" max="3353" width="9.54296875" style="2" bestFit="1" customWidth="1"/>
    <col min="3354" max="3354" width="6.7265625" style="2" bestFit="1" customWidth="1"/>
    <col min="3355" max="3355" width="9" style="2"/>
    <col min="3356" max="3356" width="6.453125" style="2" bestFit="1" customWidth="1"/>
    <col min="3357" max="3357" width="11.26953125" style="2" customWidth="1"/>
    <col min="3358" max="3359" width="6.7265625" style="2" bestFit="1" customWidth="1"/>
    <col min="3360" max="3360" width="5.7265625" style="2" bestFit="1" customWidth="1"/>
    <col min="3361" max="3361" width="6.54296875" style="2" bestFit="1" customWidth="1"/>
    <col min="3362" max="3362" width="11.26953125" style="2" customWidth="1"/>
    <col min="3363" max="3363" width="9" style="2"/>
    <col min="3364" max="3364" width="12.54296875" style="2" customWidth="1"/>
    <col min="3365" max="3365" width="14.54296875" style="2" bestFit="1" customWidth="1"/>
    <col min="3366" max="3366" width="17.54296875" style="2" bestFit="1" customWidth="1"/>
    <col min="3367" max="3367" width="17.26953125" style="2" bestFit="1" customWidth="1"/>
    <col min="3368" max="3368" width="15.26953125" style="2" bestFit="1" customWidth="1"/>
    <col min="3369" max="3369" width="17.54296875" style="2" bestFit="1" customWidth="1"/>
    <col min="3370" max="3585" width="9" style="2"/>
    <col min="3586" max="3586" width="8.26953125" style="2" customWidth="1"/>
    <col min="3587" max="3588" width="9" style="2" customWidth="1"/>
    <col min="3589" max="3589" width="17.26953125" style="2" customWidth="1"/>
    <col min="3590" max="3590" width="9" style="2" customWidth="1"/>
    <col min="3591" max="3591" width="12.54296875" style="2" customWidth="1"/>
    <col min="3592" max="3592" width="9" style="2" customWidth="1"/>
    <col min="3593" max="3593" width="11.453125" style="2" customWidth="1"/>
    <col min="3594" max="3594" width="11.26953125" style="2" customWidth="1"/>
    <col min="3595" max="3595" width="13.54296875" style="2" customWidth="1"/>
    <col min="3596" max="3596" width="11.26953125" style="2" customWidth="1"/>
    <col min="3597" max="3597" width="10.7265625" style="2" customWidth="1"/>
    <col min="3598" max="3598" width="12.26953125" style="2" customWidth="1"/>
    <col min="3599" max="3599" width="9" style="2" customWidth="1"/>
    <col min="3600" max="3600" width="7.54296875" style="2" customWidth="1"/>
    <col min="3601" max="3603" width="9" style="2"/>
    <col min="3604" max="3604" width="6.7265625" style="2" bestFit="1" customWidth="1"/>
    <col min="3605" max="3605" width="6.453125" style="2" bestFit="1" customWidth="1"/>
    <col min="3606" max="3606" width="7.7265625" style="2" bestFit="1" customWidth="1"/>
    <col min="3607" max="3607" width="7.54296875" style="2" bestFit="1" customWidth="1"/>
    <col min="3608" max="3608" width="9.453125" style="2" bestFit="1" customWidth="1"/>
    <col min="3609" max="3609" width="9.54296875" style="2" bestFit="1" customWidth="1"/>
    <col min="3610" max="3610" width="6.7265625" style="2" bestFit="1" customWidth="1"/>
    <col min="3611" max="3611" width="9" style="2"/>
    <col min="3612" max="3612" width="6.453125" style="2" bestFit="1" customWidth="1"/>
    <col min="3613" max="3613" width="11.26953125" style="2" customWidth="1"/>
    <col min="3614" max="3615" width="6.7265625" style="2" bestFit="1" customWidth="1"/>
    <col min="3616" max="3616" width="5.7265625" style="2" bestFit="1" customWidth="1"/>
    <col min="3617" max="3617" width="6.54296875" style="2" bestFit="1" customWidth="1"/>
    <col min="3618" max="3618" width="11.26953125" style="2" customWidth="1"/>
    <col min="3619" max="3619" width="9" style="2"/>
    <col min="3620" max="3620" width="12.54296875" style="2" customWidth="1"/>
    <col min="3621" max="3621" width="14.54296875" style="2" bestFit="1" customWidth="1"/>
    <col min="3622" max="3622" width="17.54296875" style="2" bestFit="1" customWidth="1"/>
    <col min="3623" max="3623" width="17.26953125" style="2" bestFit="1" customWidth="1"/>
    <col min="3624" max="3624" width="15.26953125" style="2" bestFit="1" customWidth="1"/>
    <col min="3625" max="3625" width="17.54296875" style="2" bestFit="1" customWidth="1"/>
    <col min="3626" max="3841" width="9" style="2"/>
    <col min="3842" max="3842" width="8.26953125" style="2" customWidth="1"/>
    <col min="3843" max="3844" width="9" style="2" customWidth="1"/>
    <col min="3845" max="3845" width="17.26953125" style="2" customWidth="1"/>
    <col min="3846" max="3846" width="9" style="2" customWidth="1"/>
    <col min="3847" max="3847" width="12.54296875" style="2" customWidth="1"/>
    <col min="3848" max="3848" width="9" style="2" customWidth="1"/>
    <col min="3849" max="3849" width="11.453125" style="2" customWidth="1"/>
    <col min="3850" max="3850" width="11.26953125" style="2" customWidth="1"/>
    <col min="3851" max="3851" width="13.54296875" style="2" customWidth="1"/>
    <col min="3852" max="3852" width="11.26953125" style="2" customWidth="1"/>
    <col min="3853" max="3853" width="10.7265625" style="2" customWidth="1"/>
    <col min="3854" max="3854" width="12.26953125" style="2" customWidth="1"/>
    <col min="3855" max="3855" width="9" style="2" customWidth="1"/>
    <col min="3856" max="3856" width="7.54296875" style="2" customWidth="1"/>
    <col min="3857" max="3859" width="9" style="2"/>
    <col min="3860" max="3860" width="6.7265625" style="2" bestFit="1" customWidth="1"/>
    <col min="3861" max="3861" width="6.453125" style="2" bestFit="1" customWidth="1"/>
    <col min="3862" max="3862" width="7.7265625" style="2" bestFit="1" customWidth="1"/>
    <col min="3863" max="3863" width="7.54296875" style="2" bestFit="1" customWidth="1"/>
    <col min="3864" max="3864" width="9.453125" style="2" bestFit="1" customWidth="1"/>
    <col min="3865" max="3865" width="9.54296875" style="2" bestFit="1" customWidth="1"/>
    <col min="3866" max="3866" width="6.7265625" style="2" bestFit="1" customWidth="1"/>
    <col min="3867" max="3867" width="9" style="2"/>
    <col min="3868" max="3868" width="6.453125" style="2" bestFit="1" customWidth="1"/>
    <col min="3869" max="3869" width="11.26953125" style="2" customWidth="1"/>
    <col min="3870" max="3871" width="6.7265625" style="2" bestFit="1" customWidth="1"/>
    <col min="3872" max="3872" width="5.7265625" style="2" bestFit="1" customWidth="1"/>
    <col min="3873" max="3873" width="6.54296875" style="2" bestFit="1" customWidth="1"/>
    <col min="3874" max="3874" width="11.26953125" style="2" customWidth="1"/>
    <col min="3875" max="3875" width="9" style="2"/>
    <col min="3876" max="3876" width="12.54296875" style="2" customWidth="1"/>
    <col min="3877" max="3877" width="14.54296875" style="2" bestFit="1" customWidth="1"/>
    <col min="3878" max="3878" width="17.54296875" style="2" bestFit="1" customWidth="1"/>
    <col min="3879" max="3879" width="17.26953125" style="2" bestFit="1" customWidth="1"/>
    <col min="3880" max="3880" width="15.26953125" style="2" bestFit="1" customWidth="1"/>
    <col min="3881" max="3881" width="17.54296875" style="2" bestFit="1" customWidth="1"/>
    <col min="3882" max="4097" width="9" style="2"/>
    <col min="4098" max="4098" width="8.26953125" style="2" customWidth="1"/>
    <col min="4099" max="4100" width="9" style="2" customWidth="1"/>
    <col min="4101" max="4101" width="17.26953125" style="2" customWidth="1"/>
    <col min="4102" max="4102" width="9" style="2" customWidth="1"/>
    <col min="4103" max="4103" width="12.54296875" style="2" customWidth="1"/>
    <col min="4104" max="4104" width="9" style="2" customWidth="1"/>
    <col min="4105" max="4105" width="11.453125" style="2" customWidth="1"/>
    <col min="4106" max="4106" width="11.26953125" style="2" customWidth="1"/>
    <col min="4107" max="4107" width="13.54296875" style="2" customWidth="1"/>
    <col min="4108" max="4108" width="11.26953125" style="2" customWidth="1"/>
    <col min="4109" max="4109" width="10.7265625" style="2" customWidth="1"/>
    <col min="4110" max="4110" width="12.26953125" style="2" customWidth="1"/>
    <col min="4111" max="4111" width="9" style="2" customWidth="1"/>
    <col min="4112" max="4112" width="7.54296875" style="2" customWidth="1"/>
    <col min="4113" max="4115" width="9" style="2"/>
    <col min="4116" max="4116" width="6.7265625" style="2" bestFit="1" customWidth="1"/>
    <col min="4117" max="4117" width="6.453125" style="2" bestFit="1" customWidth="1"/>
    <col min="4118" max="4118" width="7.7265625" style="2" bestFit="1" customWidth="1"/>
    <col min="4119" max="4119" width="7.54296875" style="2" bestFit="1" customWidth="1"/>
    <col min="4120" max="4120" width="9.453125" style="2" bestFit="1" customWidth="1"/>
    <col min="4121" max="4121" width="9.54296875" style="2" bestFit="1" customWidth="1"/>
    <col min="4122" max="4122" width="6.7265625" style="2" bestFit="1" customWidth="1"/>
    <col min="4123" max="4123" width="9" style="2"/>
    <col min="4124" max="4124" width="6.453125" style="2" bestFit="1" customWidth="1"/>
    <col min="4125" max="4125" width="11.26953125" style="2" customWidth="1"/>
    <col min="4126" max="4127" width="6.7265625" style="2" bestFit="1" customWidth="1"/>
    <col min="4128" max="4128" width="5.7265625" style="2" bestFit="1" customWidth="1"/>
    <col min="4129" max="4129" width="6.54296875" style="2" bestFit="1" customWidth="1"/>
    <col min="4130" max="4130" width="11.26953125" style="2" customWidth="1"/>
    <col min="4131" max="4131" width="9" style="2"/>
    <col min="4132" max="4132" width="12.54296875" style="2" customWidth="1"/>
    <col min="4133" max="4133" width="14.54296875" style="2" bestFit="1" customWidth="1"/>
    <col min="4134" max="4134" width="17.54296875" style="2" bestFit="1" customWidth="1"/>
    <col min="4135" max="4135" width="17.26953125" style="2" bestFit="1" customWidth="1"/>
    <col min="4136" max="4136" width="15.26953125" style="2" bestFit="1" customWidth="1"/>
    <col min="4137" max="4137" width="17.54296875" style="2" bestFit="1" customWidth="1"/>
    <col min="4138" max="4353" width="9" style="2"/>
    <col min="4354" max="4354" width="8.26953125" style="2" customWidth="1"/>
    <col min="4355" max="4356" width="9" style="2" customWidth="1"/>
    <col min="4357" max="4357" width="17.26953125" style="2" customWidth="1"/>
    <col min="4358" max="4358" width="9" style="2" customWidth="1"/>
    <col min="4359" max="4359" width="12.54296875" style="2" customWidth="1"/>
    <col min="4360" max="4360" width="9" style="2" customWidth="1"/>
    <col min="4361" max="4361" width="11.453125" style="2" customWidth="1"/>
    <col min="4362" max="4362" width="11.26953125" style="2" customWidth="1"/>
    <col min="4363" max="4363" width="13.54296875" style="2" customWidth="1"/>
    <col min="4364" max="4364" width="11.26953125" style="2" customWidth="1"/>
    <col min="4365" max="4365" width="10.7265625" style="2" customWidth="1"/>
    <col min="4366" max="4366" width="12.26953125" style="2" customWidth="1"/>
    <col min="4367" max="4367" width="9" style="2" customWidth="1"/>
    <col min="4368" max="4368" width="7.54296875" style="2" customWidth="1"/>
    <col min="4369" max="4371" width="9" style="2"/>
    <col min="4372" max="4372" width="6.7265625" style="2" bestFit="1" customWidth="1"/>
    <col min="4373" max="4373" width="6.453125" style="2" bestFit="1" customWidth="1"/>
    <col min="4374" max="4374" width="7.7265625" style="2" bestFit="1" customWidth="1"/>
    <col min="4375" max="4375" width="7.54296875" style="2" bestFit="1" customWidth="1"/>
    <col min="4376" max="4376" width="9.453125" style="2" bestFit="1" customWidth="1"/>
    <col min="4377" max="4377" width="9.54296875" style="2" bestFit="1" customWidth="1"/>
    <col min="4378" max="4378" width="6.7265625" style="2" bestFit="1" customWidth="1"/>
    <col min="4379" max="4379" width="9" style="2"/>
    <col min="4380" max="4380" width="6.453125" style="2" bestFit="1" customWidth="1"/>
    <col min="4381" max="4381" width="11.26953125" style="2" customWidth="1"/>
    <col min="4382" max="4383" width="6.7265625" style="2" bestFit="1" customWidth="1"/>
    <col min="4384" max="4384" width="5.7265625" style="2" bestFit="1" customWidth="1"/>
    <col min="4385" max="4385" width="6.54296875" style="2" bestFit="1" customWidth="1"/>
    <col min="4386" max="4386" width="11.26953125" style="2" customWidth="1"/>
    <col min="4387" max="4387" width="9" style="2"/>
    <col min="4388" max="4388" width="12.54296875" style="2" customWidth="1"/>
    <col min="4389" max="4389" width="14.54296875" style="2" bestFit="1" customWidth="1"/>
    <col min="4390" max="4390" width="17.54296875" style="2" bestFit="1" customWidth="1"/>
    <col min="4391" max="4391" width="17.26953125" style="2" bestFit="1" customWidth="1"/>
    <col min="4392" max="4392" width="15.26953125" style="2" bestFit="1" customWidth="1"/>
    <col min="4393" max="4393" width="17.54296875" style="2" bestFit="1" customWidth="1"/>
    <col min="4394" max="4609" width="9" style="2"/>
    <col min="4610" max="4610" width="8.26953125" style="2" customWidth="1"/>
    <col min="4611" max="4612" width="9" style="2" customWidth="1"/>
    <col min="4613" max="4613" width="17.26953125" style="2" customWidth="1"/>
    <col min="4614" max="4614" width="9" style="2" customWidth="1"/>
    <col min="4615" max="4615" width="12.54296875" style="2" customWidth="1"/>
    <col min="4616" max="4616" width="9" style="2" customWidth="1"/>
    <col min="4617" max="4617" width="11.453125" style="2" customWidth="1"/>
    <col min="4618" max="4618" width="11.26953125" style="2" customWidth="1"/>
    <col min="4619" max="4619" width="13.54296875" style="2" customWidth="1"/>
    <col min="4620" max="4620" width="11.26953125" style="2" customWidth="1"/>
    <col min="4621" max="4621" width="10.7265625" style="2" customWidth="1"/>
    <col min="4622" max="4622" width="12.26953125" style="2" customWidth="1"/>
    <col min="4623" max="4623" width="9" style="2" customWidth="1"/>
    <col min="4624" max="4624" width="7.54296875" style="2" customWidth="1"/>
    <col min="4625" max="4627" width="9" style="2"/>
    <col min="4628" max="4628" width="6.7265625" style="2" bestFit="1" customWidth="1"/>
    <col min="4629" max="4629" width="6.453125" style="2" bestFit="1" customWidth="1"/>
    <col min="4630" max="4630" width="7.7265625" style="2" bestFit="1" customWidth="1"/>
    <col min="4631" max="4631" width="7.54296875" style="2" bestFit="1" customWidth="1"/>
    <col min="4632" max="4632" width="9.453125" style="2" bestFit="1" customWidth="1"/>
    <col min="4633" max="4633" width="9.54296875" style="2" bestFit="1" customWidth="1"/>
    <col min="4634" max="4634" width="6.7265625" style="2" bestFit="1" customWidth="1"/>
    <col min="4635" max="4635" width="9" style="2"/>
    <col min="4636" max="4636" width="6.453125" style="2" bestFit="1" customWidth="1"/>
    <col min="4637" max="4637" width="11.26953125" style="2" customWidth="1"/>
    <col min="4638" max="4639" width="6.7265625" style="2" bestFit="1" customWidth="1"/>
    <col min="4640" max="4640" width="5.7265625" style="2" bestFit="1" customWidth="1"/>
    <col min="4641" max="4641" width="6.54296875" style="2" bestFit="1" customWidth="1"/>
    <col min="4642" max="4642" width="11.26953125" style="2" customWidth="1"/>
    <col min="4643" max="4643" width="9" style="2"/>
    <col min="4644" max="4644" width="12.54296875" style="2" customWidth="1"/>
    <col min="4645" max="4645" width="14.54296875" style="2" bestFit="1" customWidth="1"/>
    <col min="4646" max="4646" width="17.54296875" style="2" bestFit="1" customWidth="1"/>
    <col min="4647" max="4647" width="17.26953125" style="2" bestFit="1" customWidth="1"/>
    <col min="4648" max="4648" width="15.26953125" style="2" bestFit="1" customWidth="1"/>
    <col min="4649" max="4649" width="17.54296875" style="2" bestFit="1" customWidth="1"/>
    <col min="4650" max="4865" width="9" style="2"/>
    <col min="4866" max="4866" width="8.26953125" style="2" customWidth="1"/>
    <col min="4867" max="4868" width="9" style="2" customWidth="1"/>
    <col min="4869" max="4869" width="17.26953125" style="2" customWidth="1"/>
    <col min="4870" max="4870" width="9" style="2" customWidth="1"/>
    <col min="4871" max="4871" width="12.54296875" style="2" customWidth="1"/>
    <col min="4872" max="4872" width="9" style="2" customWidth="1"/>
    <col min="4873" max="4873" width="11.453125" style="2" customWidth="1"/>
    <col min="4874" max="4874" width="11.26953125" style="2" customWidth="1"/>
    <col min="4875" max="4875" width="13.54296875" style="2" customWidth="1"/>
    <col min="4876" max="4876" width="11.26953125" style="2" customWidth="1"/>
    <col min="4877" max="4877" width="10.7265625" style="2" customWidth="1"/>
    <col min="4878" max="4878" width="12.26953125" style="2" customWidth="1"/>
    <col min="4879" max="4879" width="9" style="2" customWidth="1"/>
    <col min="4880" max="4880" width="7.54296875" style="2" customWidth="1"/>
    <col min="4881" max="4883" width="9" style="2"/>
    <col min="4884" max="4884" width="6.7265625" style="2" bestFit="1" customWidth="1"/>
    <col min="4885" max="4885" width="6.453125" style="2" bestFit="1" customWidth="1"/>
    <col min="4886" max="4886" width="7.7265625" style="2" bestFit="1" customWidth="1"/>
    <col min="4887" max="4887" width="7.54296875" style="2" bestFit="1" customWidth="1"/>
    <col min="4888" max="4888" width="9.453125" style="2" bestFit="1" customWidth="1"/>
    <col min="4889" max="4889" width="9.54296875" style="2" bestFit="1" customWidth="1"/>
    <col min="4890" max="4890" width="6.7265625" style="2" bestFit="1" customWidth="1"/>
    <col min="4891" max="4891" width="9" style="2"/>
    <col min="4892" max="4892" width="6.453125" style="2" bestFit="1" customWidth="1"/>
    <col min="4893" max="4893" width="11.26953125" style="2" customWidth="1"/>
    <col min="4894" max="4895" width="6.7265625" style="2" bestFit="1" customWidth="1"/>
    <col min="4896" max="4896" width="5.7265625" style="2" bestFit="1" customWidth="1"/>
    <col min="4897" max="4897" width="6.54296875" style="2" bestFit="1" customWidth="1"/>
    <col min="4898" max="4898" width="11.26953125" style="2" customWidth="1"/>
    <col min="4899" max="4899" width="9" style="2"/>
    <col min="4900" max="4900" width="12.54296875" style="2" customWidth="1"/>
    <col min="4901" max="4901" width="14.54296875" style="2" bestFit="1" customWidth="1"/>
    <col min="4902" max="4902" width="17.54296875" style="2" bestFit="1" customWidth="1"/>
    <col min="4903" max="4903" width="17.26953125" style="2" bestFit="1" customWidth="1"/>
    <col min="4904" max="4904" width="15.26953125" style="2" bestFit="1" customWidth="1"/>
    <col min="4905" max="4905" width="17.54296875" style="2" bestFit="1" customWidth="1"/>
    <col min="4906" max="5121" width="9" style="2"/>
    <col min="5122" max="5122" width="8.26953125" style="2" customWidth="1"/>
    <col min="5123" max="5124" width="9" style="2" customWidth="1"/>
    <col min="5125" max="5125" width="17.26953125" style="2" customWidth="1"/>
    <col min="5126" max="5126" width="9" style="2" customWidth="1"/>
    <col min="5127" max="5127" width="12.54296875" style="2" customWidth="1"/>
    <col min="5128" max="5128" width="9" style="2" customWidth="1"/>
    <col min="5129" max="5129" width="11.453125" style="2" customWidth="1"/>
    <col min="5130" max="5130" width="11.26953125" style="2" customWidth="1"/>
    <col min="5131" max="5131" width="13.54296875" style="2" customWidth="1"/>
    <col min="5132" max="5132" width="11.26953125" style="2" customWidth="1"/>
    <col min="5133" max="5133" width="10.7265625" style="2" customWidth="1"/>
    <col min="5134" max="5134" width="12.26953125" style="2" customWidth="1"/>
    <col min="5135" max="5135" width="9" style="2" customWidth="1"/>
    <col min="5136" max="5136" width="7.54296875" style="2" customWidth="1"/>
    <col min="5137" max="5139" width="9" style="2"/>
    <col min="5140" max="5140" width="6.7265625" style="2" bestFit="1" customWidth="1"/>
    <col min="5141" max="5141" width="6.453125" style="2" bestFit="1" customWidth="1"/>
    <col min="5142" max="5142" width="7.7265625" style="2" bestFit="1" customWidth="1"/>
    <col min="5143" max="5143" width="7.54296875" style="2" bestFit="1" customWidth="1"/>
    <col min="5144" max="5144" width="9.453125" style="2" bestFit="1" customWidth="1"/>
    <col min="5145" max="5145" width="9.54296875" style="2" bestFit="1" customWidth="1"/>
    <col min="5146" max="5146" width="6.7265625" style="2" bestFit="1" customWidth="1"/>
    <col min="5147" max="5147" width="9" style="2"/>
    <col min="5148" max="5148" width="6.453125" style="2" bestFit="1" customWidth="1"/>
    <col min="5149" max="5149" width="11.26953125" style="2" customWidth="1"/>
    <col min="5150" max="5151" width="6.7265625" style="2" bestFit="1" customWidth="1"/>
    <col min="5152" max="5152" width="5.7265625" style="2" bestFit="1" customWidth="1"/>
    <col min="5153" max="5153" width="6.54296875" style="2" bestFit="1" customWidth="1"/>
    <col min="5154" max="5154" width="11.26953125" style="2" customWidth="1"/>
    <col min="5155" max="5155" width="9" style="2"/>
    <col min="5156" max="5156" width="12.54296875" style="2" customWidth="1"/>
    <col min="5157" max="5157" width="14.54296875" style="2" bestFit="1" customWidth="1"/>
    <col min="5158" max="5158" width="17.54296875" style="2" bestFit="1" customWidth="1"/>
    <col min="5159" max="5159" width="17.26953125" style="2" bestFit="1" customWidth="1"/>
    <col min="5160" max="5160" width="15.26953125" style="2" bestFit="1" customWidth="1"/>
    <col min="5161" max="5161" width="17.54296875" style="2" bestFit="1" customWidth="1"/>
    <col min="5162" max="5377" width="9" style="2"/>
    <col min="5378" max="5378" width="8.26953125" style="2" customWidth="1"/>
    <col min="5379" max="5380" width="9" style="2" customWidth="1"/>
    <col min="5381" max="5381" width="17.26953125" style="2" customWidth="1"/>
    <col min="5382" max="5382" width="9" style="2" customWidth="1"/>
    <col min="5383" max="5383" width="12.54296875" style="2" customWidth="1"/>
    <col min="5384" max="5384" width="9" style="2" customWidth="1"/>
    <col min="5385" max="5385" width="11.453125" style="2" customWidth="1"/>
    <col min="5386" max="5386" width="11.26953125" style="2" customWidth="1"/>
    <col min="5387" max="5387" width="13.54296875" style="2" customWidth="1"/>
    <col min="5388" max="5388" width="11.26953125" style="2" customWidth="1"/>
    <col min="5389" max="5389" width="10.7265625" style="2" customWidth="1"/>
    <col min="5390" max="5390" width="12.26953125" style="2" customWidth="1"/>
    <col min="5391" max="5391" width="9" style="2" customWidth="1"/>
    <col min="5392" max="5392" width="7.54296875" style="2" customWidth="1"/>
    <col min="5393" max="5395" width="9" style="2"/>
    <col min="5396" max="5396" width="6.7265625" style="2" bestFit="1" customWidth="1"/>
    <col min="5397" max="5397" width="6.453125" style="2" bestFit="1" customWidth="1"/>
    <col min="5398" max="5398" width="7.7265625" style="2" bestFit="1" customWidth="1"/>
    <col min="5399" max="5399" width="7.54296875" style="2" bestFit="1" customWidth="1"/>
    <col min="5400" max="5400" width="9.453125" style="2" bestFit="1" customWidth="1"/>
    <col min="5401" max="5401" width="9.54296875" style="2" bestFit="1" customWidth="1"/>
    <col min="5402" max="5402" width="6.7265625" style="2" bestFit="1" customWidth="1"/>
    <col min="5403" max="5403" width="9" style="2"/>
    <col min="5404" max="5404" width="6.453125" style="2" bestFit="1" customWidth="1"/>
    <col min="5405" max="5405" width="11.26953125" style="2" customWidth="1"/>
    <col min="5406" max="5407" width="6.7265625" style="2" bestFit="1" customWidth="1"/>
    <col min="5408" max="5408" width="5.7265625" style="2" bestFit="1" customWidth="1"/>
    <col min="5409" max="5409" width="6.54296875" style="2" bestFit="1" customWidth="1"/>
    <col min="5410" max="5410" width="11.26953125" style="2" customWidth="1"/>
    <col min="5411" max="5411" width="9" style="2"/>
    <col min="5412" max="5412" width="12.54296875" style="2" customWidth="1"/>
    <col min="5413" max="5413" width="14.54296875" style="2" bestFit="1" customWidth="1"/>
    <col min="5414" max="5414" width="17.54296875" style="2" bestFit="1" customWidth="1"/>
    <col min="5415" max="5415" width="17.26953125" style="2" bestFit="1" customWidth="1"/>
    <col min="5416" max="5416" width="15.26953125" style="2" bestFit="1" customWidth="1"/>
    <col min="5417" max="5417" width="17.54296875" style="2" bestFit="1" customWidth="1"/>
    <col min="5418" max="5633" width="9" style="2"/>
    <col min="5634" max="5634" width="8.26953125" style="2" customWidth="1"/>
    <col min="5635" max="5636" width="9" style="2" customWidth="1"/>
    <col min="5637" max="5637" width="17.26953125" style="2" customWidth="1"/>
    <col min="5638" max="5638" width="9" style="2" customWidth="1"/>
    <col min="5639" max="5639" width="12.54296875" style="2" customWidth="1"/>
    <col min="5640" max="5640" width="9" style="2" customWidth="1"/>
    <col min="5641" max="5641" width="11.453125" style="2" customWidth="1"/>
    <col min="5642" max="5642" width="11.26953125" style="2" customWidth="1"/>
    <col min="5643" max="5643" width="13.54296875" style="2" customWidth="1"/>
    <col min="5644" max="5644" width="11.26953125" style="2" customWidth="1"/>
    <col min="5645" max="5645" width="10.7265625" style="2" customWidth="1"/>
    <col min="5646" max="5646" width="12.26953125" style="2" customWidth="1"/>
    <col min="5647" max="5647" width="9" style="2" customWidth="1"/>
    <col min="5648" max="5648" width="7.54296875" style="2" customWidth="1"/>
    <col min="5649" max="5651" width="9" style="2"/>
    <col min="5652" max="5652" width="6.7265625" style="2" bestFit="1" customWidth="1"/>
    <col min="5653" max="5653" width="6.453125" style="2" bestFit="1" customWidth="1"/>
    <col min="5654" max="5654" width="7.7265625" style="2" bestFit="1" customWidth="1"/>
    <col min="5655" max="5655" width="7.54296875" style="2" bestFit="1" customWidth="1"/>
    <col min="5656" max="5656" width="9.453125" style="2" bestFit="1" customWidth="1"/>
    <col min="5657" max="5657" width="9.54296875" style="2" bestFit="1" customWidth="1"/>
    <col min="5658" max="5658" width="6.7265625" style="2" bestFit="1" customWidth="1"/>
    <col min="5659" max="5659" width="9" style="2"/>
    <col min="5660" max="5660" width="6.453125" style="2" bestFit="1" customWidth="1"/>
    <col min="5661" max="5661" width="11.26953125" style="2" customWidth="1"/>
    <col min="5662" max="5663" width="6.7265625" style="2" bestFit="1" customWidth="1"/>
    <col min="5664" max="5664" width="5.7265625" style="2" bestFit="1" customWidth="1"/>
    <col min="5665" max="5665" width="6.54296875" style="2" bestFit="1" customWidth="1"/>
    <col min="5666" max="5666" width="11.26953125" style="2" customWidth="1"/>
    <col min="5667" max="5667" width="9" style="2"/>
    <col min="5668" max="5668" width="12.54296875" style="2" customWidth="1"/>
    <col min="5669" max="5669" width="14.54296875" style="2" bestFit="1" customWidth="1"/>
    <col min="5670" max="5670" width="17.54296875" style="2" bestFit="1" customWidth="1"/>
    <col min="5671" max="5671" width="17.26953125" style="2" bestFit="1" customWidth="1"/>
    <col min="5672" max="5672" width="15.26953125" style="2" bestFit="1" customWidth="1"/>
    <col min="5673" max="5673" width="17.54296875" style="2" bestFit="1" customWidth="1"/>
    <col min="5674" max="5889" width="9" style="2"/>
    <col min="5890" max="5890" width="8.26953125" style="2" customWidth="1"/>
    <col min="5891" max="5892" width="9" style="2" customWidth="1"/>
    <col min="5893" max="5893" width="17.26953125" style="2" customWidth="1"/>
    <col min="5894" max="5894" width="9" style="2" customWidth="1"/>
    <col min="5895" max="5895" width="12.54296875" style="2" customWidth="1"/>
    <col min="5896" max="5896" width="9" style="2" customWidth="1"/>
    <col min="5897" max="5897" width="11.453125" style="2" customWidth="1"/>
    <col min="5898" max="5898" width="11.26953125" style="2" customWidth="1"/>
    <col min="5899" max="5899" width="13.54296875" style="2" customWidth="1"/>
    <col min="5900" max="5900" width="11.26953125" style="2" customWidth="1"/>
    <col min="5901" max="5901" width="10.7265625" style="2" customWidth="1"/>
    <col min="5902" max="5902" width="12.26953125" style="2" customWidth="1"/>
    <col min="5903" max="5903" width="9" style="2" customWidth="1"/>
    <col min="5904" max="5904" width="7.54296875" style="2" customWidth="1"/>
    <col min="5905" max="5907" width="9" style="2"/>
    <col min="5908" max="5908" width="6.7265625" style="2" bestFit="1" customWidth="1"/>
    <col min="5909" max="5909" width="6.453125" style="2" bestFit="1" customWidth="1"/>
    <col min="5910" max="5910" width="7.7265625" style="2" bestFit="1" customWidth="1"/>
    <col min="5911" max="5911" width="7.54296875" style="2" bestFit="1" customWidth="1"/>
    <col min="5912" max="5912" width="9.453125" style="2" bestFit="1" customWidth="1"/>
    <col min="5913" max="5913" width="9.54296875" style="2" bestFit="1" customWidth="1"/>
    <col min="5914" max="5914" width="6.7265625" style="2" bestFit="1" customWidth="1"/>
    <col min="5915" max="5915" width="9" style="2"/>
    <col min="5916" max="5916" width="6.453125" style="2" bestFit="1" customWidth="1"/>
    <col min="5917" max="5917" width="11.26953125" style="2" customWidth="1"/>
    <col min="5918" max="5919" width="6.7265625" style="2" bestFit="1" customWidth="1"/>
    <col min="5920" max="5920" width="5.7265625" style="2" bestFit="1" customWidth="1"/>
    <col min="5921" max="5921" width="6.54296875" style="2" bestFit="1" customWidth="1"/>
    <col min="5922" max="5922" width="11.26953125" style="2" customWidth="1"/>
    <col min="5923" max="5923" width="9" style="2"/>
    <col min="5924" max="5924" width="12.54296875" style="2" customWidth="1"/>
    <col min="5925" max="5925" width="14.54296875" style="2" bestFit="1" customWidth="1"/>
    <col min="5926" max="5926" width="17.54296875" style="2" bestFit="1" customWidth="1"/>
    <col min="5927" max="5927" width="17.26953125" style="2" bestFit="1" customWidth="1"/>
    <col min="5928" max="5928" width="15.26953125" style="2" bestFit="1" customWidth="1"/>
    <col min="5929" max="5929" width="17.54296875" style="2" bestFit="1" customWidth="1"/>
    <col min="5930" max="6145" width="9" style="2"/>
    <col min="6146" max="6146" width="8.26953125" style="2" customWidth="1"/>
    <col min="6147" max="6148" width="9" style="2" customWidth="1"/>
    <col min="6149" max="6149" width="17.26953125" style="2" customWidth="1"/>
    <col min="6150" max="6150" width="9" style="2" customWidth="1"/>
    <col min="6151" max="6151" width="12.54296875" style="2" customWidth="1"/>
    <col min="6152" max="6152" width="9" style="2" customWidth="1"/>
    <col min="6153" max="6153" width="11.453125" style="2" customWidth="1"/>
    <col min="6154" max="6154" width="11.26953125" style="2" customWidth="1"/>
    <col min="6155" max="6155" width="13.54296875" style="2" customWidth="1"/>
    <col min="6156" max="6156" width="11.26953125" style="2" customWidth="1"/>
    <col min="6157" max="6157" width="10.7265625" style="2" customWidth="1"/>
    <col min="6158" max="6158" width="12.26953125" style="2" customWidth="1"/>
    <col min="6159" max="6159" width="9" style="2" customWidth="1"/>
    <col min="6160" max="6160" width="7.54296875" style="2" customWidth="1"/>
    <col min="6161" max="6163" width="9" style="2"/>
    <col min="6164" max="6164" width="6.7265625" style="2" bestFit="1" customWidth="1"/>
    <col min="6165" max="6165" width="6.453125" style="2" bestFit="1" customWidth="1"/>
    <col min="6166" max="6166" width="7.7265625" style="2" bestFit="1" customWidth="1"/>
    <col min="6167" max="6167" width="7.54296875" style="2" bestFit="1" customWidth="1"/>
    <col min="6168" max="6168" width="9.453125" style="2" bestFit="1" customWidth="1"/>
    <col min="6169" max="6169" width="9.54296875" style="2" bestFit="1" customWidth="1"/>
    <col min="6170" max="6170" width="6.7265625" style="2" bestFit="1" customWidth="1"/>
    <col min="6171" max="6171" width="9" style="2"/>
    <col min="6172" max="6172" width="6.453125" style="2" bestFit="1" customWidth="1"/>
    <col min="6173" max="6173" width="11.26953125" style="2" customWidth="1"/>
    <col min="6174" max="6175" width="6.7265625" style="2" bestFit="1" customWidth="1"/>
    <col min="6176" max="6176" width="5.7265625" style="2" bestFit="1" customWidth="1"/>
    <col min="6177" max="6177" width="6.54296875" style="2" bestFit="1" customWidth="1"/>
    <col min="6178" max="6178" width="11.26953125" style="2" customWidth="1"/>
    <col min="6179" max="6179" width="9" style="2"/>
    <col min="6180" max="6180" width="12.54296875" style="2" customWidth="1"/>
    <col min="6181" max="6181" width="14.54296875" style="2" bestFit="1" customWidth="1"/>
    <col min="6182" max="6182" width="17.54296875" style="2" bestFit="1" customWidth="1"/>
    <col min="6183" max="6183" width="17.26953125" style="2" bestFit="1" customWidth="1"/>
    <col min="6184" max="6184" width="15.26953125" style="2" bestFit="1" customWidth="1"/>
    <col min="6185" max="6185" width="17.54296875" style="2" bestFit="1" customWidth="1"/>
    <col min="6186" max="6401" width="9" style="2"/>
    <col min="6402" max="6402" width="8.26953125" style="2" customWidth="1"/>
    <col min="6403" max="6404" width="9" style="2" customWidth="1"/>
    <col min="6405" max="6405" width="17.26953125" style="2" customWidth="1"/>
    <col min="6406" max="6406" width="9" style="2" customWidth="1"/>
    <col min="6407" max="6407" width="12.54296875" style="2" customWidth="1"/>
    <col min="6408" max="6408" width="9" style="2" customWidth="1"/>
    <col min="6409" max="6409" width="11.453125" style="2" customWidth="1"/>
    <col min="6410" max="6410" width="11.26953125" style="2" customWidth="1"/>
    <col min="6411" max="6411" width="13.54296875" style="2" customWidth="1"/>
    <col min="6412" max="6412" width="11.26953125" style="2" customWidth="1"/>
    <col min="6413" max="6413" width="10.7265625" style="2" customWidth="1"/>
    <col min="6414" max="6414" width="12.26953125" style="2" customWidth="1"/>
    <col min="6415" max="6415" width="9" style="2" customWidth="1"/>
    <col min="6416" max="6416" width="7.54296875" style="2" customWidth="1"/>
    <col min="6417" max="6419" width="9" style="2"/>
    <col min="6420" max="6420" width="6.7265625" style="2" bestFit="1" customWidth="1"/>
    <col min="6421" max="6421" width="6.453125" style="2" bestFit="1" customWidth="1"/>
    <col min="6422" max="6422" width="7.7265625" style="2" bestFit="1" customWidth="1"/>
    <col min="6423" max="6423" width="7.54296875" style="2" bestFit="1" customWidth="1"/>
    <col min="6424" max="6424" width="9.453125" style="2" bestFit="1" customWidth="1"/>
    <col min="6425" max="6425" width="9.54296875" style="2" bestFit="1" customWidth="1"/>
    <col min="6426" max="6426" width="6.7265625" style="2" bestFit="1" customWidth="1"/>
    <col min="6427" max="6427" width="9" style="2"/>
    <col min="6428" max="6428" width="6.453125" style="2" bestFit="1" customWidth="1"/>
    <col min="6429" max="6429" width="11.26953125" style="2" customWidth="1"/>
    <col min="6430" max="6431" width="6.7265625" style="2" bestFit="1" customWidth="1"/>
    <col min="6432" max="6432" width="5.7265625" style="2" bestFit="1" customWidth="1"/>
    <col min="6433" max="6433" width="6.54296875" style="2" bestFit="1" customWidth="1"/>
    <col min="6434" max="6434" width="11.26953125" style="2" customWidth="1"/>
    <col min="6435" max="6435" width="9" style="2"/>
    <col min="6436" max="6436" width="12.54296875" style="2" customWidth="1"/>
    <col min="6437" max="6437" width="14.54296875" style="2" bestFit="1" customWidth="1"/>
    <col min="6438" max="6438" width="17.54296875" style="2" bestFit="1" customWidth="1"/>
    <col min="6439" max="6439" width="17.26953125" style="2" bestFit="1" customWidth="1"/>
    <col min="6440" max="6440" width="15.26953125" style="2" bestFit="1" customWidth="1"/>
    <col min="6441" max="6441" width="17.54296875" style="2" bestFit="1" customWidth="1"/>
    <col min="6442" max="6657" width="9" style="2"/>
    <col min="6658" max="6658" width="8.26953125" style="2" customWidth="1"/>
    <col min="6659" max="6660" width="9" style="2" customWidth="1"/>
    <col min="6661" max="6661" width="17.26953125" style="2" customWidth="1"/>
    <col min="6662" max="6662" width="9" style="2" customWidth="1"/>
    <col min="6663" max="6663" width="12.54296875" style="2" customWidth="1"/>
    <col min="6664" max="6664" width="9" style="2" customWidth="1"/>
    <col min="6665" max="6665" width="11.453125" style="2" customWidth="1"/>
    <col min="6666" max="6666" width="11.26953125" style="2" customWidth="1"/>
    <col min="6667" max="6667" width="13.54296875" style="2" customWidth="1"/>
    <col min="6668" max="6668" width="11.26953125" style="2" customWidth="1"/>
    <col min="6669" max="6669" width="10.7265625" style="2" customWidth="1"/>
    <col min="6670" max="6670" width="12.26953125" style="2" customWidth="1"/>
    <col min="6671" max="6671" width="9" style="2" customWidth="1"/>
    <col min="6672" max="6672" width="7.54296875" style="2" customWidth="1"/>
    <col min="6673" max="6675" width="9" style="2"/>
    <col min="6676" max="6676" width="6.7265625" style="2" bestFit="1" customWidth="1"/>
    <col min="6677" max="6677" width="6.453125" style="2" bestFit="1" customWidth="1"/>
    <col min="6678" max="6678" width="7.7265625" style="2" bestFit="1" customWidth="1"/>
    <col min="6679" max="6679" width="7.54296875" style="2" bestFit="1" customWidth="1"/>
    <col min="6680" max="6680" width="9.453125" style="2" bestFit="1" customWidth="1"/>
    <col min="6681" max="6681" width="9.54296875" style="2" bestFit="1" customWidth="1"/>
    <col min="6682" max="6682" width="6.7265625" style="2" bestFit="1" customWidth="1"/>
    <col min="6683" max="6683" width="9" style="2"/>
    <col min="6684" max="6684" width="6.453125" style="2" bestFit="1" customWidth="1"/>
    <col min="6685" max="6685" width="11.26953125" style="2" customWidth="1"/>
    <col min="6686" max="6687" width="6.7265625" style="2" bestFit="1" customWidth="1"/>
    <col min="6688" max="6688" width="5.7265625" style="2" bestFit="1" customWidth="1"/>
    <col min="6689" max="6689" width="6.54296875" style="2" bestFit="1" customWidth="1"/>
    <col min="6690" max="6690" width="11.26953125" style="2" customWidth="1"/>
    <col min="6691" max="6691" width="9" style="2"/>
    <col min="6692" max="6692" width="12.54296875" style="2" customWidth="1"/>
    <col min="6693" max="6693" width="14.54296875" style="2" bestFit="1" customWidth="1"/>
    <col min="6694" max="6694" width="17.54296875" style="2" bestFit="1" customWidth="1"/>
    <col min="6695" max="6695" width="17.26953125" style="2" bestFit="1" customWidth="1"/>
    <col min="6696" max="6696" width="15.26953125" style="2" bestFit="1" customWidth="1"/>
    <col min="6697" max="6697" width="17.54296875" style="2" bestFit="1" customWidth="1"/>
    <col min="6698" max="6913" width="9" style="2"/>
    <col min="6914" max="6914" width="8.26953125" style="2" customWidth="1"/>
    <col min="6915" max="6916" width="9" style="2" customWidth="1"/>
    <col min="6917" max="6917" width="17.26953125" style="2" customWidth="1"/>
    <col min="6918" max="6918" width="9" style="2" customWidth="1"/>
    <col min="6919" max="6919" width="12.54296875" style="2" customWidth="1"/>
    <col min="6920" max="6920" width="9" style="2" customWidth="1"/>
    <col min="6921" max="6921" width="11.453125" style="2" customWidth="1"/>
    <col min="6922" max="6922" width="11.26953125" style="2" customWidth="1"/>
    <col min="6923" max="6923" width="13.54296875" style="2" customWidth="1"/>
    <col min="6924" max="6924" width="11.26953125" style="2" customWidth="1"/>
    <col min="6925" max="6925" width="10.7265625" style="2" customWidth="1"/>
    <col min="6926" max="6926" width="12.26953125" style="2" customWidth="1"/>
    <col min="6927" max="6927" width="9" style="2" customWidth="1"/>
    <col min="6928" max="6928" width="7.54296875" style="2" customWidth="1"/>
    <col min="6929" max="6931" width="9" style="2"/>
    <col min="6932" max="6932" width="6.7265625" style="2" bestFit="1" customWidth="1"/>
    <col min="6933" max="6933" width="6.453125" style="2" bestFit="1" customWidth="1"/>
    <col min="6934" max="6934" width="7.7265625" style="2" bestFit="1" customWidth="1"/>
    <col min="6935" max="6935" width="7.54296875" style="2" bestFit="1" customWidth="1"/>
    <col min="6936" max="6936" width="9.453125" style="2" bestFit="1" customWidth="1"/>
    <col min="6937" max="6937" width="9.54296875" style="2" bestFit="1" customWidth="1"/>
    <col min="6938" max="6938" width="6.7265625" style="2" bestFit="1" customWidth="1"/>
    <col min="6939" max="6939" width="9" style="2"/>
    <col min="6940" max="6940" width="6.453125" style="2" bestFit="1" customWidth="1"/>
    <col min="6941" max="6941" width="11.26953125" style="2" customWidth="1"/>
    <col min="6942" max="6943" width="6.7265625" style="2" bestFit="1" customWidth="1"/>
    <col min="6944" max="6944" width="5.7265625" style="2" bestFit="1" customWidth="1"/>
    <col min="6945" max="6945" width="6.54296875" style="2" bestFit="1" customWidth="1"/>
    <col min="6946" max="6946" width="11.26953125" style="2" customWidth="1"/>
    <col min="6947" max="6947" width="9" style="2"/>
    <col min="6948" max="6948" width="12.54296875" style="2" customWidth="1"/>
    <col min="6949" max="6949" width="14.54296875" style="2" bestFit="1" customWidth="1"/>
    <col min="6950" max="6950" width="17.54296875" style="2" bestFit="1" customWidth="1"/>
    <col min="6951" max="6951" width="17.26953125" style="2" bestFit="1" customWidth="1"/>
    <col min="6952" max="6952" width="15.26953125" style="2" bestFit="1" customWidth="1"/>
    <col min="6953" max="6953" width="17.54296875" style="2" bestFit="1" customWidth="1"/>
    <col min="6954" max="7169" width="9" style="2"/>
    <col min="7170" max="7170" width="8.26953125" style="2" customWidth="1"/>
    <col min="7171" max="7172" width="9" style="2" customWidth="1"/>
    <col min="7173" max="7173" width="17.26953125" style="2" customWidth="1"/>
    <col min="7174" max="7174" width="9" style="2" customWidth="1"/>
    <col min="7175" max="7175" width="12.54296875" style="2" customWidth="1"/>
    <col min="7176" max="7176" width="9" style="2" customWidth="1"/>
    <col min="7177" max="7177" width="11.453125" style="2" customWidth="1"/>
    <col min="7178" max="7178" width="11.26953125" style="2" customWidth="1"/>
    <col min="7179" max="7179" width="13.54296875" style="2" customWidth="1"/>
    <col min="7180" max="7180" width="11.26953125" style="2" customWidth="1"/>
    <col min="7181" max="7181" width="10.7265625" style="2" customWidth="1"/>
    <col min="7182" max="7182" width="12.26953125" style="2" customWidth="1"/>
    <col min="7183" max="7183" width="9" style="2" customWidth="1"/>
    <col min="7184" max="7184" width="7.54296875" style="2" customWidth="1"/>
    <col min="7185" max="7187" width="9" style="2"/>
    <col min="7188" max="7188" width="6.7265625" style="2" bestFit="1" customWidth="1"/>
    <col min="7189" max="7189" width="6.453125" style="2" bestFit="1" customWidth="1"/>
    <col min="7190" max="7190" width="7.7265625" style="2" bestFit="1" customWidth="1"/>
    <col min="7191" max="7191" width="7.54296875" style="2" bestFit="1" customWidth="1"/>
    <col min="7192" max="7192" width="9.453125" style="2" bestFit="1" customWidth="1"/>
    <col min="7193" max="7193" width="9.54296875" style="2" bestFit="1" customWidth="1"/>
    <col min="7194" max="7194" width="6.7265625" style="2" bestFit="1" customWidth="1"/>
    <col min="7195" max="7195" width="9" style="2"/>
    <col min="7196" max="7196" width="6.453125" style="2" bestFit="1" customWidth="1"/>
    <col min="7197" max="7197" width="11.26953125" style="2" customWidth="1"/>
    <col min="7198" max="7199" width="6.7265625" style="2" bestFit="1" customWidth="1"/>
    <col min="7200" max="7200" width="5.7265625" style="2" bestFit="1" customWidth="1"/>
    <col min="7201" max="7201" width="6.54296875" style="2" bestFit="1" customWidth="1"/>
    <col min="7202" max="7202" width="11.26953125" style="2" customWidth="1"/>
    <col min="7203" max="7203" width="9" style="2"/>
    <col min="7204" max="7204" width="12.54296875" style="2" customWidth="1"/>
    <col min="7205" max="7205" width="14.54296875" style="2" bestFit="1" customWidth="1"/>
    <col min="7206" max="7206" width="17.54296875" style="2" bestFit="1" customWidth="1"/>
    <col min="7207" max="7207" width="17.26953125" style="2" bestFit="1" customWidth="1"/>
    <col min="7208" max="7208" width="15.26953125" style="2" bestFit="1" customWidth="1"/>
    <col min="7209" max="7209" width="17.54296875" style="2" bestFit="1" customWidth="1"/>
    <col min="7210" max="7425" width="9" style="2"/>
    <col min="7426" max="7426" width="8.26953125" style="2" customWidth="1"/>
    <col min="7427" max="7428" width="9" style="2" customWidth="1"/>
    <col min="7429" max="7429" width="17.26953125" style="2" customWidth="1"/>
    <col min="7430" max="7430" width="9" style="2" customWidth="1"/>
    <col min="7431" max="7431" width="12.54296875" style="2" customWidth="1"/>
    <col min="7432" max="7432" width="9" style="2" customWidth="1"/>
    <col min="7433" max="7433" width="11.453125" style="2" customWidth="1"/>
    <col min="7434" max="7434" width="11.26953125" style="2" customWidth="1"/>
    <col min="7435" max="7435" width="13.54296875" style="2" customWidth="1"/>
    <col min="7436" max="7436" width="11.26953125" style="2" customWidth="1"/>
    <col min="7437" max="7437" width="10.7265625" style="2" customWidth="1"/>
    <col min="7438" max="7438" width="12.26953125" style="2" customWidth="1"/>
    <col min="7439" max="7439" width="9" style="2" customWidth="1"/>
    <col min="7440" max="7440" width="7.54296875" style="2" customWidth="1"/>
    <col min="7441" max="7443" width="9" style="2"/>
    <col min="7444" max="7444" width="6.7265625" style="2" bestFit="1" customWidth="1"/>
    <col min="7445" max="7445" width="6.453125" style="2" bestFit="1" customWidth="1"/>
    <col min="7446" max="7446" width="7.7265625" style="2" bestFit="1" customWidth="1"/>
    <col min="7447" max="7447" width="7.54296875" style="2" bestFit="1" customWidth="1"/>
    <col min="7448" max="7448" width="9.453125" style="2" bestFit="1" customWidth="1"/>
    <col min="7449" max="7449" width="9.54296875" style="2" bestFit="1" customWidth="1"/>
    <col min="7450" max="7450" width="6.7265625" style="2" bestFit="1" customWidth="1"/>
    <col min="7451" max="7451" width="9" style="2"/>
    <col min="7452" max="7452" width="6.453125" style="2" bestFit="1" customWidth="1"/>
    <col min="7453" max="7453" width="11.26953125" style="2" customWidth="1"/>
    <col min="7454" max="7455" width="6.7265625" style="2" bestFit="1" customWidth="1"/>
    <col min="7456" max="7456" width="5.7265625" style="2" bestFit="1" customWidth="1"/>
    <col min="7457" max="7457" width="6.54296875" style="2" bestFit="1" customWidth="1"/>
    <col min="7458" max="7458" width="11.26953125" style="2" customWidth="1"/>
    <col min="7459" max="7459" width="9" style="2"/>
    <col min="7460" max="7460" width="12.54296875" style="2" customWidth="1"/>
    <col min="7461" max="7461" width="14.54296875" style="2" bestFit="1" customWidth="1"/>
    <col min="7462" max="7462" width="17.54296875" style="2" bestFit="1" customWidth="1"/>
    <col min="7463" max="7463" width="17.26953125" style="2" bestFit="1" customWidth="1"/>
    <col min="7464" max="7464" width="15.26953125" style="2" bestFit="1" customWidth="1"/>
    <col min="7465" max="7465" width="17.54296875" style="2" bestFit="1" customWidth="1"/>
    <col min="7466" max="7681" width="9" style="2"/>
    <col min="7682" max="7682" width="8.26953125" style="2" customWidth="1"/>
    <col min="7683" max="7684" width="9" style="2" customWidth="1"/>
    <col min="7685" max="7685" width="17.26953125" style="2" customWidth="1"/>
    <col min="7686" max="7686" width="9" style="2" customWidth="1"/>
    <col min="7687" max="7687" width="12.54296875" style="2" customWidth="1"/>
    <col min="7688" max="7688" width="9" style="2" customWidth="1"/>
    <col min="7689" max="7689" width="11.453125" style="2" customWidth="1"/>
    <col min="7690" max="7690" width="11.26953125" style="2" customWidth="1"/>
    <col min="7691" max="7691" width="13.54296875" style="2" customWidth="1"/>
    <col min="7692" max="7692" width="11.26953125" style="2" customWidth="1"/>
    <col min="7693" max="7693" width="10.7265625" style="2" customWidth="1"/>
    <col min="7694" max="7694" width="12.26953125" style="2" customWidth="1"/>
    <col min="7695" max="7695" width="9" style="2" customWidth="1"/>
    <col min="7696" max="7696" width="7.54296875" style="2" customWidth="1"/>
    <col min="7697" max="7699" width="9" style="2"/>
    <col min="7700" max="7700" width="6.7265625" style="2" bestFit="1" customWidth="1"/>
    <col min="7701" max="7701" width="6.453125" style="2" bestFit="1" customWidth="1"/>
    <col min="7702" max="7702" width="7.7265625" style="2" bestFit="1" customWidth="1"/>
    <col min="7703" max="7703" width="7.54296875" style="2" bestFit="1" customWidth="1"/>
    <col min="7704" max="7704" width="9.453125" style="2" bestFit="1" customWidth="1"/>
    <col min="7705" max="7705" width="9.54296875" style="2" bestFit="1" customWidth="1"/>
    <col min="7706" max="7706" width="6.7265625" style="2" bestFit="1" customWidth="1"/>
    <col min="7707" max="7707" width="9" style="2"/>
    <col min="7708" max="7708" width="6.453125" style="2" bestFit="1" customWidth="1"/>
    <col min="7709" max="7709" width="11.26953125" style="2" customWidth="1"/>
    <col min="7710" max="7711" width="6.7265625" style="2" bestFit="1" customWidth="1"/>
    <col min="7712" max="7712" width="5.7265625" style="2" bestFit="1" customWidth="1"/>
    <col min="7713" max="7713" width="6.54296875" style="2" bestFit="1" customWidth="1"/>
    <col min="7714" max="7714" width="11.26953125" style="2" customWidth="1"/>
    <col min="7715" max="7715" width="9" style="2"/>
    <col min="7716" max="7716" width="12.54296875" style="2" customWidth="1"/>
    <col min="7717" max="7717" width="14.54296875" style="2" bestFit="1" customWidth="1"/>
    <col min="7718" max="7718" width="17.54296875" style="2" bestFit="1" customWidth="1"/>
    <col min="7719" max="7719" width="17.26953125" style="2" bestFit="1" customWidth="1"/>
    <col min="7720" max="7720" width="15.26953125" style="2" bestFit="1" customWidth="1"/>
    <col min="7721" max="7721" width="17.54296875" style="2" bestFit="1" customWidth="1"/>
    <col min="7722" max="7937" width="9" style="2"/>
    <col min="7938" max="7938" width="8.26953125" style="2" customWidth="1"/>
    <col min="7939" max="7940" width="9" style="2" customWidth="1"/>
    <col min="7941" max="7941" width="17.26953125" style="2" customWidth="1"/>
    <col min="7942" max="7942" width="9" style="2" customWidth="1"/>
    <col min="7943" max="7943" width="12.54296875" style="2" customWidth="1"/>
    <col min="7944" max="7944" width="9" style="2" customWidth="1"/>
    <col min="7945" max="7945" width="11.453125" style="2" customWidth="1"/>
    <col min="7946" max="7946" width="11.26953125" style="2" customWidth="1"/>
    <col min="7947" max="7947" width="13.54296875" style="2" customWidth="1"/>
    <col min="7948" max="7948" width="11.26953125" style="2" customWidth="1"/>
    <col min="7949" max="7949" width="10.7265625" style="2" customWidth="1"/>
    <col min="7950" max="7950" width="12.26953125" style="2" customWidth="1"/>
    <col min="7951" max="7951" width="9" style="2" customWidth="1"/>
    <col min="7952" max="7952" width="7.54296875" style="2" customWidth="1"/>
    <col min="7953" max="7955" width="9" style="2"/>
    <col min="7956" max="7956" width="6.7265625" style="2" bestFit="1" customWidth="1"/>
    <col min="7957" max="7957" width="6.453125" style="2" bestFit="1" customWidth="1"/>
    <col min="7958" max="7958" width="7.7265625" style="2" bestFit="1" customWidth="1"/>
    <col min="7959" max="7959" width="7.54296875" style="2" bestFit="1" customWidth="1"/>
    <col min="7960" max="7960" width="9.453125" style="2" bestFit="1" customWidth="1"/>
    <col min="7961" max="7961" width="9.54296875" style="2" bestFit="1" customWidth="1"/>
    <col min="7962" max="7962" width="6.7265625" style="2" bestFit="1" customWidth="1"/>
    <col min="7963" max="7963" width="9" style="2"/>
    <col min="7964" max="7964" width="6.453125" style="2" bestFit="1" customWidth="1"/>
    <col min="7965" max="7965" width="11.26953125" style="2" customWidth="1"/>
    <col min="7966" max="7967" width="6.7265625" style="2" bestFit="1" customWidth="1"/>
    <col min="7968" max="7968" width="5.7265625" style="2" bestFit="1" customWidth="1"/>
    <col min="7969" max="7969" width="6.54296875" style="2" bestFit="1" customWidth="1"/>
    <col min="7970" max="7970" width="11.26953125" style="2" customWidth="1"/>
    <col min="7971" max="7971" width="9" style="2"/>
    <col min="7972" max="7972" width="12.54296875" style="2" customWidth="1"/>
    <col min="7973" max="7973" width="14.54296875" style="2" bestFit="1" customWidth="1"/>
    <col min="7974" max="7974" width="17.54296875" style="2" bestFit="1" customWidth="1"/>
    <col min="7975" max="7975" width="17.26953125" style="2" bestFit="1" customWidth="1"/>
    <col min="7976" max="7976" width="15.26953125" style="2" bestFit="1" customWidth="1"/>
    <col min="7977" max="7977" width="17.54296875" style="2" bestFit="1" customWidth="1"/>
    <col min="7978" max="8193" width="9" style="2"/>
    <col min="8194" max="8194" width="8.26953125" style="2" customWidth="1"/>
    <col min="8195" max="8196" width="9" style="2" customWidth="1"/>
    <col min="8197" max="8197" width="17.26953125" style="2" customWidth="1"/>
    <col min="8198" max="8198" width="9" style="2" customWidth="1"/>
    <col min="8199" max="8199" width="12.54296875" style="2" customWidth="1"/>
    <col min="8200" max="8200" width="9" style="2" customWidth="1"/>
    <col min="8201" max="8201" width="11.453125" style="2" customWidth="1"/>
    <col min="8202" max="8202" width="11.26953125" style="2" customWidth="1"/>
    <col min="8203" max="8203" width="13.54296875" style="2" customWidth="1"/>
    <col min="8204" max="8204" width="11.26953125" style="2" customWidth="1"/>
    <col min="8205" max="8205" width="10.7265625" style="2" customWidth="1"/>
    <col min="8206" max="8206" width="12.26953125" style="2" customWidth="1"/>
    <col min="8207" max="8207" width="9" style="2" customWidth="1"/>
    <col min="8208" max="8208" width="7.54296875" style="2" customWidth="1"/>
    <col min="8209" max="8211" width="9" style="2"/>
    <col min="8212" max="8212" width="6.7265625" style="2" bestFit="1" customWidth="1"/>
    <col min="8213" max="8213" width="6.453125" style="2" bestFit="1" customWidth="1"/>
    <col min="8214" max="8214" width="7.7265625" style="2" bestFit="1" customWidth="1"/>
    <col min="8215" max="8215" width="7.54296875" style="2" bestFit="1" customWidth="1"/>
    <col min="8216" max="8216" width="9.453125" style="2" bestFit="1" customWidth="1"/>
    <col min="8217" max="8217" width="9.54296875" style="2" bestFit="1" customWidth="1"/>
    <col min="8218" max="8218" width="6.7265625" style="2" bestFit="1" customWidth="1"/>
    <col min="8219" max="8219" width="9" style="2"/>
    <col min="8220" max="8220" width="6.453125" style="2" bestFit="1" customWidth="1"/>
    <col min="8221" max="8221" width="11.26953125" style="2" customWidth="1"/>
    <col min="8222" max="8223" width="6.7265625" style="2" bestFit="1" customWidth="1"/>
    <col min="8224" max="8224" width="5.7265625" style="2" bestFit="1" customWidth="1"/>
    <col min="8225" max="8225" width="6.54296875" style="2" bestFit="1" customWidth="1"/>
    <col min="8226" max="8226" width="11.26953125" style="2" customWidth="1"/>
    <col min="8227" max="8227" width="9" style="2"/>
    <col min="8228" max="8228" width="12.54296875" style="2" customWidth="1"/>
    <col min="8229" max="8229" width="14.54296875" style="2" bestFit="1" customWidth="1"/>
    <col min="8230" max="8230" width="17.54296875" style="2" bestFit="1" customWidth="1"/>
    <col min="8231" max="8231" width="17.26953125" style="2" bestFit="1" customWidth="1"/>
    <col min="8232" max="8232" width="15.26953125" style="2" bestFit="1" customWidth="1"/>
    <col min="8233" max="8233" width="17.54296875" style="2" bestFit="1" customWidth="1"/>
    <col min="8234" max="8449" width="9" style="2"/>
    <col min="8450" max="8450" width="8.26953125" style="2" customWidth="1"/>
    <col min="8451" max="8452" width="9" style="2" customWidth="1"/>
    <col min="8453" max="8453" width="17.26953125" style="2" customWidth="1"/>
    <col min="8454" max="8454" width="9" style="2" customWidth="1"/>
    <col min="8455" max="8455" width="12.54296875" style="2" customWidth="1"/>
    <col min="8456" max="8456" width="9" style="2" customWidth="1"/>
    <col min="8457" max="8457" width="11.453125" style="2" customWidth="1"/>
    <col min="8458" max="8458" width="11.26953125" style="2" customWidth="1"/>
    <col min="8459" max="8459" width="13.54296875" style="2" customWidth="1"/>
    <col min="8460" max="8460" width="11.26953125" style="2" customWidth="1"/>
    <col min="8461" max="8461" width="10.7265625" style="2" customWidth="1"/>
    <col min="8462" max="8462" width="12.26953125" style="2" customWidth="1"/>
    <col min="8463" max="8463" width="9" style="2" customWidth="1"/>
    <col min="8464" max="8464" width="7.54296875" style="2" customWidth="1"/>
    <col min="8465" max="8467" width="9" style="2"/>
    <col min="8468" max="8468" width="6.7265625" style="2" bestFit="1" customWidth="1"/>
    <col min="8469" max="8469" width="6.453125" style="2" bestFit="1" customWidth="1"/>
    <col min="8470" max="8470" width="7.7265625" style="2" bestFit="1" customWidth="1"/>
    <col min="8471" max="8471" width="7.54296875" style="2" bestFit="1" customWidth="1"/>
    <col min="8472" max="8472" width="9.453125" style="2" bestFit="1" customWidth="1"/>
    <col min="8473" max="8473" width="9.54296875" style="2" bestFit="1" customWidth="1"/>
    <col min="8474" max="8474" width="6.7265625" style="2" bestFit="1" customWidth="1"/>
    <col min="8475" max="8475" width="9" style="2"/>
    <col min="8476" max="8476" width="6.453125" style="2" bestFit="1" customWidth="1"/>
    <col min="8477" max="8477" width="11.26953125" style="2" customWidth="1"/>
    <col min="8478" max="8479" width="6.7265625" style="2" bestFit="1" customWidth="1"/>
    <col min="8480" max="8480" width="5.7265625" style="2" bestFit="1" customWidth="1"/>
    <col min="8481" max="8481" width="6.54296875" style="2" bestFit="1" customWidth="1"/>
    <col min="8482" max="8482" width="11.26953125" style="2" customWidth="1"/>
    <col min="8483" max="8483" width="9" style="2"/>
    <col min="8484" max="8484" width="12.54296875" style="2" customWidth="1"/>
    <col min="8485" max="8485" width="14.54296875" style="2" bestFit="1" customWidth="1"/>
    <col min="8486" max="8486" width="17.54296875" style="2" bestFit="1" customWidth="1"/>
    <col min="8487" max="8487" width="17.26953125" style="2" bestFit="1" customWidth="1"/>
    <col min="8488" max="8488" width="15.26953125" style="2" bestFit="1" customWidth="1"/>
    <col min="8489" max="8489" width="17.54296875" style="2" bestFit="1" customWidth="1"/>
    <col min="8490" max="8705" width="9" style="2"/>
    <col min="8706" max="8706" width="8.26953125" style="2" customWidth="1"/>
    <col min="8707" max="8708" width="9" style="2" customWidth="1"/>
    <col min="8709" max="8709" width="17.26953125" style="2" customWidth="1"/>
    <col min="8710" max="8710" width="9" style="2" customWidth="1"/>
    <col min="8711" max="8711" width="12.54296875" style="2" customWidth="1"/>
    <col min="8712" max="8712" width="9" style="2" customWidth="1"/>
    <col min="8713" max="8713" width="11.453125" style="2" customWidth="1"/>
    <col min="8714" max="8714" width="11.26953125" style="2" customWidth="1"/>
    <col min="8715" max="8715" width="13.54296875" style="2" customWidth="1"/>
    <col min="8716" max="8716" width="11.26953125" style="2" customWidth="1"/>
    <col min="8717" max="8717" width="10.7265625" style="2" customWidth="1"/>
    <col min="8718" max="8718" width="12.26953125" style="2" customWidth="1"/>
    <col min="8719" max="8719" width="9" style="2" customWidth="1"/>
    <col min="8720" max="8720" width="7.54296875" style="2" customWidth="1"/>
    <col min="8721" max="8723" width="9" style="2"/>
    <col min="8724" max="8724" width="6.7265625" style="2" bestFit="1" customWidth="1"/>
    <col min="8725" max="8725" width="6.453125" style="2" bestFit="1" customWidth="1"/>
    <col min="8726" max="8726" width="7.7265625" style="2" bestFit="1" customWidth="1"/>
    <col min="8727" max="8727" width="7.54296875" style="2" bestFit="1" customWidth="1"/>
    <col min="8728" max="8728" width="9.453125" style="2" bestFit="1" customWidth="1"/>
    <col min="8729" max="8729" width="9.54296875" style="2" bestFit="1" customWidth="1"/>
    <col min="8730" max="8730" width="6.7265625" style="2" bestFit="1" customWidth="1"/>
    <col min="8731" max="8731" width="9" style="2"/>
    <col min="8732" max="8732" width="6.453125" style="2" bestFit="1" customWidth="1"/>
    <col min="8733" max="8733" width="11.26953125" style="2" customWidth="1"/>
    <col min="8734" max="8735" width="6.7265625" style="2" bestFit="1" customWidth="1"/>
    <col min="8736" max="8736" width="5.7265625" style="2" bestFit="1" customWidth="1"/>
    <col min="8737" max="8737" width="6.54296875" style="2" bestFit="1" customWidth="1"/>
    <col min="8738" max="8738" width="11.26953125" style="2" customWidth="1"/>
    <col min="8739" max="8739" width="9" style="2"/>
    <col min="8740" max="8740" width="12.54296875" style="2" customWidth="1"/>
    <col min="8741" max="8741" width="14.54296875" style="2" bestFit="1" customWidth="1"/>
    <col min="8742" max="8742" width="17.54296875" style="2" bestFit="1" customWidth="1"/>
    <col min="8743" max="8743" width="17.26953125" style="2" bestFit="1" customWidth="1"/>
    <col min="8744" max="8744" width="15.26953125" style="2" bestFit="1" customWidth="1"/>
    <col min="8745" max="8745" width="17.54296875" style="2" bestFit="1" customWidth="1"/>
    <col min="8746" max="8961" width="9" style="2"/>
    <col min="8962" max="8962" width="8.26953125" style="2" customWidth="1"/>
    <col min="8963" max="8964" width="9" style="2" customWidth="1"/>
    <col min="8965" max="8965" width="17.26953125" style="2" customWidth="1"/>
    <col min="8966" max="8966" width="9" style="2" customWidth="1"/>
    <col min="8967" max="8967" width="12.54296875" style="2" customWidth="1"/>
    <col min="8968" max="8968" width="9" style="2" customWidth="1"/>
    <col min="8969" max="8969" width="11.453125" style="2" customWidth="1"/>
    <col min="8970" max="8970" width="11.26953125" style="2" customWidth="1"/>
    <col min="8971" max="8971" width="13.54296875" style="2" customWidth="1"/>
    <col min="8972" max="8972" width="11.26953125" style="2" customWidth="1"/>
    <col min="8973" max="8973" width="10.7265625" style="2" customWidth="1"/>
    <col min="8974" max="8974" width="12.26953125" style="2" customWidth="1"/>
    <col min="8975" max="8975" width="9" style="2" customWidth="1"/>
    <col min="8976" max="8976" width="7.54296875" style="2" customWidth="1"/>
    <col min="8977" max="8979" width="9" style="2"/>
    <col min="8980" max="8980" width="6.7265625" style="2" bestFit="1" customWidth="1"/>
    <col min="8981" max="8981" width="6.453125" style="2" bestFit="1" customWidth="1"/>
    <col min="8982" max="8982" width="7.7265625" style="2" bestFit="1" customWidth="1"/>
    <col min="8983" max="8983" width="7.54296875" style="2" bestFit="1" customWidth="1"/>
    <col min="8984" max="8984" width="9.453125" style="2" bestFit="1" customWidth="1"/>
    <col min="8985" max="8985" width="9.54296875" style="2" bestFit="1" customWidth="1"/>
    <col min="8986" max="8986" width="6.7265625" style="2" bestFit="1" customWidth="1"/>
    <col min="8987" max="8987" width="9" style="2"/>
    <col min="8988" max="8988" width="6.453125" style="2" bestFit="1" customWidth="1"/>
    <col min="8989" max="8989" width="11.26953125" style="2" customWidth="1"/>
    <col min="8990" max="8991" width="6.7265625" style="2" bestFit="1" customWidth="1"/>
    <col min="8992" max="8992" width="5.7265625" style="2" bestFit="1" customWidth="1"/>
    <col min="8993" max="8993" width="6.54296875" style="2" bestFit="1" customWidth="1"/>
    <col min="8994" max="8994" width="11.26953125" style="2" customWidth="1"/>
    <col min="8995" max="8995" width="9" style="2"/>
    <col min="8996" max="8996" width="12.54296875" style="2" customWidth="1"/>
    <col min="8997" max="8997" width="14.54296875" style="2" bestFit="1" customWidth="1"/>
    <col min="8998" max="8998" width="17.54296875" style="2" bestFit="1" customWidth="1"/>
    <col min="8999" max="8999" width="17.26953125" style="2" bestFit="1" customWidth="1"/>
    <col min="9000" max="9000" width="15.26953125" style="2" bestFit="1" customWidth="1"/>
    <col min="9001" max="9001" width="17.54296875" style="2" bestFit="1" customWidth="1"/>
    <col min="9002" max="9217" width="9" style="2"/>
    <col min="9218" max="9218" width="8.26953125" style="2" customWidth="1"/>
    <col min="9219" max="9220" width="9" style="2" customWidth="1"/>
    <col min="9221" max="9221" width="17.26953125" style="2" customWidth="1"/>
    <col min="9222" max="9222" width="9" style="2" customWidth="1"/>
    <col min="9223" max="9223" width="12.54296875" style="2" customWidth="1"/>
    <col min="9224" max="9224" width="9" style="2" customWidth="1"/>
    <col min="9225" max="9225" width="11.453125" style="2" customWidth="1"/>
    <col min="9226" max="9226" width="11.26953125" style="2" customWidth="1"/>
    <col min="9227" max="9227" width="13.54296875" style="2" customWidth="1"/>
    <col min="9228" max="9228" width="11.26953125" style="2" customWidth="1"/>
    <col min="9229" max="9229" width="10.7265625" style="2" customWidth="1"/>
    <col min="9230" max="9230" width="12.26953125" style="2" customWidth="1"/>
    <col min="9231" max="9231" width="9" style="2" customWidth="1"/>
    <col min="9232" max="9232" width="7.54296875" style="2" customWidth="1"/>
    <col min="9233" max="9235" width="9" style="2"/>
    <col min="9236" max="9236" width="6.7265625" style="2" bestFit="1" customWidth="1"/>
    <col min="9237" max="9237" width="6.453125" style="2" bestFit="1" customWidth="1"/>
    <col min="9238" max="9238" width="7.7265625" style="2" bestFit="1" customWidth="1"/>
    <col min="9239" max="9239" width="7.54296875" style="2" bestFit="1" customWidth="1"/>
    <col min="9240" max="9240" width="9.453125" style="2" bestFit="1" customWidth="1"/>
    <col min="9241" max="9241" width="9.54296875" style="2" bestFit="1" customWidth="1"/>
    <col min="9242" max="9242" width="6.7265625" style="2" bestFit="1" customWidth="1"/>
    <col min="9243" max="9243" width="9" style="2"/>
    <col min="9244" max="9244" width="6.453125" style="2" bestFit="1" customWidth="1"/>
    <col min="9245" max="9245" width="11.26953125" style="2" customWidth="1"/>
    <col min="9246" max="9247" width="6.7265625" style="2" bestFit="1" customWidth="1"/>
    <col min="9248" max="9248" width="5.7265625" style="2" bestFit="1" customWidth="1"/>
    <col min="9249" max="9249" width="6.54296875" style="2" bestFit="1" customWidth="1"/>
    <col min="9250" max="9250" width="11.26953125" style="2" customWidth="1"/>
    <col min="9251" max="9251" width="9" style="2"/>
    <col min="9252" max="9252" width="12.54296875" style="2" customWidth="1"/>
    <col min="9253" max="9253" width="14.54296875" style="2" bestFit="1" customWidth="1"/>
    <col min="9254" max="9254" width="17.54296875" style="2" bestFit="1" customWidth="1"/>
    <col min="9255" max="9255" width="17.26953125" style="2" bestFit="1" customWidth="1"/>
    <col min="9256" max="9256" width="15.26953125" style="2" bestFit="1" customWidth="1"/>
    <col min="9257" max="9257" width="17.54296875" style="2" bestFit="1" customWidth="1"/>
    <col min="9258" max="9473" width="9" style="2"/>
    <col min="9474" max="9474" width="8.26953125" style="2" customWidth="1"/>
    <col min="9475" max="9476" width="9" style="2" customWidth="1"/>
    <col min="9477" max="9477" width="17.26953125" style="2" customWidth="1"/>
    <col min="9478" max="9478" width="9" style="2" customWidth="1"/>
    <col min="9479" max="9479" width="12.54296875" style="2" customWidth="1"/>
    <col min="9480" max="9480" width="9" style="2" customWidth="1"/>
    <col min="9481" max="9481" width="11.453125" style="2" customWidth="1"/>
    <col min="9482" max="9482" width="11.26953125" style="2" customWidth="1"/>
    <col min="9483" max="9483" width="13.54296875" style="2" customWidth="1"/>
    <col min="9484" max="9484" width="11.26953125" style="2" customWidth="1"/>
    <col min="9485" max="9485" width="10.7265625" style="2" customWidth="1"/>
    <col min="9486" max="9486" width="12.26953125" style="2" customWidth="1"/>
    <col min="9487" max="9487" width="9" style="2" customWidth="1"/>
    <col min="9488" max="9488" width="7.54296875" style="2" customWidth="1"/>
    <col min="9489" max="9491" width="9" style="2"/>
    <col min="9492" max="9492" width="6.7265625" style="2" bestFit="1" customWidth="1"/>
    <col min="9493" max="9493" width="6.453125" style="2" bestFit="1" customWidth="1"/>
    <col min="9494" max="9494" width="7.7265625" style="2" bestFit="1" customWidth="1"/>
    <col min="9495" max="9495" width="7.54296875" style="2" bestFit="1" customWidth="1"/>
    <col min="9496" max="9496" width="9.453125" style="2" bestFit="1" customWidth="1"/>
    <col min="9497" max="9497" width="9.54296875" style="2" bestFit="1" customWidth="1"/>
    <col min="9498" max="9498" width="6.7265625" style="2" bestFit="1" customWidth="1"/>
    <col min="9499" max="9499" width="9" style="2"/>
    <col min="9500" max="9500" width="6.453125" style="2" bestFit="1" customWidth="1"/>
    <col min="9501" max="9501" width="11.26953125" style="2" customWidth="1"/>
    <col min="9502" max="9503" width="6.7265625" style="2" bestFit="1" customWidth="1"/>
    <col min="9504" max="9504" width="5.7265625" style="2" bestFit="1" customWidth="1"/>
    <col min="9505" max="9505" width="6.54296875" style="2" bestFit="1" customWidth="1"/>
    <col min="9506" max="9506" width="11.26953125" style="2" customWidth="1"/>
    <col min="9507" max="9507" width="9" style="2"/>
    <col min="9508" max="9508" width="12.54296875" style="2" customWidth="1"/>
    <col min="9509" max="9509" width="14.54296875" style="2" bestFit="1" customWidth="1"/>
    <col min="9510" max="9510" width="17.54296875" style="2" bestFit="1" customWidth="1"/>
    <col min="9511" max="9511" width="17.26953125" style="2" bestFit="1" customWidth="1"/>
    <col min="9512" max="9512" width="15.26953125" style="2" bestFit="1" customWidth="1"/>
    <col min="9513" max="9513" width="17.54296875" style="2" bestFit="1" customWidth="1"/>
    <col min="9514" max="9729" width="9" style="2"/>
    <col min="9730" max="9730" width="8.26953125" style="2" customWidth="1"/>
    <col min="9731" max="9732" width="9" style="2" customWidth="1"/>
    <col min="9733" max="9733" width="17.26953125" style="2" customWidth="1"/>
    <col min="9734" max="9734" width="9" style="2" customWidth="1"/>
    <col min="9735" max="9735" width="12.54296875" style="2" customWidth="1"/>
    <col min="9736" max="9736" width="9" style="2" customWidth="1"/>
    <col min="9737" max="9737" width="11.453125" style="2" customWidth="1"/>
    <col min="9738" max="9738" width="11.26953125" style="2" customWidth="1"/>
    <col min="9739" max="9739" width="13.54296875" style="2" customWidth="1"/>
    <col min="9740" max="9740" width="11.26953125" style="2" customWidth="1"/>
    <col min="9741" max="9741" width="10.7265625" style="2" customWidth="1"/>
    <col min="9742" max="9742" width="12.26953125" style="2" customWidth="1"/>
    <col min="9743" max="9743" width="9" style="2" customWidth="1"/>
    <col min="9744" max="9744" width="7.54296875" style="2" customWidth="1"/>
    <col min="9745" max="9747" width="9" style="2"/>
    <col min="9748" max="9748" width="6.7265625" style="2" bestFit="1" customWidth="1"/>
    <col min="9749" max="9749" width="6.453125" style="2" bestFit="1" customWidth="1"/>
    <col min="9750" max="9750" width="7.7265625" style="2" bestFit="1" customWidth="1"/>
    <col min="9751" max="9751" width="7.54296875" style="2" bestFit="1" customWidth="1"/>
    <col min="9752" max="9752" width="9.453125" style="2" bestFit="1" customWidth="1"/>
    <col min="9753" max="9753" width="9.54296875" style="2" bestFit="1" customWidth="1"/>
    <col min="9754" max="9754" width="6.7265625" style="2" bestFit="1" customWidth="1"/>
    <col min="9755" max="9755" width="9" style="2"/>
    <col min="9756" max="9756" width="6.453125" style="2" bestFit="1" customWidth="1"/>
    <col min="9757" max="9757" width="11.26953125" style="2" customWidth="1"/>
    <col min="9758" max="9759" width="6.7265625" style="2" bestFit="1" customWidth="1"/>
    <col min="9760" max="9760" width="5.7265625" style="2" bestFit="1" customWidth="1"/>
    <col min="9761" max="9761" width="6.54296875" style="2" bestFit="1" customWidth="1"/>
    <col min="9762" max="9762" width="11.26953125" style="2" customWidth="1"/>
    <col min="9763" max="9763" width="9" style="2"/>
    <col min="9764" max="9764" width="12.54296875" style="2" customWidth="1"/>
    <col min="9765" max="9765" width="14.54296875" style="2" bestFit="1" customWidth="1"/>
    <col min="9766" max="9766" width="17.54296875" style="2" bestFit="1" customWidth="1"/>
    <col min="9767" max="9767" width="17.26953125" style="2" bestFit="1" customWidth="1"/>
    <col min="9768" max="9768" width="15.26953125" style="2" bestFit="1" customWidth="1"/>
    <col min="9769" max="9769" width="17.54296875" style="2" bestFit="1" customWidth="1"/>
    <col min="9770" max="9985" width="9" style="2"/>
    <col min="9986" max="9986" width="8.26953125" style="2" customWidth="1"/>
    <col min="9987" max="9988" width="9" style="2" customWidth="1"/>
    <col min="9989" max="9989" width="17.26953125" style="2" customWidth="1"/>
    <col min="9990" max="9990" width="9" style="2" customWidth="1"/>
    <col min="9991" max="9991" width="12.54296875" style="2" customWidth="1"/>
    <col min="9992" max="9992" width="9" style="2" customWidth="1"/>
    <col min="9993" max="9993" width="11.453125" style="2" customWidth="1"/>
    <col min="9994" max="9994" width="11.26953125" style="2" customWidth="1"/>
    <col min="9995" max="9995" width="13.54296875" style="2" customWidth="1"/>
    <col min="9996" max="9996" width="11.26953125" style="2" customWidth="1"/>
    <col min="9997" max="9997" width="10.7265625" style="2" customWidth="1"/>
    <col min="9998" max="9998" width="12.26953125" style="2" customWidth="1"/>
    <col min="9999" max="9999" width="9" style="2" customWidth="1"/>
    <col min="10000" max="10000" width="7.54296875" style="2" customWidth="1"/>
    <col min="10001" max="10003" width="9" style="2"/>
    <col min="10004" max="10004" width="6.7265625" style="2" bestFit="1" customWidth="1"/>
    <col min="10005" max="10005" width="6.453125" style="2" bestFit="1" customWidth="1"/>
    <col min="10006" max="10006" width="7.7265625" style="2" bestFit="1" customWidth="1"/>
    <col min="10007" max="10007" width="7.54296875" style="2" bestFit="1" customWidth="1"/>
    <col min="10008" max="10008" width="9.453125" style="2" bestFit="1" customWidth="1"/>
    <col min="10009" max="10009" width="9.54296875" style="2" bestFit="1" customWidth="1"/>
    <col min="10010" max="10010" width="6.7265625" style="2" bestFit="1" customWidth="1"/>
    <col min="10011" max="10011" width="9" style="2"/>
    <col min="10012" max="10012" width="6.453125" style="2" bestFit="1" customWidth="1"/>
    <col min="10013" max="10013" width="11.26953125" style="2" customWidth="1"/>
    <col min="10014" max="10015" width="6.7265625" style="2" bestFit="1" customWidth="1"/>
    <col min="10016" max="10016" width="5.7265625" style="2" bestFit="1" customWidth="1"/>
    <col min="10017" max="10017" width="6.54296875" style="2" bestFit="1" customWidth="1"/>
    <col min="10018" max="10018" width="11.26953125" style="2" customWidth="1"/>
    <col min="10019" max="10019" width="9" style="2"/>
    <col min="10020" max="10020" width="12.54296875" style="2" customWidth="1"/>
    <col min="10021" max="10021" width="14.54296875" style="2" bestFit="1" customWidth="1"/>
    <col min="10022" max="10022" width="17.54296875" style="2" bestFit="1" customWidth="1"/>
    <col min="10023" max="10023" width="17.26953125" style="2" bestFit="1" customWidth="1"/>
    <col min="10024" max="10024" width="15.26953125" style="2" bestFit="1" customWidth="1"/>
    <col min="10025" max="10025" width="17.54296875" style="2" bestFit="1" customWidth="1"/>
    <col min="10026" max="10241" width="9" style="2"/>
    <col min="10242" max="10242" width="8.26953125" style="2" customWidth="1"/>
    <col min="10243" max="10244" width="9" style="2" customWidth="1"/>
    <col min="10245" max="10245" width="17.26953125" style="2" customWidth="1"/>
    <col min="10246" max="10246" width="9" style="2" customWidth="1"/>
    <col min="10247" max="10247" width="12.54296875" style="2" customWidth="1"/>
    <col min="10248" max="10248" width="9" style="2" customWidth="1"/>
    <col min="10249" max="10249" width="11.453125" style="2" customWidth="1"/>
    <col min="10250" max="10250" width="11.26953125" style="2" customWidth="1"/>
    <col min="10251" max="10251" width="13.54296875" style="2" customWidth="1"/>
    <col min="10252" max="10252" width="11.26953125" style="2" customWidth="1"/>
    <col min="10253" max="10253" width="10.7265625" style="2" customWidth="1"/>
    <col min="10254" max="10254" width="12.26953125" style="2" customWidth="1"/>
    <col min="10255" max="10255" width="9" style="2" customWidth="1"/>
    <col min="10256" max="10256" width="7.54296875" style="2" customWidth="1"/>
    <col min="10257" max="10259" width="9" style="2"/>
    <col min="10260" max="10260" width="6.7265625" style="2" bestFit="1" customWidth="1"/>
    <col min="10261" max="10261" width="6.453125" style="2" bestFit="1" customWidth="1"/>
    <col min="10262" max="10262" width="7.7265625" style="2" bestFit="1" customWidth="1"/>
    <col min="10263" max="10263" width="7.54296875" style="2" bestFit="1" customWidth="1"/>
    <col min="10264" max="10264" width="9.453125" style="2" bestFit="1" customWidth="1"/>
    <col min="10265" max="10265" width="9.54296875" style="2" bestFit="1" customWidth="1"/>
    <col min="10266" max="10266" width="6.7265625" style="2" bestFit="1" customWidth="1"/>
    <col min="10267" max="10267" width="9" style="2"/>
    <col min="10268" max="10268" width="6.453125" style="2" bestFit="1" customWidth="1"/>
    <col min="10269" max="10269" width="11.26953125" style="2" customWidth="1"/>
    <col min="10270" max="10271" width="6.7265625" style="2" bestFit="1" customWidth="1"/>
    <col min="10272" max="10272" width="5.7265625" style="2" bestFit="1" customWidth="1"/>
    <col min="10273" max="10273" width="6.54296875" style="2" bestFit="1" customWidth="1"/>
    <col min="10274" max="10274" width="11.26953125" style="2" customWidth="1"/>
    <col min="10275" max="10275" width="9" style="2"/>
    <col min="10276" max="10276" width="12.54296875" style="2" customWidth="1"/>
    <col min="10277" max="10277" width="14.54296875" style="2" bestFit="1" customWidth="1"/>
    <col min="10278" max="10278" width="17.54296875" style="2" bestFit="1" customWidth="1"/>
    <col min="10279" max="10279" width="17.26953125" style="2" bestFit="1" customWidth="1"/>
    <col min="10280" max="10280" width="15.26953125" style="2" bestFit="1" customWidth="1"/>
    <col min="10281" max="10281" width="17.54296875" style="2" bestFit="1" customWidth="1"/>
    <col min="10282" max="10497" width="9" style="2"/>
    <col min="10498" max="10498" width="8.26953125" style="2" customWidth="1"/>
    <col min="10499" max="10500" width="9" style="2" customWidth="1"/>
    <col min="10501" max="10501" width="17.26953125" style="2" customWidth="1"/>
    <col min="10502" max="10502" width="9" style="2" customWidth="1"/>
    <col min="10503" max="10503" width="12.54296875" style="2" customWidth="1"/>
    <col min="10504" max="10504" width="9" style="2" customWidth="1"/>
    <col min="10505" max="10505" width="11.453125" style="2" customWidth="1"/>
    <col min="10506" max="10506" width="11.26953125" style="2" customWidth="1"/>
    <col min="10507" max="10507" width="13.54296875" style="2" customWidth="1"/>
    <col min="10508" max="10508" width="11.26953125" style="2" customWidth="1"/>
    <col min="10509" max="10509" width="10.7265625" style="2" customWidth="1"/>
    <col min="10510" max="10510" width="12.26953125" style="2" customWidth="1"/>
    <col min="10511" max="10511" width="9" style="2" customWidth="1"/>
    <col min="10512" max="10512" width="7.54296875" style="2" customWidth="1"/>
    <col min="10513" max="10515" width="9" style="2"/>
    <col min="10516" max="10516" width="6.7265625" style="2" bestFit="1" customWidth="1"/>
    <col min="10517" max="10517" width="6.453125" style="2" bestFit="1" customWidth="1"/>
    <col min="10518" max="10518" width="7.7265625" style="2" bestFit="1" customWidth="1"/>
    <col min="10519" max="10519" width="7.54296875" style="2" bestFit="1" customWidth="1"/>
    <col min="10520" max="10520" width="9.453125" style="2" bestFit="1" customWidth="1"/>
    <col min="10521" max="10521" width="9.54296875" style="2" bestFit="1" customWidth="1"/>
    <col min="10522" max="10522" width="6.7265625" style="2" bestFit="1" customWidth="1"/>
    <col min="10523" max="10523" width="9" style="2"/>
    <col min="10524" max="10524" width="6.453125" style="2" bestFit="1" customWidth="1"/>
    <col min="10525" max="10525" width="11.26953125" style="2" customWidth="1"/>
    <col min="10526" max="10527" width="6.7265625" style="2" bestFit="1" customWidth="1"/>
    <col min="10528" max="10528" width="5.7265625" style="2" bestFit="1" customWidth="1"/>
    <col min="10529" max="10529" width="6.54296875" style="2" bestFit="1" customWidth="1"/>
    <col min="10530" max="10530" width="11.26953125" style="2" customWidth="1"/>
    <col min="10531" max="10531" width="9" style="2"/>
    <col min="10532" max="10532" width="12.54296875" style="2" customWidth="1"/>
    <col min="10533" max="10533" width="14.54296875" style="2" bestFit="1" customWidth="1"/>
    <col min="10534" max="10534" width="17.54296875" style="2" bestFit="1" customWidth="1"/>
    <col min="10535" max="10535" width="17.26953125" style="2" bestFit="1" customWidth="1"/>
    <col min="10536" max="10536" width="15.26953125" style="2" bestFit="1" customWidth="1"/>
    <col min="10537" max="10537" width="17.54296875" style="2" bestFit="1" customWidth="1"/>
    <col min="10538" max="10753" width="9" style="2"/>
    <col min="10754" max="10754" width="8.26953125" style="2" customWidth="1"/>
    <col min="10755" max="10756" width="9" style="2" customWidth="1"/>
    <col min="10757" max="10757" width="17.26953125" style="2" customWidth="1"/>
    <col min="10758" max="10758" width="9" style="2" customWidth="1"/>
    <col min="10759" max="10759" width="12.54296875" style="2" customWidth="1"/>
    <col min="10760" max="10760" width="9" style="2" customWidth="1"/>
    <col min="10761" max="10761" width="11.453125" style="2" customWidth="1"/>
    <col min="10762" max="10762" width="11.26953125" style="2" customWidth="1"/>
    <col min="10763" max="10763" width="13.54296875" style="2" customWidth="1"/>
    <col min="10764" max="10764" width="11.26953125" style="2" customWidth="1"/>
    <col min="10765" max="10765" width="10.7265625" style="2" customWidth="1"/>
    <col min="10766" max="10766" width="12.26953125" style="2" customWidth="1"/>
    <col min="10767" max="10767" width="9" style="2" customWidth="1"/>
    <col min="10768" max="10768" width="7.54296875" style="2" customWidth="1"/>
    <col min="10769" max="10771" width="9" style="2"/>
    <col min="10772" max="10772" width="6.7265625" style="2" bestFit="1" customWidth="1"/>
    <col min="10773" max="10773" width="6.453125" style="2" bestFit="1" customWidth="1"/>
    <col min="10774" max="10774" width="7.7265625" style="2" bestFit="1" customWidth="1"/>
    <col min="10775" max="10775" width="7.54296875" style="2" bestFit="1" customWidth="1"/>
    <col min="10776" max="10776" width="9.453125" style="2" bestFit="1" customWidth="1"/>
    <col min="10777" max="10777" width="9.54296875" style="2" bestFit="1" customWidth="1"/>
    <col min="10778" max="10778" width="6.7265625" style="2" bestFit="1" customWidth="1"/>
    <col min="10779" max="10779" width="9" style="2"/>
    <col min="10780" max="10780" width="6.453125" style="2" bestFit="1" customWidth="1"/>
    <col min="10781" max="10781" width="11.26953125" style="2" customWidth="1"/>
    <col min="10782" max="10783" width="6.7265625" style="2" bestFit="1" customWidth="1"/>
    <col min="10784" max="10784" width="5.7265625" style="2" bestFit="1" customWidth="1"/>
    <col min="10785" max="10785" width="6.54296875" style="2" bestFit="1" customWidth="1"/>
    <col min="10786" max="10786" width="11.26953125" style="2" customWidth="1"/>
    <col min="10787" max="10787" width="9" style="2"/>
    <col min="10788" max="10788" width="12.54296875" style="2" customWidth="1"/>
    <col min="10789" max="10789" width="14.54296875" style="2" bestFit="1" customWidth="1"/>
    <col min="10790" max="10790" width="17.54296875" style="2" bestFit="1" customWidth="1"/>
    <col min="10791" max="10791" width="17.26953125" style="2" bestFit="1" customWidth="1"/>
    <col min="10792" max="10792" width="15.26953125" style="2" bestFit="1" customWidth="1"/>
    <col min="10793" max="10793" width="17.54296875" style="2" bestFit="1" customWidth="1"/>
    <col min="10794" max="11009" width="9" style="2"/>
    <col min="11010" max="11010" width="8.26953125" style="2" customWidth="1"/>
    <col min="11011" max="11012" width="9" style="2" customWidth="1"/>
    <col min="11013" max="11013" width="17.26953125" style="2" customWidth="1"/>
    <col min="11014" max="11014" width="9" style="2" customWidth="1"/>
    <col min="11015" max="11015" width="12.54296875" style="2" customWidth="1"/>
    <col min="11016" max="11016" width="9" style="2" customWidth="1"/>
    <col min="11017" max="11017" width="11.453125" style="2" customWidth="1"/>
    <col min="11018" max="11018" width="11.26953125" style="2" customWidth="1"/>
    <col min="11019" max="11019" width="13.54296875" style="2" customWidth="1"/>
    <col min="11020" max="11020" width="11.26953125" style="2" customWidth="1"/>
    <col min="11021" max="11021" width="10.7265625" style="2" customWidth="1"/>
    <col min="11022" max="11022" width="12.26953125" style="2" customWidth="1"/>
    <col min="11023" max="11023" width="9" style="2" customWidth="1"/>
    <col min="11024" max="11024" width="7.54296875" style="2" customWidth="1"/>
    <col min="11025" max="11027" width="9" style="2"/>
    <col min="11028" max="11028" width="6.7265625" style="2" bestFit="1" customWidth="1"/>
    <col min="11029" max="11029" width="6.453125" style="2" bestFit="1" customWidth="1"/>
    <col min="11030" max="11030" width="7.7265625" style="2" bestFit="1" customWidth="1"/>
    <col min="11031" max="11031" width="7.54296875" style="2" bestFit="1" customWidth="1"/>
    <col min="11032" max="11032" width="9.453125" style="2" bestFit="1" customWidth="1"/>
    <col min="11033" max="11033" width="9.54296875" style="2" bestFit="1" customWidth="1"/>
    <col min="11034" max="11034" width="6.7265625" style="2" bestFit="1" customWidth="1"/>
    <col min="11035" max="11035" width="9" style="2"/>
    <col min="11036" max="11036" width="6.453125" style="2" bestFit="1" customWidth="1"/>
    <col min="11037" max="11037" width="11.26953125" style="2" customWidth="1"/>
    <col min="11038" max="11039" width="6.7265625" style="2" bestFit="1" customWidth="1"/>
    <col min="11040" max="11040" width="5.7265625" style="2" bestFit="1" customWidth="1"/>
    <col min="11041" max="11041" width="6.54296875" style="2" bestFit="1" customWidth="1"/>
    <col min="11042" max="11042" width="11.26953125" style="2" customWidth="1"/>
    <col min="11043" max="11043" width="9" style="2"/>
    <col min="11044" max="11044" width="12.54296875" style="2" customWidth="1"/>
    <col min="11045" max="11045" width="14.54296875" style="2" bestFit="1" customWidth="1"/>
    <col min="11046" max="11046" width="17.54296875" style="2" bestFit="1" customWidth="1"/>
    <col min="11047" max="11047" width="17.26953125" style="2" bestFit="1" customWidth="1"/>
    <col min="11048" max="11048" width="15.26953125" style="2" bestFit="1" customWidth="1"/>
    <col min="11049" max="11049" width="17.54296875" style="2" bestFit="1" customWidth="1"/>
    <col min="11050" max="11265" width="9" style="2"/>
    <col min="11266" max="11266" width="8.26953125" style="2" customWidth="1"/>
    <col min="11267" max="11268" width="9" style="2" customWidth="1"/>
    <col min="11269" max="11269" width="17.26953125" style="2" customWidth="1"/>
    <col min="11270" max="11270" width="9" style="2" customWidth="1"/>
    <col min="11271" max="11271" width="12.54296875" style="2" customWidth="1"/>
    <col min="11272" max="11272" width="9" style="2" customWidth="1"/>
    <col min="11273" max="11273" width="11.453125" style="2" customWidth="1"/>
    <col min="11274" max="11274" width="11.26953125" style="2" customWidth="1"/>
    <col min="11275" max="11275" width="13.54296875" style="2" customWidth="1"/>
    <col min="11276" max="11276" width="11.26953125" style="2" customWidth="1"/>
    <col min="11277" max="11277" width="10.7265625" style="2" customWidth="1"/>
    <col min="11278" max="11278" width="12.26953125" style="2" customWidth="1"/>
    <col min="11279" max="11279" width="9" style="2" customWidth="1"/>
    <col min="11280" max="11280" width="7.54296875" style="2" customWidth="1"/>
    <col min="11281" max="11283" width="9" style="2"/>
    <col min="11284" max="11284" width="6.7265625" style="2" bestFit="1" customWidth="1"/>
    <col min="11285" max="11285" width="6.453125" style="2" bestFit="1" customWidth="1"/>
    <col min="11286" max="11286" width="7.7265625" style="2" bestFit="1" customWidth="1"/>
    <col min="11287" max="11287" width="7.54296875" style="2" bestFit="1" customWidth="1"/>
    <col min="11288" max="11288" width="9.453125" style="2" bestFit="1" customWidth="1"/>
    <col min="11289" max="11289" width="9.54296875" style="2" bestFit="1" customWidth="1"/>
    <col min="11290" max="11290" width="6.7265625" style="2" bestFit="1" customWidth="1"/>
    <col min="11291" max="11291" width="9" style="2"/>
    <col min="11292" max="11292" width="6.453125" style="2" bestFit="1" customWidth="1"/>
    <col min="11293" max="11293" width="11.26953125" style="2" customWidth="1"/>
    <col min="11294" max="11295" width="6.7265625" style="2" bestFit="1" customWidth="1"/>
    <col min="11296" max="11296" width="5.7265625" style="2" bestFit="1" customWidth="1"/>
    <col min="11297" max="11297" width="6.54296875" style="2" bestFit="1" customWidth="1"/>
    <col min="11298" max="11298" width="11.26953125" style="2" customWidth="1"/>
    <col min="11299" max="11299" width="9" style="2"/>
    <col min="11300" max="11300" width="12.54296875" style="2" customWidth="1"/>
    <col min="11301" max="11301" width="14.54296875" style="2" bestFit="1" customWidth="1"/>
    <col min="11302" max="11302" width="17.54296875" style="2" bestFit="1" customWidth="1"/>
    <col min="11303" max="11303" width="17.26953125" style="2" bestFit="1" customWidth="1"/>
    <col min="11304" max="11304" width="15.26953125" style="2" bestFit="1" customWidth="1"/>
    <col min="11305" max="11305" width="17.54296875" style="2" bestFit="1" customWidth="1"/>
    <col min="11306" max="11521" width="9" style="2"/>
    <col min="11522" max="11522" width="8.26953125" style="2" customWidth="1"/>
    <col min="11523" max="11524" width="9" style="2" customWidth="1"/>
    <col min="11525" max="11525" width="17.26953125" style="2" customWidth="1"/>
    <col min="11526" max="11526" width="9" style="2" customWidth="1"/>
    <col min="11527" max="11527" width="12.54296875" style="2" customWidth="1"/>
    <col min="11528" max="11528" width="9" style="2" customWidth="1"/>
    <col min="11529" max="11529" width="11.453125" style="2" customWidth="1"/>
    <col min="11530" max="11530" width="11.26953125" style="2" customWidth="1"/>
    <col min="11531" max="11531" width="13.54296875" style="2" customWidth="1"/>
    <col min="11532" max="11532" width="11.26953125" style="2" customWidth="1"/>
    <col min="11533" max="11533" width="10.7265625" style="2" customWidth="1"/>
    <col min="11534" max="11534" width="12.26953125" style="2" customWidth="1"/>
    <col min="11535" max="11535" width="9" style="2" customWidth="1"/>
    <col min="11536" max="11536" width="7.54296875" style="2" customWidth="1"/>
    <col min="11537" max="11539" width="9" style="2"/>
    <col min="11540" max="11540" width="6.7265625" style="2" bestFit="1" customWidth="1"/>
    <col min="11541" max="11541" width="6.453125" style="2" bestFit="1" customWidth="1"/>
    <col min="11542" max="11542" width="7.7265625" style="2" bestFit="1" customWidth="1"/>
    <col min="11543" max="11543" width="7.54296875" style="2" bestFit="1" customWidth="1"/>
    <col min="11544" max="11544" width="9.453125" style="2" bestFit="1" customWidth="1"/>
    <col min="11545" max="11545" width="9.54296875" style="2" bestFit="1" customWidth="1"/>
    <col min="11546" max="11546" width="6.7265625" style="2" bestFit="1" customWidth="1"/>
    <col min="11547" max="11547" width="9" style="2"/>
    <col min="11548" max="11548" width="6.453125" style="2" bestFit="1" customWidth="1"/>
    <col min="11549" max="11549" width="11.26953125" style="2" customWidth="1"/>
    <col min="11550" max="11551" width="6.7265625" style="2" bestFit="1" customWidth="1"/>
    <col min="11552" max="11552" width="5.7265625" style="2" bestFit="1" customWidth="1"/>
    <col min="11553" max="11553" width="6.54296875" style="2" bestFit="1" customWidth="1"/>
    <col min="11554" max="11554" width="11.26953125" style="2" customWidth="1"/>
    <col min="11555" max="11555" width="9" style="2"/>
    <col min="11556" max="11556" width="12.54296875" style="2" customWidth="1"/>
    <col min="11557" max="11557" width="14.54296875" style="2" bestFit="1" customWidth="1"/>
    <col min="11558" max="11558" width="17.54296875" style="2" bestFit="1" customWidth="1"/>
    <col min="11559" max="11559" width="17.26953125" style="2" bestFit="1" customWidth="1"/>
    <col min="11560" max="11560" width="15.26953125" style="2" bestFit="1" customWidth="1"/>
    <col min="11561" max="11561" width="17.54296875" style="2" bestFit="1" customWidth="1"/>
    <col min="11562" max="11777" width="9" style="2"/>
    <col min="11778" max="11778" width="8.26953125" style="2" customWidth="1"/>
    <col min="11779" max="11780" width="9" style="2" customWidth="1"/>
    <col min="11781" max="11781" width="17.26953125" style="2" customWidth="1"/>
    <col min="11782" max="11782" width="9" style="2" customWidth="1"/>
    <col min="11783" max="11783" width="12.54296875" style="2" customWidth="1"/>
    <col min="11784" max="11784" width="9" style="2" customWidth="1"/>
    <col min="11785" max="11785" width="11.453125" style="2" customWidth="1"/>
    <col min="11786" max="11786" width="11.26953125" style="2" customWidth="1"/>
    <col min="11787" max="11787" width="13.54296875" style="2" customWidth="1"/>
    <col min="11788" max="11788" width="11.26953125" style="2" customWidth="1"/>
    <col min="11789" max="11789" width="10.7265625" style="2" customWidth="1"/>
    <col min="11790" max="11790" width="12.26953125" style="2" customWidth="1"/>
    <col min="11791" max="11791" width="9" style="2" customWidth="1"/>
    <col min="11792" max="11792" width="7.54296875" style="2" customWidth="1"/>
    <col min="11793" max="11795" width="9" style="2"/>
    <col min="11796" max="11796" width="6.7265625" style="2" bestFit="1" customWidth="1"/>
    <col min="11797" max="11797" width="6.453125" style="2" bestFit="1" customWidth="1"/>
    <col min="11798" max="11798" width="7.7265625" style="2" bestFit="1" customWidth="1"/>
    <col min="11799" max="11799" width="7.54296875" style="2" bestFit="1" customWidth="1"/>
    <col min="11800" max="11800" width="9.453125" style="2" bestFit="1" customWidth="1"/>
    <col min="11801" max="11801" width="9.54296875" style="2" bestFit="1" customWidth="1"/>
    <col min="11802" max="11802" width="6.7265625" style="2" bestFit="1" customWidth="1"/>
    <col min="11803" max="11803" width="9" style="2"/>
    <col min="11804" max="11804" width="6.453125" style="2" bestFit="1" customWidth="1"/>
    <col min="11805" max="11805" width="11.26953125" style="2" customWidth="1"/>
    <col min="11806" max="11807" width="6.7265625" style="2" bestFit="1" customWidth="1"/>
    <col min="11808" max="11808" width="5.7265625" style="2" bestFit="1" customWidth="1"/>
    <col min="11809" max="11809" width="6.54296875" style="2" bestFit="1" customWidth="1"/>
    <col min="11810" max="11810" width="11.26953125" style="2" customWidth="1"/>
    <col min="11811" max="11811" width="9" style="2"/>
    <col min="11812" max="11812" width="12.54296875" style="2" customWidth="1"/>
    <col min="11813" max="11813" width="14.54296875" style="2" bestFit="1" customWidth="1"/>
    <col min="11814" max="11814" width="17.54296875" style="2" bestFit="1" customWidth="1"/>
    <col min="11815" max="11815" width="17.26953125" style="2" bestFit="1" customWidth="1"/>
    <col min="11816" max="11816" width="15.26953125" style="2" bestFit="1" customWidth="1"/>
    <col min="11817" max="11817" width="17.54296875" style="2" bestFit="1" customWidth="1"/>
    <col min="11818" max="12033" width="9" style="2"/>
    <col min="12034" max="12034" width="8.26953125" style="2" customWidth="1"/>
    <col min="12035" max="12036" width="9" style="2" customWidth="1"/>
    <col min="12037" max="12037" width="17.26953125" style="2" customWidth="1"/>
    <col min="12038" max="12038" width="9" style="2" customWidth="1"/>
    <col min="12039" max="12039" width="12.54296875" style="2" customWidth="1"/>
    <col min="12040" max="12040" width="9" style="2" customWidth="1"/>
    <col min="12041" max="12041" width="11.453125" style="2" customWidth="1"/>
    <col min="12042" max="12042" width="11.26953125" style="2" customWidth="1"/>
    <col min="12043" max="12043" width="13.54296875" style="2" customWidth="1"/>
    <col min="12044" max="12044" width="11.26953125" style="2" customWidth="1"/>
    <col min="12045" max="12045" width="10.7265625" style="2" customWidth="1"/>
    <col min="12046" max="12046" width="12.26953125" style="2" customWidth="1"/>
    <col min="12047" max="12047" width="9" style="2" customWidth="1"/>
    <col min="12048" max="12048" width="7.54296875" style="2" customWidth="1"/>
    <col min="12049" max="12051" width="9" style="2"/>
    <col min="12052" max="12052" width="6.7265625" style="2" bestFit="1" customWidth="1"/>
    <col min="12053" max="12053" width="6.453125" style="2" bestFit="1" customWidth="1"/>
    <col min="12054" max="12054" width="7.7265625" style="2" bestFit="1" customWidth="1"/>
    <col min="12055" max="12055" width="7.54296875" style="2" bestFit="1" customWidth="1"/>
    <col min="12056" max="12056" width="9.453125" style="2" bestFit="1" customWidth="1"/>
    <col min="12057" max="12057" width="9.54296875" style="2" bestFit="1" customWidth="1"/>
    <col min="12058" max="12058" width="6.7265625" style="2" bestFit="1" customWidth="1"/>
    <col min="12059" max="12059" width="9" style="2"/>
    <col min="12060" max="12060" width="6.453125" style="2" bestFit="1" customWidth="1"/>
    <col min="12061" max="12061" width="11.26953125" style="2" customWidth="1"/>
    <col min="12062" max="12063" width="6.7265625" style="2" bestFit="1" customWidth="1"/>
    <col min="12064" max="12064" width="5.7265625" style="2" bestFit="1" customWidth="1"/>
    <col min="12065" max="12065" width="6.54296875" style="2" bestFit="1" customWidth="1"/>
    <col min="12066" max="12066" width="11.26953125" style="2" customWidth="1"/>
    <col min="12067" max="12067" width="9" style="2"/>
    <col min="12068" max="12068" width="12.54296875" style="2" customWidth="1"/>
    <col min="12069" max="12069" width="14.54296875" style="2" bestFit="1" customWidth="1"/>
    <col min="12070" max="12070" width="17.54296875" style="2" bestFit="1" customWidth="1"/>
    <col min="12071" max="12071" width="17.26953125" style="2" bestFit="1" customWidth="1"/>
    <col min="12072" max="12072" width="15.26953125" style="2" bestFit="1" customWidth="1"/>
    <col min="12073" max="12073" width="17.54296875" style="2" bestFit="1" customWidth="1"/>
    <col min="12074" max="12289" width="9" style="2"/>
    <col min="12290" max="12290" width="8.26953125" style="2" customWidth="1"/>
    <col min="12291" max="12292" width="9" style="2" customWidth="1"/>
    <col min="12293" max="12293" width="17.26953125" style="2" customWidth="1"/>
    <col min="12294" max="12294" width="9" style="2" customWidth="1"/>
    <col min="12295" max="12295" width="12.54296875" style="2" customWidth="1"/>
    <col min="12296" max="12296" width="9" style="2" customWidth="1"/>
    <col min="12297" max="12297" width="11.453125" style="2" customWidth="1"/>
    <col min="12298" max="12298" width="11.26953125" style="2" customWidth="1"/>
    <col min="12299" max="12299" width="13.54296875" style="2" customWidth="1"/>
    <col min="12300" max="12300" width="11.26953125" style="2" customWidth="1"/>
    <col min="12301" max="12301" width="10.7265625" style="2" customWidth="1"/>
    <col min="12302" max="12302" width="12.26953125" style="2" customWidth="1"/>
    <col min="12303" max="12303" width="9" style="2" customWidth="1"/>
    <col min="12304" max="12304" width="7.54296875" style="2" customWidth="1"/>
    <col min="12305" max="12307" width="9" style="2"/>
    <col min="12308" max="12308" width="6.7265625" style="2" bestFit="1" customWidth="1"/>
    <col min="12309" max="12309" width="6.453125" style="2" bestFit="1" customWidth="1"/>
    <col min="12310" max="12310" width="7.7265625" style="2" bestFit="1" customWidth="1"/>
    <col min="12311" max="12311" width="7.54296875" style="2" bestFit="1" customWidth="1"/>
    <col min="12312" max="12312" width="9.453125" style="2" bestFit="1" customWidth="1"/>
    <col min="12313" max="12313" width="9.54296875" style="2" bestFit="1" customWidth="1"/>
    <col min="12314" max="12314" width="6.7265625" style="2" bestFit="1" customWidth="1"/>
    <col min="12315" max="12315" width="9" style="2"/>
    <col min="12316" max="12316" width="6.453125" style="2" bestFit="1" customWidth="1"/>
    <col min="12317" max="12317" width="11.26953125" style="2" customWidth="1"/>
    <col min="12318" max="12319" width="6.7265625" style="2" bestFit="1" customWidth="1"/>
    <col min="12320" max="12320" width="5.7265625" style="2" bestFit="1" customWidth="1"/>
    <col min="12321" max="12321" width="6.54296875" style="2" bestFit="1" customWidth="1"/>
    <col min="12322" max="12322" width="11.26953125" style="2" customWidth="1"/>
    <col min="12323" max="12323" width="9" style="2"/>
    <col min="12324" max="12324" width="12.54296875" style="2" customWidth="1"/>
    <col min="12325" max="12325" width="14.54296875" style="2" bestFit="1" customWidth="1"/>
    <col min="12326" max="12326" width="17.54296875" style="2" bestFit="1" customWidth="1"/>
    <col min="12327" max="12327" width="17.26953125" style="2" bestFit="1" customWidth="1"/>
    <col min="12328" max="12328" width="15.26953125" style="2" bestFit="1" customWidth="1"/>
    <col min="12329" max="12329" width="17.54296875" style="2" bestFit="1" customWidth="1"/>
    <col min="12330" max="12545" width="9" style="2"/>
    <col min="12546" max="12546" width="8.26953125" style="2" customWidth="1"/>
    <col min="12547" max="12548" width="9" style="2" customWidth="1"/>
    <col min="12549" max="12549" width="17.26953125" style="2" customWidth="1"/>
    <col min="12550" max="12550" width="9" style="2" customWidth="1"/>
    <col min="12551" max="12551" width="12.54296875" style="2" customWidth="1"/>
    <col min="12552" max="12552" width="9" style="2" customWidth="1"/>
    <col min="12553" max="12553" width="11.453125" style="2" customWidth="1"/>
    <col min="12554" max="12554" width="11.26953125" style="2" customWidth="1"/>
    <col min="12555" max="12555" width="13.54296875" style="2" customWidth="1"/>
    <col min="12556" max="12556" width="11.26953125" style="2" customWidth="1"/>
    <col min="12557" max="12557" width="10.7265625" style="2" customWidth="1"/>
    <col min="12558" max="12558" width="12.26953125" style="2" customWidth="1"/>
    <col min="12559" max="12559" width="9" style="2" customWidth="1"/>
    <col min="12560" max="12560" width="7.54296875" style="2" customWidth="1"/>
    <col min="12561" max="12563" width="9" style="2"/>
    <col min="12564" max="12564" width="6.7265625" style="2" bestFit="1" customWidth="1"/>
    <col min="12565" max="12565" width="6.453125" style="2" bestFit="1" customWidth="1"/>
    <col min="12566" max="12566" width="7.7265625" style="2" bestFit="1" customWidth="1"/>
    <col min="12567" max="12567" width="7.54296875" style="2" bestFit="1" customWidth="1"/>
    <col min="12568" max="12568" width="9.453125" style="2" bestFit="1" customWidth="1"/>
    <col min="12569" max="12569" width="9.54296875" style="2" bestFit="1" customWidth="1"/>
    <col min="12570" max="12570" width="6.7265625" style="2" bestFit="1" customWidth="1"/>
    <col min="12571" max="12571" width="9" style="2"/>
    <col min="12572" max="12572" width="6.453125" style="2" bestFit="1" customWidth="1"/>
    <col min="12573" max="12573" width="11.26953125" style="2" customWidth="1"/>
    <col min="12574" max="12575" width="6.7265625" style="2" bestFit="1" customWidth="1"/>
    <col min="12576" max="12576" width="5.7265625" style="2" bestFit="1" customWidth="1"/>
    <col min="12577" max="12577" width="6.54296875" style="2" bestFit="1" customWidth="1"/>
    <col min="12578" max="12578" width="11.26953125" style="2" customWidth="1"/>
    <col min="12579" max="12579" width="9" style="2"/>
    <col min="12580" max="12580" width="12.54296875" style="2" customWidth="1"/>
    <col min="12581" max="12581" width="14.54296875" style="2" bestFit="1" customWidth="1"/>
    <col min="12582" max="12582" width="17.54296875" style="2" bestFit="1" customWidth="1"/>
    <col min="12583" max="12583" width="17.26953125" style="2" bestFit="1" customWidth="1"/>
    <col min="12584" max="12584" width="15.26953125" style="2" bestFit="1" customWidth="1"/>
    <col min="12585" max="12585" width="17.54296875" style="2" bestFit="1" customWidth="1"/>
    <col min="12586" max="12801" width="9" style="2"/>
    <col min="12802" max="12802" width="8.26953125" style="2" customWidth="1"/>
    <col min="12803" max="12804" width="9" style="2" customWidth="1"/>
    <col min="12805" max="12805" width="17.26953125" style="2" customWidth="1"/>
    <col min="12806" max="12806" width="9" style="2" customWidth="1"/>
    <col min="12807" max="12807" width="12.54296875" style="2" customWidth="1"/>
    <col min="12808" max="12808" width="9" style="2" customWidth="1"/>
    <col min="12809" max="12809" width="11.453125" style="2" customWidth="1"/>
    <col min="12810" max="12810" width="11.26953125" style="2" customWidth="1"/>
    <col min="12811" max="12811" width="13.54296875" style="2" customWidth="1"/>
    <col min="12812" max="12812" width="11.26953125" style="2" customWidth="1"/>
    <col min="12813" max="12813" width="10.7265625" style="2" customWidth="1"/>
    <col min="12814" max="12814" width="12.26953125" style="2" customWidth="1"/>
    <col min="12815" max="12815" width="9" style="2" customWidth="1"/>
    <col min="12816" max="12816" width="7.54296875" style="2" customWidth="1"/>
    <col min="12817" max="12819" width="9" style="2"/>
    <col min="12820" max="12820" width="6.7265625" style="2" bestFit="1" customWidth="1"/>
    <col min="12821" max="12821" width="6.453125" style="2" bestFit="1" customWidth="1"/>
    <col min="12822" max="12822" width="7.7265625" style="2" bestFit="1" customWidth="1"/>
    <col min="12823" max="12823" width="7.54296875" style="2" bestFit="1" customWidth="1"/>
    <col min="12824" max="12824" width="9.453125" style="2" bestFit="1" customWidth="1"/>
    <col min="12825" max="12825" width="9.54296875" style="2" bestFit="1" customWidth="1"/>
    <col min="12826" max="12826" width="6.7265625" style="2" bestFit="1" customWidth="1"/>
    <col min="12827" max="12827" width="9" style="2"/>
    <col min="12828" max="12828" width="6.453125" style="2" bestFit="1" customWidth="1"/>
    <col min="12829" max="12829" width="11.26953125" style="2" customWidth="1"/>
    <col min="12830" max="12831" width="6.7265625" style="2" bestFit="1" customWidth="1"/>
    <col min="12832" max="12832" width="5.7265625" style="2" bestFit="1" customWidth="1"/>
    <col min="12833" max="12833" width="6.54296875" style="2" bestFit="1" customWidth="1"/>
    <col min="12834" max="12834" width="11.26953125" style="2" customWidth="1"/>
    <col min="12835" max="12835" width="9" style="2"/>
    <col min="12836" max="12836" width="12.54296875" style="2" customWidth="1"/>
    <col min="12837" max="12837" width="14.54296875" style="2" bestFit="1" customWidth="1"/>
    <col min="12838" max="12838" width="17.54296875" style="2" bestFit="1" customWidth="1"/>
    <col min="12839" max="12839" width="17.26953125" style="2" bestFit="1" customWidth="1"/>
    <col min="12840" max="12840" width="15.26953125" style="2" bestFit="1" customWidth="1"/>
    <col min="12841" max="12841" width="17.54296875" style="2" bestFit="1" customWidth="1"/>
    <col min="12842" max="13057" width="9" style="2"/>
    <col min="13058" max="13058" width="8.26953125" style="2" customWidth="1"/>
    <col min="13059" max="13060" width="9" style="2" customWidth="1"/>
    <col min="13061" max="13061" width="17.26953125" style="2" customWidth="1"/>
    <col min="13062" max="13062" width="9" style="2" customWidth="1"/>
    <col min="13063" max="13063" width="12.54296875" style="2" customWidth="1"/>
    <col min="13064" max="13064" width="9" style="2" customWidth="1"/>
    <col min="13065" max="13065" width="11.453125" style="2" customWidth="1"/>
    <col min="13066" max="13066" width="11.26953125" style="2" customWidth="1"/>
    <col min="13067" max="13067" width="13.54296875" style="2" customWidth="1"/>
    <col min="13068" max="13068" width="11.26953125" style="2" customWidth="1"/>
    <col min="13069" max="13069" width="10.7265625" style="2" customWidth="1"/>
    <col min="13070" max="13070" width="12.26953125" style="2" customWidth="1"/>
    <col min="13071" max="13071" width="9" style="2" customWidth="1"/>
    <col min="13072" max="13072" width="7.54296875" style="2" customWidth="1"/>
    <col min="13073" max="13075" width="9" style="2"/>
    <col min="13076" max="13076" width="6.7265625" style="2" bestFit="1" customWidth="1"/>
    <col min="13077" max="13077" width="6.453125" style="2" bestFit="1" customWidth="1"/>
    <col min="13078" max="13078" width="7.7265625" style="2" bestFit="1" customWidth="1"/>
    <col min="13079" max="13079" width="7.54296875" style="2" bestFit="1" customWidth="1"/>
    <col min="13080" max="13080" width="9.453125" style="2" bestFit="1" customWidth="1"/>
    <col min="13081" max="13081" width="9.54296875" style="2" bestFit="1" customWidth="1"/>
    <col min="13082" max="13082" width="6.7265625" style="2" bestFit="1" customWidth="1"/>
    <col min="13083" max="13083" width="9" style="2"/>
    <col min="13084" max="13084" width="6.453125" style="2" bestFit="1" customWidth="1"/>
    <col min="13085" max="13085" width="11.26953125" style="2" customWidth="1"/>
    <col min="13086" max="13087" width="6.7265625" style="2" bestFit="1" customWidth="1"/>
    <col min="13088" max="13088" width="5.7265625" style="2" bestFit="1" customWidth="1"/>
    <col min="13089" max="13089" width="6.54296875" style="2" bestFit="1" customWidth="1"/>
    <col min="13090" max="13090" width="11.26953125" style="2" customWidth="1"/>
    <col min="13091" max="13091" width="9" style="2"/>
    <col min="13092" max="13092" width="12.54296875" style="2" customWidth="1"/>
    <col min="13093" max="13093" width="14.54296875" style="2" bestFit="1" customWidth="1"/>
    <col min="13094" max="13094" width="17.54296875" style="2" bestFit="1" customWidth="1"/>
    <col min="13095" max="13095" width="17.26953125" style="2" bestFit="1" customWidth="1"/>
    <col min="13096" max="13096" width="15.26953125" style="2" bestFit="1" customWidth="1"/>
    <col min="13097" max="13097" width="17.54296875" style="2" bestFit="1" customWidth="1"/>
    <col min="13098" max="13313" width="9" style="2"/>
    <col min="13314" max="13314" width="8.26953125" style="2" customWidth="1"/>
    <col min="13315" max="13316" width="9" style="2" customWidth="1"/>
    <col min="13317" max="13317" width="17.26953125" style="2" customWidth="1"/>
    <col min="13318" max="13318" width="9" style="2" customWidth="1"/>
    <col min="13319" max="13319" width="12.54296875" style="2" customWidth="1"/>
    <col min="13320" max="13320" width="9" style="2" customWidth="1"/>
    <col min="13321" max="13321" width="11.453125" style="2" customWidth="1"/>
    <col min="13322" max="13322" width="11.26953125" style="2" customWidth="1"/>
    <col min="13323" max="13323" width="13.54296875" style="2" customWidth="1"/>
    <col min="13324" max="13324" width="11.26953125" style="2" customWidth="1"/>
    <col min="13325" max="13325" width="10.7265625" style="2" customWidth="1"/>
    <col min="13326" max="13326" width="12.26953125" style="2" customWidth="1"/>
    <col min="13327" max="13327" width="9" style="2" customWidth="1"/>
    <col min="13328" max="13328" width="7.54296875" style="2" customWidth="1"/>
    <col min="13329" max="13331" width="9" style="2"/>
    <col min="13332" max="13332" width="6.7265625" style="2" bestFit="1" customWidth="1"/>
    <col min="13333" max="13333" width="6.453125" style="2" bestFit="1" customWidth="1"/>
    <col min="13334" max="13334" width="7.7265625" style="2" bestFit="1" customWidth="1"/>
    <col min="13335" max="13335" width="7.54296875" style="2" bestFit="1" customWidth="1"/>
    <col min="13336" max="13336" width="9.453125" style="2" bestFit="1" customWidth="1"/>
    <col min="13337" max="13337" width="9.54296875" style="2" bestFit="1" customWidth="1"/>
    <col min="13338" max="13338" width="6.7265625" style="2" bestFit="1" customWidth="1"/>
    <col min="13339" max="13339" width="9" style="2"/>
    <col min="13340" max="13340" width="6.453125" style="2" bestFit="1" customWidth="1"/>
    <col min="13341" max="13341" width="11.26953125" style="2" customWidth="1"/>
    <col min="13342" max="13343" width="6.7265625" style="2" bestFit="1" customWidth="1"/>
    <col min="13344" max="13344" width="5.7265625" style="2" bestFit="1" customWidth="1"/>
    <col min="13345" max="13345" width="6.54296875" style="2" bestFit="1" customWidth="1"/>
    <col min="13346" max="13346" width="11.26953125" style="2" customWidth="1"/>
    <col min="13347" max="13347" width="9" style="2"/>
    <col min="13348" max="13348" width="12.54296875" style="2" customWidth="1"/>
    <col min="13349" max="13349" width="14.54296875" style="2" bestFit="1" customWidth="1"/>
    <col min="13350" max="13350" width="17.54296875" style="2" bestFit="1" customWidth="1"/>
    <col min="13351" max="13351" width="17.26953125" style="2" bestFit="1" customWidth="1"/>
    <col min="13352" max="13352" width="15.26953125" style="2" bestFit="1" customWidth="1"/>
    <col min="13353" max="13353" width="17.54296875" style="2" bestFit="1" customWidth="1"/>
    <col min="13354" max="13569" width="9" style="2"/>
    <col min="13570" max="13570" width="8.26953125" style="2" customWidth="1"/>
    <col min="13571" max="13572" width="9" style="2" customWidth="1"/>
    <col min="13573" max="13573" width="17.26953125" style="2" customWidth="1"/>
    <col min="13574" max="13574" width="9" style="2" customWidth="1"/>
    <col min="13575" max="13575" width="12.54296875" style="2" customWidth="1"/>
    <col min="13576" max="13576" width="9" style="2" customWidth="1"/>
    <col min="13577" max="13577" width="11.453125" style="2" customWidth="1"/>
    <col min="13578" max="13578" width="11.26953125" style="2" customWidth="1"/>
    <col min="13579" max="13579" width="13.54296875" style="2" customWidth="1"/>
    <col min="13580" max="13580" width="11.26953125" style="2" customWidth="1"/>
    <col min="13581" max="13581" width="10.7265625" style="2" customWidth="1"/>
    <col min="13582" max="13582" width="12.26953125" style="2" customWidth="1"/>
    <col min="13583" max="13583" width="9" style="2" customWidth="1"/>
    <col min="13584" max="13584" width="7.54296875" style="2" customWidth="1"/>
    <col min="13585" max="13587" width="9" style="2"/>
    <col min="13588" max="13588" width="6.7265625" style="2" bestFit="1" customWidth="1"/>
    <col min="13589" max="13589" width="6.453125" style="2" bestFit="1" customWidth="1"/>
    <col min="13590" max="13590" width="7.7265625" style="2" bestFit="1" customWidth="1"/>
    <col min="13591" max="13591" width="7.54296875" style="2" bestFit="1" customWidth="1"/>
    <col min="13592" max="13592" width="9.453125" style="2" bestFit="1" customWidth="1"/>
    <col min="13593" max="13593" width="9.54296875" style="2" bestFit="1" customWidth="1"/>
    <col min="13594" max="13594" width="6.7265625" style="2" bestFit="1" customWidth="1"/>
    <col min="13595" max="13595" width="9" style="2"/>
    <col min="13596" max="13596" width="6.453125" style="2" bestFit="1" customWidth="1"/>
    <col min="13597" max="13597" width="11.26953125" style="2" customWidth="1"/>
    <col min="13598" max="13599" width="6.7265625" style="2" bestFit="1" customWidth="1"/>
    <col min="13600" max="13600" width="5.7265625" style="2" bestFit="1" customWidth="1"/>
    <col min="13601" max="13601" width="6.54296875" style="2" bestFit="1" customWidth="1"/>
    <col min="13602" max="13602" width="11.26953125" style="2" customWidth="1"/>
    <col min="13603" max="13603" width="9" style="2"/>
    <col min="13604" max="13604" width="12.54296875" style="2" customWidth="1"/>
    <col min="13605" max="13605" width="14.54296875" style="2" bestFit="1" customWidth="1"/>
    <col min="13606" max="13606" width="17.54296875" style="2" bestFit="1" customWidth="1"/>
    <col min="13607" max="13607" width="17.26953125" style="2" bestFit="1" customWidth="1"/>
    <col min="13608" max="13608" width="15.26953125" style="2" bestFit="1" customWidth="1"/>
    <col min="13609" max="13609" width="17.54296875" style="2" bestFit="1" customWidth="1"/>
    <col min="13610" max="13825" width="9" style="2"/>
    <col min="13826" max="13826" width="8.26953125" style="2" customWidth="1"/>
    <col min="13827" max="13828" width="9" style="2" customWidth="1"/>
    <col min="13829" max="13829" width="17.26953125" style="2" customWidth="1"/>
    <col min="13830" max="13830" width="9" style="2" customWidth="1"/>
    <col min="13831" max="13831" width="12.54296875" style="2" customWidth="1"/>
    <col min="13832" max="13832" width="9" style="2" customWidth="1"/>
    <col min="13833" max="13833" width="11.453125" style="2" customWidth="1"/>
    <col min="13834" max="13834" width="11.26953125" style="2" customWidth="1"/>
    <col min="13835" max="13835" width="13.54296875" style="2" customWidth="1"/>
    <col min="13836" max="13836" width="11.26953125" style="2" customWidth="1"/>
    <col min="13837" max="13837" width="10.7265625" style="2" customWidth="1"/>
    <col min="13838" max="13838" width="12.26953125" style="2" customWidth="1"/>
    <col min="13839" max="13839" width="9" style="2" customWidth="1"/>
    <col min="13840" max="13840" width="7.54296875" style="2" customWidth="1"/>
    <col min="13841" max="13843" width="9" style="2"/>
    <col min="13844" max="13844" width="6.7265625" style="2" bestFit="1" customWidth="1"/>
    <col min="13845" max="13845" width="6.453125" style="2" bestFit="1" customWidth="1"/>
    <col min="13846" max="13846" width="7.7265625" style="2" bestFit="1" customWidth="1"/>
    <col min="13847" max="13847" width="7.54296875" style="2" bestFit="1" customWidth="1"/>
    <col min="13848" max="13848" width="9.453125" style="2" bestFit="1" customWidth="1"/>
    <col min="13849" max="13849" width="9.54296875" style="2" bestFit="1" customWidth="1"/>
    <col min="13850" max="13850" width="6.7265625" style="2" bestFit="1" customWidth="1"/>
    <col min="13851" max="13851" width="9" style="2"/>
    <col min="13852" max="13852" width="6.453125" style="2" bestFit="1" customWidth="1"/>
    <col min="13853" max="13853" width="11.26953125" style="2" customWidth="1"/>
    <col min="13854" max="13855" width="6.7265625" style="2" bestFit="1" customWidth="1"/>
    <col min="13856" max="13856" width="5.7265625" style="2" bestFit="1" customWidth="1"/>
    <col min="13857" max="13857" width="6.54296875" style="2" bestFit="1" customWidth="1"/>
    <col min="13858" max="13858" width="11.26953125" style="2" customWidth="1"/>
    <col min="13859" max="13859" width="9" style="2"/>
    <col min="13860" max="13860" width="12.54296875" style="2" customWidth="1"/>
    <col min="13861" max="13861" width="14.54296875" style="2" bestFit="1" customWidth="1"/>
    <col min="13862" max="13862" width="17.54296875" style="2" bestFit="1" customWidth="1"/>
    <col min="13863" max="13863" width="17.26953125" style="2" bestFit="1" customWidth="1"/>
    <col min="13864" max="13864" width="15.26953125" style="2" bestFit="1" customWidth="1"/>
    <col min="13865" max="13865" width="17.54296875" style="2" bestFit="1" customWidth="1"/>
    <col min="13866" max="14081" width="9" style="2"/>
    <col min="14082" max="14082" width="8.26953125" style="2" customWidth="1"/>
    <col min="14083" max="14084" width="9" style="2" customWidth="1"/>
    <col min="14085" max="14085" width="17.26953125" style="2" customWidth="1"/>
    <col min="14086" max="14086" width="9" style="2" customWidth="1"/>
    <col min="14087" max="14087" width="12.54296875" style="2" customWidth="1"/>
    <col min="14088" max="14088" width="9" style="2" customWidth="1"/>
    <col min="14089" max="14089" width="11.453125" style="2" customWidth="1"/>
    <col min="14090" max="14090" width="11.26953125" style="2" customWidth="1"/>
    <col min="14091" max="14091" width="13.54296875" style="2" customWidth="1"/>
    <col min="14092" max="14092" width="11.26953125" style="2" customWidth="1"/>
    <col min="14093" max="14093" width="10.7265625" style="2" customWidth="1"/>
    <col min="14094" max="14094" width="12.26953125" style="2" customWidth="1"/>
    <col min="14095" max="14095" width="9" style="2" customWidth="1"/>
    <col min="14096" max="14096" width="7.54296875" style="2" customWidth="1"/>
    <col min="14097" max="14099" width="9" style="2"/>
    <col min="14100" max="14100" width="6.7265625" style="2" bestFit="1" customWidth="1"/>
    <col min="14101" max="14101" width="6.453125" style="2" bestFit="1" customWidth="1"/>
    <col min="14102" max="14102" width="7.7265625" style="2" bestFit="1" customWidth="1"/>
    <col min="14103" max="14103" width="7.54296875" style="2" bestFit="1" customWidth="1"/>
    <col min="14104" max="14104" width="9.453125" style="2" bestFit="1" customWidth="1"/>
    <col min="14105" max="14105" width="9.54296875" style="2" bestFit="1" customWidth="1"/>
    <col min="14106" max="14106" width="6.7265625" style="2" bestFit="1" customWidth="1"/>
    <col min="14107" max="14107" width="9" style="2"/>
    <col min="14108" max="14108" width="6.453125" style="2" bestFit="1" customWidth="1"/>
    <col min="14109" max="14109" width="11.26953125" style="2" customWidth="1"/>
    <col min="14110" max="14111" width="6.7265625" style="2" bestFit="1" customWidth="1"/>
    <col min="14112" max="14112" width="5.7265625" style="2" bestFit="1" customWidth="1"/>
    <col min="14113" max="14113" width="6.54296875" style="2" bestFit="1" customWidth="1"/>
    <col min="14114" max="14114" width="11.26953125" style="2" customWidth="1"/>
    <col min="14115" max="14115" width="9" style="2"/>
    <col min="14116" max="14116" width="12.54296875" style="2" customWidth="1"/>
    <col min="14117" max="14117" width="14.54296875" style="2" bestFit="1" customWidth="1"/>
    <col min="14118" max="14118" width="17.54296875" style="2" bestFit="1" customWidth="1"/>
    <col min="14119" max="14119" width="17.26953125" style="2" bestFit="1" customWidth="1"/>
    <col min="14120" max="14120" width="15.26953125" style="2" bestFit="1" customWidth="1"/>
    <col min="14121" max="14121" width="17.54296875" style="2" bestFit="1" customWidth="1"/>
    <col min="14122" max="14337" width="9" style="2"/>
    <col min="14338" max="14338" width="8.26953125" style="2" customWidth="1"/>
    <col min="14339" max="14340" width="9" style="2" customWidth="1"/>
    <col min="14341" max="14341" width="17.26953125" style="2" customWidth="1"/>
    <col min="14342" max="14342" width="9" style="2" customWidth="1"/>
    <col min="14343" max="14343" width="12.54296875" style="2" customWidth="1"/>
    <col min="14344" max="14344" width="9" style="2" customWidth="1"/>
    <col min="14345" max="14345" width="11.453125" style="2" customWidth="1"/>
    <col min="14346" max="14346" width="11.26953125" style="2" customWidth="1"/>
    <col min="14347" max="14347" width="13.54296875" style="2" customWidth="1"/>
    <col min="14348" max="14348" width="11.26953125" style="2" customWidth="1"/>
    <col min="14349" max="14349" width="10.7265625" style="2" customWidth="1"/>
    <col min="14350" max="14350" width="12.26953125" style="2" customWidth="1"/>
    <col min="14351" max="14351" width="9" style="2" customWidth="1"/>
    <col min="14352" max="14352" width="7.54296875" style="2" customWidth="1"/>
    <col min="14353" max="14355" width="9" style="2"/>
    <col min="14356" max="14356" width="6.7265625" style="2" bestFit="1" customWidth="1"/>
    <col min="14357" max="14357" width="6.453125" style="2" bestFit="1" customWidth="1"/>
    <col min="14358" max="14358" width="7.7265625" style="2" bestFit="1" customWidth="1"/>
    <col min="14359" max="14359" width="7.54296875" style="2" bestFit="1" customWidth="1"/>
    <col min="14360" max="14360" width="9.453125" style="2" bestFit="1" customWidth="1"/>
    <col min="14361" max="14361" width="9.54296875" style="2" bestFit="1" customWidth="1"/>
    <col min="14362" max="14362" width="6.7265625" style="2" bestFit="1" customWidth="1"/>
    <col min="14363" max="14363" width="9" style="2"/>
    <col min="14364" max="14364" width="6.453125" style="2" bestFit="1" customWidth="1"/>
    <col min="14365" max="14365" width="11.26953125" style="2" customWidth="1"/>
    <col min="14366" max="14367" width="6.7265625" style="2" bestFit="1" customWidth="1"/>
    <col min="14368" max="14368" width="5.7265625" style="2" bestFit="1" customWidth="1"/>
    <col min="14369" max="14369" width="6.54296875" style="2" bestFit="1" customWidth="1"/>
    <col min="14370" max="14370" width="11.26953125" style="2" customWidth="1"/>
    <col min="14371" max="14371" width="9" style="2"/>
    <col min="14372" max="14372" width="12.54296875" style="2" customWidth="1"/>
    <col min="14373" max="14373" width="14.54296875" style="2" bestFit="1" customWidth="1"/>
    <col min="14374" max="14374" width="17.54296875" style="2" bestFit="1" customWidth="1"/>
    <col min="14375" max="14375" width="17.26953125" style="2" bestFit="1" customWidth="1"/>
    <col min="14376" max="14376" width="15.26953125" style="2" bestFit="1" customWidth="1"/>
    <col min="14377" max="14377" width="17.54296875" style="2" bestFit="1" customWidth="1"/>
    <col min="14378" max="14593" width="9" style="2"/>
    <col min="14594" max="14594" width="8.26953125" style="2" customWidth="1"/>
    <col min="14595" max="14596" width="9" style="2" customWidth="1"/>
    <col min="14597" max="14597" width="17.26953125" style="2" customWidth="1"/>
    <col min="14598" max="14598" width="9" style="2" customWidth="1"/>
    <col min="14599" max="14599" width="12.54296875" style="2" customWidth="1"/>
    <col min="14600" max="14600" width="9" style="2" customWidth="1"/>
    <col min="14601" max="14601" width="11.453125" style="2" customWidth="1"/>
    <col min="14602" max="14602" width="11.26953125" style="2" customWidth="1"/>
    <col min="14603" max="14603" width="13.54296875" style="2" customWidth="1"/>
    <col min="14604" max="14604" width="11.26953125" style="2" customWidth="1"/>
    <col min="14605" max="14605" width="10.7265625" style="2" customWidth="1"/>
    <col min="14606" max="14606" width="12.26953125" style="2" customWidth="1"/>
    <col min="14607" max="14607" width="9" style="2" customWidth="1"/>
    <col min="14608" max="14608" width="7.54296875" style="2" customWidth="1"/>
    <col min="14609" max="14611" width="9" style="2"/>
    <col min="14612" max="14612" width="6.7265625" style="2" bestFit="1" customWidth="1"/>
    <col min="14613" max="14613" width="6.453125" style="2" bestFit="1" customWidth="1"/>
    <col min="14614" max="14614" width="7.7265625" style="2" bestFit="1" customWidth="1"/>
    <col min="14615" max="14615" width="7.54296875" style="2" bestFit="1" customWidth="1"/>
    <col min="14616" max="14616" width="9.453125" style="2" bestFit="1" customWidth="1"/>
    <col min="14617" max="14617" width="9.54296875" style="2" bestFit="1" customWidth="1"/>
    <col min="14618" max="14618" width="6.7265625" style="2" bestFit="1" customWidth="1"/>
    <col min="14619" max="14619" width="9" style="2"/>
    <col min="14620" max="14620" width="6.453125" style="2" bestFit="1" customWidth="1"/>
    <col min="14621" max="14621" width="11.26953125" style="2" customWidth="1"/>
    <col min="14622" max="14623" width="6.7265625" style="2" bestFit="1" customWidth="1"/>
    <col min="14624" max="14624" width="5.7265625" style="2" bestFit="1" customWidth="1"/>
    <col min="14625" max="14625" width="6.54296875" style="2" bestFit="1" customWidth="1"/>
    <col min="14626" max="14626" width="11.26953125" style="2" customWidth="1"/>
    <col min="14627" max="14627" width="9" style="2"/>
    <col min="14628" max="14628" width="12.54296875" style="2" customWidth="1"/>
    <col min="14629" max="14629" width="14.54296875" style="2" bestFit="1" customWidth="1"/>
    <col min="14630" max="14630" width="17.54296875" style="2" bestFit="1" customWidth="1"/>
    <col min="14631" max="14631" width="17.26953125" style="2" bestFit="1" customWidth="1"/>
    <col min="14632" max="14632" width="15.26953125" style="2" bestFit="1" customWidth="1"/>
    <col min="14633" max="14633" width="17.54296875" style="2" bestFit="1" customWidth="1"/>
    <col min="14634" max="14849" width="9" style="2"/>
    <col min="14850" max="14850" width="8.26953125" style="2" customWidth="1"/>
    <col min="14851" max="14852" width="9" style="2" customWidth="1"/>
    <col min="14853" max="14853" width="17.26953125" style="2" customWidth="1"/>
    <col min="14854" max="14854" width="9" style="2" customWidth="1"/>
    <col min="14855" max="14855" width="12.54296875" style="2" customWidth="1"/>
    <col min="14856" max="14856" width="9" style="2" customWidth="1"/>
    <col min="14857" max="14857" width="11.453125" style="2" customWidth="1"/>
    <col min="14858" max="14858" width="11.26953125" style="2" customWidth="1"/>
    <col min="14859" max="14859" width="13.54296875" style="2" customWidth="1"/>
    <col min="14860" max="14860" width="11.26953125" style="2" customWidth="1"/>
    <col min="14861" max="14861" width="10.7265625" style="2" customWidth="1"/>
    <col min="14862" max="14862" width="12.26953125" style="2" customWidth="1"/>
    <col min="14863" max="14863" width="9" style="2" customWidth="1"/>
    <col min="14864" max="14864" width="7.54296875" style="2" customWidth="1"/>
    <col min="14865" max="14867" width="9" style="2"/>
    <col min="14868" max="14868" width="6.7265625" style="2" bestFit="1" customWidth="1"/>
    <col min="14869" max="14869" width="6.453125" style="2" bestFit="1" customWidth="1"/>
    <col min="14870" max="14870" width="7.7265625" style="2" bestFit="1" customWidth="1"/>
    <col min="14871" max="14871" width="7.54296875" style="2" bestFit="1" customWidth="1"/>
    <col min="14872" max="14872" width="9.453125" style="2" bestFit="1" customWidth="1"/>
    <col min="14873" max="14873" width="9.54296875" style="2" bestFit="1" customWidth="1"/>
    <col min="14874" max="14874" width="6.7265625" style="2" bestFit="1" customWidth="1"/>
    <col min="14875" max="14875" width="9" style="2"/>
    <col min="14876" max="14876" width="6.453125" style="2" bestFit="1" customWidth="1"/>
    <col min="14877" max="14877" width="11.26953125" style="2" customWidth="1"/>
    <col min="14878" max="14879" width="6.7265625" style="2" bestFit="1" customWidth="1"/>
    <col min="14880" max="14880" width="5.7265625" style="2" bestFit="1" customWidth="1"/>
    <col min="14881" max="14881" width="6.54296875" style="2" bestFit="1" customWidth="1"/>
    <col min="14882" max="14882" width="11.26953125" style="2" customWidth="1"/>
    <col min="14883" max="14883" width="9" style="2"/>
    <col min="14884" max="14884" width="12.54296875" style="2" customWidth="1"/>
    <col min="14885" max="14885" width="14.54296875" style="2" bestFit="1" customWidth="1"/>
    <col min="14886" max="14886" width="17.54296875" style="2" bestFit="1" customWidth="1"/>
    <col min="14887" max="14887" width="17.26953125" style="2" bestFit="1" customWidth="1"/>
    <col min="14888" max="14888" width="15.26953125" style="2" bestFit="1" customWidth="1"/>
    <col min="14889" max="14889" width="17.54296875" style="2" bestFit="1" customWidth="1"/>
    <col min="14890" max="15105" width="9" style="2"/>
    <col min="15106" max="15106" width="8.26953125" style="2" customWidth="1"/>
    <col min="15107" max="15108" width="9" style="2" customWidth="1"/>
    <col min="15109" max="15109" width="17.26953125" style="2" customWidth="1"/>
    <col min="15110" max="15110" width="9" style="2" customWidth="1"/>
    <col min="15111" max="15111" width="12.54296875" style="2" customWidth="1"/>
    <col min="15112" max="15112" width="9" style="2" customWidth="1"/>
    <col min="15113" max="15113" width="11.453125" style="2" customWidth="1"/>
    <col min="15114" max="15114" width="11.26953125" style="2" customWidth="1"/>
    <col min="15115" max="15115" width="13.54296875" style="2" customWidth="1"/>
    <col min="15116" max="15116" width="11.26953125" style="2" customWidth="1"/>
    <col min="15117" max="15117" width="10.7265625" style="2" customWidth="1"/>
    <col min="15118" max="15118" width="12.26953125" style="2" customWidth="1"/>
    <col min="15119" max="15119" width="9" style="2" customWidth="1"/>
    <col min="15120" max="15120" width="7.54296875" style="2" customWidth="1"/>
    <col min="15121" max="15123" width="9" style="2"/>
    <col min="15124" max="15124" width="6.7265625" style="2" bestFit="1" customWidth="1"/>
    <col min="15125" max="15125" width="6.453125" style="2" bestFit="1" customWidth="1"/>
    <col min="15126" max="15126" width="7.7265625" style="2" bestFit="1" customWidth="1"/>
    <col min="15127" max="15127" width="7.54296875" style="2" bestFit="1" customWidth="1"/>
    <col min="15128" max="15128" width="9.453125" style="2" bestFit="1" customWidth="1"/>
    <col min="15129" max="15129" width="9.54296875" style="2" bestFit="1" customWidth="1"/>
    <col min="15130" max="15130" width="6.7265625" style="2" bestFit="1" customWidth="1"/>
    <col min="15131" max="15131" width="9" style="2"/>
    <col min="15132" max="15132" width="6.453125" style="2" bestFit="1" customWidth="1"/>
    <col min="15133" max="15133" width="11.26953125" style="2" customWidth="1"/>
    <col min="15134" max="15135" width="6.7265625" style="2" bestFit="1" customWidth="1"/>
    <col min="15136" max="15136" width="5.7265625" style="2" bestFit="1" customWidth="1"/>
    <col min="15137" max="15137" width="6.54296875" style="2" bestFit="1" customWidth="1"/>
    <col min="15138" max="15138" width="11.26953125" style="2" customWidth="1"/>
    <col min="15139" max="15139" width="9" style="2"/>
    <col min="15140" max="15140" width="12.54296875" style="2" customWidth="1"/>
    <col min="15141" max="15141" width="14.54296875" style="2" bestFit="1" customWidth="1"/>
    <col min="15142" max="15142" width="17.54296875" style="2" bestFit="1" customWidth="1"/>
    <col min="15143" max="15143" width="17.26953125" style="2" bestFit="1" customWidth="1"/>
    <col min="15144" max="15144" width="15.26953125" style="2" bestFit="1" customWidth="1"/>
    <col min="15145" max="15145" width="17.54296875" style="2" bestFit="1" customWidth="1"/>
    <col min="15146" max="15361" width="9" style="2"/>
    <col min="15362" max="15362" width="8.26953125" style="2" customWidth="1"/>
    <col min="15363" max="15364" width="9" style="2" customWidth="1"/>
    <col min="15365" max="15365" width="17.26953125" style="2" customWidth="1"/>
    <col min="15366" max="15366" width="9" style="2" customWidth="1"/>
    <col min="15367" max="15367" width="12.54296875" style="2" customWidth="1"/>
    <col min="15368" max="15368" width="9" style="2" customWidth="1"/>
    <col min="15369" max="15369" width="11.453125" style="2" customWidth="1"/>
    <col min="15370" max="15370" width="11.26953125" style="2" customWidth="1"/>
    <col min="15371" max="15371" width="13.54296875" style="2" customWidth="1"/>
    <col min="15372" max="15372" width="11.26953125" style="2" customWidth="1"/>
    <col min="15373" max="15373" width="10.7265625" style="2" customWidth="1"/>
    <col min="15374" max="15374" width="12.26953125" style="2" customWidth="1"/>
    <col min="15375" max="15375" width="9" style="2" customWidth="1"/>
    <col min="15376" max="15376" width="7.54296875" style="2" customWidth="1"/>
    <col min="15377" max="15379" width="9" style="2"/>
    <col min="15380" max="15380" width="6.7265625" style="2" bestFit="1" customWidth="1"/>
    <col min="15381" max="15381" width="6.453125" style="2" bestFit="1" customWidth="1"/>
    <col min="15382" max="15382" width="7.7265625" style="2" bestFit="1" customWidth="1"/>
    <col min="15383" max="15383" width="7.54296875" style="2" bestFit="1" customWidth="1"/>
    <col min="15384" max="15384" width="9.453125" style="2" bestFit="1" customWidth="1"/>
    <col min="15385" max="15385" width="9.54296875" style="2" bestFit="1" customWidth="1"/>
    <col min="15386" max="15386" width="6.7265625" style="2" bestFit="1" customWidth="1"/>
    <col min="15387" max="15387" width="9" style="2"/>
    <col min="15388" max="15388" width="6.453125" style="2" bestFit="1" customWidth="1"/>
    <col min="15389" max="15389" width="11.26953125" style="2" customWidth="1"/>
    <col min="15390" max="15391" width="6.7265625" style="2" bestFit="1" customWidth="1"/>
    <col min="15392" max="15392" width="5.7265625" style="2" bestFit="1" customWidth="1"/>
    <col min="15393" max="15393" width="6.54296875" style="2" bestFit="1" customWidth="1"/>
    <col min="15394" max="15394" width="11.26953125" style="2" customWidth="1"/>
    <col min="15395" max="15395" width="9" style="2"/>
    <col min="15396" max="15396" width="12.54296875" style="2" customWidth="1"/>
    <col min="15397" max="15397" width="14.54296875" style="2" bestFit="1" customWidth="1"/>
    <col min="15398" max="15398" width="17.54296875" style="2" bestFit="1" customWidth="1"/>
    <col min="15399" max="15399" width="17.26953125" style="2" bestFit="1" customWidth="1"/>
    <col min="15400" max="15400" width="15.26953125" style="2" bestFit="1" customWidth="1"/>
    <col min="15401" max="15401" width="17.54296875" style="2" bestFit="1" customWidth="1"/>
    <col min="15402" max="15617" width="9" style="2"/>
    <col min="15618" max="15618" width="8.26953125" style="2" customWidth="1"/>
    <col min="15619" max="15620" width="9" style="2" customWidth="1"/>
    <col min="15621" max="15621" width="17.26953125" style="2" customWidth="1"/>
    <col min="15622" max="15622" width="9" style="2" customWidth="1"/>
    <col min="15623" max="15623" width="12.54296875" style="2" customWidth="1"/>
    <col min="15624" max="15624" width="9" style="2" customWidth="1"/>
    <col min="15625" max="15625" width="11.453125" style="2" customWidth="1"/>
    <col min="15626" max="15626" width="11.26953125" style="2" customWidth="1"/>
    <col min="15627" max="15627" width="13.54296875" style="2" customWidth="1"/>
    <col min="15628" max="15628" width="11.26953125" style="2" customWidth="1"/>
    <col min="15629" max="15629" width="10.7265625" style="2" customWidth="1"/>
    <col min="15630" max="15630" width="12.26953125" style="2" customWidth="1"/>
    <col min="15631" max="15631" width="9" style="2" customWidth="1"/>
    <col min="15632" max="15632" width="7.54296875" style="2" customWidth="1"/>
    <col min="15633" max="15635" width="9" style="2"/>
    <col min="15636" max="15636" width="6.7265625" style="2" bestFit="1" customWidth="1"/>
    <col min="15637" max="15637" width="6.453125" style="2" bestFit="1" customWidth="1"/>
    <col min="15638" max="15638" width="7.7265625" style="2" bestFit="1" customWidth="1"/>
    <col min="15639" max="15639" width="7.54296875" style="2" bestFit="1" customWidth="1"/>
    <col min="15640" max="15640" width="9.453125" style="2" bestFit="1" customWidth="1"/>
    <col min="15641" max="15641" width="9.54296875" style="2" bestFit="1" customWidth="1"/>
    <col min="15642" max="15642" width="6.7265625" style="2" bestFit="1" customWidth="1"/>
    <col min="15643" max="15643" width="9" style="2"/>
    <col min="15644" max="15644" width="6.453125" style="2" bestFit="1" customWidth="1"/>
    <col min="15645" max="15645" width="11.26953125" style="2" customWidth="1"/>
    <col min="15646" max="15647" width="6.7265625" style="2" bestFit="1" customWidth="1"/>
    <col min="15648" max="15648" width="5.7265625" style="2" bestFit="1" customWidth="1"/>
    <col min="15649" max="15649" width="6.54296875" style="2" bestFit="1" customWidth="1"/>
    <col min="15650" max="15650" width="11.26953125" style="2" customWidth="1"/>
    <col min="15651" max="15651" width="9" style="2"/>
    <col min="15652" max="15652" width="12.54296875" style="2" customWidth="1"/>
    <col min="15653" max="15653" width="14.54296875" style="2" bestFit="1" customWidth="1"/>
    <col min="15654" max="15654" width="17.54296875" style="2" bestFit="1" customWidth="1"/>
    <col min="15655" max="15655" width="17.26953125" style="2" bestFit="1" customWidth="1"/>
    <col min="15656" max="15656" width="15.26953125" style="2" bestFit="1" customWidth="1"/>
    <col min="15657" max="15657" width="17.54296875" style="2" bestFit="1" customWidth="1"/>
    <col min="15658" max="15873" width="9" style="2"/>
    <col min="15874" max="15874" width="8.26953125" style="2" customWidth="1"/>
    <col min="15875" max="15876" width="9" style="2" customWidth="1"/>
    <col min="15877" max="15877" width="17.26953125" style="2" customWidth="1"/>
    <col min="15878" max="15878" width="9" style="2" customWidth="1"/>
    <col min="15879" max="15879" width="12.54296875" style="2" customWidth="1"/>
    <col min="15880" max="15880" width="9" style="2" customWidth="1"/>
    <col min="15881" max="15881" width="11.453125" style="2" customWidth="1"/>
    <col min="15882" max="15882" width="11.26953125" style="2" customWidth="1"/>
    <col min="15883" max="15883" width="13.54296875" style="2" customWidth="1"/>
    <col min="15884" max="15884" width="11.26953125" style="2" customWidth="1"/>
    <col min="15885" max="15885" width="10.7265625" style="2" customWidth="1"/>
    <col min="15886" max="15886" width="12.26953125" style="2" customWidth="1"/>
    <col min="15887" max="15887" width="9" style="2" customWidth="1"/>
    <col min="15888" max="15888" width="7.54296875" style="2" customWidth="1"/>
    <col min="15889" max="15891" width="9" style="2"/>
    <col min="15892" max="15892" width="6.7265625" style="2" bestFit="1" customWidth="1"/>
    <col min="15893" max="15893" width="6.453125" style="2" bestFit="1" customWidth="1"/>
    <col min="15894" max="15894" width="7.7265625" style="2" bestFit="1" customWidth="1"/>
    <col min="15895" max="15895" width="7.54296875" style="2" bestFit="1" customWidth="1"/>
    <col min="15896" max="15896" width="9.453125" style="2" bestFit="1" customWidth="1"/>
    <col min="15897" max="15897" width="9.54296875" style="2" bestFit="1" customWidth="1"/>
    <col min="15898" max="15898" width="6.7265625" style="2" bestFit="1" customWidth="1"/>
    <col min="15899" max="15899" width="9" style="2"/>
    <col min="15900" max="15900" width="6.453125" style="2" bestFit="1" customWidth="1"/>
    <col min="15901" max="15901" width="11.26953125" style="2" customWidth="1"/>
    <col min="15902" max="15903" width="6.7265625" style="2" bestFit="1" customWidth="1"/>
    <col min="15904" max="15904" width="5.7265625" style="2" bestFit="1" customWidth="1"/>
    <col min="15905" max="15905" width="6.54296875" style="2" bestFit="1" customWidth="1"/>
    <col min="15906" max="15906" width="11.26953125" style="2" customWidth="1"/>
    <col min="15907" max="15907" width="9" style="2"/>
    <col min="15908" max="15908" width="12.54296875" style="2" customWidth="1"/>
    <col min="15909" max="15909" width="14.54296875" style="2" bestFit="1" customWidth="1"/>
    <col min="15910" max="15910" width="17.54296875" style="2" bestFit="1" customWidth="1"/>
    <col min="15911" max="15911" width="17.26953125" style="2" bestFit="1" customWidth="1"/>
    <col min="15912" max="15912" width="15.26953125" style="2" bestFit="1" customWidth="1"/>
    <col min="15913" max="15913" width="17.54296875" style="2" bestFit="1" customWidth="1"/>
    <col min="15914" max="16129" width="9" style="2"/>
    <col min="16130" max="16130" width="8.26953125" style="2" customWidth="1"/>
    <col min="16131" max="16132" width="9" style="2" customWidth="1"/>
    <col min="16133" max="16133" width="17.26953125" style="2" customWidth="1"/>
    <col min="16134" max="16134" width="9" style="2" customWidth="1"/>
    <col min="16135" max="16135" width="12.54296875" style="2" customWidth="1"/>
    <col min="16136" max="16136" width="9" style="2" customWidth="1"/>
    <col min="16137" max="16137" width="11.453125" style="2" customWidth="1"/>
    <col min="16138" max="16138" width="11.26953125" style="2" customWidth="1"/>
    <col min="16139" max="16139" width="13.54296875" style="2" customWidth="1"/>
    <col min="16140" max="16140" width="11.26953125" style="2" customWidth="1"/>
    <col min="16141" max="16141" width="10.7265625" style="2" customWidth="1"/>
    <col min="16142" max="16142" width="12.26953125" style="2" customWidth="1"/>
    <col min="16143" max="16143" width="9" style="2" customWidth="1"/>
    <col min="16144" max="16144" width="7.54296875" style="2" customWidth="1"/>
    <col min="16145" max="16147" width="9" style="2"/>
    <col min="16148" max="16148" width="6.7265625" style="2" bestFit="1" customWidth="1"/>
    <col min="16149" max="16149" width="6.453125" style="2" bestFit="1" customWidth="1"/>
    <col min="16150" max="16150" width="7.7265625" style="2" bestFit="1" customWidth="1"/>
    <col min="16151" max="16151" width="7.54296875" style="2" bestFit="1" customWidth="1"/>
    <col min="16152" max="16152" width="9.453125" style="2" bestFit="1" customWidth="1"/>
    <col min="16153" max="16153" width="9.54296875" style="2" bestFit="1" customWidth="1"/>
    <col min="16154" max="16154" width="6.7265625" style="2" bestFit="1" customWidth="1"/>
    <col min="16155" max="16155" width="9" style="2"/>
    <col min="16156" max="16156" width="6.453125" style="2" bestFit="1" customWidth="1"/>
    <col min="16157" max="16157" width="11.26953125" style="2" customWidth="1"/>
    <col min="16158" max="16159" width="6.7265625" style="2" bestFit="1" customWidth="1"/>
    <col min="16160" max="16160" width="5.7265625" style="2" bestFit="1" customWidth="1"/>
    <col min="16161" max="16161" width="6.54296875" style="2" bestFit="1" customWidth="1"/>
    <col min="16162" max="16162" width="11.26953125" style="2" customWidth="1"/>
    <col min="16163" max="16163" width="9" style="2"/>
    <col min="16164" max="16164" width="12.54296875" style="2" customWidth="1"/>
    <col min="16165" max="16165" width="14.54296875" style="2" bestFit="1" customWidth="1"/>
    <col min="16166" max="16166" width="17.54296875" style="2" bestFit="1" customWidth="1"/>
    <col min="16167" max="16167" width="17.26953125" style="2" bestFit="1" customWidth="1"/>
    <col min="16168" max="16168" width="15.26953125" style="2" bestFit="1" customWidth="1"/>
    <col min="16169" max="16169" width="17.54296875" style="2" bestFit="1" customWidth="1"/>
    <col min="16170" max="16384" width="9" style="2"/>
  </cols>
  <sheetData>
    <row r="1" spans="1:33" ht="45" customHeight="1" x14ac:dyDescent="0.35">
      <c r="A1" s="64" t="s">
        <v>443</v>
      </c>
      <c r="K1" s="2"/>
      <c r="L1" s="2"/>
      <c r="AE1" s="2"/>
      <c r="AF1" s="2"/>
    </row>
    <row r="2" spans="1:33" ht="20.25" customHeight="1" x14ac:dyDescent="0.35">
      <c r="A2" s="65" t="s">
        <v>25</v>
      </c>
      <c r="K2" s="2"/>
      <c r="L2" s="2"/>
      <c r="AE2" s="2"/>
      <c r="AF2" s="2"/>
    </row>
    <row r="3" spans="1:33" s="84" customFormat="1" ht="20.25" customHeight="1" x14ac:dyDescent="0.35">
      <c r="A3" s="96"/>
      <c r="B3" s="78" t="s">
        <v>51</v>
      </c>
      <c r="C3" s="79"/>
      <c r="D3" s="79"/>
      <c r="E3" s="79"/>
      <c r="F3" s="79"/>
      <c r="G3" s="79"/>
      <c r="H3" s="79"/>
      <c r="I3" s="79"/>
      <c r="J3" s="79"/>
      <c r="K3" s="79" t="s">
        <v>540</v>
      </c>
      <c r="L3" s="79"/>
      <c r="M3" s="79"/>
      <c r="N3" s="79"/>
      <c r="O3" s="79"/>
      <c r="P3" s="79"/>
      <c r="Q3" s="79"/>
      <c r="R3" s="79"/>
      <c r="S3" s="79"/>
      <c r="T3" s="79"/>
      <c r="U3" s="79"/>
      <c r="V3" s="79"/>
      <c r="W3" s="79"/>
      <c r="X3" s="79"/>
      <c r="Y3" s="79"/>
      <c r="Z3" s="79"/>
      <c r="AA3" s="79"/>
      <c r="AB3" s="79"/>
      <c r="AC3" s="79"/>
      <c r="AD3" s="79"/>
      <c r="AE3" s="79"/>
      <c r="AF3" s="85"/>
      <c r="AG3" s="85"/>
    </row>
    <row r="4" spans="1:33" ht="20.25" customHeight="1" x14ac:dyDescent="0.35">
      <c r="A4" s="97"/>
      <c r="B4" s="101" t="s">
        <v>52</v>
      </c>
      <c r="C4" s="101" t="s">
        <v>53</v>
      </c>
      <c r="D4" s="102" t="s">
        <v>67</v>
      </c>
      <c r="E4" s="75"/>
      <c r="F4" s="75"/>
      <c r="G4" s="75"/>
      <c r="H4" s="75"/>
      <c r="I4" s="75"/>
      <c r="J4" s="75"/>
      <c r="K4" s="83"/>
      <c r="L4" s="75"/>
      <c r="M4" s="75"/>
      <c r="N4" s="75"/>
      <c r="O4" s="75"/>
      <c r="P4" s="75"/>
      <c r="Q4" s="75"/>
      <c r="R4" s="75"/>
      <c r="S4" s="75"/>
      <c r="T4" s="75"/>
      <c r="U4" s="75"/>
      <c r="V4" s="75"/>
      <c r="W4" s="75"/>
      <c r="X4" s="75"/>
      <c r="Y4" s="75"/>
      <c r="Z4" s="75"/>
      <c r="AA4" s="75"/>
      <c r="AB4" s="75"/>
      <c r="AC4" s="75"/>
      <c r="AD4" s="75"/>
      <c r="AE4" s="75"/>
      <c r="AF4" s="76"/>
      <c r="AG4" s="77"/>
    </row>
    <row r="5" spans="1:33" s="66" customFormat="1" ht="60" customHeight="1" x14ac:dyDescent="0.35">
      <c r="A5" s="74" t="s">
        <v>96</v>
      </c>
      <c r="B5" s="74" t="s">
        <v>68</v>
      </c>
      <c r="C5" s="74" t="s">
        <v>56</v>
      </c>
      <c r="D5" s="71" t="s">
        <v>57</v>
      </c>
      <c r="E5" s="71" t="s">
        <v>69</v>
      </c>
      <c r="F5" s="71" t="s">
        <v>165</v>
      </c>
      <c r="G5" s="71" t="s">
        <v>70</v>
      </c>
      <c r="H5" s="71" t="s">
        <v>71</v>
      </c>
      <c r="I5" s="71" t="s">
        <v>59</v>
      </c>
      <c r="J5" s="72" t="s">
        <v>60</v>
      </c>
      <c r="K5" s="71" t="s">
        <v>73</v>
      </c>
      <c r="L5" s="71" t="s">
        <v>74</v>
      </c>
      <c r="M5" s="71" t="s">
        <v>75</v>
      </c>
      <c r="N5" s="71" t="s">
        <v>52</v>
      </c>
      <c r="O5" s="71" t="s">
        <v>76</v>
      </c>
      <c r="P5" s="71" t="s">
        <v>580</v>
      </c>
      <c r="Q5" s="71" t="s">
        <v>77</v>
      </c>
      <c r="R5" s="71" t="s">
        <v>78</v>
      </c>
      <c r="S5" s="71" t="s">
        <v>79</v>
      </c>
      <c r="T5" s="71" t="s">
        <v>80</v>
      </c>
      <c r="U5" s="71" t="s">
        <v>53</v>
      </c>
      <c r="V5" s="71" t="s">
        <v>81</v>
      </c>
      <c r="W5" s="71" t="s">
        <v>67</v>
      </c>
      <c r="X5" s="71" t="s">
        <v>574</v>
      </c>
      <c r="Y5" s="71" t="s">
        <v>82</v>
      </c>
      <c r="Z5" s="71" t="s">
        <v>61</v>
      </c>
      <c r="AA5" s="71" t="s">
        <v>62</v>
      </c>
      <c r="AB5" s="71" t="s">
        <v>556</v>
      </c>
      <c r="AC5" s="71" t="s">
        <v>63</v>
      </c>
      <c r="AD5" s="71" t="s">
        <v>72</v>
      </c>
      <c r="AE5" s="71" t="s">
        <v>83</v>
      </c>
      <c r="AF5" s="72" t="s">
        <v>64</v>
      </c>
      <c r="AG5" s="132" t="s">
        <v>55</v>
      </c>
    </row>
    <row r="6" spans="1:33" ht="20.25" customHeight="1" x14ac:dyDescent="0.35">
      <c r="A6" s="143">
        <v>2000</v>
      </c>
      <c r="B6" s="116">
        <f>SUM('Quarter (Million m3)'!B7:B10)</f>
        <v>270.08999999999997</v>
      </c>
      <c r="C6" s="116">
        <f>SUM('Quarter (Million m3)'!C7:C10)</f>
        <v>0</v>
      </c>
      <c r="D6" s="116">
        <f>SUM('Quarter (Million m3)'!D7:D10)</f>
        <v>0</v>
      </c>
      <c r="E6" s="116">
        <f>SUM('Quarter (Million m3)'!E7:E10)</f>
        <v>0</v>
      </c>
      <c r="F6" s="116">
        <f>SUM('Quarter (Million m3)'!F7:F10)</f>
        <v>1030.9099999999999</v>
      </c>
      <c r="G6" s="116">
        <f>SUM('Quarter (Million m3)'!G7:G10)</f>
        <v>0</v>
      </c>
      <c r="H6" s="116">
        <f>SUM('Quarter (Million m3)'!H7:H10)</f>
        <v>0</v>
      </c>
      <c r="I6" s="122">
        <f>SUM('Quarter (Million m3)'!I7:I10)</f>
        <v>1030.9099999999999</v>
      </c>
      <c r="J6" s="118">
        <f>SUM('Quarter (Million m3)'!J7:J10)</f>
        <v>1301</v>
      </c>
      <c r="K6" s="116">
        <f>SUM('Quarter (Million m3)'!K7:K10)</f>
        <v>0</v>
      </c>
      <c r="L6" s="116">
        <v>0</v>
      </c>
      <c r="M6" s="116">
        <v>0</v>
      </c>
      <c r="N6" s="116">
        <v>0</v>
      </c>
      <c r="O6" s="116">
        <v>0</v>
      </c>
      <c r="P6" s="116">
        <v>0</v>
      </c>
      <c r="Q6" s="116">
        <v>0</v>
      </c>
      <c r="R6" s="116">
        <v>0</v>
      </c>
      <c r="S6" s="116">
        <v>0</v>
      </c>
      <c r="T6" s="116">
        <v>0</v>
      </c>
      <c r="U6" s="116">
        <v>0</v>
      </c>
      <c r="V6" s="116">
        <v>0</v>
      </c>
      <c r="W6" s="116">
        <f>SUM('Quarter (Million m3)'!W7:W10)</f>
        <v>0</v>
      </c>
      <c r="X6" s="116">
        <f>SUM('Quarter (Million m3)'!X7:X10)</f>
        <v>0</v>
      </c>
      <c r="Y6" s="116">
        <v>0</v>
      </c>
      <c r="Z6" s="116">
        <f>SUM('Quarter (Million m3)'!Z7:Z10)</f>
        <v>0</v>
      </c>
      <c r="AA6" s="116">
        <v>0</v>
      </c>
      <c r="AB6" s="116">
        <v>0</v>
      </c>
      <c r="AC6" s="116">
        <f>SUM('Quarter (Million m3)'!AC7:AC10)</f>
        <v>0</v>
      </c>
      <c r="AD6" s="116">
        <v>0</v>
      </c>
      <c r="AE6" s="116">
        <f>SUM('Quarter (Million m3)'!M7:M10)</f>
        <v>0</v>
      </c>
      <c r="AF6" s="118">
        <f>SUM('Quarter (Million m3)'!AF7:AF10)</f>
        <v>0</v>
      </c>
      <c r="AG6" s="116">
        <f>SUM('Quarter (Million m3)'!AG7:AG10)</f>
        <v>1301</v>
      </c>
    </row>
    <row r="7" spans="1:33" ht="20.25" customHeight="1" x14ac:dyDescent="0.35">
      <c r="A7" s="144">
        <v>2001</v>
      </c>
      <c r="B7" s="116">
        <f>SUM('Quarter (Million m3)'!B11:B14)</f>
        <v>366.96999999999997</v>
      </c>
      <c r="C7" s="116">
        <f>SUM('Quarter (Million m3)'!C11:C14)</f>
        <v>0</v>
      </c>
      <c r="D7" s="116">
        <f>SUM('Quarter (Million m3)'!D11:D14)</f>
        <v>0</v>
      </c>
      <c r="E7" s="116">
        <f>SUM('Quarter (Million m3)'!E11:E14)</f>
        <v>0</v>
      </c>
      <c r="F7" s="116">
        <f>SUM('Quarter (Million m3)'!F11:F14)</f>
        <v>1158</v>
      </c>
      <c r="G7" s="116">
        <f>SUM('Quarter (Million m3)'!G11:G14)</f>
        <v>0</v>
      </c>
      <c r="H7" s="116">
        <f>SUM('Quarter (Million m3)'!H11:H14)</f>
        <v>0</v>
      </c>
      <c r="I7" s="116">
        <f>SUM('Quarter (Million m3)'!I11:I14)</f>
        <v>1158</v>
      </c>
      <c r="J7" s="117">
        <f>SUM('Quarter (Million m3)'!J11:J14)</f>
        <v>1524.97</v>
      </c>
      <c r="K7" s="116">
        <f>SUM('Quarter (Million m3)'!K11:K14)</f>
        <v>0</v>
      </c>
      <c r="L7" s="116">
        <v>0</v>
      </c>
      <c r="M7" s="116">
        <v>0</v>
      </c>
      <c r="N7" s="116">
        <v>0</v>
      </c>
      <c r="O7" s="116">
        <v>0</v>
      </c>
      <c r="P7" s="116">
        <v>0</v>
      </c>
      <c r="Q7" s="116">
        <v>0</v>
      </c>
      <c r="R7" s="116">
        <v>0</v>
      </c>
      <c r="S7" s="116">
        <v>0</v>
      </c>
      <c r="T7" s="116">
        <v>0</v>
      </c>
      <c r="U7" s="116">
        <v>0</v>
      </c>
      <c r="V7" s="116">
        <v>0</v>
      </c>
      <c r="W7" s="116">
        <f>SUM('Quarter (Million m3)'!W11:W14)</f>
        <v>0</v>
      </c>
      <c r="X7" s="116">
        <f>SUM('Quarter (Million m3)'!X11:X14)</f>
        <v>0</v>
      </c>
      <c r="Y7" s="116">
        <v>0</v>
      </c>
      <c r="Z7" s="116">
        <f>SUM('Quarter (Million m3)'!Z11:Z14)</f>
        <v>0</v>
      </c>
      <c r="AA7" s="116">
        <v>0</v>
      </c>
      <c r="AB7" s="116">
        <v>0</v>
      </c>
      <c r="AC7" s="116">
        <f>SUM('Quarter (Million m3)'!AC11:AC14)</f>
        <v>0</v>
      </c>
      <c r="AD7" s="116">
        <v>0</v>
      </c>
      <c r="AE7" s="116">
        <f>SUM('Quarter (Million m3)'!M11:M14)</f>
        <v>0</v>
      </c>
      <c r="AF7" s="117">
        <f>SUM('Quarter (Million m3)'!AF11:AF14)</f>
        <v>0</v>
      </c>
      <c r="AG7" s="116">
        <f>SUM('Quarter (Million m3)'!AG11:AG14)</f>
        <v>1524.97</v>
      </c>
    </row>
    <row r="8" spans="1:33" ht="20.25" customHeight="1" x14ac:dyDescent="0.35">
      <c r="A8" s="144">
        <v>2002</v>
      </c>
      <c r="B8" s="116">
        <f>SUM('Quarter (Million m3)'!B15:B18)</f>
        <v>611.27</v>
      </c>
      <c r="C8" s="116">
        <f>SUM('Quarter (Million m3)'!C15:C18)</f>
        <v>0</v>
      </c>
      <c r="D8" s="116">
        <f>SUM('Quarter (Million m3)'!D15:D18)</f>
        <v>0</v>
      </c>
      <c r="E8" s="116">
        <f>SUM('Quarter (Million m3)'!E15:E18)</f>
        <v>0</v>
      </c>
      <c r="F8" s="116">
        <f>SUM('Quarter (Million m3)'!F15:F18)</f>
        <v>3392</v>
      </c>
      <c r="G8" s="116">
        <f>SUM('Quarter (Million m3)'!G15:G18)</f>
        <v>0</v>
      </c>
      <c r="H8" s="116">
        <f>SUM('Quarter (Million m3)'!H15:H18)</f>
        <v>0</v>
      </c>
      <c r="I8" s="116">
        <f>SUM('Quarter (Million m3)'!I15:I18)</f>
        <v>3392</v>
      </c>
      <c r="J8" s="117">
        <f>SUM('Quarter (Million m3)'!J15:J18)</f>
        <v>4003.27</v>
      </c>
      <c r="K8" s="116">
        <f>SUM('Quarter (Million m3)'!K15:K18)</f>
        <v>0</v>
      </c>
      <c r="L8" s="116">
        <v>0</v>
      </c>
      <c r="M8" s="116">
        <v>0</v>
      </c>
      <c r="N8" s="116">
        <v>0</v>
      </c>
      <c r="O8" s="116">
        <v>0</v>
      </c>
      <c r="P8" s="116">
        <v>0</v>
      </c>
      <c r="Q8" s="116">
        <v>0</v>
      </c>
      <c r="R8" s="116">
        <v>0</v>
      </c>
      <c r="S8" s="116">
        <v>0</v>
      </c>
      <c r="T8" s="116">
        <v>0</v>
      </c>
      <c r="U8" s="116">
        <v>0</v>
      </c>
      <c r="V8" s="116">
        <v>0</v>
      </c>
      <c r="W8" s="116">
        <f>SUM('Quarter (Million m3)'!W15:W18)</f>
        <v>0</v>
      </c>
      <c r="X8" s="116">
        <f>SUM('Quarter (Million m3)'!X15:X18)</f>
        <v>0</v>
      </c>
      <c r="Y8" s="116">
        <v>0</v>
      </c>
      <c r="Z8" s="116">
        <f>SUM('Quarter (Million m3)'!Z15:Z18)</f>
        <v>0</v>
      </c>
      <c r="AA8" s="116">
        <v>0</v>
      </c>
      <c r="AB8" s="116">
        <v>0</v>
      </c>
      <c r="AC8" s="116">
        <f>SUM('Quarter (Million m3)'!AC15:AC18)</f>
        <v>0</v>
      </c>
      <c r="AD8" s="116">
        <v>0</v>
      </c>
      <c r="AE8" s="116">
        <f>SUM('Quarter (Million m3)'!M15:M18)</f>
        <v>0</v>
      </c>
      <c r="AF8" s="117">
        <f>SUM('Quarter (Million m3)'!AF15:AF18)</f>
        <v>0</v>
      </c>
      <c r="AG8" s="116">
        <f>SUM('Quarter (Million m3)'!AG15:AG18)</f>
        <v>4003.27</v>
      </c>
    </row>
    <row r="9" spans="1:33" ht="20.25" customHeight="1" x14ac:dyDescent="0.35">
      <c r="A9" s="144">
        <v>2003</v>
      </c>
      <c r="B9" s="116">
        <f>SUM('Quarter (Million m3)'!B19:B22)</f>
        <v>400.96999999999997</v>
      </c>
      <c r="C9" s="116">
        <f>SUM('Quarter (Million m3)'!C19:C22)</f>
        <v>0</v>
      </c>
      <c r="D9" s="116">
        <f>SUM('Quarter (Million m3)'!D19:D22)</f>
        <v>0</v>
      </c>
      <c r="E9" s="116">
        <f>SUM('Quarter (Million m3)'!E19:E22)</f>
        <v>62.27</v>
      </c>
      <c r="F9" s="116">
        <f>SUM('Quarter (Million m3)'!F19:F22)</f>
        <v>6265</v>
      </c>
      <c r="G9" s="116">
        <f>SUM('Quarter (Million m3)'!G19:G22)</f>
        <v>0</v>
      </c>
      <c r="H9" s="116">
        <f>SUM('Quarter (Million m3)'!H19:H22)</f>
        <v>0</v>
      </c>
      <c r="I9" s="116">
        <f>SUM('Quarter (Million m3)'!I19:I22)</f>
        <v>6327.27</v>
      </c>
      <c r="J9" s="117">
        <f>SUM('Quarter (Million m3)'!J19:J22)</f>
        <v>6728.24</v>
      </c>
      <c r="K9" s="116">
        <f>SUM('Quarter (Million m3)'!K19:K22)</f>
        <v>0</v>
      </c>
      <c r="L9" s="116">
        <v>0</v>
      </c>
      <c r="M9" s="116">
        <v>0</v>
      </c>
      <c r="N9" s="116">
        <v>0</v>
      </c>
      <c r="O9" s="116">
        <v>0</v>
      </c>
      <c r="P9" s="116">
        <v>0</v>
      </c>
      <c r="Q9" s="116">
        <v>0</v>
      </c>
      <c r="R9" s="116">
        <v>0</v>
      </c>
      <c r="S9" s="116">
        <v>0</v>
      </c>
      <c r="T9" s="116">
        <v>0</v>
      </c>
      <c r="U9" s="116">
        <v>0</v>
      </c>
      <c r="V9" s="116">
        <v>0</v>
      </c>
      <c r="W9" s="116">
        <f>SUM('Quarter (Million m3)'!W19:W22)</f>
        <v>0</v>
      </c>
      <c r="X9" s="116">
        <f>SUM('Quarter (Million m3)'!X19:X22)</f>
        <v>0</v>
      </c>
      <c r="Y9" s="116">
        <v>0</v>
      </c>
      <c r="Z9" s="116">
        <f>SUM('Quarter (Million m3)'!Z19:Z22)</f>
        <v>0</v>
      </c>
      <c r="AA9" s="116">
        <v>0</v>
      </c>
      <c r="AB9" s="116">
        <v>0</v>
      </c>
      <c r="AC9" s="116">
        <f>SUM('Quarter (Million m3)'!AC19:AC22)</f>
        <v>0</v>
      </c>
      <c r="AD9" s="116">
        <v>0</v>
      </c>
      <c r="AE9" s="116">
        <f>SUM('Quarter (Million m3)'!M19:M22)</f>
        <v>0</v>
      </c>
      <c r="AF9" s="117">
        <f>SUM('Quarter (Million m3)'!AF19:AF22)</f>
        <v>0</v>
      </c>
      <c r="AG9" s="116">
        <f>SUM('Quarter (Million m3)'!AG19:AG22)</f>
        <v>6728.24</v>
      </c>
    </row>
    <row r="10" spans="1:33" ht="20.25" customHeight="1" x14ac:dyDescent="0.35">
      <c r="A10" s="144">
        <v>2004</v>
      </c>
      <c r="B10" s="116">
        <f>SUM('Quarter (Million m3)'!B23:B26)</f>
        <v>2339.1000000000004</v>
      </c>
      <c r="C10" s="116">
        <f>SUM('Quarter (Million m3)'!C23:C26)</f>
        <v>0</v>
      </c>
      <c r="D10" s="116">
        <f>SUM('Quarter (Million m3)'!D23:D26)</f>
        <v>0</v>
      </c>
      <c r="E10" s="116">
        <f>SUM('Quarter (Million m3)'!E23:E26)</f>
        <v>998.85000000000014</v>
      </c>
      <c r="F10" s="116">
        <f>SUM('Quarter (Million m3)'!F23:F26)</f>
        <v>7460.74</v>
      </c>
      <c r="G10" s="116">
        <f>SUM('Quarter (Million m3)'!G23:G26)</f>
        <v>0</v>
      </c>
      <c r="H10" s="116">
        <f>SUM('Quarter (Million m3)'!H23:H26)</f>
        <v>0</v>
      </c>
      <c r="I10" s="116">
        <f>SUM('Quarter (Million m3)'!I23:I26)</f>
        <v>8459.59</v>
      </c>
      <c r="J10" s="117">
        <f>SUM('Quarter (Million m3)'!J23:J26)</f>
        <v>10798.689999999999</v>
      </c>
      <c r="K10" s="116">
        <f>SUM('Quarter (Million m3)'!K23:K26)</f>
        <v>0</v>
      </c>
      <c r="L10" s="116">
        <v>0</v>
      </c>
      <c r="M10" s="116">
        <v>0</v>
      </c>
      <c r="N10" s="116">
        <v>0</v>
      </c>
      <c r="O10" s="116">
        <v>0</v>
      </c>
      <c r="P10" s="116">
        <v>0</v>
      </c>
      <c r="Q10" s="116">
        <v>0</v>
      </c>
      <c r="R10" s="116">
        <v>0</v>
      </c>
      <c r="S10" s="116">
        <v>0</v>
      </c>
      <c r="T10" s="116">
        <v>0</v>
      </c>
      <c r="U10" s="116">
        <v>0</v>
      </c>
      <c r="V10" s="116">
        <v>0</v>
      </c>
      <c r="W10" s="116">
        <f>SUM('Quarter (Million m3)'!W23:W26)</f>
        <v>0</v>
      </c>
      <c r="X10" s="116">
        <f>SUM('Quarter (Million m3)'!X23:X26)</f>
        <v>0</v>
      </c>
      <c r="Y10" s="116">
        <v>0</v>
      </c>
      <c r="Z10" s="116">
        <f>SUM('Quarter (Million m3)'!Z23:Z26)</f>
        <v>0</v>
      </c>
      <c r="AA10" s="116">
        <v>0</v>
      </c>
      <c r="AB10" s="116">
        <v>0</v>
      </c>
      <c r="AC10" s="116">
        <f>SUM('Quarter (Million m3)'!AC23:AC26)</f>
        <v>0</v>
      </c>
      <c r="AD10" s="116">
        <v>0</v>
      </c>
      <c r="AE10" s="116">
        <f>SUM('Quarter (Million m3)'!M23:M26)</f>
        <v>0</v>
      </c>
      <c r="AF10" s="117">
        <f>SUM('Quarter (Million m3)'!AF23:AF26)</f>
        <v>0</v>
      </c>
      <c r="AG10" s="116">
        <f>SUM('Quarter (Million m3)'!AG23:AG26)</f>
        <v>10798.7</v>
      </c>
    </row>
    <row r="11" spans="1:33" ht="20.25" customHeight="1" x14ac:dyDescent="0.35">
      <c r="A11" s="144">
        <v>2005</v>
      </c>
      <c r="B11" s="116">
        <f>SUM('Quarter (Million m3)'!B27:B30)</f>
        <v>2203.46</v>
      </c>
      <c r="C11" s="116">
        <f>SUM('Quarter (Million m3)'!C27:C30)</f>
        <v>0</v>
      </c>
      <c r="D11" s="116">
        <f>SUM('Quarter (Million m3)'!D27:D30)</f>
        <v>0</v>
      </c>
      <c r="E11" s="116">
        <f>SUM('Quarter (Million m3)'!E27:E30)</f>
        <v>766.3599999999999</v>
      </c>
      <c r="F11" s="116">
        <f>SUM('Quarter (Million m3)'!F27:F30)</f>
        <v>10538.46</v>
      </c>
      <c r="G11" s="116">
        <f>SUM('Quarter (Million m3)'!G27:G30)</f>
        <v>0</v>
      </c>
      <c r="H11" s="116">
        <f>SUM('Quarter (Million m3)'!H27:H30)</f>
        <v>0</v>
      </c>
      <c r="I11" s="116">
        <f>SUM('Quarter (Million m3)'!I27:I30)</f>
        <v>11304.83</v>
      </c>
      <c r="J11" s="117">
        <f>SUM('Quarter (Million m3)'!J27:J30)</f>
        <v>13508.289999999999</v>
      </c>
      <c r="K11" s="116">
        <f>SUM('Quarter (Million m3)'!K27:K30)</f>
        <v>419.18</v>
      </c>
      <c r="L11" s="116">
        <v>0</v>
      </c>
      <c r="M11" s="116">
        <f>SUM('Quarter (Million m3)'!M27:M30)</f>
        <v>0</v>
      </c>
      <c r="N11" s="116">
        <f>SUM('Quarter (Million m3)'!N27:N30)</f>
        <v>0</v>
      </c>
      <c r="O11" s="116">
        <v>0</v>
      </c>
      <c r="P11" s="116">
        <v>0</v>
      </c>
      <c r="Q11" s="116">
        <f>SUM('Quarter (Million m3)'!Q27:Q30)</f>
        <v>0</v>
      </c>
      <c r="R11" s="116">
        <f>SUM('Quarter (Million m3)'!R27:R30)</f>
        <v>0</v>
      </c>
      <c r="S11" s="116">
        <f>SUM('Quarter (Million m3)'!S27:S30)</f>
        <v>0</v>
      </c>
      <c r="T11" s="116">
        <v>0</v>
      </c>
      <c r="U11" s="116">
        <f>SUM('Quarter (Million m3)'!U27:U30)</f>
        <v>0</v>
      </c>
      <c r="V11" s="116">
        <f>SUM('Quarter (Million m3)'!V27:V30)</f>
        <v>0</v>
      </c>
      <c r="W11" s="116">
        <f>SUM('Quarter (Million m3)'!W27:W30)</f>
        <v>0</v>
      </c>
      <c r="X11" s="116">
        <f>SUM('Quarter (Million m3)'!X27:X30)</f>
        <v>0</v>
      </c>
      <c r="Y11" s="116">
        <f>SUM('Quarter (Million m3)'!Y27:Y30)</f>
        <v>0</v>
      </c>
      <c r="Z11" s="116">
        <f>SUM('Quarter (Million m3)'!Z27:Z30)</f>
        <v>0</v>
      </c>
      <c r="AA11" s="116">
        <f>SUM('Quarter (Million m3)'!AA27:AA30)</f>
        <v>0</v>
      </c>
      <c r="AB11" s="116">
        <f>SUM('Quarter (Million m3)'!AB27:AB30)</f>
        <v>0</v>
      </c>
      <c r="AC11" s="116">
        <f>SUM('Quarter (Million m3)'!AC27:AC30)</f>
        <v>80.459999999999994</v>
      </c>
      <c r="AD11" s="116">
        <f>SUM('Quarter (Million m3)'!AD27:AD30)</f>
        <v>0</v>
      </c>
      <c r="AE11" s="116">
        <f>SUM('Quarter (Million m3)'!AE27:AE30)</f>
        <v>0</v>
      </c>
      <c r="AF11" s="117">
        <f>SUM('Quarter (Million m3)'!AF27:AF30)</f>
        <v>499.64000000000004</v>
      </c>
      <c r="AG11" s="116">
        <f>SUM('Quarter (Million m3)'!AG27:AG30)</f>
        <v>14007.909999999998</v>
      </c>
    </row>
    <row r="12" spans="1:33" ht="20.25" customHeight="1" x14ac:dyDescent="0.35">
      <c r="A12" s="144">
        <v>2006</v>
      </c>
      <c r="B12" s="116">
        <f>SUM('Quarter (Million m3)'!B31:B34)</f>
        <v>2787.5099999999998</v>
      </c>
      <c r="C12" s="116">
        <f>SUM('Quarter (Million m3)'!C31:C34)</f>
        <v>839.98</v>
      </c>
      <c r="D12" s="116">
        <f>SUM('Quarter (Million m3)'!D31:D34)</f>
        <v>3996.65</v>
      </c>
      <c r="E12" s="116">
        <f>SUM('Quarter (Million m3)'!E31:E34)</f>
        <v>312.94</v>
      </c>
      <c r="F12" s="116">
        <f>SUM('Quarter (Million m3)'!F31:F34)</f>
        <v>9693.56</v>
      </c>
      <c r="G12" s="116">
        <f>SUM('Quarter (Million m3)'!G31:G34)</f>
        <v>0</v>
      </c>
      <c r="H12" s="116">
        <f>SUM('Quarter (Million m3)'!H31:H34)</f>
        <v>0</v>
      </c>
      <c r="I12" s="116">
        <f>SUM('Quarter (Million m3)'!I31:I34)</f>
        <v>14003.15</v>
      </c>
      <c r="J12" s="117">
        <f>SUM('Quarter (Million m3)'!J31:J34)</f>
        <v>17630.64</v>
      </c>
      <c r="K12" s="116">
        <f>SUM('Quarter (Million m3)'!K31:K34)</f>
        <v>1897.7999999999997</v>
      </c>
      <c r="L12" s="116">
        <v>0</v>
      </c>
      <c r="M12" s="116">
        <f>SUM('Quarter (Million m3)'!M31:M34)</f>
        <v>0</v>
      </c>
      <c r="N12" s="116">
        <f>SUM('Quarter (Million m3)'!N31:N34)</f>
        <v>0</v>
      </c>
      <c r="O12" s="116">
        <v>0</v>
      </c>
      <c r="P12" s="116">
        <v>0</v>
      </c>
      <c r="Q12" s="116">
        <f>SUM('Quarter (Million m3)'!Q31:Q34)</f>
        <v>0</v>
      </c>
      <c r="R12" s="116">
        <f>SUM('Quarter (Million m3)'!R31:R34)</f>
        <v>1141.8799999999999</v>
      </c>
      <c r="S12" s="116">
        <f>SUM('Quarter (Million m3)'!S31:S34)</f>
        <v>0</v>
      </c>
      <c r="T12" s="116">
        <v>0</v>
      </c>
      <c r="U12" s="116">
        <f>SUM('Quarter (Million m3)'!U31:U34)</f>
        <v>0</v>
      </c>
      <c r="V12" s="116">
        <f>SUM('Quarter (Million m3)'!V31:V34)</f>
        <v>0</v>
      </c>
      <c r="W12" s="116">
        <f>SUM('Quarter (Million m3)'!W31:W34)</f>
        <v>0</v>
      </c>
      <c r="X12" s="116">
        <f>SUM('Quarter (Million m3)'!X31:X34)</f>
        <v>0</v>
      </c>
      <c r="Y12" s="116">
        <f>SUM('Quarter (Million m3)'!Y31:Y34)</f>
        <v>0</v>
      </c>
      <c r="Z12" s="116">
        <f>SUM('Quarter (Million m3)'!Z31:Z34)</f>
        <v>71.36</v>
      </c>
      <c r="AA12" s="116">
        <f>SUM('Quarter (Million m3)'!AA31:AA34)</f>
        <v>0</v>
      </c>
      <c r="AB12" s="116">
        <f>SUM('Quarter (Million m3)'!AB31:AB34)</f>
        <v>0</v>
      </c>
      <c r="AC12" s="116">
        <f>SUM('Quarter (Million m3)'!AC31:AC34)</f>
        <v>331.04</v>
      </c>
      <c r="AD12" s="116">
        <f>SUM('Quarter (Million m3)'!AD31:AD34)</f>
        <v>0</v>
      </c>
      <c r="AE12" s="116">
        <f>SUM('Quarter (Million m3)'!AE31:AE34)</f>
        <v>0</v>
      </c>
      <c r="AF12" s="117">
        <f>SUM('Quarter (Million m3)'!AF31:AF34)</f>
        <v>3442.08</v>
      </c>
      <c r="AG12" s="116">
        <f>SUM('Quarter (Million m3)'!AG31:AG34)</f>
        <v>21072.71</v>
      </c>
    </row>
    <row r="13" spans="1:33" ht="20.25" customHeight="1" x14ac:dyDescent="0.35">
      <c r="A13" s="144">
        <v>2007</v>
      </c>
      <c r="B13" s="116">
        <f>SUM('Quarter (Million m3)'!B35:B38)</f>
        <v>592.77</v>
      </c>
      <c r="C13" s="116">
        <f>SUM('Quarter (Million m3)'!C35:C38)</f>
        <v>7106.66</v>
      </c>
      <c r="D13" s="116">
        <f>SUM('Quarter (Million m3)'!D35:D38)</f>
        <v>12678.71</v>
      </c>
      <c r="E13" s="116">
        <f>SUM('Quarter (Million m3)'!E35:E38)</f>
        <v>973.93000000000006</v>
      </c>
      <c r="F13" s="116">
        <f>SUM('Quarter (Million m3)'!F35:F38)</f>
        <v>6686.1200000000008</v>
      </c>
      <c r="G13" s="116">
        <f>SUM('Quarter (Million m3)'!G35:G38)</f>
        <v>0</v>
      </c>
      <c r="H13" s="116">
        <f>SUM('Quarter (Million m3)'!H35:H38)</f>
        <v>0</v>
      </c>
      <c r="I13" s="116">
        <f>SUM('Quarter (Million m3)'!I35:I38)</f>
        <v>20338.760000000002</v>
      </c>
      <c r="J13" s="117">
        <f>SUM('Quarter (Million m3)'!J35:J38)</f>
        <v>28038.190000000002</v>
      </c>
      <c r="K13" s="116">
        <f>SUM('Quarter (Million m3)'!K35:K38)</f>
        <v>643.19999999999993</v>
      </c>
      <c r="L13" s="116">
        <v>0</v>
      </c>
      <c r="M13" s="116">
        <f>SUM('Quarter (Million m3)'!M35:M38)</f>
        <v>0</v>
      </c>
      <c r="N13" s="116">
        <f>SUM('Quarter (Million m3)'!N35:N38)</f>
        <v>0</v>
      </c>
      <c r="O13" s="116">
        <v>0</v>
      </c>
      <c r="P13" s="116">
        <v>0</v>
      </c>
      <c r="Q13" s="116">
        <f>SUM('Quarter (Million m3)'!Q35:Q38)</f>
        <v>0</v>
      </c>
      <c r="R13" s="116">
        <f>SUM('Quarter (Million m3)'!R35:R38)</f>
        <v>160.38999999999999</v>
      </c>
      <c r="S13" s="116">
        <f>SUM('Quarter (Million m3)'!S35:S38)</f>
        <v>0</v>
      </c>
      <c r="T13" s="116">
        <v>0</v>
      </c>
      <c r="U13" s="116">
        <f>SUM('Quarter (Million m3)'!U35:U38)</f>
        <v>0</v>
      </c>
      <c r="V13" s="116">
        <f>SUM('Quarter (Million m3)'!V35:V38)</f>
        <v>0</v>
      </c>
      <c r="W13" s="116">
        <f>SUM('Quarter (Million m3)'!W35:W38)</f>
        <v>0</v>
      </c>
      <c r="X13" s="116">
        <f>SUM('Quarter (Million m3)'!X35:X38)</f>
        <v>0</v>
      </c>
      <c r="Y13" s="116">
        <f>SUM('Quarter (Million m3)'!Y35:Y38)</f>
        <v>0</v>
      </c>
      <c r="Z13" s="116">
        <f>SUM('Quarter (Million m3)'!Z35:Z38)</f>
        <v>246.7</v>
      </c>
      <c r="AA13" s="116">
        <f>SUM('Quarter (Million m3)'!AA35:AA38)</f>
        <v>0</v>
      </c>
      <c r="AB13" s="116">
        <f>SUM('Quarter (Million m3)'!AB35:AB38)</f>
        <v>0</v>
      </c>
      <c r="AC13" s="116">
        <f>SUM('Quarter (Million m3)'!AC35:AC38)</f>
        <v>353.01000000000005</v>
      </c>
      <c r="AD13" s="116">
        <f>SUM('Quarter (Million m3)'!AD35:AD38)</f>
        <v>0</v>
      </c>
      <c r="AE13" s="116">
        <f>SUM('Quarter (Million m3)'!AE35:AE38)</f>
        <v>0</v>
      </c>
      <c r="AF13" s="117">
        <f>SUM('Quarter (Million m3)'!AF35:AF38)</f>
        <v>1403.31</v>
      </c>
      <c r="AG13" s="116">
        <f>SUM('Quarter (Million m3)'!AG35:AG38)</f>
        <v>29441.54</v>
      </c>
    </row>
    <row r="14" spans="1:33" ht="20.25" customHeight="1" x14ac:dyDescent="0.35">
      <c r="A14" s="144">
        <v>2008</v>
      </c>
      <c r="B14" s="116">
        <f>SUM('Quarter (Million m3)'!B39:B42)</f>
        <v>1126.82</v>
      </c>
      <c r="C14" s="116">
        <f>SUM('Quarter (Million m3)'!C39:C42)</f>
        <v>8439.58</v>
      </c>
      <c r="D14" s="116">
        <f>SUM('Quarter (Million m3)'!D39:D42)</f>
        <v>15797.519999999999</v>
      </c>
      <c r="E14" s="116">
        <f>SUM('Quarter (Million m3)'!E39:E42)</f>
        <v>2453.98</v>
      </c>
      <c r="F14" s="116">
        <f>SUM('Quarter (Million m3)'!F39:F42)</f>
        <v>7276.63</v>
      </c>
      <c r="G14" s="116">
        <f>SUM('Quarter (Million m3)'!G39:G42)</f>
        <v>157.93</v>
      </c>
      <c r="H14" s="116">
        <f>SUM('Quarter (Million m3)'!H39:H42)</f>
        <v>0</v>
      </c>
      <c r="I14" s="116">
        <f>SUM('Quarter (Million m3)'!I39:I42)</f>
        <v>25686.07</v>
      </c>
      <c r="J14" s="117">
        <f>SUM('Quarter (Million m3)'!J39:J42)</f>
        <v>35252.47</v>
      </c>
      <c r="K14" s="116">
        <f>SUM('Quarter (Million m3)'!K39:K42)</f>
        <v>291.32</v>
      </c>
      <c r="L14" s="116">
        <v>0</v>
      </c>
      <c r="M14" s="116">
        <f>SUM('Quarter (Million m3)'!M39:M42)</f>
        <v>0</v>
      </c>
      <c r="N14" s="116">
        <f>SUM('Quarter (Million m3)'!N39:N42)</f>
        <v>0</v>
      </c>
      <c r="O14" s="116">
        <v>0</v>
      </c>
      <c r="P14" s="116">
        <v>0</v>
      </c>
      <c r="Q14" s="116">
        <f>SUM('Quarter (Million m3)'!Q39:Q42)</f>
        <v>0</v>
      </c>
      <c r="R14" s="116">
        <f>SUM('Quarter (Million m3)'!R39:R42)</f>
        <v>0</v>
      </c>
      <c r="S14" s="116">
        <f>SUM('Quarter (Million m3)'!S39:S42)</f>
        <v>0</v>
      </c>
      <c r="T14" s="116">
        <v>0</v>
      </c>
      <c r="U14" s="116">
        <f>SUM('Quarter (Million m3)'!U39:U42)</f>
        <v>0</v>
      </c>
      <c r="V14" s="116">
        <f>SUM('Quarter (Million m3)'!V39:V42)</f>
        <v>0</v>
      </c>
      <c r="W14" s="116">
        <f>SUM('Quarter (Million m3)'!W39:W42)</f>
        <v>0</v>
      </c>
      <c r="X14" s="116">
        <f>SUM('Quarter (Million m3)'!X39:X42)</f>
        <v>0</v>
      </c>
      <c r="Y14" s="116">
        <f>SUM('Quarter (Million m3)'!Y39:Y42)</f>
        <v>0</v>
      </c>
      <c r="Z14" s="116">
        <f>SUM('Quarter (Million m3)'!Z39:Z42)</f>
        <v>0</v>
      </c>
      <c r="AA14" s="116">
        <f>SUM('Quarter (Million m3)'!AA39:AA42)</f>
        <v>0</v>
      </c>
      <c r="AB14" s="116">
        <f>SUM('Quarter (Million m3)'!AB39:AB42)</f>
        <v>0</v>
      </c>
      <c r="AC14" s="116">
        <f>SUM('Quarter (Million m3)'!AC39:AC42)</f>
        <v>543.46</v>
      </c>
      <c r="AD14" s="116">
        <f>SUM('Quarter (Million m3)'!AD39:AD42)</f>
        <v>0</v>
      </c>
      <c r="AE14" s="116">
        <f>SUM('Quarter (Million m3)'!AE39:AE42)</f>
        <v>0</v>
      </c>
      <c r="AF14" s="117">
        <f>SUM('Quarter (Million m3)'!AF39:AF42)</f>
        <v>834.78</v>
      </c>
      <c r="AG14" s="116">
        <f>SUM('Quarter (Million m3)'!AG39:AG42)</f>
        <v>36087.210000000006</v>
      </c>
    </row>
    <row r="15" spans="1:33" ht="20.25" customHeight="1" x14ac:dyDescent="0.35">
      <c r="A15" s="144">
        <v>2009</v>
      </c>
      <c r="B15" s="116">
        <f>SUM('Quarter (Million m3)'!B43:B46)</f>
        <v>728.03</v>
      </c>
      <c r="C15" s="116">
        <f>SUM('Quarter (Million m3)'!C43:C46)</f>
        <v>6474.7000000000007</v>
      </c>
      <c r="D15" s="116">
        <f>SUM('Quarter (Million m3)'!D43:D46)</f>
        <v>16210.619999999999</v>
      </c>
      <c r="E15" s="116">
        <f>SUM('Quarter (Million m3)'!E43:E46)</f>
        <v>2119.98</v>
      </c>
      <c r="F15" s="116">
        <f>SUM('Quarter (Million m3)'!F43:F46)</f>
        <v>5147.1399999999994</v>
      </c>
      <c r="G15" s="116">
        <f>SUM('Quarter (Million m3)'!G43:G46)</f>
        <v>583.48</v>
      </c>
      <c r="H15" s="116">
        <f>SUM('Quarter (Million m3)'!H43:H46)</f>
        <v>628.32999999999993</v>
      </c>
      <c r="I15" s="116">
        <f>SUM('Quarter (Million m3)'!I43:I46)</f>
        <v>24689.54</v>
      </c>
      <c r="J15" s="117">
        <f>SUM('Quarter (Million m3)'!J43:J46)</f>
        <v>31892.269999999997</v>
      </c>
      <c r="K15" s="116">
        <f>SUM('Quarter (Million m3)'!K43:K46)</f>
        <v>1598.8899999999999</v>
      </c>
      <c r="L15" s="116">
        <v>0</v>
      </c>
      <c r="M15" s="116">
        <f>SUM('Quarter (Million m3)'!M43:M46)</f>
        <v>165.20999999999998</v>
      </c>
      <c r="N15" s="116">
        <f>SUM('Quarter (Million m3)'!N43:N46)</f>
        <v>0</v>
      </c>
      <c r="O15" s="116">
        <v>0</v>
      </c>
      <c r="P15" s="116">
        <v>0</v>
      </c>
      <c r="Q15" s="116">
        <f>SUM('Quarter (Million m3)'!Q43:Q46)</f>
        <v>0</v>
      </c>
      <c r="R15" s="116">
        <f>SUM('Quarter (Million m3)'!R43:R46)</f>
        <v>175.39</v>
      </c>
      <c r="S15" s="116">
        <f>SUM('Quarter (Million m3)'!S43:S46)</f>
        <v>0</v>
      </c>
      <c r="T15" s="116">
        <v>0</v>
      </c>
      <c r="U15" s="116">
        <f>SUM('Quarter (Million m3)'!U43:U46)</f>
        <v>0</v>
      </c>
      <c r="V15" s="116">
        <f>SUM('Quarter (Million m3)'!V43:V46)</f>
        <v>0</v>
      </c>
      <c r="W15" s="116">
        <f>SUM('Quarter (Million m3)'!W43:W46)</f>
        <v>129.11000000000001</v>
      </c>
      <c r="X15" s="116">
        <f>SUM('Quarter (Million m3)'!X43:X46)</f>
        <v>0</v>
      </c>
      <c r="Y15" s="116">
        <f>SUM('Quarter (Million m3)'!Y43:Y46)</f>
        <v>0</v>
      </c>
      <c r="Z15" s="116">
        <f>SUM('Quarter (Million m3)'!Z43:Z46)</f>
        <v>6966.6900000000005</v>
      </c>
      <c r="AA15" s="116">
        <f>SUM('Quarter (Million m3)'!AA43:AA46)</f>
        <v>0</v>
      </c>
      <c r="AB15" s="116">
        <f>SUM('Quarter (Million m3)'!AB43:AB46)</f>
        <v>0</v>
      </c>
      <c r="AC15" s="116">
        <f>SUM('Quarter (Million m3)'!AC43:AC46)</f>
        <v>1243.78</v>
      </c>
      <c r="AD15" s="116">
        <f>SUM('Quarter (Million m3)'!AD43:AD46)</f>
        <v>0</v>
      </c>
      <c r="AE15" s="116">
        <f>SUM('Quarter (Million m3)'!AE43:AE46)</f>
        <v>0</v>
      </c>
      <c r="AF15" s="117">
        <f>SUM('Quarter (Million m3)'!AF43:AF46)</f>
        <v>10279.07</v>
      </c>
      <c r="AG15" s="116">
        <f>SUM('Quarter (Million m3)'!AG43:AG46)</f>
        <v>42171.360000000001</v>
      </c>
    </row>
    <row r="16" spans="1:33" ht="20.25" customHeight="1" x14ac:dyDescent="0.35">
      <c r="A16" s="144">
        <v>2010</v>
      </c>
      <c r="B16" s="116">
        <f>SUM('Quarter (Million m3)'!B47:B50)</f>
        <v>1244.74</v>
      </c>
      <c r="C16" s="116">
        <f>SUM('Quarter (Million m3)'!C47:C50)</f>
        <v>8164.08</v>
      </c>
      <c r="D16" s="116">
        <f>SUM('Quarter (Million m3)'!D47:D50)</f>
        <v>17553.339999999997</v>
      </c>
      <c r="E16" s="116">
        <f>SUM('Quarter (Million m3)'!E47:E50)</f>
        <v>2214.8500000000004</v>
      </c>
      <c r="F16" s="116">
        <f>SUM('Quarter (Million m3)'!F47:F50)</f>
        <v>5257.64</v>
      </c>
      <c r="G16" s="116">
        <f>SUM('Quarter (Million m3)'!G47:G50)</f>
        <v>698.24</v>
      </c>
      <c r="H16" s="116">
        <f>SUM('Quarter (Million m3)'!H47:H50)</f>
        <v>1145.25</v>
      </c>
      <c r="I16" s="116">
        <f>SUM('Quarter (Million m3)'!I47:I50)</f>
        <v>26869.35</v>
      </c>
      <c r="J16" s="117">
        <f>SUM('Quarter (Million m3)'!J47:J50)</f>
        <v>36278.17</v>
      </c>
      <c r="K16" s="116">
        <f>SUM('Quarter (Million m3)'!K47:K50)</f>
        <v>1071.4799999999998</v>
      </c>
      <c r="L16" s="116">
        <v>0</v>
      </c>
      <c r="M16" s="116">
        <f>SUM('Quarter (Million m3)'!M47:M50)</f>
        <v>0</v>
      </c>
      <c r="N16" s="116">
        <f>SUM('Quarter (Million m3)'!N47:N50)</f>
        <v>0</v>
      </c>
      <c r="O16" s="116">
        <v>0</v>
      </c>
      <c r="P16" s="116">
        <v>0</v>
      </c>
      <c r="Q16" s="116">
        <f>SUM('Quarter (Million m3)'!Q47:Q50)</f>
        <v>0</v>
      </c>
      <c r="R16" s="116">
        <f>SUM('Quarter (Million m3)'!R47:R50)</f>
        <v>118.02000000000001</v>
      </c>
      <c r="S16" s="116">
        <f>SUM('Quarter (Million m3)'!S47:S50)</f>
        <v>0</v>
      </c>
      <c r="T16" s="116">
        <v>0</v>
      </c>
      <c r="U16" s="116">
        <f>SUM('Quarter (Million m3)'!U47:U50)</f>
        <v>0</v>
      </c>
      <c r="V16" s="116">
        <f>SUM('Quarter (Million m3)'!V47:V50)</f>
        <v>343.35</v>
      </c>
      <c r="W16" s="116">
        <f>SUM('Quarter (Million m3)'!W47:W50)</f>
        <v>832.12</v>
      </c>
      <c r="X16" s="116">
        <f>SUM('Quarter (Million m3)'!X47:X50)</f>
        <v>0</v>
      </c>
      <c r="Y16" s="116">
        <f>SUM('Quarter (Million m3)'!Y47:Y50)</f>
        <v>0</v>
      </c>
      <c r="Z16" s="116">
        <f>SUM('Quarter (Million m3)'!Z47:Z50)</f>
        <v>14951.29</v>
      </c>
      <c r="AA16" s="116">
        <f>SUM('Quarter (Million m3)'!AA47:AA50)</f>
        <v>0</v>
      </c>
      <c r="AB16" s="116">
        <f>SUM('Quarter (Million m3)'!AB47:AB50)</f>
        <v>0</v>
      </c>
      <c r="AC16" s="116">
        <f>SUM('Quarter (Million m3)'!AC47:AC50)</f>
        <v>1547.7300000000002</v>
      </c>
      <c r="AD16" s="116">
        <f>SUM('Quarter (Million m3)'!AD47:AD50)</f>
        <v>0</v>
      </c>
      <c r="AE16" s="116">
        <f>SUM('Quarter (Million m3)'!AE47:AE50)</f>
        <v>167.66</v>
      </c>
      <c r="AF16" s="117">
        <f>SUM('Quarter (Million m3)'!AF47:AF50)</f>
        <v>19031.629999999997</v>
      </c>
      <c r="AG16" s="116">
        <f>SUM('Quarter (Million m3)'!AG47:AG50)</f>
        <v>55309.8</v>
      </c>
    </row>
    <row r="17" spans="1:33" ht="20.25" customHeight="1" x14ac:dyDescent="0.35">
      <c r="A17" s="144">
        <v>2011</v>
      </c>
      <c r="B17" s="116">
        <f>SUM('Quarter (Million m3)'!B51:B54)</f>
        <v>368.40000000000003</v>
      </c>
      <c r="C17" s="116">
        <f>SUM('Quarter (Million m3)'!C51:C54)</f>
        <v>6446.97</v>
      </c>
      <c r="D17" s="116">
        <f>SUM('Quarter (Million m3)'!D51:D54)</f>
        <v>14886.24</v>
      </c>
      <c r="E17" s="116">
        <f>SUM('Quarter (Million m3)'!E51:E54)</f>
        <v>3546.98</v>
      </c>
      <c r="F17" s="116">
        <f>SUM('Quarter (Million m3)'!F51:F54)</f>
        <v>2770.23</v>
      </c>
      <c r="G17" s="116">
        <f>SUM('Quarter (Million m3)'!G51:G54)</f>
        <v>805.65000000000009</v>
      </c>
      <c r="H17" s="116">
        <f>SUM('Quarter (Million m3)'!H51:H54)</f>
        <v>501.53</v>
      </c>
      <c r="I17" s="116">
        <f>SUM('Quarter (Million m3)'!I51:I54)</f>
        <v>22510.649999999998</v>
      </c>
      <c r="J17" s="117">
        <f>SUM('Quarter (Million m3)'!J51:J54)</f>
        <v>29326.02</v>
      </c>
      <c r="K17" s="116">
        <f>SUM('Quarter (Million m3)'!K51:K54)</f>
        <v>246.07</v>
      </c>
      <c r="L17" s="116">
        <v>0</v>
      </c>
      <c r="M17" s="116">
        <f>SUM('Quarter (Million m3)'!M51:M54)</f>
        <v>0</v>
      </c>
      <c r="N17" s="116">
        <f>SUM('Quarter (Million m3)'!N51:N54)</f>
        <v>0</v>
      </c>
      <c r="O17" s="116">
        <v>0</v>
      </c>
      <c r="P17" s="116">
        <v>0</v>
      </c>
      <c r="Q17" s="116">
        <f>SUM('Quarter (Million m3)'!Q51:Q54)</f>
        <v>0</v>
      </c>
      <c r="R17" s="116">
        <f>SUM('Quarter (Million m3)'!R51:R54)</f>
        <v>81.97</v>
      </c>
      <c r="S17" s="116">
        <f>SUM('Quarter (Million m3)'!S51:S54)</f>
        <v>0</v>
      </c>
      <c r="T17" s="116">
        <v>0</v>
      </c>
      <c r="U17" s="116">
        <f>SUM('Quarter (Million m3)'!U51:U54)</f>
        <v>0</v>
      </c>
      <c r="V17" s="116">
        <f>SUM('Quarter (Million m3)'!V51:V54)</f>
        <v>1199.3499999999999</v>
      </c>
      <c r="W17" s="116">
        <f>SUM('Quarter (Million m3)'!W51:W54)</f>
        <v>931.23</v>
      </c>
      <c r="X17" s="116">
        <f>SUM('Quarter (Million m3)'!X51:X54)</f>
        <v>0</v>
      </c>
      <c r="Y17" s="116">
        <f>SUM('Quarter (Million m3)'!Y51:Y54)</f>
        <v>0</v>
      </c>
      <c r="Z17" s="116">
        <f>SUM('Quarter (Million m3)'!Z51:Z54)</f>
        <v>21552.39</v>
      </c>
      <c r="AA17" s="116">
        <f>SUM('Quarter (Million m3)'!AA51:AA54)</f>
        <v>0</v>
      </c>
      <c r="AB17" s="116">
        <f>SUM('Quarter (Million m3)'!AB51:AB54)</f>
        <v>0</v>
      </c>
      <c r="AC17" s="116">
        <f>SUM('Quarter (Million m3)'!AC51:AC54)</f>
        <v>540.77</v>
      </c>
      <c r="AD17" s="116">
        <f>SUM('Quarter (Million m3)'!AD51:AD54)</f>
        <v>145.07999999999998</v>
      </c>
      <c r="AE17" s="116">
        <f>SUM('Quarter (Million m3)'!AE51:AE54)</f>
        <v>600.44000000000005</v>
      </c>
      <c r="AF17" s="117">
        <f>SUM('Quarter (Million m3)'!AF51:AF54)</f>
        <v>25297.3</v>
      </c>
      <c r="AG17" s="116">
        <f>SUM('Quarter (Million m3)'!AG51:AG54)</f>
        <v>54623.319999999992</v>
      </c>
    </row>
    <row r="18" spans="1:33" ht="20.25" customHeight="1" x14ac:dyDescent="0.35">
      <c r="A18" s="144">
        <v>2012</v>
      </c>
      <c r="B18" s="116">
        <f>SUM('Quarter (Million m3)'!B55:B58)</f>
        <v>1310.0099999999998</v>
      </c>
      <c r="C18" s="116">
        <f>SUM('Quarter (Million m3)'!C55:C58)</f>
        <v>7296.7999999999993</v>
      </c>
      <c r="D18" s="116">
        <f>SUM('Quarter (Million m3)'!D55:D58)</f>
        <v>17920.61</v>
      </c>
      <c r="E18" s="116">
        <f>SUM('Quarter (Million m3)'!E55:E58)</f>
        <v>5084.22</v>
      </c>
      <c r="F18" s="116">
        <f>SUM('Quarter (Million m3)'!F55:F58)</f>
        <v>3826.96</v>
      </c>
      <c r="G18" s="116">
        <f>SUM('Quarter (Million m3)'!G55:G58)</f>
        <v>979.66</v>
      </c>
      <c r="H18" s="116">
        <f>SUM('Quarter (Million m3)'!H55:H58)</f>
        <v>477.16999999999996</v>
      </c>
      <c r="I18" s="116">
        <f>SUM('Quarter (Million m3)'!I55:I58)</f>
        <v>28288.629999999997</v>
      </c>
      <c r="J18" s="117">
        <f>SUM('Quarter (Million m3)'!J55:J58)</f>
        <v>36895.440000000002</v>
      </c>
      <c r="K18" s="116">
        <f>SUM('Quarter (Million m3)'!K55:K58)</f>
        <v>121.09</v>
      </c>
      <c r="L18" s="116">
        <v>0</v>
      </c>
      <c r="M18" s="116">
        <f>SUM('Quarter (Million m3)'!M55:M58)</f>
        <v>0</v>
      </c>
      <c r="N18" s="116">
        <f>SUM('Quarter (Million m3)'!N55:N58)</f>
        <v>0</v>
      </c>
      <c r="O18" s="116">
        <v>0</v>
      </c>
      <c r="P18" s="116">
        <v>0</v>
      </c>
      <c r="Q18" s="116">
        <f>SUM('Quarter (Million m3)'!Q55:Q58)</f>
        <v>0</v>
      </c>
      <c r="R18" s="116">
        <f>SUM('Quarter (Million m3)'!R55:R58)</f>
        <v>13.33</v>
      </c>
      <c r="S18" s="116">
        <f>SUM('Quarter (Million m3)'!S55:S58)</f>
        <v>0</v>
      </c>
      <c r="T18" s="116">
        <v>0</v>
      </c>
      <c r="U18" s="116">
        <f>SUM('Quarter (Million m3)'!U55:U58)</f>
        <v>0</v>
      </c>
      <c r="V18" s="116">
        <f>SUM('Quarter (Million m3)'!V55:V58)</f>
        <v>43.739999999999995</v>
      </c>
      <c r="W18" s="116">
        <f>SUM('Quarter (Million m3)'!W55:W58)</f>
        <v>159.71</v>
      </c>
      <c r="X18" s="116">
        <f>SUM('Quarter (Million m3)'!X55:X58)</f>
        <v>0</v>
      </c>
      <c r="Y18" s="116">
        <f>SUM('Quarter (Million m3)'!Y55:Y58)</f>
        <v>0</v>
      </c>
      <c r="Z18" s="116">
        <f>SUM('Quarter (Million m3)'!Z55:Z58)</f>
        <v>13482.5</v>
      </c>
      <c r="AA18" s="116">
        <f>SUM('Quarter (Million m3)'!AA55:AA58)</f>
        <v>0</v>
      </c>
      <c r="AB18" s="116">
        <f>SUM('Quarter (Million m3)'!AB55:AB58)</f>
        <v>0</v>
      </c>
      <c r="AC18" s="116">
        <f>SUM('Quarter (Million m3)'!AC55:AC58)</f>
        <v>0</v>
      </c>
      <c r="AD18" s="116">
        <f>SUM('Quarter (Million m3)'!AD55:AD58)</f>
        <v>0</v>
      </c>
      <c r="AE18" s="116">
        <f>SUM('Quarter (Million m3)'!AE55:AE58)</f>
        <v>0</v>
      </c>
      <c r="AF18" s="117">
        <f>SUM('Quarter (Million m3)'!AF55:AF58)</f>
        <v>13820.349999999999</v>
      </c>
      <c r="AG18" s="116">
        <f>SUM('Quarter (Million m3)'!AG55:AG58)</f>
        <v>50715.8</v>
      </c>
    </row>
    <row r="19" spans="1:33" ht="20.25" customHeight="1" x14ac:dyDescent="0.35">
      <c r="A19" s="144">
        <v>2013</v>
      </c>
      <c r="B19" s="116">
        <f>SUM('Quarter (Million m3)'!B59:B62)</f>
        <v>3307.1600000000003</v>
      </c>
      <c r="C19" s="116">
        <f>SUM('Quarter (Million m3)'!C59:C62)</f>
        <v>7597.9400000000005</v>
      </c>
      <c r="D19" s="116">
        <f>SUM('Quarter (Million m3)'!D59:D62)</f>
        <v>16813.22</v>
      </c>
      <c r="E19" s="116">
        <f>SUM('Quarter (Million m3)'!E59:E62)</f>
        <v>6673.27</v>
      </c>
      <c r="F19" s="116">
        <f>SUM('Quarter (Million m3)'!F59:F62)</f>
        <v>4379.21</v>
      </c>
      <c r="G19" s="116">
        <f>SUM('Quarter (Million m3)'!G59:G62)</f>
        <v>911.38</v>
      </c>
      <c r="H19" s="116">
        <f>SUM('Quarter (Million m3)'!H59:H62)</f>
        <v>209.42</v>
      </c>
      <c r="I19" s="116">
        <f>SUM('Quarter (Million m3)'!I59:I62)</f>
        <v>28986.5</v>
      </c>
      <c r="J19" s="117">
        <f>SUM('Quarter (Million m3)'!J59:J62)</f>
        <v>39891.599999999999</v>
      </c>
      <c r="K19" s="116">
        <f>SUM('Quarter (Million m3)'!K59:K62)</f>
        <v>412.73</v>
      </c>
      <c r="L19" s="116">
        <v>0</v>
      </c>
      <c r="M19" s="116">
        <f>SUM('Quarter (Million m3)'!M59:M62)</f>
        <v>0</v>
      </c>
      <c r="N19" s="116">
        <f>SUM('Quarter (Million m3)'!N59:N62)</f>
        <v>0</v>
      </c>
      <c r="O19" s="116">
        <v>0</v>
      </c>
      <c r="P19" s="116">
        <v>0</v>
      </c>
      <c r="Q19" s="116">
        <f>SUM('Quarter (Million m3)'!Q59:Q62)</f>
        <v>0</v>
      </c>
      <c r="R19" s="116">
        <f>SUM('Quarter (Million m3)'!R59:R62)</f>
        <v>69.64</v>
      </c>
      <c r="S19" s="116">
        <f>SUM('Quarter (Million m3)'!S59:S62)</f>
        <v>0</v>
      </c>
      <c r="T19" s="116">
        <v>0</v>
      </c>
      <c r="U19" s="116">
        <f>SUM('Quarter (Million m3)'!U59:U62)</f>
        <v>0</v>
      </c>
      <c r="V19" s="116">
        <f>SUM('Quarter (Million m3)'!V59:V62)</f>
        <v>0</v>
      </c>
      <c r="W19" s="116">
        <f>SUM('Quarter (Million m3)'!W59:W62)</f>
        <v>97.88000000000001</v>
      </c>
      <c r="X19" s="116">
        <f>SUM('Quarter (Million m3)'!X59:X62)</f>
        <v>0</v>
      </c>
      <c r="Y19" s="116">
        <f>SUM('Quarter (Million m3)'!Y59:Y62)</f>
        <v>0</v>
      </c>
      <c r="Z19" s="116">
        <f>SUM('Quarter (Million m3)'!Z59:Z62)</f>
        <v>8736.32</v>
      </c>
      <c r="AA19" s="116">
        <f>SUM('Quarter (Million m3)'!AA59:AA62)</f>
        <v>0</v>
      </c>
      <c r="AB19" s="116">
        <f>SUM('Quarter (Million m3)'!AB59:AB62)</f>
        <v>0</v>
      </c>
      <c r="AC19" s="116">
        <f>SUM('Quarter (Million m3)'!AC59:AC62)</f>
        <v>100.97999999999999</v>
      </c>
      <c r="AD19" s="116">
        <f>SUM('Quarter (Million m3)'!AD59:AD62)</f>
        <v>0</v>
      </c>
      <c r="AE19" s="116">
        <f>SUM('Quarter (Million m3)'!AE59:AE62)</f>
        <v>0</v>
      </c>
      <c r="AF19" s="117">
        <f>SUM('Quarter (Million m3)'!AF59:AF62)</f>
        <v>9417.5400000000009</v>
      </c>
      <c r="AG19" s="116">
        <f>SUM('Quarter (Million m3)'!AG59:AG62)</f>
        <v>49309.13</v>
      </c>
    </row>
    <row r="20" spans="1:33" ht="20.25" customHeight="1" x14ac:dyDescent="0.35">
      <c r="A20" s="144">
        <v>2014</v>
      </c>
      <c r="B20" s="116">
        <f>SUM('Quarter (Million m3)'!B63:B66)</f>
        <v>364.93</v>
      </c>
      <c r="C20" s="116">
        <f>SUM('Quarter (Million m3)'!C63:C66)</f>
        <v>6567.16</v>
      </c>
      <c r="D20" s="116">
        <f>SUM('Quarter (Million m3)'!D63:D66)</f>
        <v>15507.89</v>
      </c>
      <c r="E20" s="116">
        <f>SUM('Quarter (Million m3)'!E63:E66)</f>
        <v>7113.7499999999991</v>
      </c>
      <c r="F20" s="116">
        <f>SUM('Quarter (Million m3)'!F63:F66)</f>
        <v>1890.12</v>
      </c>
      <c r="G20" s="116">
        <f>SUM('Quarter (Million m3)'!G63:G66)</f>
        <v>817.19</v>
      </c>
      <c r="H20" s="116">
        <f>SUM('Quarter (Million m3)'!H63:H66)</f>
        <v>232.12999999999997</v>
      </c>
      <c r="I20" s="116">
        <f>SUM('Quarter (Million m3)'!I63:I66)</f>
        <v>25561.11</v>
      </c>
      <c r="J20" s="117">
        <f>SUM('Quarter (Million m3)'!J63:J66)</f>
        <v>32493.200000000001</v>
      </c>
      <c r="K20" s="116">
        <f>SUM('Quarter (Million m3)'!K63:K66)</f>
        <v>526.52</v>
      </c>
      <c r="L20" s="116">
        <v>0</v>
      </c>
      <c r="M20" s="116">
        <f>SUM('Quarter (Million m3)'!M63:M66)</f>
        <v>0</v>
      </c>
      <c r="N20" s="116">
        <f>SUM('Quarter (Million m3)'!N63:N66)</f>
        <v>0</v>
      </c>
      <c r="O20" s="116">
        <v>0</v>
      </c>
      <c r="P20" s="116">
        <v>0</v>
      </c>
      <c r="Q20" s="116">
        <f>SUM('Quarter (Million m3)'!Q63:Q66)</f>
        <v>0</v>
      </c>
      <c r="R20" s="116">
        <f>SUM('Quarter (Million m3)'!R63:R66)</f>
        <v>0</v>
      </c>
      <c r="S20" s="116">
        <f>SUM('Quarter (Million m3)'!S63:S66)</f>
        <v>0</v>
      </c>
      <c r="T20" s="116">
        <v>0</v>
      </c>
      <c r="U20" s="116">
        <f>SUM('Quarter (Million m3)'!U63:U66)</f>
        <v>0</v>
      </c>
      <c r="V20" s="116">
        <f>SUM('Quarter (Million m3)'!V63:V66)</f>
        <v>49.12</v>
      </c>
      <c r="W20" s="116">
        <f>SUM('Quarter (Million m3)'!W63:W66)</f>
        <v>0</v>
      </c>
      <c r="X20" s="116">
        <f>SUM('Quarter (Million m3)'!X63:X66)</f>
        <v>0</v>
      </c>
      <c r="Y20" s="116">
        <f>SUM('Quarter (Million m3)'!Y63:Y66)</f>
        <v>0</v>
      </c>
      <c r="Z20" s="116">
        <f>SUM('Quarter (Million m3)'!Z63:Z66)</f>
        <v>10387.429999999998</v>
      </c>
      <c r="AA20" s="116">
        <f>SUM('Quarter (Million m3)'!AA63:AA66)</f>
        <v>0</v>
      </c>
      <c r="AB20" s="116">
        <f>SUM('Quarter (Million m3)'!AB63:AB66)</f>
        <v>0</v>
      </c>
      <c r="AC20" s="116">
        <f>SUM('Quarter (Million m3)'!AC63:AC66)</f>
        <v>364.34000000000003</v>
      </c>
      <c r="AD20" s="116">
        <f>SUM('Quarter (Million m3)'!AD63:AD66)</f>
        <v>0</v>
      </c>
      <c r="AE20" s="116">
        <f>SUM('Quarter (Million m3)'!AE63:AE66)</f>
        <v>0</v>
      </c>
      <c r="AF20" s="117">
        <f>SUM('Quarter (Million m3)'!AF63:AF66)</f>
        <v>11327.41</v>
      </c>
      <c r="AG20" s="116">
        <f>SUM('Quarter (Million m3)'!AG63:AG66)</f>
        <v>43820.61</v>
      </c>
    </row>
    <row r="21" spans="1:33" ht="20.25" customHeight="1" x14ac:dyDescent="0.35">
      <c r="A21" s="144">
        <v>2015</v>
      </c>
      <c r="B21" s="116">
        <f>SUM('Quarter (Million m3)'!B67:B70)</f>
        <v>195.98000000000002</v>
      </c>
      <c r="C21" s="116">
        <f>SUM('Quarter (Million m3)'!C67:C70)</f>
        <v>3327.1099999999997</v>
      </c>
      <c r="D21" s="116">
        <f>SUM('Quarter (Million m3)'!D67:D70)</f>
        <v>15319.55</v>
      </c>
      <c r="E21" s="116">
        <f>SUM('Quarter (Million m3)'!E67:E70)</f>
        <v>8215.33</v>
      </c>
      <c r="F21" s="116">
        <f>SUM('Quarter (Million m3)'!F67:F70)</f>
        <v>3795.9500000000003</v>
      </c>
      <c r="G21" s="116">
        <f>SUM('Quarter (Million m3)'!G67:G70)</f>
        <v>654.35</v>
      </c>
      <c r="H21" s="116">
        <f>SUM('Quarter (Million m3)'!H67:H70)</f>
        <v>118.59</v>
      </c>
      <c r="I21" s="116">
        <f>SUM('Quarter (Million m3)'!I67:I70)</f>
        <v>28103.789999999997</v>
      </c>
      <c r="J21" s="117">
        <f>SUM('Quarter (Million m3)'!J67:J70)</f>
        <v>31626.880000000001</v>
      </c>
      <c r="K21" s="116">
        <f>SUM('Quarter (Million m3)'!K67:K70)</f>
        <v>441.03</v>
      </c>
      <c r="L21" s="116">
        <v>0</v>
      </c>
      <c r="M21" s="116">
        <f>SUM('Quarter (Million m3)'!M67:M70)</f>
        <v>0</v>
      </c>
      <c r="N21" s="116">
        <f>SUM('Quarter (Million m3)'!N67:N70)</f>
        <v>0</v>
      </c>
      <c r="O21" s="116">
        <v>0</v>
      </c>
      <c r="P21" s="116">
        <v>0</v>
      </c>
      <c r="Q21" s="116">
        <f>SUM('Quarter (Million m3)'!Q67:Q70)</f>
        <v>0</v>
      </c>
      <c r="R21" s="116">
        <f>SUM('Quarter (Million m3)'!R67:R70)</f>
        <v>0</v>
      </c>
      <c r="S21" s="116">
        <f>SUM('Quarter (Million m3)'!S67:S70)</f>
        <v>0</v>
      </c>
      <c r="T21" s="116">
        <v>0</v>
      </c>
      <c r="U21" s="116">
        <f>SUM('Quarter (Million m3)'!U67:U70)</f>
        <v>0</v>
      </c>
      <c r="V21" s="116">
        <f>SUM('Quarter (Million m3)'!V67:V70)</f>
        <v>39.99</v>
      </c>
      <c r="W21" s="116">
        <f>SUM('Quarter (Million m3)'!W67:W70)</f>
        <v>55.28</v>
      </c>
      <c r="X21" s="116">
        <f>SUM('Quarter (Million m3)'!X67:X70)</f>
        <v>0</v>
      </c>
      <c r="Y21" s="116">
        <f>SUM('Quarter (Million m3)'!Y67:Y70)</f>
        <v>0</v>
      </c>
      <c r="Z21" s="116">
        <f>SUM('Quarter (Million m3)'!Z67:Z70)</f>
        <v>12931.629999999997</v>
      </c>
      <c r="AA21" s="116">
        <f>SUM('Quarter (Million m3)'!AA67:AA70)</f>
        <v>0</v>
      </c>
      <c r="AB21" s="116">
        <f>SUM('Quarter (Million m3)'!AB67:AB70)</f>
        <v>0</v>
      </c>
      <c r="AC21" s="116">
        <f>SUM('Quarter (Million m3)'!AC67:AC70)</f>
        <v>457.25</v>
      </c>
      <c r="AD21" s="116">
        <f>SUM('Quarter (Million m3)'!AD67:AD70)</f>
        <v>0</v>
      </c>
      <c r="AE21" s="116">
        <f>SUM('Quarter (Million m3)'!AE67:AE70)</f>
        <v>0</v>
      </c>
      <c r="AF21" s="117">
        <f>SUM('Quarter (Million m3)'!AF67:AF70)</f>
        <v>13925.21</v>
      </c>
      <c r="AG21" s="116">
        <f>SUM('Quarter (Million m3)'!AG67:AG70)</f>
        <v>45552.07</v>
      </c>
    </row>
    <row r="22" spans="1:33" ht="20.25" customHeight="1" x14ac:dyDescent="0.35">
      <c r="A22" s="144">
        <v>2016</v>
      </c>
      <c r="B22" s="116">
        <f>SUM('Quarter (Million m3)'!B71:B74)</f>
        <v>1387.2600000000002</v>
      </c>
      <c r="C22" s="116">
        <f>SUM('Quarter (Million m3)'!C71:C74)</f>
        <v>4269.8</v>
      </c>
      <c r="D22" s="116">
        <f>SUM('Quarter (Million m3)'!D71:D74)</f>
        <v>16548.29</v>
      </c>
      <c r="E22" s="116">
        <f>SUM('Quarter (Million m3)'!E71:E74)</f>
        <v>9029.119999999999</v>
      </c>
      <c r="F22" s="116">
        <f>SUM('Quarter (Million m3)'!F71:F74)</f>
        <v>5019.21</v>
      </c>
      <c r="G22" s="116">
        <f>SUM('Quarter (Million m3)'!G71:G74)</f>
        <v>1022.49</v>
      </c>
      <c r="H22" s="116">
        <f>SUM('Quarter (Million m3)'!H71:H74)</f>
        <v>88.5</v>
      </c>
      <c r="I22" s="116">
        <f>SUM('Quarter (Million m3)'!I71:I74)</f>
        <v>31707.620000000003</v>
      </c>
      <c r="J22" s="117">
        <f>SUM('Quarter (Million m3)'!J71:J74)</f>
        <v>37364.68</v>
      </c>
      <c r="K22" s="116">
        <f>SUM('Quarter (Million m3)'!K71:K74)</f>
        <v>257.45000000000005</v>
      </c>
      <c r="L22" s="116">
        <v>0</v>
      </c>
      <c r="M22" s="116">
        <f>SUM('Quarter (Million m3)'!M71:M74)</f>
        <v>0</v>
      </c>
      <c r="N22" s="116">
        <f>SUM('Quarter (Million m3)'!N71:N74)</f>
        <v>80.7</v>
      </c>
      <c r="O22" s="116">
        <v>0</v>
      </c>
      <c r="P22" s="116">
        <v>0</v>
      </c>
      <c r="Q22" s="116">
        <f>SUM('Quarter (Million m3)'!Q71:Q74)</f>
        <v>0</v>
      </c>
      <c r="R22" s="116">
        <f>SUM('Quarter (Million m3)'!R71:R74)</f>
        <v>6.54</v>
      </c>
      <c r="S22" s="116">
        <f>SUM('Quarter (Million m3)'!S71:S74)</f>
        <v>0</v>
      </c>
      <c r="T22" s="116">
        <v>0</v>
      </c>
      <c r="U22" s="116">
        <f>SUM('Quarter (Million m3)'!U71:U74)</f>
        <v>0</v>
      </c>
      <c r="V22" s="116">
        <f>SUM('Quarter (Million m3)'!V71:V74)</f>
        <v>96.97</v>
      </c>
      <c r="W22" s="116">
        <f>SUM('Quarter (Million m3)'!W71:W74)</f>
        <v>255.40000000000003</v>
      </c>
      <c r="X22" s="116">
        <f>SUM('Quarter (Million m3)'!X71:X74)</f>
        <v>0</v>
      </c>
      <c r="Y22" s="116">
        <f>SUM('Quarter (Million m3)'!Y71:Y74)</f>
        <v>0</v>
      </c>
      <c r="Z22" s="116">
        <f>SUM('Quarter (Million m3)'!Z71:Z74)</f>
        <v>8950.6400000000012</v>
      </c>
      <c r="AA22" s="116">
        <f>SUM('Quarter (Million m3)'!AA71:AA74)</f>
        <v>0</v>
      </c>
      <c r="AB22" s="116">
        <f>SUM('Quarter (Million m3)'!AB71:AB74)</f>
        <v>0</v>
      </c>
      <c r="AC22" s="116">
        <f>SUM('Quarter (Million m3)'!AC71:AC74)</f>
        <v>129.89000000000001</v>
      </c>
      <c r="AD22" s="116">
        <f>SUM('Quarter (Million m3)'!AD71:AD74)</f>
        <v>0</v>
      </c>
      <c r="AE22" s="116">
        <f>SUM('Quarter (Million m3)'!AE71:AE74)</f>
        <v>0</v>
      </c>
      <c r="AF22" s="117">
        <f>SUM('Quarter (Million m3)'!AF71:AF74)</f>
        <v>9777.619999999999</v>
      </c>
      <c r="AG22" s="116">
        <f>SUM('Quarter (Million m3)'!AG71:AG74)</f>
        <v>47142.31</v>
      </c>
    </row>
    <row r="23" spans="1:33" ht="20.25" customHeight="1" x14ac:dyDescent="0.35">
      <c r="A23" s="144">
        <v>2017</v>
      </c>
      <c r="B23" s="116">
        <f>SUM('Quarter (Million m3)'!B75:B78)</f>
        <v>2648.56</v>
      </c>
      <c r="C23" s="116">
        <f>SUM('Quarter (Million m3)'!C75:C78)</f>
        <v>1868.9199999999998</v>
      </c>
      <c r="D23" s="116">
        <f>SUM('Quarter (Million m3)'!D75:D78)</f>
        <v>18934.25</v>
      </c>
      <c r="E23" s="116">
        <f>SUM('Quarter (Million m3)'!E75:E78)</f>
        <v>8052.35</v>
      </c>
      <c r="F23" s="116">
        <f>SUM('Quarter (Million m3)'!F75:F78)</f>
        <v>7060.64</v>
      </c>
      <c r="G23" s="116">
        <f>SUM('Quarter (Million m3)'!G75:G78)</f>
        <v>1813.21</v>
      </c>
      <c r="H23" s="116">
        <f>SUM('Quarter (Million m3)'!H75:H78)</f>
        <v>29.330000000000002</v>
      </c>
      <c r="I23" s="116">
        <f>SUM('Quarter (Million m3)'!I75:I78)</f>
        <v>35889.78</v>
      </c>
      <c r="J23" s="117">
        <f>SUM('Quarter (Million m3)'!J75:J78)</f>
        <v>40407.26</v>
      </c>
      <c r="K23" s="116">
        <f>SUM('Quarter (Million m3)'!K75:K78)</f>
        <v>223.4</v>
      </c>
      <c r="L23" s="116">
        <v>0</v>
      </c>
      <c r="M23" s="116">
        <f>SUM('Quarter (Million m3)'!M75:M78)</f>
        <v>0</v>
      </c>
      <c r="N23" s="116">
        <f>SUM('Quarter (Million m3)'!N75:N78)</f>
        <v>0</v>
      </c>
      <c r="O23" s="116">
        <v>0</v>
      </c>
      <c r="P23" s="116">
        <v>0</v>
      </c>
      <c r="Q23" s="116">
        <f>SUM('Quarter (Million m3)'!Q75:Q78)</f>
        <v>37.020000000000003</v>
      </c>
      <c r="R23" s="116">
        <f>SUM('Quarter (Million m3)'!R75:R78)</f>
        <v>0</v>
      </c>
      <c r="S23" s="116">
        <f>SUM('Quarter (Million m3)'!S75:S78)</f>
        <v>0</v>
      </c>
      <c r="T23" s="116">
        <v>0</v>
      </c>
      <c r="U23" s="116">
        <f>SUM('Quarter (Million m3)'!U75:U78)</f>
        <v>0</v>
      </c>
      <c r="V23" s="116">
        <f>SUM('Quarter (Million m3)'!V75:V78)</f>
        <v>87.83</v>
      </c>
      <c r="W23" s="116">
        <f>SUM('Quarter (Million m3)'!W75:W78)</f>
        <v>0</v>
      </c>
      <c r="X23" s="116">
        <f>SUM('Quarter (Million m3)'!X75:X78)</f>
        <v>0</v>
      </c>
      <c r="Y23" s="116">
        <f>SUM('Quarter (Million m3)'!Y75:Y78)</f>
        <v>81.430000000000007</v>
      </c>
      <c r="Z23" s="116">
        <f>SUM('Quarter (Million m3)'!Z75:Z78)</f>
        <v>5666.1399999999994</v>
      </c>
      <c r="AA23" s="116">
        <f>SUM('Quarter (Million m3)'!AA75:AA78)</f>
        <v>97.16</v>
      </c>
      <c r="AB23" s="116">
        <f>SUM('Quarter (Million m3)'!AB75:AB78)</f>
        <v>0</v>
      </c>
      <c r="AC23" s="116">
        <f>SUM('Quarter (Million m3)'!AC75:AC78)</f>
        <v>294.34000000000003</v>
      </c>
      <c r="AD23" s="116">
        <f>SUM('Quarter (Million m3)'!AD75:AD78)</f>
        <v>90.84</v>
      </c>
      <c r="AE23" s="116">
        <f>SUM('Quarter (Million m3)'!AE75:AE78)</f>
        <v>0</v>
      </c>
      <c r="AF23" s="117">
        <f>SUM('Quarter (Million m3)'!AF75:AF78)</f>
        <v>6578.16</v>
      </c>
      <c r="AG23" s="116">
        <f>SUM('Quarter (Million m3)'!AG75:AG78)</f>
        <v>46985.39</v>
      </c>
    </row>
    <row r="24" spans="1:33" ht="20.25" customHeight="1" x14ac:dyDescent="0.35">
      <c r="A24" s="144">
        <v>2018</v>
      </c>
      <c r="B24" s="116">
        <f>SUM('Quarter (Million m3)'!B79:B82)</f>
        <v>3197.4700000000003</v>
      </c>
      <c r="C24" s="116">
        <f>SUM('Quarter (Million m3)'!C79:C82)</f>
        <v>2708.62</v>
      </c>
      <c r="D24" s="116">
        <f>SUM('Quarter (Million m3)'!D79:D82)</f>
        <v>19741.54</v>
      </c>
      <c r="E24" s="116">
        <f>SUM('Quarter (Million m3)'!E79:E82)</f>
        <v>7055.2999999999993</v>
      </c>
      <c r="F24" s="116">
        <f>SUM('Quarter (Million m3)'!F79:F82)</f>
        <v>5408.3300000000008</v>
      </c>
      <c r="G24" s="116">
        <f>SUM('Quarter (Million m3)'!G79:G82)</f>
        <v>1868.5900000000001</v>
      </c>
      <c r="H24" s="116">
        <f>SUM('Quarter (Million m3)'!H79:H82)</f>
        <v>11.81</v>
      </c>
      <c r="I24" s="116">
        <f>SUM('Quarter (Million m3)'!I79:I82)</f>
        <v>34085.54</v>
      </c>
      <c r="J24" s="117">
        <f>SUM('Quarter (Million m3)'!J79:J82)</f>
        <v>39991.630000000005</v>
      </c>
      <c r="K24" s="116">
        <f>SUM('Quarter (Million m3)'!K79:K82)</f>
        <v>221.09</v>
      </c>
      <c r="L24" s="116">
        <v>0</v>
      </c>
      <c r="M24" s="116">
        <f>SUM('Quarter (Million m3)'!M79:M82)</f>
        <v>0</v>
      </c>
      <c r="N24" s="116">
        <f>SUM('Quarter (Million m3)'!N79:N82)</f>
        <v>0</v>
      </c>
      <c r="O24" s="116">
        <v>0</v>
      </c>
      <c r="P24" s="116">
        <v>0</v>
      </c>
      <c r="Q24" s="116">
        <f>SUM('Quarter (Million m3)'!Q79:Q82)</f>
        <v>0</v>
      </c>
      <c r="R24" s="116">
        <f>SUM('Quarter (Million m3)'!R79:R82)</f>
        <v>138.18</v>
      </c>
      <c r="S24" s="116">
        <f>SUM('Quarter (Million m3)'!S79:S82)</f>
        <v>78.31</v>
      </c>
      <c r="T24" s="116">
        <v>0</v>
      </c>
      <c r="U24" s="116">
        <f>SUM('Quarter (Million m3)'!U79:U82)</f>
        <v>0</v>
      </c>
      <c r="V24" s="116">
        <f>SUM('Quarter (Million m3)'!V79:V82)</f>
        <v>77.67</v>
      </c>
      <c r="W24" s="116">
        <f>SUM('Quarter (Million m3)'!W79:W82)</f>
        <v>295.33</v>
      </c>
      <c r="X24" s="116">
        <f>SUM('Quarter (Million m3)'!X79:X82)</f>
        <v>0</v>
      </c>
      <c r="Y24" s="116">
        <f>SUM('Quarter (Million m3)'!Y79:Y82)</f>
        <v>78.650000000000006</v>
      </c>
      <c r="Z24" s="116">
        <f>SUM('Quarter (Million m3)'!Z79:Z82)</f>
        <v>2828.34</v>
      </c>
      <c r="AA24" s="116">
        <f>SUM('Quarter (Million m3)'!AA79:AA82)</f>
        <v>1507.49</v>
      </c>
      <c r="AB24" s="116">
        <f>SUM('Quarter (Million m3)'!AB79:AB82)</f>
        <v>0</v>
      </c>
      <c r="AC24" s="116">
        <f>SUM('Quarter (Million m3)'!AC79:AC82)</f>
        <v>604.86</v>
      </c>
      <c r="AD24" s="116">
        <f>SUM('Quarter (Million m3)'!AD79:AD82)</f>
        <v>1091.8599999999999</v>
      </c>
      <c r="AE24" s="116">
        <f>SUM('Quarter (Million m3)'!AE79:AE82)</f>
        <v>0</v>
      </c>
      <c r="AF24" s="117">
        <f>SUM('Quarter (Million m3)'!AF79:AF82)</f>
        <v>6921.7800000000007</v>
      </c>
      <c r="AG24" s="116">
        <f>SUM('Quarter (Million m3)'!AG79:AG82)</f>
        <v>46913.42</v>
      </c>
    </row>
    <row r="25" spans="1:33" ht="20.25" customHeight="1" x14ac:dyDescent="0.35">
      <c r="A25" s="144">
        <v>2019</v>
      </c>
      <c r="B25" s="116">
        <f>SUM('Quarter (Million m3)'!B83:B86)</f>
        <v>366.02</v>
      </c>
      <c r="C25" s="116">
        <f>SUM('Quarter (Million m3)'!C83:C86)</f>
        <v>1581.31</v>
      </c>
      <c r="D25" s="116">
        <f>SUM('Quarter (Million m3)'!D83:D86)</f>
        <v>16929.269999999997</v>
      </c>
      <c r="E25" s="116">
        <f>SUM('Quarter (Million m3)'!E83:E86)</f>
        <v>5758.33</v>
      </c>
      <c r="F25" s="116">
        <f>SUM('Quarter (Million m3)'!F83:F86)</f>
        <v>2717.17</v>
      </c>
      <c r="G25" s="116">
        <f>SUM('Quarter (Million m3)'!G83:G86)</f>
        <v>1571.6799999999998</v>
      </c>
      <c r="H25" s="116">
        <f>SUM('Quarter (Million m3)'!H83:H86)</f>
        <v>7.26</v>
      </c>
      <c r="I25" s="116">
        <f>SUM('Quarter (Million m3)'!I83:I86)</f>
        <v>26983.73</v>
      </c>
      <c r="J25" s="117">
        <f>SUM('Quarter (Million m3)'!J83:J86)</f>
        <v>28931.059999999998</v>
      </c>
      <c r="K25" s="116">
        <f>SUM('Quarter (Million m3)'!K83:K86)</f>
        <v>909.27000000000021</v>
      </c>
      <c r="L25" s="116">
        <f>SUM('Quarter (Million m3)'!L83:L86)</f>
        <v>89.83</v>
      </c>
      <c r="M25" s="116">
        <f>SUM('Quarter (Million m3)'!M83:M86)</f>
        <v>0</v>
      </c>
      <c r="N25" s="116">
        <f>SUM('Quarter (Million m3)'!N83:N86)</f>
        <v>0</v>
      </c>
      <c r="O25" s="116">
        <f>SUM('Quarter (Million m3)'!O83:O86)</f>
        <v>83.58</v>
      </c>
      <c r="P25" s="116">
        <f>SUM('Quarter (Million m3)'!P83:P86)</f>
        <v>0</v>
      </c>
      <c r="Q25" s="116">
        <f>SUM('Quarter (Million m3)'!Q83:Q86)</f>
        <v>0</v>
      </c>
      <c r="R25" s="116">
        <f>SUM('Quarter (Million m3)'!R83:R86)</f>
        <v>0</v>
      </c>
      <c r="S25" s="116">
        <f>SUM('Quarter (Million m3)'!S83:S86)</f>
        <v>236.86</v>
      </c>
      <c r="T25" s="116">
        <f>SUM('Quarter (Million m3)'!T83:T86)</f>
        <v>0</v>
      </c>
      <c r="U25" s="116">
        <f>SUM('Quarter (Million m3)'!U83:U86)</f>
        <v>0</v>
      </c>
      <c r="V25" s="116">
        <f>SUM('Quarter (Million m3)'!V83:V86)</f>
        <v>323.99</v>
      </c>
      <c r="W25" s="116">
        <f>SUM('Quarter (Million m3)'!W83:W86)</f>
        <v>329.43</v>
      </c>
      <c r="X25" s="116">
        <f>SUM('Quarter (Million m3)'!X83:X86)</f>
        <v>0</v>
      </c>
      <c r="Y25" s="116">
        <f>SUM('Quarter (Million m3)'!Y83:Y86)</f>
        <v>267.08</v>
      </c>
      <c r="Z25" s="116">
        <f>SUM('Quarter (Million m3)'!Z83:Z86)</f>
        <v>8461.61</v>
      </c>
      <c r="AA25" s="116">
        <f>SUM('Quarter (Million m3)'!AA83:AA86)</f>
        <v>2769.19</v>
      </c>
      <c r="AB25" s="116">
        <f>SUM('Quarter (Million m3)'!AB83:AB86)</f>
        <v>0</v>
      </c>
      <c r="AC25" s="116">
        <f>SUM('Quarter (Million m3)'!AC83:AC86)</f>
        <v>910.19</v>
      </c>
      <c r="AD25" s="116">
        <f>SUM('Quarter (Million m3)'!AD83:AD86)</f>
        <v>2723.06</v>
      </c>
      <c r="AE25" s="116">
        <f>SUM('Quarter (Million m3)'!AE83:AE86)</f>
        <v>0</v>
      </c>
      <c r="AF25" s="117">
        <f>SUM('Quarter (Million m3)'!AF83:AF86)</f>
        <v>17104.11</v>
      </c>
      <c r="AG25" s="116">
        <f>SUM('Quarter (Million m3)'!AG83:AG86)</f>
        <v>46035.17</v>
      </c>
    </row>
    <row r="26" spans="1:33" ht="20.25" customHeight="1" x14ac:dyDescent="0.35">
      <c r="A26" s="144">
        <v>2020</v>
      </c>
      <c r="B26" s="116">
        <f>SUM('Quarter (Million m3)'!B87:B90)</f>
        <v>324.87</v>
      </c>
      <c r="C26" s="116">
        <f>SUM('Quarter (Million m3)'!C87:C90)</f>
        <v>996.5200000000001</v>
      </c>
      <c r="D26" s="116">
        <f>SUM('Quarter (Million m3)'!D87:D90)</f>
        <v>15188.070000000002</v>
      </c>
      <c r="E26" s="116">
        <f>SUM('Quarter (Million m3)'!E87:E90)</f>
        <v>5315.67</v>
      </c>
      <c r="F26" s="116">
        <f>SUM('Quarter (Million m3)'!F87:F90)</f>
        <v>1904.9100000000003</v>
      </c>
      <c r="G26" s="116">
        <f>SUM('Quarter (Million m3)'!G87:G90)</f>
        <v>1736.52</v>
      </c>
      <c r="H26" s="116">
        <f>SUM('Quarter (Million m3)'!H87:H90)</f>
        <v>11.129999999999999</v>
      </c>
      <c r="I26" s="116">
        <f>SUM('Quarter (Million m3)'!I87:I90)</f>
        <v>24156.309999999998</v>
      </c>
      <c r="J26" s="117">
        <f>SUM('Quarter (Million m3)'!J87:J90)</f>
        <v>25477.699999999997</v>
      </c>
      <c r="K26" s="116">
        <f>SUM('Quarter (Million m3)'!K87:K90)</f>
        <v>44.77</v>
      </c>
      <c r="L26" s="116">
        <f>SUM('Quarter (Million m3)'!L87:L90)</f>
        <v>0</v>
      </c>
      <c r="M26" s="116">
        <f>SUM('Quarter (Million m3)'!M87:M90)</f>
        <v>0</v>
      </c>
      <c r="N26" s="116">
        <f>SUM('Quarter (Million m3)'!N87:N90)</f>
        <v>271.45000000000005</v>
      </c>
      <c r="O26" s="116">
        <f>SUM('Quarter (Million m3)'!O87:O90)</f>
        <v>0</v>
      </c>
      <c r="P26" s="116">
        <f>SUM('Quarter (Million m3)'!P87:P90)</f>
        <v>0</v>
      </c>
      <c r="Q26" s="116">
        <f>SUM('Quarter (Million m3)'!Q87:Q90)</f>
        <v>0</v>
      </c>
      <c r="R26" s="116">
        <f>SUM('Quarter (Million m3)'!R87:R90)</f>
        <v>188.89</v>
      </c>
      <c r="S26" s="116">
        <f>SUM('Quarter (Million m3)'!S87:S90)</f>
        <v>0</v>
      </c>
      <c r="T26" s="116">
        <f>SUM('Quarter (Million m3)'!T87:T90)</f>
        <v>99.03</v>
      </c>
      <c r="U26" s="116">
        <f>SUM('Quarter (Million m3)'!U87:U90)</f>
        <v>0</v>
      </c>
      <c r="V26" s="116">
        <f>SUM('Quarter (Million m3)'!V87:V90)</f>
        <v>341</v>
      </c>
      <c r="W26" s="116">
        <f>SUM('Quarter (Million m3)'!W87:W90)</f>
        <v>158.72</v>
      </c>
      <c r="X26" s="116">
        <f>SUM('Quarter (Million m3)'!X87:X90)</f>
        <v>0</v>
      </c>
      <c r="Y26" s="116">
        <f>SUM('Quarter (Million m3)'!Y87:Y90)</f>
        <v>0</v>
      </c>
      <c r="Z26" s="116">
        <f>SUM('Quarter (Million m3)'!Z87:Z90)</f>
        <v>8897.0199999999986</v>
      </c>
      <c r="AA26" s="116">
        <f>SUM('Quarter (Million m3)'!AA87:AA90)</f>
        <v>2460.0199999999995</v>
      </c>
      <c r="AB26" s="116">
        <f>SUM('Quarter (Million m3)'!AB87:AB90)</f>
        <v>0</v>
      </c>
      <c r="AC26" s="116">
        <f>SUM('Quarter (Million m3)'!AC87:AC90)</f>
        <v>1037.3800000000001</v>
      </c>
      <c r="AD26" s="116">
        <f>SUM('Quarter (Million m3)'!AD87:AD90)</f>
        <v>4942.09</v>
      </c>
      <c r="AE26" s="116">
        <f>SUM('Quarter (Million m3)'!AE87:AE90)</f>
        <v>0</v>
      </c>
      <c r="AF26" s="117">
        <f>SUM('Quarter (Million m3)'!AF87:AF90)</f>
        <v>18440.39</v>
      </c>
      <c r="AG26" s="116">
        <f>SUM('Quarter (Million m3)'!AG87:AG90)</f>
        <v>43918.09</v>
      </c>
    </row>
    <row r="27" spans="1:33" ht="20.25" customHeight="1" x14ac:dyDescent="0.35">
      <c r="A27" s="144">
        <v>2021</v>
      </c>
      <c r="B27" s="116">
        <f>SUM('Quarter (Million m3)'!B91:B94)</f>
        <v>1831.8400000000004</v>
      </c>
      <c r="C27" s="116">
        <f>SUM('Quarter (Million m3)'!C91:C94)</f>
        <v>2333.13</v>
      </c>
      <c r="D27" s="116">
        <f>SUM('Quarter (Million m3)'!D91:D94)</f>
        <v>21768.010000000002</v>
      </c>
      <c r="E27" s="116">
        <f>SUM('Quarter (Million m3)'!E91:E94)</f>
        <v>5020.37</v>
      </c>
      <c r="F27" s="116">
        <f>SUM('Quarter (Million m3)'!F91:F94)</f>
        <v>3968.23</v>
      </c>
      <c r="G27" s="116">
        <f>SUM('Quarter (Million m3)'!G91:G94)</f>
        <v>1701.15</v>
      </c>
      <c r="H27" s="116">
        <f>SUM('Quarter (Million m3)'!H91:H94)</f>
        <v>9.3300000000000018</v>
      </c>
      <c r="I27" s="116">
        <f>SUM('Quarter (Million m3)'!I91:I94)</f>
        <v>32467.090000000004</v>
      </c>
      <c r="J27" s="117">
        <f>SUM('Quarter (Million m3)'!J91:J94)</f>
        <v>36632.06</v>
      </c>
      <c r="K27" s="116">
        <f>SUM('Quarter (Million m3)'!K91:K94)</f>
        <v>750.42000000000007</v>
      </c>
      <c r="L27" s="116">
        <f>SUM('Quarter (Million m3)'!L91:L94)</f>
        <v>0</v>
      </c>
      <c r="M27" s="116">
        <f>SUM('Quarter (Million m3)'!M91:M94)</f>
        <v>0</v>
      </c>
      <c r="N27" s="116">
        <f>SUM('Quarter (Million m3)'!N91:N94)</f>
        <v>0</v>
      </c>
      <c r="O27" s="116">
        <f>SUM('Quarter (Million m3)'!O91:O94)</f>
        <v>0</v>
      </c>
      <c r="P27" s="116">
        <f>SUM('Quarter (Million m3)'!P91:P94)</f>
        <v>0</v>
      </c>
      <c r="Q27" s="116">
        <f>SUM('Quarter (Million m3)'!Q91:Q94)</f>
        <v>0</v>
      </c>
      <c r="R27" s="116">
        <f>SUM('Quarter (Million m3)'!R91:R94)</f>
        <v>0</v>
      </c>
      <c r="S27" s="116">
        <f>SUM('Quarter (Million m3)'!S91:S94)</f>
        <v>0</v>
      </c>
      <c r="T27" s="116">
        <f>SUM('Quarter (Million m3)'!T91:T94)</f>
        <v>98.11</v>
      </c>
      <c r="U27" s="116">
        <f>SUM('Quarter (Million m3)'!U91:U94)</f>
        <v>0</v>
      </c>
      <c r="V27" s="116">
        <f>SUM('Quarter (Million m3)'!V91:V94)</f>
        <v>80.59</v>
      </c>
      <c r="W27" s="116">
        <f>SUM('Quarter (Million m3)'!W91:W94)</f>
        <v>0</v>
      </c>
      <c r="X27" s="116">
        <f>SUM('Quarter (Million m3)'!X91:X94)</f>
        <v>0</v>
      </c>
      <c r="Y27" s="116">
        <f>SUM('Quarter (Million m3)'!Y91:Y94)</f>
        <v>826.89</v>
      </c>
      <c r="Z27" s="116">
        <f>SUM('Quarter (Million m3)'!Z91:Z94)</f>
        <v>5686.51</v>
      </c>
      <c r="AA27" s="116">
        <f>SUM('Quarter (Million m3)'!AA91:AA94)</f>
        <v>3212.1400000000003</v>
      </c>
      <c r="AB27" s="116">
        <f>SUM('Quarter (Million m3)'!AB91:AB94)</f>
        <v>0</v>
      </c>
      <c r="AC27" s="116">
        <f>SUM('Quarter (Million m3)'!AC91:AC94)</f>
        <v>154.66</v>
      </c>
      <c r="AD27" s="116">
        <f>SUM('Quarter (Million m3)'!AD91:AD94)</f>
        <v>3908.6699999999996</v>
      </c>
      <c r="AE27" s="116">
        <f>SUM('Quarter (Million m3)'!AE91:AE94)</f>
        <v>0</v>
      </c>
      <c r="AF27" s="117">
        <f>SUM('Quarter (Million m3)'!AF91:AF94)</f>
        <v>14718.01</v>
      </c>
      <c r="AG27" s="116">
        <f>SUM('Quarter (Million m3)'!AG91:AG94)</f>
        <v>51350.060000000005</v>
      </c>
    </row>
    <row r="28" spans="1:33" ht="20.25" customHeight="1" x14ac:dyDescent="0.35">
      <c r="A28" s="144">
        <v>2022</v>
      </c>
      <c r="B28" s="116">
        <f>SUM('Quarter (Million m3)'!B95:B98)</f>
        <v>53.13</v>
      </c>
      <c r="C28" s="116">
        <f>SUM('Quarter (Million m3)'!C95:C98)</f>
        <v>106.13999999999999</v>
      </c>
      <c r="D28" s="116">
        <f>SUM('Quarter (Million m3)'!D95:D98)</f>
        <v>19710.989999999998</v>
      </c>
      <c r="E28" s="116">
        <f>SUM('Quarter (Million m3)'!E95:E98)</f>
        <v>5642.630000000001</v>
      </c>
      <c r="F28" s="116">
        <f>SUM('Quarter (Million m3)'!F95:F98)</f>
        <v>3684.4000000000005</v>
      </c>
      <c r="G28" s="116">
        <f>SUM('Quarter (Million m3)'!G95:G98)</f>
        <v>1703.25</v>
      </c>
      <c r="H28" s="116">
        <f>SUM('Quarter (Million m3)'!H95:H98)</f>
        <v>2.4700000000000002</v>
      </c>
      <c r="I28" s="116">
        <f>SUM('Quarter (Million m3)'!I95:I98)</f>
        <v>30743.72</v>
      </c>
      <c r="J28" s="117">
        <f>SUM('Quarter (Million m3)'!J95:J98)</f>
        <v>30902.989999999998</v>
      </c>
      <c r="K28" s="116">
        <f>SUM('Quarter (Million m3)'!K95:K98)</f>
        <v>576.64</v>
      </c>
      <c r="L28" s="116">
        <f>SUM('Quarter (Million m3)'!L95:L98)</f>
        <v>624.84</v>
      </c>
      <c r="M28" s="116">
        <f>SUM('Quarter (Million m3)'!M95:M98)</f>
        <v>0</v>
      </c>
      <c r="N28" s="116">
        <f>SUM('Quarter (Million m3)'!N95:N98)</f>
        <v>0</v>
      </c>
      <c r="O28" s="116">
        <f>SUM('Quarter (Million m3)'!O95:O98)</f>
        <v>0</v>
      </c>
      <c r="P28" s="116">
        <f>SUM('Quarter (Million m3)'!P95:P98)</f>
        <v>70.83</v>
      </c>
      <c r="Q28" s="116">
        <f>SUM('Quarter (Million m3)'!Q95:Q98)</f>
        <v>0</v>
      </c>
      <c r="R28" s="116">
        <f>SUM('Quarter (Million m3)'!R95:R98)</f>
        <v>105.58000000000001</v>
      </c>
      <c r="S28" s="116">
        <f>SUM('Quarter (Million m3)'!S95:S98)</f>
        <v>0</v>
      </c>
      <c r="T28" s="116">
        <f>SUM('Quarter (Million m3)'!T95:T98)</f>
        <v>0</v>
      </c>
      <c r="U28" s="116">
        <f>SUM('Quarter (Million m3)'!U95:U98)</f>
        <v>0</v>
      </c>
      <c r="V28" s="116">
        <f>SUM('Quarter (Million m3)'!V95:V98)</f>
        <v>508.01000000000005</v>
      </c>
      <c r="W28" s="116">
        <f>SUM('Quarter (Million m3)'!W95:W98)</f>
        <v>247.11</v>
      </c>
      <c r="X28" s="116">
        <f>SUM('Quarter (Million m3)'!X95:X98)</f>
        <v>24.78</v>
      </c>
      <c r="Y28" s="116">
        <f>SUM('Quarter (Million m3)'!Y95:Y98)</f>
        <v>2195.2799999999997</v>
      </c>
      <c r="Z28" s="116">
        <f>SUM('Quarter (Million m3)'!Z95:Z98)</f>
        <v>7737.5999999999995</v>
      </c>
      <c r="AA28" s="116">
        <f>SUM('Quarter (Million m3)'!AA95:AA98)</f>
        <v>490.35</v>
      </c>
      <c r="AB28" s="116">
        <f>SUM('Quarter (Million m3)'!AB95:AB98)</f>
        <v>82.54</v>
      </c>
      <c r="AC28" s="116">
        <f>SUM('Quarter (Million m3)'!AC95:AC98)</f>
        <v>182.23000000000002</v>
      </c>
      <c r="AD28" s="116">
        <f>SUM('Quarter (Million m3)'!AD95:AD98)</f>
        <v>12774.669999999998</v>
      </c>
      <c r="AE28" s="116">
        <f>SUM('Quarter (Million m3)'!AE95:AE98)</f>
        <v>0</v>
      </c>
      <c r="AF28" s="117">
        <f>SUM('Quarter (Million m3)'!AF95:AF98)</f>
        <v>25620.45</v>
      </c>
      <c r="AG28" s="116">
        <f>SUM('Quarter (Million m3)'!AG95:AG98)</f>
        <v>56523.46</v>
      </c>
    </row>
    <row r="29" spans="1:33" ht="20.25" customHeight="1" x14ac:dyDescent="0.35">
      <c r="A29" s="144" t="s">
        <v>627</v>
      </c>
      <c r="B29" s="116">
        <f>SUM('Quarter (Million m3)'!B99:B102)</f>
        <v>1.91</v>
      </c>
      <c r="C29" s="116">
        <f>SUM('Quarter (Million m3)'!C99:C102)</f>
        <v>33.6</v>
      </c>
      <c r="D29" s="116">
        <f>SUM('Quarter (Million m3)'!D99:D102)</f>
        <v>15636.47</v>
      </c>
      <c r="E29" s="116">
        <f>SUM('Quarter (Million m3)'!E99:E102)</f>
        <v>5410.47</v>
      </c>
      <c r="F29" s="116">
        <f>SUM('Quarter (Million m3)'!F99:F102)</f>
        <v>3136.8500000000004</v>
      </c>
      <c r="G29" s="116">
        <f>SUM('Quarter (Million m3)'!G99:G102)</f>
        <v>1536.25</v>
      </c>
      <c r="H29" s="116">
        <f>SUM('Quarter (Million m3)'!H99:H102)</f>
        <v>1.7600000000000002</v>
      </c>
      <c r="I29" s="116">
        <f>SUM('Quarter (Million m3)'!I99:I102)</f>
        <v>25721.78</v>
      </c>
      <c r="J29" s="117">
        <f>SUM('Quarter (Million m3)'!J99:J102)</f>
        <v>25757.3</v>
      </c>
      <c r="K29" s="116">
        <f>SUM('Quarter (Million m3)'!K99:K102)</f>
        <v>491.64</v>
      </c>
      <c r="L29" s="116">
        <f>SUM('Quarter (Million m3)'!L99:L102)</f>
        <v>815.89</v>
      </c>
      <c r="M29" s="116">
        <f>SUM('Quarter (Million m3)'!M99:M102)</f>
        <v>0</v>
      </c>
      <c r="N29" s="116">
        <f>SUM('Quarter (Million m3)'!N99:N102)</f>
        <v>0</v>
      </c>
      <c r="O29" s="116">
        <f>SUM('Quarter (Million m3)'!O99:O102)</f>
        <v>0</v>
      </c>
      <c r="P29" s="116">
        <f>SUM('Quarter (Million m3)'!P99:P102)</f>
        <v>0</v>
      </c>
      <c r="Q29" s="116">
        <f>SUM('Quarter (Million m3)'!Q99:Q102)</f>
        <v>0</v>
      </c>
      <c r="R29" s="116">
        <f>SUM('Quarter (Million m3)'!R99:R102)</f>
        <v>265.89</v>
      </c>
      <c r="S29" s="116">
        <f>SUM('Quarter (Million m3)'!S99:S102)</f>
        <v>0</v>
      </c>
      <c r="T29" s="116">
        <f>SUM('Quarter (Million m3)'!T99:T102)</f>
        <v>0</v>
      </c>
      <c r="U29" s="116">
        <f>SUM('Quarter (Million m3)'!U99:U102)</f>
        <v>0</v>
      </c>
      <c r="V29" s="116">
        <f>SUM('Quarter (Million m3)'!V99:V102)</f>
        <v>469.21999999999997</v>
      </c>
      <c r="W29" s="116">
        <f>SUM('Quarter (Million m3)'!W99:W102)</f>
        <v>418.65999999999997</v>
      </c>
      <c r="X29" s="116">
        <f>SUM('Quarter (Million m3)'!X99:X102)</f>
        <v>0</v>
      </c>
      <c r="Y29" s="116">
        <f>SUM('Quarter (Million m3)'!Y99:Y102)</f>
        <v>1801.87</v>
      </c>
      <c r="Z29" s="116">
        <f>SUM('Quarter (Million m3)'!Z99:Z102)</f>
        <v>2760.07</v>
      </c>
      <c r="AA29" s="116">
        <f>SUM('Quarter (Million m3)'!AA99:AA102)</f>
        <v>0</v>
      </c>
      <c r="AB29" s="116">
        <f>SUM('Quarter (Million m3)'!AB99:AB102)</f>
        <v>46.19</v>
      </c>
      <c r="AC29" s="116">
        <f>SUM('Quarter (Million m3)'!AC99:AC102)</f>
        <v>432.75</v>
      </c>
      <c r="AD29" s="116">
        <f>SUM('Quarter (Million m3)'!AD99:AD102)</f>
        <v>11888.74</v>
      </c>
      <c r="AE29" s="116">
        <f>SUM('Quarter (Million m3)'!AE99:AE102)</f>
        <v>0</v>
      </c>
      <c r="AF29" s="117">
        <f>SUM('Quarter (Million m3)'!AF99:AF102)</f>
        <v>19390.919999999998</v>
      </c>
      <c r="AG29" s="116">
        <f>SUM('Quarter (Million m3)'!AG99:AG102)</f>
        <v>45148.259999999995</v>
      </c>
    </row>
    <row r="135" spans="1:1" x14ac:dyDescent="0.35">
      <c r="A135" s="89">
        <v>2010</v>
      </c>
    </row>
    <row r="136" spans="1:1" x14ac:dyDescent="0.35">
      <c r="A136" s="89">
        <v>2010</v>
      </c>
    </row>
    <row r="137" spans="1:1" x14ac:dyDescent="0.35">
      <c r="A137" s="89">
        <v>2010</v>
      </c>
    </row>
  </sheetData>
  <pageMargins left="0.11811023622047245" right="0.11811023622047245" top="0.74803149606299213" bottom="0.74803149606299213" header="0.31496062992125984" footer="0.31496062992125984"/>
  <pageSetup paperSize="9" scale="65" orientation="landscape" r:id="rId1"/>
  <ignoredErrors>
    <ignoredError sqref="T25" formulaRange="1"/>
  </ignoredErrors>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85B05-7A7F-4260-AFD7-992BDBD3F67D}">
  <sheetPr codeName="Sheet8"/>
  <dimension ref="A1:AG102"/>
  <sheetViews>
    <sheetView showGridLines="0" zoomScaleNormal="100" workbookViewId="0">
      <pane ySplit="6" topLeftCell="A7" activePane="bottomLeft" state="frozen"/>
      <selection activeCell="AL6" sqref="AL6"/>
      <selection pane="bottomLeft" activeCell="A7" sqref="A7"/>
    </sheetView>
  </sheetViews>
  <sheetFormatPr defaultColWidth="9" defaultRowHeight="15.5" x14ac:dyDescent="0.35"/>
  <cols>
    <col min="1" max="1" width="28.26953125" style="2" customWidth="1"/>
    <col min="2" max="10" width="13.54296875" style="2" customWidth="1"/>
    <col min="11" max="12" width="13.54296875" customWidth="1"/>
    <col min="13" max="30" width="13.54296875" style="2" customWidth="1"/>
    <col min="31" max="32" width="13.54296875" customWidth="1"/>
    <col min="33" max="33" width="13.54296875" style="2" customWidth="1"/>
    <col min="34" max="34" width="9.453125" style="2" customWidth="1"/>
    <col min="35" max="35" width="9.54296875" style="2" customWidth="1"/>
    <col min="36" max="36" width="10.453125" style="2" customWidth="1"/>
    <col min="37" max="37" width="10.54296875" style="2" customWidth="1"/>
    <col min="38" max="257" width="9" style="2"/>
    <col min="258" max="258" width="7.26953125" style="2" customWidth="1"/>
    <col min="259" max="259" width="10.54296875" style="2" customWidth="1"/>
    <col min="260" max="260" width="9" style="2" customWidth="1"/>
    <col min="261" max="261" width="17.54296875" style="2" customWidth="1"/>
    <col min="262" max="262" width="9" style="2" customWidth="1"/>
    <col min="263" max="263" width="19.54296875" style="2" customWidth="1"/>
    <col min="264" max="264" width="9" style="2" customWidth="1"/>
    <col min="265" max="265" width="11.453125" style="2" customWidth="1"/>
    <col min="266" max="266" width="11" style="2" customWidth="1"/>
    <col min="267" max="267" width="13" style="2" customWidth="1"/>
    <col min="268" max="268" width="9.54296875" style="2" customWidth="1"/>
    <col min="269" max="269" width="10.453125" style="2" customWidth="1"/>
    <col min="270" max="270" width="12" style="2" customWidth="1"/>
    <col min="271" max="271" width="9" style="2"/>
    <col min="272" max="272" width="7.54296875" style="2" customWidth="1"/>
    <col min="273" max="273" width="10" style="2" customWidth="1"/>
    <col min="274" max="274" width="9" style="2"/>
    <col min="275" max="275" width="10" style="2" customWidth="1"/>
    <col min="276" max="277" width="8" style="2" customWidth="1"/>
    <col min="278" max="284" width="10" style="2" customWidth="1"/>
    <col min="285" max="285" width="11.26953125" style="2" customWidth="1"/>
    <col min="286" max="286" width="10" style="2" customWidth="1"/>
    <col min="287" max="287" width="8.26953125" style="2" customWidth="1"/>
    <col min="288" max="289" width="10" style="2" customWidth="1"/>
    <col min="290" max="290" width="11.26953125" style="2" customWidth="1"/>
    <col min="291" max="291" width="9" style="2"/>
    <col min="292" max="292" width="11.453125" style="2" customWidth="1"/>
    <col min="293" max="293" width="15.26953125" style="2" bestFit="1" customWidth="1"/>
    <col min="294" max="513" width="9" style="2"/>
    <col min="514" max="514" width="7.26953125" style="2" customWidth="1"/>
    <col min="515" max="515" width="10.54296875" style="2" customWidth="1"/>
    <col min="516" max="516" width="9" style="2" customWidth="1"/>
    <col min="517" max="517" width="17.54296875" style="2" customWidth="1"/>
    <col min="518" max="518" width="9" style="2" customWidth="1"/>
    <col min="519" max="519" width="19.54296875" style="2" customWidth="1"/>
    <col min="520" max="520" width="9" style="2" customWidth="1"/>
    <col min="521" max="521" width="11.453125" style="2" customWidth="1"/>
    <col min="522" max="522" width="11" style="2" customWidth="1"/>
    <col min="523" max="523" width="13" style="2" customWidth="1"/>
    <col min="524" max="524" width="9.54296875" style="2" customWidth="1"/>
    <col min="525" max="525" width="10.453125" style="2" customWidth="1"/>
    <col min="526" max="526" width="12" style="2" customWidth="1"/>
    <col min="527" max="527" width="9" style="2"/>
    <col min="528" max="528" width="7.54296875" style="2" customWidth="1"/>
    <col min="529" max="529" width="10" style="2" customWidth="1"/>
    <col min="530" max="530" width="9" style="2"/>
    <col min="531" max="531" width="10" style="2" customWidth="1"/>
    <col min="532" max="533" width="8" style="2" customWidth="1"/>
    <col min="534" max="540" width="10" style="2" customWidth="1"/>
    <col min="541" max="541" width="11.26953125" style="2" customWidth="1"/>
    <col min="542" max="542" width="10" style="2" customWidth="1"/>
    <col min="543" max="543" width="8.26953125" style="2" customWidth="1"/>
    <col min="544" max="545" width="10" style="2" customWidth="1"/>
    <col min="546" max="546" width="11.26953125" style="2" customWidth="1"/>
    <col min="547" max="547" width="9" style="2"/>
    <col min="548" max="548" width="11.453125" style="2" customWidth="1"/>
    <col min="549" max="549" width="15.26953125" style="2" bestFit="1" customWidth="1"/>
    <col min="550" max="769" width="9" style="2"/>
    <col min="770" max="770" width="7.26953125" style="2" customWidth="1"/>
    <col min="771" max="771" width="10.54296875" style="2" customWidth="1"/>
    <col min="772" max="772" width="9" style="2" customWidth="1"/>
    <col min="773" max="773" width="17.54296875" style="2" customWidth="1"/>
    <col min="774" max="774" width="9" style="2" customWidth="1"/>
    <col min="775" max="775" width="19.54296875" style="2" customWidth="1"/>
    <col min="776" max="776" width="9" style="2" customWidth="1"/>
    <col min="777" max="777" width="11.453125" style="2" customWidth="1"/>
    <col min="778" max="778" width="11" style="2" customWidth="1"/>
    <col min="779" max="779" width="13" style="2" customWidth="1"/>
    <col min="780" max="780" width="9.54296875" style="2" customWidth="1"/>
    <col min="781" max="781" width="10.453125" style="2" customWidth="1"/>
    <col min="782" max="782" width="12" style="2" customWidth="1"/>
    <col min="783" max="783" width="9" style="2"/>
    <col min="784" max="784" width="7.54296875" style="2" customWidth="1"/>
    <col min="785" max="785" width="10" style="2" customWidth="1"/>
    <col min="786" max="786" width="9" style="2"/>
    <col min="787" max="787" width="10" style="2" customWidth="1"/>
    <col min="788" max="789" width="8" style="2" customWidth="1"/>
    <col min="790" max="796" width="10" style="2" customWidth="1"/>
    <col min="797" max="797" width="11.26953125" style="2" customWidth="1"/>
    <col min="798" max="798" width="10" style="2" customWidth="1"/>
    <col min="799" max="799" width="8.26953125" style="2" customWidth="1"/>
    <col min="800" max="801" width="10" style="2" customWidth="1"/>
    <col min="802" max="802" width="11.26953125" style="2" customWidth="1"/>
    <col min="803" max="803" width="9" style="2"/>
    <col min="804" max="804" width="11.453125" style="2" customWidth="1"/>
    <col min="805" max="805" width="15.26953125" style="2" bestFit="1" customWidth="1"/>
    <col min="806" max="1025" width="9" style="2"/>
    <col min="1026" max="1026" width="7.26953125" style="2" customWidth="1"/>
    <col min="1027" max="1027" width="10.54296875" style="2" customWidth="1"/>
    <col min="1028" max="1028" width="9" style="2" customWidth="1"/>
    <col min="1029" max="1029" width="17.54296875" style="2" customWidth="1"/>
    <col min="1030" max="1030" width="9" style="2" customWidth="1"/>
    <col min="1031" max="1031" width="19.54296875" style="2" customWidth="1"/>
    <col min="1032" max="1032" width="9" style="2" customWidth="1"/>
    <col min="1033" max="1033" width="11.453125" style="2" customWidth="1"/>
    <col min="1034" max="1034" width="11" style="2" customWidth="1"/>
    <col min="1035" max="1035" width="13" style="2" customWidth="1"/>
    <col min="1036" max="1036" width="9.54296875" style="2" customWidth="1"/>
    <col min="1037" max="1037" width="10.453125" style="2" customWidth="1"/>
    <col min="1038" max="1038" width="12" style="2" customWidth="1"/>
    <col min="1039" max="1039" width="9" style="2"/>
    <col min="1040" max="1040" width="7.54296875" style="2" customWidth="1"/>
    <col min="1041" max="1041" width="10" style="2" customWidth="1"/>
    <col min="1042" max="1042" width="9" style="2"/>
    <col min="1043" max="1043" width="10" style="2" customWidth="1"/>
    <col min="1044" max="1045" width="8" style="2" customWidth="1"/>
    <col min="1046" max="1052" width="10" style="2" customWidth="1"/>
    <col min="1053" max="1053" width="11.26953125" style="2" customWidth="1"/>
    <col min="1054" max="1054" width="10" style="2" customWidth="1"/>
    <col min="1055" max="1055" width="8.26953125" style="2" customWidth="1"/>
    <col min="1056" max="1057" width="10" style="2" customWidth="1"/>
    <col min="1058" max="1058" width="11.26953125" style="2" customWidth="1"/>
    <col min="1059" max="1059" width="9" style="2"/>
    <col min="1060" max="1060" width="11.453125" style="2" customWidth="1"/>
    <col min="1061" max="1061" width="15.26953125" style="2" bestFit="1" customWidth="1"/>
    <col min="1062" max="1281" width="9" style="2"/>
    <col min="1282" max="1282" width="7.26953125" style="2" customWidth="1"/>
    <col min="1283" max="1283" width="10.54296875" style="2" customWidth="1"/>
    <col min="1284" max="1284" width="9" style="2" customWidth="1"/>
    <col min="1285" max="1285" width="17.54296875" style="2" customWidth="1"/>
    <col min="1286" max="1286" width="9" style="2" customWidth="1"/>
    <col min="1287" max="1287" width="19.54296875" style="2" customWidth="1"/>
    <col min="1288" max="1288" width="9" style="2" customWidth="1"/>
    <col min="1289" max="1289" width="11.453125" style="2" customWidth="1"/>
    <col min="1290" max="1290" width="11" style="2" customWidth="1"/>
    <col min="1291" max="1291" width="13" style="2" customWidth="1"/>
    <col min="1292" max="1292" width="9.54296875" style="2" customWidth="1"/>
    <col min="1293" max="1293" width="10.453125" style="2" customWidth="1"/>
    <col min="1294" max="1294" width="12" style="2" customWidth="1"/>
    <col min="1295" max="1295" width="9" style="2"/>
    <col min="1296" max="1296" width="7.54296875" style="2" customWidth="1"/>
    <col min="1297" max="1297" width="10" style="2" customWidth="1"/>
    <col min="1298" max="1298" width="9" style="2"/>
    <col min="1299" max="1299" width="10" style="2" customWidth="1"/>
    <col min="1300" max="1301" width="8" style="2" customWidth="1"/>
    <col min="1302" max="1308" width="10" style="2" customWidth="1"/>
    <col min="1309" max="1309" width="11.26953125" style="2" customWidth="1"/>
    <col min="1310" max="1310" width="10" style="2" customWidth="1"/>
    <col min="1311" max="1311" width="8.26953125" style="2" customWidth="1"/>
    <col min="1312" max="1313" width="10" style="2" customWidth="1"/>
    <col min="1314" max="1314" width="11.26953125" style="2" customWidth="1"/>
    <col min="1315" max="1315" width="9" style="2"/>
    <col min="1316" max="1316" width="11.453125" style="2" customWidth="1"/>
    <col min="1317" max="1317" width="15.26953125" style="2" bestFit="1" customWidth="1"/>
    <col min="1318" max="1537" width="9" style="2"/>
    <col min="1538" max="1538" width="7.26953125" style="2" customWidth="1"/>
    <col min="1539" max="1539" width="10.54296875" style="2" customWidth="1"/>
    <col min="1540" max="1540" width="9" style="2" customWidth="1"/>
    <col min="1541" max="1541" width="17.54296875" style="2" customWidth="1"/>
    <col min="1542" max="1542" width="9" style="2" customWidth="1"/>
    <col min="1543" max="1543" width="19.54296875" style="2" customWidth="1"/>
    <col min="1544" max="1544" width="9" style="2" customWidth="1"/>
    <col min="1545" max="1545" width="11.453125" style="2" customWidth="1"/>
    <col min="1546" max="1546" width="11" style="2" customWidth="1"/>
    <col min="1547" max="1547" width="13" style="2" customWidth="1"/>
    <col min="1548" max="1548" width="9.54296875" style="2" customWidth="1"/>
    <col min="1549" max="1549" width="10.453125" style="2" customWidth="1"/>
    <col min="1550" max="1550" width="12" style="2" customWidth="1"/>
    <col min="1551" max="1551" width="9" style="2"/>
    <col min="1552" max="1552" width="7.54296875" style="2" customWidth="1"/>
    <col min="1553" max="1553" width="10" style="2" customWidth="1"/>
    <col min="1554" max="1554" width="9" style="2"/>
    <col min="1555" max="1555" width="10" style="2" customWidth="1"/>
    <col min="1556" max="1557" width="8" style="2" customWidth="1"/>
    <col min="1558" max="1564" width="10" style="2" customWidth="1"/>
    <col min="1565" max="1565" width="11.26953125" style="2" customWidth="1"/>
    <col min="1566" max="1566" width="10" style="2" customWidth="1"/>
    <col min="1567" max="1567" width="8.26953125" style="2" customWidth="1"/>
    <col min="1568" max="1569" width="10" style="2" customWidth="1"/>
    <col min="1570" max="1570" width="11.26953125" style="2" customWidth="1"/>
    <col min="1571" max="1571" width="9" style="2"/>
    <col min="1572" max="1572" width="11.453125" style="2" customWidth="1"/>
    <col min="1573" max="1573" width="15.26953125" style="2" bestFit="1" customWidth="1"/>
    <col min="1574" max="1793" width="9" style="2"/>
    <col min="1794" max="1794" width="7.26953125" style="2" customWidth="1"/>
    <col min="1795" max="1795" width="10.54296875" style="2" customWidth="1"/>
    <col min="1796" max="1796" width="9" style="2" customWidth="1"/>
    <col min="1797" max="1797" width="17.54296875" style="2" customWidth="1"/>
    <col min="1798" max="1798" width="9" style="2" customWidth="1"/>
    <col min="1799" max="1799" width="19.54296875" style="2" customWidth="1"/>
    <col min="1800" max="1800" width="9" style="2" customWidth="1"/>
    <col min="1801" max="1801" width="11.453125" style="2" customWidth="1"/>
    <col min="1802" max="1802" width="11" style="2" customWidth="1"/>
    <col min="1803" max="1803" width="13" style="2" customWidth="1"/>
    <col min="1804" max="1804" width="9.54296875" style="2" customWidth="1"/>
    <col min="1805" max="1805" width="10.453125" style="2" customWidth="1"/>
    <col min="1806" max="1806" width="12" style="2" customWidth="1"/>
    <col min="1807" max="1807" width="9" style="2"/>
    <col min="1808" max="1808" width="7.54296875" style="2" customWidth="1"/>
    <col min="1809" max="1809" width="10" style="2" customWidth="1"/>
    <col min="1810" max="1810" width="9" style="2"/>
    <col min="1811" max="1811" width="10" style="2" customWidth="1"/>
    <col min="1812" max="1813" width="8" style="2" customWidth="1"/>
    <col min="1814" max="1820" width="10" style="2" customWidth="1"/>
    <col min="1821" max="1821" width="11.26953125" style="2" customWidth="1"/>
    <col min="1822" max="1822" width="10" style="2" customWidth="1"/>
    <col min="1823" max="1823" width="8.26953125" style="2" customWidth="1"/>
    <col min="1824" max="1825" width="10" style="2" customWidth="1"/>
    <col min="1826" max="1826" width="11.26953125" style="2" customWidth="1"/>
    <col min="1827" max="1827" width="9" style="2"/>
    <col min="1828" max="1828" width="11.453125" style="2" customWidth="1"/>
    <col min="1829" max="1829" width="15.26953125" style="2" bestFit="1" customWidth="1"/>
    <col min="1830" max="2049" width="9" style="2"/>
    <col min="2050" max="2050" width="7.26953125" style="2" customWidth="1"/>
    <col min="2051" max="2051" width="10.54296875" style="2" customWidth="1"/>
    <col min="2052" max="2052" width="9" style="2" customWidth="1"/>
    <col min="2053" max="2053" width="17.54296875" style="2" customWidth="1"/>
    <col min="2054" max="2054" width="9" style="2" customWidth="1"/>
    <col min="2055" max="2055" width="19.54296875" style="2" customWidth="1"/>
    <col min="2056" max="2056" width="9" style="2" customWidth="1"/>
    <col min="2057" max="2057" width="11.453125" style="2" customWidth="1"/>
    <col min="2058" max="2058" width="11" style="2" customWidth="1"/>
    <col min="2059" max="2059" width="13" style="2" customWidth="1"/>
    <col min="2060" max="2060" width="9.54296875" style="2" customWidth="1"/>
    <col min="2061" max="2061" width="10.453125" style="2" customWidth="1"/>
    <col min="2062" max="2062" width="12" style="2" customWidth="1"/>
    <col min="2063" max="2063" width="9" style="2"/>
    <col min="2064" max="2064" width="7.54296875" style="2" customWidth="1"/>
    <col min="2065" max="2065" width="10" style="2" customWidth="1"/>
    <col min="2066" max="2066" width="9" style="2"/>
    <col min="2067" max="2067" width="10" style="2" customWidth="1"/>
    <col min="2068" max="2069" width="8" style="2" customWidth="1"/>
    <col min="2070" max="2076" width="10" style="2" customWidth="1"/>
    <col min="2077" max="2077" width="11.26953125" style="2" customWidth="1"/>
    <col min="2078" max="2078" width="10" style="2" customWidth="1"/>
    <col min="2079" max="2079" width="8.26953125" style="2" customWidth="1"/>
    <col min="2080" max="2081" width="10" style="2" customWidth="1"/>
    <col min="2082" max="2082" width="11.26953125" style="2" customWidth="1"/>
    <col min="2083" max="2083" width="9" style="2"/>
    <col min="2084" max="2084" width="11.453125" style="2" customWidth="1"/>
    <col min="2085" max="2085" width="15.26953125" style="2" bestFit="1" customWidth="1"/>
    <col min="2086" max="2305" width="9" style="2"/>
    <col min="2306" max="2306" width="7.26953125" style="2" customWidth="1"/>
    <col min="2307" max="2307" width="10.54296875" style="2" customWidth="1"/>
    <col min="2308" max="2308" width="9" style="2" customWidth="1"/>
    <col min="2309" max="2309" width="17.54296875" style="2" customWidth="1"/>
    <col min="2310" max="2310" width="9" style="2" customWidth="1"/>
    <col min="2311" max="2311" width="19.54296875" style="2" customWidth="1"/>
    <col min="2312" max="2312" width="9" style="2" customWidth="1"/>
    <col min="2313" max="2313" width="11.453125" style="2" customWidth="1"/>
    <col min="2314" max="2314" width="11" style="2" customWidth="1"/>
    <col min="2315" max="2315" width="13" style="2" customWidth="1"/>
    <col min="2316" max="2316" width="9.54296875" style="2" customWidth="1"/>
    <col min="2317" max="2317" width="10.453125" style="2" customWidth="1"/>
    <col min="2318" max="2318" width="12" style="2" customWidth="1"/>
    <col min="2319" max="2319" width="9" style="2"/>
    <col min="2320" max="2320" width="7.54296875" style="2" customWidth="1"/>
    <col min="2321" max="2321" width="10" style="2" customWidth="1"/>
    <col min="2322" max="2322" width="9" style="2"/>
    <col min="2323" max="2323" width="10" style="2" customWidth="1"/>
    <col min="2324" max="2325" width="8" style="2" customWidth="1"/>
    <col min="2326" max="2332" width="10" style="2" customWidth="1"/>
    <col min="2333" max="2333" width="11.26953125" style="2" customWidth="1"/>
    <col min="2334" max="2334" width="10" style="2" customWidth="1"/>
    <col min="2335" max="2335" width="8.26953125" style="2" customWidth="1"/>
    <col min="2336" max="2337" width="10" style="2" customWidth="1"/>
    <col min="2338" max="2338" width="11.26953125" style="2" customWidth="1"/>
    <col min="2339" max="2339" width="9" style="2"/>
    <col min="2340" max="2340" width="11.453125" style="2" customWidth="1"/>
    <col min="2341" max="2341" width="15.26953125" style="2" bestFit="1" customWidth="1"/>
    <col min="2342" max="2561" width="9" style="2"/>
    <col min="2562" max="2562" width="7.26953125" style="2" customWidth="1"/>
    <col min="2563" max="2563" width="10.54296875" style="2" customWidth="1"/>
    <col min="2564" max="2564" width="9" style="2" customWidth="1"/>
    <col min="2565" max="2565" width="17.54296875" style="2" customWidth="1"/>
    <col min="2566" max="2566" width="9" style="2" customWidth="1"/>
    <col min="2567" max="2567" width="19.54296875" style="2" customWidth="1"/>
    <col min="2568" max="2568" width="9" style="2" customWidth="1"/>
    <col min="2569" max="2569" width="11.453125" style="2" customWidth="1"/>
    <col min="2570" max="2570" width="11" style="2" customWidth="1"/>
    <col min="2571" max="2571" width="13" style="2" customWidth="1"/>
    <col min="2572" max="2572" width="9.54296875" style="2" customWidth="1"/>
    <col min="2573" max="2573" width="10.453125" style="2" customWidth="1"/>
    <col min="2574" max="2574" width="12" style="2" customWidth="1"/>
    <col min="2575" max="2575" width="9" style="2"/>
    <col min="2576" max="2576" width="7.54296875" style="2" customWidth="1"/>
    <col min="2577" max="2577" width="10" style="2" customWidth="1"/>
    <col min="2578" max="2578" width="9" style="2"/>
    <col min="2579" max="2579" width="10" style="2" customWidth="1"/>
    <col min="2580" max="2581" width="8" style="2" customWidth="1"/>
    <col min="2582" max="2588" width="10" style="2" customWidth="1"/>
    <col min="2589" max="2589" width="11.26953125" style="2" customWidth="1"/>
    <col min="2590" max="2590" width="10" style="2" customWidth="1"/>
    <col min="2591" max="2591" width="8.26953125" style="2" customWidth="1"/>
    <col min="2592" max="2593" width="10" style="2" customWidth="1"/>
    <col min="2594" max="2594" width="11.26953125" style="2" customWidth="1"/>
    <col min="2595" max="2595" width="9" style="2"/>
    <col min="2596" max="2596" width="11.453125" style="2" customWidth="1"/>
    <col min="2597" max="2597" width="15.26953125" style="2" bestFit="1" customWidth="1"/>
    <col min="2598" max="2817" width="9" style="2"/>
    <col min="2818" max="2818" width="7.26953125" style="2" customWidth="1"/>
    <col min="2819" max="2819" width="10.54296875" style="2" customWidth="1"/>
    <col min="2820" max="2820" width="9" style="2" customWidth="1"/>
    <col min="2821" max="2821" width="17.54296875" style="2" customWidth="1"/>
    <col min="2822" max="2822" width="9" style="2" customWidth="1"/>
    <col min="2823" max="2823" width="19.54296875" style="2" customWidth="1"/>
    <col min="2824" max="2824" width="9" style="2" customWidth="1"/>
    <col min="2825" max="2825" width="11.453125" style="2" customWidth="1"/>
    <col min="2826" max="2826" width="11" style="2" customWidth="1"/>
    <col min="2827" max="2827" width="13" style="2" customWidth="1"/>
    <col min="2828" max="2828" width="9.54296875" style="2" customWidth="1"/>
    <col min="2829" max="2829" width="10.453125" style="2" customWidth="1"/>
    <col min="2830" max="2830" width="12" style="2" customWidth="1"/>
    <col min="2831" max="2831" width="9" style="2"/>
    <col min="2832" max="2832" width="7.54296875" style="2" customWidth="1"/>
    <col min="2833" max="2833" width="10" style="2" customWidth="1"/>
    <col min="2834" max="2834" width="9" style="2"/>
    <col min="2835" max="2835" width="10" style="2" customWidth="1"/>
    <col min="2836" max="2837" width="8" style="2" customWidth="1"/>
    <col min="2838" max="2844" width="10" style="2" customWidth="1"/>
    <col min="2845" max="2845" width="11.26953125" style="2" customWidth="1"/>
    <col min="2846" max="2846" width="10" style="2" customWidth="1"/>
    <col min="2847" max="2847" width="8.26953125" style="2" customWidth="1"/>
    <col min="2848" max="2849" width="10" style="2" customWidth="1"/>
    <col min="2850" max="2850" width="11.26953125" style="2" customWidth="1"/>
    <col min="2851" max="2851" width="9" style="2"/>
    <col min="2852" max="2852" width="11.453125" style="2" customWidth="1"/>
    <col min="2853" max="2853" width="15.26953125" style="2" bestFit="1" customWidth="1"/>
    <col min="2854" max="3073" width="9" style="2"/>
    <col min="3074" max="3074" width="7.26953125" style="2" customWidth="1"/>
    <col min="3075" max="3075" width="10.54296875" style="2" customWidth="1"/>
    <col min="3076" max="3076" width="9" style="2" customWidth="1"/>
    <col min="3077" max="3077" width="17.54296875" style="2" customWidth="1"/>
    <col min="3078" max="3078" width="9" style="2" customWidth="1"/>
    <col min="3079" max="3079" width="19.54296875" style="2" customWidth="1"/>
    <col min="3080" max="3080" width="9" style="2" customWidth="1"/>
    <col min="3081" max="3081" width="11.453125" style="2" customWidth="1"/>
    <col min="3082" max="3082" width="11" style="2" customWidth="1"/>
    <col min="3083" max="3083" width="13" style="2" customWidth="1"/>
    <col min="3084" max="3084" width="9.54296875" style="2" customWidth="1"/>
    <col min="3085" max="3085" width="10.453125" style="2" customWidth="1"/>
    <col min="3086" max="3086" width="12" style="2" customWidth="1"/>
    <col min="3087" max="3087" width="9" style="2"/>
    <col min="3088" max="3088" width="7.54296875" style="2" customWidth="1"/>
    <col min="3089" max="3089" width="10" style="2" customWidth="1"/>
    <col min="3090" max="3090" width="9" style="2"/>
    <col min="3091" max="3091" width="10" style="2" customWidth="1"/>
    <col min="3092" max="3093" width="8" style="2" customWidth="1"/>
    <col min="3094" max="3100" width="10" style="2" customWidth="1"/>
    <col min="3101" max="3101" width="11.26953125" style="2" customWidth="1"/>
    <col min="3102" max="3102" width="10" style="2" customWidth="1"/>
    <col min="3103" max="3103" width="8.26953125" style="2" customWidth="1"/>
    <col min="3104" max="3105" width="10" style="2" customWidth="1"/>
    <col min="3106" max="3106" width="11.26953125" style="2" customWidth="1"/>
    <col min="3107" max="3107" width="9" style="2"/>
    <col min="3108" max="3108" width="11.453125" style="2" customWidth="1"/>
    <col min="3109" max="3109" width="15.26953125" style="2" bestFit="1" customWidth="1"/>
    <col min="3110" max="3329" width="9" style="2"/>
    <col min="3330" max="3330" width="7.26953125" style="2" customWidth="1"/>
    <col min="3331" max="3331" width="10.54296875" style="2" customWidth="1"/>
    <col min="3332" max="3332" width="9" style="2" customWidth="1"/>
    <col min="3333" max="3333" width="17.54296875" style="2" customWidth="1"/>
    <col min="3334" max="3334" width="9" style="2" customWidth="1"/>
    <col min="3335" max="3335" width="19.54296875" style="2" customWidth="1"/>
    <col min="3336" max="3336" width="9" style="2" customWidth="1"/>
    <col min="3337" max="3337" width="11.453125" style="2" customWidth="1"/>
    <col min="3338" max="3338" width="11" style="2" customWidth="1"/>
    <col min="3339" max="3339" width="13" style="2" customWidth="1"/>
    <col min="3340" max="3340" width="9.54296875" style="2" customWidth="1"/>
    <col min="3341" max="3341" width="10.453125" style="2" customWidth="1"/>
    <col min="3342" max="3342" width="12" style="2" customWidth="1"/>
    <col min="3343" max="3343" width="9" style="2"/>
    <col min="3344" max="3344" width="7.54296875" style="2" customWidth="1"/>
    <col min="3345" max="3345" width="10" style="2" customWidth="1"/>
    <col min="3346" max="3346" width="9" style="2"/>
    <col min="3347" max="3347" width="10" style="2" customWidth="1"/>
    <col min="3348" max="3349" width="8" style="2" customWidth="1"/>
    <col min="3350" max="3356" width="10" style="2" customWidth="1"/>
    <col min="3357" max="3357" width="11.26953125" style="2" customWidth="1"/>
    <col min="3358" max="3358" width="10" style="2" customWidth="1"/>
    <col min="3359" max="3359" width="8.26953125" style="2" customWidth="1"/>
    <col min="3360" max="3361" width="10" style="2" customWidth="1"/>
    <col min="3362" max="3362" width="11.26953125" style="2" customWidth="1"/>
    <col min="3363" max="3363" width="9" style="2"/>
    <col min="3364" max="3364" width="11.453125" style="2" customWidth="1"/>
    <col min="3365" max="3365" width="15.26953125" style="2" bestFit="1" customWidth="1"/>
    <col min="3366" max="3585" width="9" style="2"/>
    <col min="3586" max="3586" width="7.26953125" style="2" customWidth="1"/>
    <col min="3587" max="3587" width="10.54296875" style="2" customWidth="1"/>
    <col min="3588" max="3588" width="9" style="2" customWidth="1"/>
    <col min="3589" max="3589" width="17.54296875" style="2" customWidth="1"/>
    <col min="3590" max="3590" width="9" style="2" customWidth="1"/>
    <col min="3591" max="3591" width="19.54296875" style="2" customWidth="1"/>
    <col min="3592" max="3592" width="9" style="2" customWidth="1"/>
    <col min="3593" max="3593" width="11.453125" style="2" customWidth="1"/>
    <col min="3594" max="3594" width="11" style="2" customWidth="1"/>
    <col min="3595" max="3595" width="13" style="2" customWidth="1"/>
    <col min="3596" max="3596" width="9.54296875" style="2" customWidth="1"/>
    <col min="3597" max="3597" width="10.453125" style="2" customWidth="1"/>
    <col min="3598" max="3598" width="12" style="2" customWidth="1"/>
    <col min="3599" max="3599" width="9" style="2"/>
    <col min="3600" max="3600" width="7.54296875" style="2" customWidth="1"/>
    <col min="3601" max="3601" width="10" style="2" customWidth="1"/>
    <col min="3602" max="3602" width="9" style="2"/>
    <col min="3603" max="3603" width="10" style="2" customWidth="1"/>
    <col min="3604" max="3605" width="8" style="2" customWidth="1"/>
    <col min="3606" max="3612" width="10" style="2" customWidth="1"/>
    <col min="3613" max="3613" width="11.26953125" style="2" customWidth="1"/>
    <col min="3614" max="3614" width="10" style="2" customWidth="1"/>
    <col min="3615" max="3615" width="8.26953125" style="2" customWidth="1"/>
    <col min="3616" max="3617" width="10" style="2" customWidth="1"/>
    <col min="3618" max="3618" width="11.26953125" style="2" customWidth="1"/>
    <col min="3619" max="3619" width="9" style="2"/>
    <col min="3620" max="3620" width="11.453125" style="2" customWidth="1"/>
    <col min="3621" max="3621" width="15.26953125" style="2" bestFit="1" customWidth="1"/>
    <col min="3622" max="3841" width="9" style="2"/>
    <col min="3842" max="3842" width="7.26953125" style="2" customWidth="1"/>
    <col min="3843" max="3843" width="10.54296875" style="2" customWidth="1"/>
    <col min="3844" max="3844" width="9" style="2" customWidth="1"/>
    <col min="3845" max="3845" width="17.54296875" style="2" customWidth="1"/>
    <col min="3846" max="3846" width="9" style="2" customWidth="1"/>
    <col min="3847" max="3847" width="19.54296875" style="2" customWidth="1"/>
    <col min="3848" max="3848" width="9" style="2" customWidth="1"/>
    <col min="3849" max="3849" width="11.453125" style="2" customWidth="1"/>
    <col min="3850" max="3850" width="11" style="2" customWidth="1"/>
    <col min="3851" max="3851" width="13" style="2" customWidth="1"/>
    <col min="3852" max="3852" width="9.54296875" style="2" customWidth="1"/>
    <col min="3853" max="3853" width="10.453125" style="2" customWidth="1"/>
    <col min="3854" max="3854" width="12" style="2" customWidth="1"/>
    <col min="3855" max="3855" width="9" style="2"/>
    <col min="3856" max="3856" width="7.54296875" style="2" customWidth="1"/>
    <col min="3857" max="3857" width="10" style="2" customWidth="1"/>
    <col min="3858" max="3858" width="9" style="2"/>
    <col min="3859" max="3859" width="10" style="2" customWidth="1"/>
    <col min="3860" max="3861" width="8" style="2" customWidth="1"/>
    <col min="3862" max="3868" width="10" style="2" customWidth="1"/>
    <col min="3869" max="3869" width="11.26953125" style="2" customWidth="1"/>
    <col min="3870" max="3870" width="10" style="2" customWidth="1"/>
    <col min="3871" max="3871" width="8.26953125" style="2" customWidth="1"/>
    <col min="3872" max="3873" width="10" style="2" customWidth="1"/>
    <col min="3874" max="3874" width="11.26953125" style="2" customWidth="1"/>
    <col min="3875" max="3875" width="9" style="2"/>
    <col min="3876" max="3876" width="11.453125" style="2" customWidth="1"/>
    <col min="3877" max="3877" width="15.26953125" style="2" bestFit="1" customWidth="1"/>
    <col min="3878" max="4097" width="9" style="2"/>
    <col min="4098" max="4098" width="7.26953125" style="2" customWidth="1"/>
    <col min="4099" max="4099" width="10.54296875" style="2" customWidth="1"/>
    <col min="4100" max="4100" width="9" style="2" customWidth="1"/>
    <col min="4101" max="4101" width="17.54296875" style="2" customWidth="1"/>
    <col min="4102" max="4102" width="9" style="2" customWidth="1"/>
    <col min="4103" max="4103" width="19.54296875" style="2" customWidth="1"/>
    <col min="4104" max="4104" width="9" style="2" customWidth="1"/>
    <col min="4105" max="4105" width="11.453125" style="2" customWidth="1"/>
    <col min="4106" max="4106" width="11" style="2" customWidth="1"/>
    <col min="4107" max="4107" width="13" style="2" customWidth="1"/>
    <col min="4108" max="4108" width="9.54296875" style="2" customWidth="1"/>
    <col min="4109" max="4109" width="10.453125" style="2" customWidth="1"/>
    <col min="4110" max="4110" width="12" style="2" customWidth="1"/>
    <col min="4111" max="4111" width="9" style="2"/>
    <col min="4112" max="4112" width="7.54296875" style="2" customWidth="1"/>
    <col min="4113" max="4113" width="10" style="2" customWidth="1"/>
    <col min="4114" max="4114" width="9" style="2"/>
    <col min="4115" max="4115" width="10" style="2" customWidth="1"/>
    <col min="4116" max="4117" width="8" style="2" customWidth="1"/>
    <col min="4118" max="4124" width="10" style="2" customWidth="1"/>
    <col min="4125" max="4125" width="11.26953125" style="2" customWidth="1"/>
    <col min="4126" max="4126" width="10" style="2" customWidth="1"/>
    <col min="4127" max="4127" width="8.26953125" style="2" customWidth="1"/>
    <col min="4128" max="4129" width="10" style="2" customWidth="1"/>
    <col min="4130" max="4130" width="11.26953125" style="2" customWidth="1"/>
    <col min="4131" max="4131" width="9" style="2"/>
    <col min="4132" max="4132" width="11.453125" style="2" customWidth="1"/>
    <col min="4133" max="4133" width="15.26953125" style="2" bestFit="1" customWidth="1"/>
    <col min="4134" max="4353" width="9" style="2"/>
    <col min="4354" max="4354" width="7.26953125" style="2" customWidth="1"/>
    <col min="4355" max="4355" width="10.54296875" style="2" customWidth="1"/>
    <col min="4356" max="4356" width="9" style="2" customWidth="1"/>
    <col min="4357" max="4357" width="17.54296875" style="2" customWidth="1"/>
    <col min="4358" max="4358" width="9" style="2" customWidth="1"/>
    <col min="4359" max="4359" width="19.54296875" style="2" customWidth="1"/>
    <col min="4360" max="4360" width="9" style="2" customWidth="1"/>
    <col min="4361" max="4361" width="11.453125" style="2" customWidth="1"/>
    <col min="4362" max="4362" width="11" style="2" customWidth="1"/>
    <col min="4363" max="4363" width="13" style="2" customWidth="1"/>
    <col min="4364" max="4364" width="9.54296875" style="2" customWidth="1"/>
    <col min="4365" max="4365" width="10.453125" style="2" customWidth="1"/>
    <col min="4366" max="4366" width="12" style="2" customWidth="1"/>
    <col min="4367" max="4367" width="9" style="2"/>
    <col min="4368" max="4368" width="7.54296875" style="2" customWidth="1"/>
    <col min="4369" max="4369" width="10" style="2" customWidth="1"/>
    <col min="4370" max="4370" width="9" style="2"/>
    <col min="4371" max="4371" width="10" style="2" customWidth="1"/>
    <col min="4372" max="4373" width="8" style="2" customWidth="1"/>
    <col min="4374" max="4380" width="10" style="2" customWidth="1"/>
    <col min="4381" max="4381" width="11.26953125" style="2" customWidth="1"/>
    <col min="4382" max="4382" width="10" style="2" customWidth="1"/>
    <col min="4383" max="4383" width="8.26953125" style="2" customWidth="1"/>
    <col min="4384" max="4385" width="10" style="2" customWidth="1"/>
    <col min="4386" max="4386" width="11.26953125" style="2" customWidth="1"/>
    <col min="4387" max="4387" width="9" style="2"/>
    <col min="4388" max="4388" width="11.453125" style="2" customWidth="1"/>
    <col min="4389" max="4389" width="15.26953125" style="2" bestFit="1" customWidth="1"/>
    <col min="4390" max="4609" width="9" style="2"/>
    <col min="4610" max="4610" width="7.26953125" style="2" customWidth="1"/>
    <col min="4611" max="4611" width="10.54296875" style="2" customWidth="1"/>
    <col min="4612" max="4612" width="9" style="2" customWidth="1"/>
    <col min="4613" max="4613" width="17.54296875" style="2" customWidth="1"/>
    <col min="4614" max="4614" width="9" style="2" customWidth="1"/>
    <col min="4615" max="4615" width="19.54296875" style="2" customWidth="1"/>
    <col min="4616" max="4616" width="9" style="2" customWidth="1"/>
    <col min="4617" max="4617" width="11.453125" style="2" customWidth="1"/>
    <col min="4618" max="4618" width="11" style="2" customWidth="1"/>
    <col min="4619" max="4619" width="13" style="2" customWidth="1"/>
    <col min="4620" max="4620" width="9.54296875" style="2" customWidth="1"/>
    <col min="4621" max="4621" width="10.453125" style="2" customWidth="1"/>
    <col min="4622" max="4622" width="12" style="2" customWidth="1"/>
    <col min="4623" max="4623" width="9" style="2"/>
    <col min="4624" max="4624" width="7.54296875" style="2" customWidth="1"/>
    <col min="4625" max="4625" width="10" style="2" customWidth="1"/>
    <col min="4626" max="4626" width="9" style="2"/>
    <col min="4627" max="4627" width="10" style="2" customWidth="1"/>
    <col min="4628" max="4629" width="8" style="2" customWidth="1"/>
    <col min="4630" max="4636" width="10" style="2" customWidth="1"/>
    <col min="4637" max="4637" width="11.26953125" style="2" customWidth="1"/>
    <col min="4638" max="4638" width="10" style="2" customWidth="1"/>
    <col min="4639" max="4639" width="8.26953125" style="2" customWidth="1"/>
    <col min="4640" max="4641" width="10" style="2" customWidth="1"/>
    <col min="4642" max="4642" width="11.26953125" style="2" customWidth="1"/>
    <col min="4643" max="4643" width="9" style="2"/>
    <col min="4644" max="4644" width="11.453125" style="2" customWidth="1"/>
    <col min="4645" max="4645" width="15.26953125" style="2" bestFit="1" customWidth="1"/>
    <col min="4646" max="4865" width="9" style="2"/>
    <col min="4866" max="4866" width="7.26953125" style="2" customWidth="1"/>
    <col min="4867" max="4867" width="10.54296875" style="2" customWidth="1"/>
    <col min="4868" max="4868" width="9" style="2" customWidth="1"/>
    <col min="4869" max="4869" width="17.54296875" style="2" customWidth="1"/>
    <col min="4870" max="4870" width="9" style="2" customWidth="1"/>
    <col min="4871" max="4871" width="19.54296875" style="2" customWidth="1"/>
    <col min="4872" max="4872" width="9" style="2" customWidth="1"/>
    <col min="4873" max="4873" width="11.453125" style="2" customWidth="1"/>
    <col min="4874" max="4874" width="11" style="2" customWidth="1"/>
    <col min="4875" max="4875" width="13" style="2" customWidth="1"/>
    <col min="4876" max="4876" width="9.54296875" style="2" customWidth="1"/>
    <col min="4877" max="4877" width="10.453125" style="2" customWidth="1"/>
    <col min="4878" max="4878" width="12" style="2" customWidth="1"/>
    <col min="4879" max="4879" width="9" style="2"/>
    <col min="4880" max="4880" width="7.54296875" style="2" customWidth="1"/>
    <col min="4881" max="4881" width="10" style="2" customWidth="1"/>
    <col min="4882" max="4882" width="9" style="2"/>
    <col min="4883" max="4883" width="10" style="2" customWidth="1"/>
    <col min="4884" max="4885" width="8" style="2" customWidth="1"/>
    <col min="4886" max="4892" width="10" style="2" customWidth="1"/>
    <col min="4893" max="4893" width="11.26953125" style="2" customWidth="1"/>
    <col min="4894" max="4894" width="10" style="2" customWidth="1"/>
    <col min="4895" max="4895" width="8.26953125" style="2" customWidth="1"/>
    <col min="4896" max="4897" width="10" style="2" customWidth="1"/>
    <col min="4898" max="4898" width="11.26953125" style="2" customWidth="1"/>
    <col min="4899" max="4899" width="9" style="2"/>
    <col min="4900" max="4900" width="11.453125" style="2" customWidth="1"/>
    <col min="4901" max="4901" width="15.26953125" style="2" bestFit="1" customWidth="1"/>
    <col min="4902" max="5121" width="9" style="2"/>
    <col min="5122" max="5122" width="7.26953125" style="2" customWidth="1"/>
    <col min="5123" max="5123" width="10.54296875" style="2" customWidth="1"/>
    <col min="5124" max="5124" width="9" style="2" customWidth="1"/>
    <col min="5125" max="5125" width="17.54296875" style="2" customWidth="1"/>
    <col min="5126" max="5126" width="9" style="2" customWidth="1"/>
    <col min="5127" max="5127" width="19.54296875" style="2" customWidth="1"/>
    <col min="5128" max="5128" width="9" style="2" customWidth="1"/>
    <col min="5129" max="5129" width="11.453125" style="2" customWidth="1"/>
    <col min="5130" max="5130" width="11" style="2" customWidth="1"/>
    <col min="5131" max="5131" width="13" style="2" customWidth="1"/>
    <col min="5132" max="5132" width="9.54296875" style="2" customWidth="1"/>
    <col min="5133" max="5133" width="10.453125" style="2" customWidth="1"/>
    <col min="5134" max="5134" width="12" style="2" customWidth="1"/>
    <col min="5135" max="5135" width="9" style="2"/>
    <col min="5136" max="5136" width="7.54296875" style="2" customWidth="1"/>
    <col min="5137" max="5137" width="10" style="2" customWidth="1"/>
    <col min="5138" max="5138" width="9" style="2"/>
    <col min="5139" max="5139" width="10" style="2" customWidth="1"/>
    <col min="5140" max="5141" width="8" style="2" customWidth="1"/>
    <col min="5142" max="5148" width="10" style="2" customWidth="1"/>
    <col min="5149" max="5149" width="11.26953125" style="2" customWidth="1"/>
    <col min="5150" max="5150" width="10" style="2" customWidth="1"/>
    <col min="5151" max="5151" width="8.26953125" style="2" customWidth="1"/>
    <col min="5152" max="5153" width="10" style="2" customWidth="1"/>
    <col min="5154" max="5154" width="11.26953125" style="2" customWidth="1"/>
    <col min="5155" max="5155" width="9" style="2"/>
    <col min="5156" max="5156" width="11.453125" style="2" customWidth="1"/>
    <col min="5157" max="5157" width="15.26953125" style="2" bestFit="1" customWidth="1"/>
    <col min="5158" max="5377" width="9" style="2"/>
    <col min="5378" max="5378" width="7.26953125" style="2" customWidth="1"/>
    <col min="5379" max="5379" width="10.54296875" style="2" customWidth="1"/>
    <col min="5380" max="5380" width="9" style="2" customWidth="1"/>
    <col min="5381" max="5381" width="17.54296875" style="2" customWidth="1"/>
    <col min="5382" max="5382" width="9" style="2" customWidth="1"/>
    <col min="5383" max="5383" width="19.54296875" style="2" customWidth="1"/>
    <col min="5384" max="5384" width="9" style="2" customWidth="1"/>
    <col min="5385" max="5385" width="11.453125" style="2" customWidth="1"/>
    <col min="5386" max="5386" width="11" style="2" customWidth="1"/>
    <col min="5387" max="5387" width="13" style="2" customWidth="1"/>
    <col min="5388" max="5388" width="9.54296875" style="2" customWidth="1"/>
    <col min="5389" max="5389" width="10.453125" style="2" customWidth="1"/>
    <col min="5390" max="5390" width="12" style="2" customWidth="1"/>
    <col min="5391" max="5391" width="9" style="2"/>
    <col min="5392" max="5392" width="7.54296875" style="2" customWidth="1"/>
    <col min="5393" max="5393" width="10" style="2" customWidth="1"/>
    <col min="5394" max="5394" width="9" style="2"/>
    <col min="5395" max="5395" width="10" style="2" customWidth="1"/>
    <col min="5396" max="5397" width="8" style="2" customWidth="1"/>
    <col min="5398" max="5404" width="10" style="2" customWidth="1"/>
    <col min="5405" max="5405" width="11.26953125" style="2" customWidth="1"/>
    <col min="5406" max="5406" width="10" style="2" customWidth="1"/>
    <col min="5407" max="5407" width="8.26953125" style="2" customWidth="1"/>
    <col min="5408" max="5409" width="10" style="2" customWidth="1"/>
    <col min="5410" max="5410" width="11.26953125" style="2" customWidth="1"/>
    <col min="5411" max="5411" width="9" style="2"/>
    <col min="5412" max="5412" width="11.453125" style="2" customWidth="1"/>
    <col min="5413" max="5413" width="15.26953125" style="2" bestFit="1" customWidth="1"/>
    <col min="5414" max="5633" width="9" style="2"/>
    <col min="5634" max="5634" width="7.26953125" style="2" customWidth="1"/>
    <col min="5635" max="5635" width="10.54296875" style="2" customWidth="1"/>
    <col min="5636" max="5636" width="9" style="2" customWidth="1"/>
    <col min="5637" max="5637" width="17.54296875" style="2" customWidth="1"/>
    <col min="5638" max="5638" width="9" style="2" customWidth="1"/>
    <col min="5639" max="5639" width="19.54296875" style="2" customWidth="1"/>
    <col min="5640" max="5640" width="9" style="2" customWidth="1"/>
    <col min="5641" max="5641" width="11.453125" style="2" customWidth="1"/>
    <col min="5642" max="5642" width="11" style="2" customWidth="1"/>
    <col min="5643" max="5643" width="13" style="2" customWidth="1"/>
    <col min="5644" max="5644" width="9.54296875" style="2" customWidth="1"/>
    <col min="5645" max="5645" width="10.453125" style="2" customWidth="1"/>
    <col min="5646" max="5646" width="12" style="2" customWidth="1"/>
    <col min="5647" max="5647" width="9" style="2"/>
    <col min="5648" max="5648" width="7.54296875" style="2" customWidth="1"/>
    <col min="5649" max="5649" width="10" style="2" customWidth="1"/>
    <col min="5650" max="5650" width="9" style="2"/>
    <col min="5651" max="5651" width="10" style="2" customWidth="1"/>
    <col min="5652" max="5653" width="8" style="2" customWidth="1"/>
    <col min="5654" max="5660" width="10" style="2" customWidth="1"/>
    <col min="5661" max="5661" width="11.26953125" style="2" customWidth="1"/>
    <col min="5662" max="5662" width="10" style="2" customWidth="1"/>
    <col min="5663" max="5663" width="8.26953125" style="2" customWidth="1"/>
    <col min="5664" max="5665" width="10" style="2" customWidth="1"/>
    <col min="5666" max="5666" width="11.26953125" style="2" customWidth="1"/>
    <col min="5667" max="5667" width="9" style="2"/>
    <col min="5668" max="5668" width="11.453125" style="2" customWidth="1"/>
    <col min="5669" max="5669" width="15.26953125" style="2" bestFit="1" customWidth="1"/>
    <col min="5670" max="5889" width="9" style="2"/>
    <col min="5890" max="5890" width="7.26953125" style="2" customWidth="1"/>
    <col min="5891" max="5891" width="10.54296875" style="2" customWidth="1"/>
    <col min="5892" max="5892" width="9" style="2" customWidth="1"/>
    <col min="5893" max="5893" width="17.54296875" style="2" customWidth="1"/>
    <col min="5894" max="5894" width="9" style="2" customWidth="1"/>
    <col min="5895" max="5895" width="19.54296875" style="2" customWidth="1"/>
    <col min="5896" max="5896" width="9" style="2" customWidth="1"/>
    <col min="5897" max="5897" width="11.453125" style="2" customWidth="1"/>
    <col min="5898" max="5898" width="11" style="2" customWidth="1"/>
    <col min="5899" max="5899" width="13" style="2" customWidth="1"/>
    <col min="5900" max="5900" width="9.54296875" style="2" customWidth="1"/>
    <col min="5901" max="5901" width="10.453125" style="2" customWidth="1"/>
    <col min="5902" max="5902" width="12" style="2" customWidth="1"/>
    <col min="5903" max="5903" width="9" style="2"/>
    <col min="5904" max="5904" width="7.54296875" style="2" customWidth="1"/>
    <col min="5905" max="5905" width="10" style="2" customWidth="1"/>
    <col min="5906" max="5906" width="9" style="2"/>
    <col min="5907" max="5907" width="10" style="2" customWidth="1"/>
    <col min="5908" max="5909" width="8" style="2" customWidth="1"/>
    <col min="5910" max="5916" width="10" style="2" customWidth="1"/>
    <col min="5917" max="5917" width="11.26953125" style="2" customWidth="1"/>
    <col min="5918" max="5918" width="10" style="2" customWidth="1"/>
    <col min="5919" max="5919" width="8.26953125" style="2" customWidth="1"/>
    <col min="5920" max="5921" width="10" style="2" customWidth="1"/>
    <col min="5922" max="5922" width="11.26953125" style="2" customWidth="1"/>
    <col min="5923" max="5923" width="9" style="2"/>
    <col min="5924" max="5924" width="11.453125" style="2" customWidth="1"/>
    <col min="5925" max="5925" width="15.26953125" style="2" bestFit="1" customWidth="1"/>
    <col min="5926" max="6145" width="9" style="2"/>
    <col min="6146" max="6146" width="7.26953125" style="2" customWidth="1"/>
    <col min="6147" max="6147" width="10.54296875" style="2" customWidth="1"/>
    <col min="6148" max="6148" width="9" style="2" customWidth="1"/>
    <col min="6149" max="6149" width="17.54296875" style="2" customWidth="1"/>
    <col min="6150" max="6150" width="9" style="2" customWidth="1"/>
    <col min="6151" max="6151" width="19.54296875" style="2" customWidth="1"/>
    <col min="6152" max="6152" width="9" style="2" customWidth="1"/>
    <col min="6153" max="6153" width="11.453125" style="2" customWidth="1"/>
    <col min="6154" max="6154" width="11" style="2" customWidth="1"/>
    <col min="6155" max="6155" width="13" style="2" customWidth="1"/>
    <col min="6156" max="6156" width="9.54296875" style="2" customWidth="1"/>
    <col min="6157" max="6157" width="10.453125" style="2" customWidth="1"/>
    <col min="6158" max="6158" width="12" style="2" customWidth="1"/>
    <col min="6159" max="6159" width="9" style="2"/>
    <col min="6160" max="6160" width="7.54296875" style="2" customWidth="1"/>
    <col min="6161" max="6161" width="10" style="2" customWidth="1"/>
    <col min="6162" max="6162" width="9" style="2"/>
    <col min="6163" max="6163" width="10" style="2" customWidth="1"/>
    <col min="6164" max="6165" width="8" style="2" customWidth="1"/>
    <col min="6166" max="6172" width="10" style="2" customWidth="1"/>
    <col min="6173" max="6173" width="11.26953125" style="2" customWidth="1"/>
    <col min="6174" max="6174" width="10" style="2" customWidth="1"/>
    <col min="6175" max="6175" width="8.26953125" style="2" customWidth="1"/>
    <col min="6176" max="6177" width="10" style="2" customWidth="1"/>
    <col min="6178" max="6178" width="11.26953125" style="2" customWidth="1"/>
    <col min="6179" max="6179" width="9" style="2"/>
    <col min="6180" max="6180" width="11.453125" style="2" customWidth="1"/>
    <col min="6181" max="6181" width="15.26953125" style="2" bestFit="1" customWidth="1"/>
    <col min="6182" max="6401" width="9" style="2"/>
    <col min="6402" max="6402" width="7.26953125" style="2" customWidth="1"/>
    <col min="6403" max="6403" width="10.54296875" style="2" customWidth="1"/>
    <col min="6404" max="6404" width="9" style="2" customWidth="1"/>
    <col min="6405" max="6405" width="17.54296875" style="2" customWidth="1"/>
    <col min="6406" max="6406" width="9" style="2" customWidth="1"/>
    <col min="6407" max="6407" width="19.54296875" style="2" customWidth="1"/>
    <col min="6408" max="6408" width="9" style="2" customWidth="1"/>
    <col min="6409" max="6409" width="11.453125" style="2" customWidth="1"/>
    <col min="6410" max="6410" width="11" style="2" customWidth="1"/>
    <col min="6411" max="6411" width="13" style="2" customWidth="1"/>
    <col min="6412" max="6412" width="9.54296875" style="2" customWidth="1"/>
    <col min="6413" max="6413" width="10.453125" style="2" customWidth="1"/>
    <col min="6414" max="6414" width="12" style="2" customWidth="1"/>
    <col min="6415" max="6415" width="9" style="2"/>
    <col min="6416" max="6416" width="7.54296875" style="2" customWidth="1"/>
    <col min="6417" max="6417" width="10" style="2" customWidth="1"/>
    <col min="6418" max="6418" width="9" style="2"/>
    <col min="6419" max="6419" width="10" style="2" customWidth="1"/>
    <col min="6420" max="6421" width="8" style="2" customWidth="1"/>
    <col min="6422" max="6428" width="10" style="2" customWidth="1"/>
    <col min="6429" max="6429" width="11.26953125" style="2" customWidth="1"/>
    <col min="6430" max="6430" width="10" style="2" customWidth="1"/>
    <col min="6431" max="6431" width="8.26953125" style="2" customWidth="1"/>
    <col min="6432" max="6433" width="10" style="2" customWidth="1"/>
    <col min="6434" max="6434" width="11.26953125" style="2" customWidth="1"/>
    <col min="6435" max="6435" width="9" style="2"/>
    <col min="6436" max="6436" width="11.453125" style="2" customWidth="1"/>
    <col min="6437" max="6437" width="15.26953125" style="2" bestFit="1" customWidth="1"/>
    <col min="6438" max="6657" width="9" style="2"/>
    <col min="6658" max="6658" width="7.26953125" style="2" customWidth="1"/>
    <col min="6659" max="6659" width="10.54296875" style="2" customWidth="1"/>
    <col min="6660" max="6660" width="9" style="2" customWidth="1"/>
    <col min="6661" max="6661" width="17.54296875" style="2" customWidth="1"/>
    <col min="6662" max="6662" width="9" style="2" customWidth="1"/>
    <col min="6663" max="6663" width="19.54296875" style="2" customWidth="1"/>
    <col min="6664" max="6664" width="9" style="2" customWidth="1"/>
    <col min="6665" max="6665" width="11.453125" style="2" customWidth="1"/>
    <col min="6666" max="6666" width="11" style="2" customWidth="1"/>
    <col min="6667" max="6667" width="13" style="2" customWidth="1"/>
    <col min="6668" max="6668" width="9.54296875" style="2" customWidth="1"/>
    <col min="6669" max="6669" width="10.453125" style="2" customWidth="1"/>
    <col min="6670" max="6670" width="12" style="2" customWidth="1"/>
    <col min="6671" max="6671" width="9" style="2"/>
    <col min="6672" max="6672" width="7.54296875" style="2" customWidth="1"/>
    <col min="6673" max="6673" width="10" style="2" customWidth="1"/>
    <col min="6674" max="6674" width="9" style="2"/>
    <col min="6675" max="6675" width="10" style="2" customWidth="1"/>
    <col min="6676" max="6677" width="8" style="2" customWidth="1"/>
    <col min="6678" max="6684" width="10" style="2" customWidth="1"/>
    <col min="6685" max="6685" width="11.26953125" style="2" customWidth="1"/>
    <col min="6686" max="6686" width="10" style="2" customWidth="1"/>
    <col min="6687" max="6687" width="8.26953125" style="2" customWidth="1"/>
    <col min="6688" max="6689" width="10" style="2" customWidth="1"/>
    <col min="6690" max="6690" width="11.26953125" style="2" customWidth="1"/>
    <col min="6691" max="6691" width="9" style="2"/>
    <col min="6692" max="6692" width="11.453125" style="2" customWidth="1"/>
    <col min="6693" max="6693" width="15.26953125" style="2" bestFit="1" customWidth="1"/>
    <col min="6694" max="6913" width="9" style="2"/>
    <col min="6914" max="6914" width="7.26953125" style="2" customWidth="1"/>
    <col min="6915" max="6915" width="10.54296875" style="2" customWidth="1"/>
    <col min="6916" max="6916" width="9" style="2" customWidth="1"/>
    <col min="6917" max="6917" width="17.54296875" style="2" customWidth="1"/>
    <col min="6918" max="6918" width="9" style="2" customWidth="1"/>
    <col min="6919" max="6919" width="19.54296875" style="2" customWidth="1"/>
    <col min="6920" max="6920" width="9" style="2" customWidth="1"/>
    <col min="6921" max="6921" width="11.453125" style="2" customWidth="1"/>
    <col min="6922" max="6922" width="11" style="2" customWidth="1"/>
    <col min="6923" max="6923" width="13" style="2" customWidth="1"/>
    <col min="6924" max="6924" width="9.54296875" style="2" customWidth="1"/>
    <col min="6925" max="6925" width="10.453125" style="2" customWidth="1"/>
    <col min="6926" max="6926" width="12" style="2" customWidth="1"/>
    <col min="6927" max="6927" width="9" style="2"/>
    <col min="6928" max="6928" width="7.54296875" style="2" customWidth="1"/>
    <col min="6929" max="6929" width="10" style="2" customWidth="1"/>
    <col min="6930" max="6930" width="9" style="2"/>
    <col min="6931" max="6931" width="10" style="2" customWidth="1"/>
    <col min="6932" max="6933" width="8" style="2" customWidth="1"/>
    <col min="6934" max="6940" width="10" style="2" customWidth="1"/>
    <col min="6941" max="6941" width="11.26953125" style="2" customWidth="1"/>
    <col min="6942" max="6942" width="10" style="2" customWidth="1"/>
    <col min="6943" max="6943" width="8.26953125" style="2" customWidth="1"/>
    <col min="6944" max="6945" width="10" style="2" customWidth="1"/>
    <col min="6946" max="6946" width="11.26953125" style="2" customWidth="1"/>
    <col min="6947" max="6947" width="9" style="2"/>
    <col min="6948" max="6948" width="11.453125" style="2" customWidth="1"/>
    <col min="6949" max="6949" width="15.26953125" style="2" bestFit="1" customWidth="1"/>
    <col min="6950" max="7169" width="9" style="2"/>
    <col min="7170" max="7170" width="7.26953125" style="2" customWidth="1"/>
    <col min="7171" max="7171" width="10.54296875" style="2" customWidth="1"/>
    <col min="7172" max="7172" width="9" style="2" customWidth="1"/>
    <col min="7173" max="7173" width="17.54296875" style="2" customWidth="1"/>
    <col min="7174" max="7174" width="9" style="2" customWidth="1"/>
    <col min="7175" max="7175" width="19.54296875" style="2" customWidth="1"/>
    <col min="7176" max="7176" width="9" style="2" customWidth="1"/>
    <col min="7177" max="7177" width="11.453125" style="2" customWidth="1"/>
    <col min="7178" max="7178" width="11" style="2" customWidth="1"/>
    <col min="7179" max="7179" width="13" style="2" customWidth="1"/>
    <col min="7180" max="7180" width="9.54296875" style="2" customWidth="1"/>
    <col min="7181" max="7181" width="10.453125" style="2" customWidth="1"/>
    <col min="7182" max="7182" width="12" style="2" customWidth="1"/>
    <col min="7183" max="7183" width="9" style="2"/>
    <col min="7184" max="7184" width="7.54296875" style="2" customWidth="1"/>
    <col min="7185" max="7185" width="10" style="2" customWidth="1"/>
    <col min="7186" max="7186" width="9" style="2"/>
    <col min="7187" max="7187" width="10" style="2" customWidth="1"/>
    <col min="7188" max="7189" width="8" style="2" customWidth="1"/>
    <col min="7190" max="7196" width="10" style="2" customWidth="1"/>
    <col min="7197" max="7197" width="11.26953125" style="2" customWidth="1"/>
    <col min="7198" max="7198" width="10" style="2" customWidth="1"/>
    <col min="7199" max="7199" width="8.26953125" style="2" customWidth="1"/>
    <col min="7200" max="7201" width="10" style="2" customWidth="1"/>
    <col min="7202" max="7202" width="11.26953125" style="2" customWidth="1"/>
    <col min="7203" max="7203" width="9" style="2"/>
    <col min="7204" max="7204" width="11.453125" style="2" customWidth="1"/>
    <col min="7205" max="7205" width="15.26953125" style="2" bestFit="1" customWidth="1"/>
    <col min="7206" max="7425" width="9" style="2"/>
    <col min="7426" max="7426" width="7.26953125" style="2" customWidth="1"/>
    <col min="7427" max="7427" width="10.54296875" style="2" customWidth="1"/>
    <col min="7428" max="7428" width="9" style="2" customWidth="1"/>
    <col min="7429" max="7429" width="17.54296875" style="2" customWidth="1"/>
    <col min="7430" max="7430" width="9" style="2" customWidth="1"/>
    <col min="7431" max="7431" width="19.54296875" style="2" customWidth="1"/>
    <col min="7432" max="7432" width="9" style="2" customWidth="1"/>
    <col min="7433" max="7433" width="11.453125" style="2" customWidth="1"/>
    <col min="7434" max="7434" width="11" style="2" customWidth="1"/>
    <col min="7435" max="7435" width="13" style="2" customWidth="1"/>
    <col min="7436" max="7436" width="9.54296875" style="2" customWidth="1"/>
    <col min="7437" max="7437" width="10.453125" style="2" customWidth="1"/>
    <col min="7438" max="7438" width="12" style="2" customWidth="1"/>
    <col min="7439" max="7439" width="9" style="2"/>
    <col min="7440" max="7440" width="7.54296875" style="2" customWidth="1"/>
    <col min="7441" max="7441" width="10" style="2" customWidth="1"/>
    <col min="7442" max="7442" width="9" style="2"/>
    <col min="7443" max="7443" width="10" style="2" customWidth="1"/>
    <col min="7444" max="7445" width="8" style="2" customWidth="1"/>
    <col min="7446" max="7452" width="10" style="2" customWidth="1"/>
    <col min="7453" max="7453" width="11.26953125" style="2" customWidth="1"/>
    <col min="7454" max="7454" width="10" style="2" customWidth="1"/>
    <col min="7455" max="7455" width="8.26953125" style="2" customWidth="1"/>
    <col min="7456" max="7457" width="10" style="2" customWidth="1"/>
    <col min="7458" max="7458" width="11.26953125" style="2" customWidth="1"/>
    <col min="7459" max="7459" width="9" style="2"/>
    <col min="7460" max="7460" width="11.453125" style="2" customWidth="1"/>
    <col min="7461" max="7461" width="15.26953125" style="2" bestFit="1" customWidth="1"/>
    <col min="7462" max="7681" width="9" style="2"/>
    <col min="7682" max="7682" width="7.26953125" style="2" customWidth="1"/>
    <col min="7683" max="7683" width="10.54296875" style="2" customWidth="1"/>
    <col min="7684" max="7684" width="9" style="2" customWidth="1"/>
    <col min="7685" max="7685" width="17.54296875" style="2" customWidth="1"/>
    <col min="7686" max="7686" width="9" style="2" customWidth="1"/>
    <col min="7687" max="7687" width="19.54296875" style="2" customWidth="1"/>
    <col min="7688" max="7688" width="9" style="2" customWidth="1"/>
    <col min="7689" max="7689" width="11.453125" style="2" customWidth="1"/>
    <col min="7690" max="7690" width="11" style="2" customWidth="1"/>
    <col min="7691" max="7691" width="13" style="2" customWidth="1"/>
    <col min="7692" max="7692" width="9.54296875" style="2" customWidth="1"/>
    <col min="7693" max="7693" width="10.453125" style="2" customWidth="1"/>
    <col min="7694" max="7694" width="12" style="2" customWidth="1"/>
    <col min="7695" max="7695" width="9" style="2"/>
    <col min="7696" max="7696" width="7.54296875" style="2" customWidth="1"/>
    <col min="7697" max="7697" width="10" style="2" customWidth="1"/>
    <col min="7698" max="7698" width="9" style="2"/>
    <col min="7699" max="7699" width="10" style="2" customWidth="1"/>
    <col min="7700" max="7701" width="8" style="2" customWidth="1"/>
    <col min="7702" max="7708" width="10" style="2" customWidth="1"/>
    <col min="7709" max="7709" width="11.26953125" style="2" customWidth="1"/>
    <col min="7710" max="7710" width="10" style="2" customWidth="1"/>
    <col min="7711" max="7711" width="8.26953125" style="2" customWidth="1"/>
    <col min="7712" max="7713" width="10" style="2" customWidth="1"/>
    <col min="7714" max="7714" width="11.26953125" style="2" customWidth="1"/>
    <col min="7715" max="7715" width="9" style="2"/>
    <col min="7716" max="7716" width="11.453125" style="2" customWidth="1"/>
    <col min="7717" max="7717" width="15.26953125" style="2" bestFit="1" customWidth="1"/>
    <col min="7718" max="7937" width="9" style="2"/>
    <col min="7938" max="7938" width="7.26953125" style="2" customWidth="1"/>
    <col min="7939" max="7939" width="10.54296875" style="2" customWidth="1"/>
    <col min="7940" max="7940" width="9" style="2" customWidth="1"/>
    <col min="7941" max="7941" width="17.54296875" style="2" customWidth="1"/>
    <col min="7942" max="7942" width="9" style="2" customWidth="1"/>
    <col min="7943" max="7943" width="19.54296875" style="2" customWidth="1"/>
    <col min="7944" max="7944" width="9" style="2" customWidth="1"/>
    <col min="7945" max="7945" width="11.453125" style="2" customWidth="1"/>
    <col min="7946" max="7946" width="11" style="2" customWidth="1"/>
    <col min="7947" max="7947" width="13" style="2" customWidth="1"/>
    <col min="7948" max="7948" width="9.54296875" style="2" customWidth="1"/>
    <col min="7949" max="7949" width="10.453125" style="2" customWidth="1"/>
    <col min="7950" max="7950" width="12" style="2" customWidth="1"/>
    <col min="7951" max="7951" width="9" style="2"/>
    <col min="7952" max="7952" width="7.54296875" style="2" customWidth="1"/>
    <col min="7953" max="7953" width="10" style="2" customWidth="1"/>
    <col min="7954" max="7954" width="9" style="2"/>
    <col min="7955" max="7955" width="10" style="2" customWidth="1"/>
    <col min="7956" max="7957" width="8" style="2" customWidth="1"/>
    <col min="7958" max="7964" width="10" style="2" customWidth="1"/>
    <col min="7965" max="7965" width="11.26953125" style="2" customWidth="1"/>
    <col min="7966" max="7966" width="10" style="2" customWidth="1"/>
    <col min="7967" max="7967" width="8.26953125" style="2" customWidth="1"/>
    <col min="7968" max="7969" width="10" style="2" customWidth="1"/>
    <col min="7970" max="7970" width="11.26953125" style="2" customWidth="1"/>
    <col min="7971" max="7971" width="9" style="2"/>
    <col min="7972" max="7972" width="11.453125" style="2" customWidth="1"/>
    <col min="7973" max="7973" width="15.26953125" style="2" bestFit="1" customWidth="1"/>
    <col min="7974" max="8193" width="9" style="2"/>
    <col min="8194" max="8194" width="7.26953125" style="2" customWidth="1"/>
    <col min="8195" max="8195" width="10.54296875" style="2" customWidth="1"/>
    <col min="8196" max="8196" width="9" style="2" customWidth="1"/>
    <col min="8197" max="8197" width="17.54296875" style="2" customWidth="1"/>
    <col min="8198" max="8198" width="9" style="2" customWidth="1"/>
    <col min="8199" max="8199" width="19.54296875" style="2" customWidth="1"/>
    <col min="8200" max="8200" width="9" style="2" customWidth="1"/>
    <col min="8201" max="8201" width="11.453125" style="2" customWidth="1"/>
    <col min="8202" max="8202" width="11" style="2" customWidth="1"/>
    <col min="8203" max="8203" width="13" style="2" customWidth="1"/>
    <col min="8204" max="8204" width="9.54296875" style="2" customWidth="1"/>
    <col min="8205" max="8205" width="10.453125" style="2" customWidth="1"/>
    <col min="8206" max="8206" width="12" style="2" customWidth="1"/>
    <col min="8207" max="8207" width="9" style="2"/>
    <col min="8208" max="8208" width="7.54296875" style="2" customWidth="1"/>
    <col min="8209" max="8209" width="10" style="2" customWidth="1"/>
    <col min="8210" max="8210" width="9" style="2"/>
    <col min="8211" max="8211" width="10" style="2" customWidth="1"/>
    <col min="8212" max="8213" width="8" style="2" customWidth="1"/>
    <col min="8214" max="8220" width="10" style="2" customWidth="1"/>
    <col min="8221" max="8221" width="11.26953125" style="2" customWidth="1"/>
    <col min="8222" max="8222" width="10" style="2" customWidth="1"/>
    <col min="8223" max="8223" width="8.26953125" style="2" customWidth="1"/>
    <col min="8224" max="8225" width="10" style="2" customWidth="1"/>
    <col min="8226" max="8226" width="11.26953125" style="2" customWidth="1"/>
    <col min="8227" max="8227" width="9" style="2"/>
    <col min="8228" max="8228" width="11.453125" style="2" customWidth="1"/>
    <col min="8229" max="8229" width="15.26953125" style="2" bestFit="1" customWidth="1"/>
    <col min="8230" max="8449" width="9" style="2"/>
    <col min="8450" max="8450" width="7.26953125" style="2" customWidth="1"/>
    <col min="8451" max="8451" width="10.54296875" style="2" customWidth="1"/>
    <col min="8452" max="8452" width="9" style="2" customWidth="1"/>
    <col min="8453" max="8453" width="17.54296875" style="2" customWidth="1"/>
    <col min="8454" max="8454" width="9" style="2" customWidth="1"/>
    <col min="8455" max="8455" width="19.54296875" style="2" customWidth="1"/>
    <col min="8456" max="8456" width="9" style="2" customWidth="1"/>
    <col min="8457" max="8457" width="11.453125" style="2" customWidth="1"/>
    <col min="8458" max="8458" width="11" style="2" customWidth="1"/>
    <col min="8459" max="8459" width="13" style="2" customWidth="1"/>
    <col min="8460" max="8460" width="9.54296875" style="2" customWidth="1"/>
    <col min="8461" max="8461" width="10.453125" style="2" customWidth="1"/>
    <col min="8462" max="8462" width="12" style="2" customWidth="1"/>
    <col min="8463" max="8463" width="9" style="2"/>
    <col min="8464" max="8464" width="7.54296875" style="2" customWidth="1"/>
    <col min="8465" max="8465" width="10" style="2" customWidth="1"/>
    <col min="8466" max="8466" width="9" style="2"/>
    <col min="8467" max="8467" width="10" style="2" customWidth="1"/>
    <col min="8468" max="8469" width="8" style="2" customWidth="1"/>
    <col min="8470" max="8476" width="10" style="2" customWidth="1"/>
    <col min="8477" max="8477" width="11.26953125" style="2" customWidth="1"/>
    <col min="8478" max="8478" width="10" style="2" customWidth="1"/>
    <col min="8479" max="8479" width="8.26953125" style="2" customWidth="1"/>
    <col min="8480" max="8481" width="10" style="2" customWidth="1"/>
    <col min="8482" max="8482" width="11.26953125" style="2" customWidth="1"/>
    <col min="8483" max="8483" width="9" style="2"/>
    <col min="8484" max="8484" width="11.453125" style="2" customWidth="1"/>
    <col min="8485" max="8485" width="15.26953125" style="2" bestFit="1" customWidth="1"/>
    <col min="8486" max="8705" width="9" style="2"/>
    <col min="8706" max="8706" width="7.26953125" style="2" customWidth="1"/>
    <col min="8707" max="8707" width="10.54296875" style="2" customWidth="1"/>
    <col min="8708" max="8708" width="9" style="2" customWidth="1"/>
    <col min="8709" max="8709" width="17.54296875" style="2" customWidth="1"/>
    <col min="8710" max="8710" width="9" style="2" customWidth="1"/>
    <col min="8711" max="8711" width="19.54296875" style="2" customWidth="1"/>
    <col min="8712" max="8712" width="9" style="2" customWidth="1"/>
    <col min="8713" max="8713" width="11.453125" style="2" customWidth="1"/>
    <col min="8714" max="8714" width="11" style="2" customWidth="1"/>
    <col min="8715" max="8715" width="13" style="2" customWidth="1"/>
    <col min="8716" max="8716" width="9.54296875" style="2" customWidth="1"/>
    <col min="8717" max="8717" width="10.453125" style="2" customWidth="1"/>
    <col min="8718" max="8718" width="12" style="2" customWidth="1"/>
    <col min="8719" max="8719" width="9" style="2"/>
    <col min="8720" max="8720" width="7.54296875" style="2" customWidth="1"/>
    <col min="8721" max="8721" width="10" style="2" customWidth="1"/>
    <col min="8722" max="8722" width="9" style="2"/>
    <col min="8723" max="8723" width="10" style="2" customWidth="1"/>
    <col min="8724" max="8725" width="8" style="2" customWidth="1"/>
    <col min="8726" max="8732" width="10" style="2" customWidth="1"/>
    <col min="8733" max="8733" width="11.26953125" style="2" customWidth="1"/>
    <col min="8734" max="8734" width="10" style="2" customWidth="1"/>
    <col min="8735" max="8735" width="8.26953125" style="2" customWidth="1"/>
    <col min="8736" max="8737" width="10" style="2" customWidth="1"/>
    <col min="8738" max="8738" width="11.26953125" style="2" customWidth="1"/>
    <col min="8739" max="8739" width="9" style="2"/>
    <col min="8740" max="8740" width="11.453125" style="2" customWidth="1"/>
    <col min="8741" max="8741" width="15.26953125" style="2" bestFit="1" customWidth="1"/>
    <col min="8742" max="8961" width="9" style="2"/>
    <col min="8962" max="8962" width="7.26953125" style="2" customWidth="1"/>
    <col min="8963" max="8963" width="10.54296875" style="2" customWidth="1"/>
    <col min="8964" max="8964" width="9" style="2" customWidth="1"/>
    <col min="8965" max="8965" width="17.54296875" style="2" customWidth="1"/>
    <col min="8966" max="8966" width="9" style="2" customWidth="1"/>
    <col min="8967" max="8967" width="19.54296875" style="2" customWidth="1"/>
    <col min="8968" max="8968" width="9" style="2" customWidth="1"/>
    <col min="8969" max="8969" width="11.453125" style="2" customWidth="1"/>
    <col min="8970" max="8970" width="11" style="2" customWidth="1"/>
    <col min="8971" max="8971" width="13" style="2" customWidth="1"/>
    <col min="8972" max="8972" width="9.54296875" style="2" customWidth="1"/>
    <col min="8973" max="8973" width="10.453125" style="2" customWidth="1"/>
    <col min="8974" max="8974" width="12" style="2" customWidth="1"/>
    <col min="8975" max="8975" width="9" style="2"/>
    <col min="8976" max="8976" width="7.54296875" style="2" customWidth="1"/>
    <col min="8977" max="8977" width="10" style="2" customWidth="1"/>
    <col min="8978" max="8978" width="9" style="2"/>
    <col min="8979" max="8979" width="10" style="2" customWidth="1"/>
    <col min="8980" max="8981" width="8" style="2" customWidth="1"/>
    <col min="8982" max="8988" width="10" style="2" customWidth="1"/>
    <col min="8989" max="8989" width="11.26953125" style="2" customWidth="1"/>
    <col min="8990" max="8990" width="10" style="2" customWidth="1"/>
    <col min="8991" max="8991" width="8.26953125" style="2" customWidth="1"/>
    <col min="8992" max="8993" width="10" style="2" customWidth="1"/>
    <col min="8994" max="8994" width="11.26953125" style="2" customWidth="1"/>
    <col min="8995" max="8995" width="9" style="2"/>
    <col min="8996" max="8996" width="11.453125" style="2" customWidth="1"/>
    <col min="8997" max="8997" width="15.26953125" style="2" bestFit="1" customWidth="1"/>
    <col min="8998" max="9217" width="9" style="2"/>
    <col min="9218" max="9218" width="7.26953125" style="2" customWidth="1"/>
    <col min="9219" max="9219" width="10.54296875" style="2" customWidth="1"/>
    <col min="9220" max="9220" width="9" style="2" customWidth="1"/>
    <col min="9221" max="9221" width="17.54296875" style="2" customWidth="1"/>
    <col min="9222" max="9222" width="9" style="2" customWidth="1"/>
    <col min="9223" max="9223" width="19.54296875" style="2" customWidth="1"/>
    <col min="9224" max="9224" width="9" style="2" customWidth="1"/>
    <col min="9225" max="9225" width="11.453125" style="2" customWidth="1"/>
    <col min="9226" max="9226" width="11" style="2" customWidth="1"/>
    <col min="9227" max="9227" width="13" style="2" customWidth="1"/>
    <col min="9228" max="9228" width="9.54296875" style="2" customWidth="1"/>
    <col min="9229" max="9229" width="10.453125" style="2" customWidth="1"/>
    <col min="9230" max="9230" width="12" style="2" customWidth="1"/>
    <col min="9231" max="9231" width="9" style="2"/>
    <col min="9232" max="9232" width="7.54296875" style="2" customWidth="1"/>
    <col min="9233" max="9233" width="10" style="2" customWidth="1"/>
    <col min="9234" max="9234" width="9" style="2"/>
    <col min="9235" max="9235" width="10" style="2" customWidth="1"/>
    <col min="9236" max="9237" width="8" style="2" customWidth="1"/>
    <col min="9238" max="9244" width="10" style="2" customWidth="1"/>
    <col min="9245" max="9245" width="11.26953125" style="2" customWidth="1"/>
    <col min="9246" max="9246" width="10" style="2" customWidth="1"/>
    <col min="9247" max="9247" width="8.26953125" style="2" customWidth="1"/>
    <col min="9248" max="9249" width="10" style="2" customWidth="1"/>
    <col min="9250" max="9250" width="11.26953125" style="2" customWidth="1"/>
    <col min="9251" max="9251" width="9" style="2"/>
    <col min="9252" max="9252" width="11.453125" style="2" customWidth="1"/>
    <col min="9253" max="9253" width="15.26953125" style="2" bestFit="1" customWidth="1"/>
    <col min="9254" max="9473" width="9" style="2"/>
    <col min="9474" max="9474" width="7.26953125" style="2" customWidth="1"/>
    <col min="9475" max="9475" width="10.54296875" style="2" customWidth="1"/>
    <col min="9476" max="9476" width="9" style="2" customWidth="1"/>
    <col min="9477" max="9477" width="17.54296875" style="2" customWidth="1"/>
    <col min="9478" max="9478" width="9" style="2" customWidth="1"/>
    <col min="9479" max="9479" width="19.54296875" style="2" customWidth="1"/>
    <col min="9480" max="9480" width="9" style="2" customWidth="1"/>
    <col min="9481" max="9481" width="11.453125" style="2" customWidth="1"/>
    <col min="9482" max="9482" width="11" style="2" customWidth="1"/>
    <col min="9483" max="9483" width="13" style="2" customWidth="1"/>
    <col min="9484" max="9484" width="9.54296875" style="2" customWidth="1"/>
    <col min="9485" max="9485" width="10.453125" style="2" customWidth="1"/>
    <col min="9486" max="9486" width="12" style="2" customWidth="1"/>
    <col min="9487" max="9487" width="9" style="2"/>
    <col min="9488" max="9488" width="7.54296875" style="2" customWidth="1"/>
    <col min="9489" max="9489" width="10" style="2" customWidth="1"/>
    <col min="9490" max="9490" width="9" style="2"/>
    <col min="9491" max="9491" width="10" style="2" customWidth="1"/>
    <col min="9492" max="9493" width="8" style="2" customWidth="1"/>
    <col min="9494" max="9500" width="10" style="2" customWidth="1"/>
    <col min="9501" max="9501" width="11.26953125" style="2" customWidth="1"/>
    <col min="9502" max="9502" width="10" style="2" customWidth="1"/>
    <col min="9503" max="9503" width="8.26953125" style="2" customWidth="1"/>
    <col min="9504" max="9505" width="10" style="2" customWidth="1"/>
    <col min="9506" max="9506" width="11.26953125" style="2" customWidth="1"/>
    <col min="9507" max="9507" width="9" style="2"/>
    <col min="9508" max="9508" width="11.453125" style="2" customWidth="1"/>
    <col min="9509" max="9509" width="15.26953125" style="2" bestFit="1" customWidth="1"/>
    <col min="9510" max="9729" width="9" style="2"/>
    <col min="9730" max="9730" width="7.26953125" style="2" customWidth="1"/>
    <col min="9731" max="9731" width="10.54296875" style="2" customWidth="1"/>
    <col min="9732" max="9732" width="9" style="2" customWidth="1"/>
    <col min="9733" max="9733" width="17.54296875" style="2" customWidth="1"/>
    <col min="9734" max="9734" width="9" style="2" customWidth="1"/>
    <col min="9735" max="9735" width="19.54296875" style="2" customWidth="1"/>
    <col min="9736" max="9736" width="9" style="2" customWidth="1"/>
    <col min="9737" max="9737" width="11.453125" style="2" customWidth="1"/>
    <col min="9738" max="9738" width="11" style="2" customWidth="1"/>
    <col min="9739" max="9739" width="13" style="2" customWidth="1"/>
    <col min="9740" max="9740" width="9.54296875" style="2" customWidth="1"/>
    <col min="9741" max="9741" width="10.453125" style="2" customWidth="1"/>
    <col min="9742" max="9742" width="12" style="2" customWidth="1"/>
    <col min="9743" max="9743" width="9" style="2"/>
    <col min="9744" max="9744" width="7.54296875" style="2" customWidth="1"/>
    <col min="9745" max="9745" width="10" style="2" customWidth="1"/>
    <col min="9746" max="9746" width="9" style="2"/>
    <col min="9747" max="9747" width="10" style="2" customWidth="1"/>
    <col min="9748" max="9749" width="8" style="2" customWidth="1"/>
    <col min="9750" max="9756" width="10" style="2" customWidth="1"/>
    <col min="9757" max="9757" width="11.26953125" style="2" customWidth="1"/>
    <col min="9758" max="9758" width="10" style="2" customWidth="1"/>
    <col min="9759" max="9759" width="8.26953125" style="2" customWidth="1"/>
    <col min="9760" max="9761" width="10" style="2" customWidth="1"/>
    <col min="9762" max="9762" width="11.26953125" style="2" customWidth="1"/>
    <col min="9763" max="9763" width="9" style="2"/>
    <col min="9764" max="9764" width="11.453125" style="2" customWidth="1"/>
    <col min="9765" max="9765" width="15.26953125" style="2" bestFit="1" customWidth="1"/>
    <col min="9766" max="9985" width="9" style="2"/>
    <col min="9986" max="9986" width="7.26953125" style="2" customWidth="1"/>
    <col min="9987" max="9987" width="10.54296875" style="2" customWidth="1"/>
    <col min="9988" max="9988" width="9" style="2" customWidth="1"/>
    <col min="9989" max="9989" width="17.54296875" style="2" customWidth="1"/>
    <col min="9990" max="9990" width="9" style="2" customWidth="1"/>
    <col min="9991" max="9991" width="19.54296875" style="2" customWidth="1"/>
    <col min="9992" max="9992" width="9" style="2" customWidth="1"/>
    <col min="9993" max="9993" width="11.453125" style="2" customWidth="1"/>
    <col min="9994" max="9994" width="11" style="2" customWidth="1"/>
    <col min="9995" max="9995" width="13" style="2" customWidth="1"/>
    <col min="9996" max="9996" width="9.54296875" style="2" customWidth="1"/>
    <col min="9997" max="9997" width="10.453125" style="2" customWidth="1"/>
    <col min="9998" max="9998" width="12" style="2" customWidth="1"/>
    <col min="9999" max="9999" width="9" style="2"/>
    <col min="10000" max="10000" width="7.54296875" style="2" customWidth="1"/>
    <col min="10001" max="10001" width="10" style="2" customWidth="1"/>
    <col min="10002" max="10002" width="9" style="2"/>
    <col min="10003" max="10003" width="10" style="2" customWidth="1"/>
    <col min="10004" max="10005" width="8" style="2" customWidth="1"/>
    <col min="10006" max="10012" width="10" style="2" customWidth="1"/>
    <col min="10013" max="10013" width="11.26953125" style="2" customWidth="1"/>
    <col min="10014" max="10014" width="10" style="2" customWidth="1"/>
    <col min="10015" max="10015" width="8.26953125" style="2" customWidth="1"/>
    <col min="10016" max="10017" width="10" style="2" customWidth="1"/>
    <col min="10018" max="10018" width="11.26953125" style="2" customWidth="1"/>
    <col min="10019" max="10019" width="9" style="2"/>
    <col min="10020" max="10020" width="11.453125" style="2" customWidth="1"/>
    <col min="10021" max="10021" width="15.26953125" style="2" bestFit="1" customWidth="1"/>
    <col min="10022" max="10241" width="9" style="2"/>
    <col min="10242" max="10242" width="7.26953125" style="2" customWidth="1"/>
    <col min="10243" max="10243" width="10.54296875" style="2" customWidth="1"/>
    <col min="10244" max="10244" width="9" style="2" customWidth="1"/>
    <col min="10245" max="10245" width="17.54296875" style="2" customWidth="1"/>
    <col min="10246" max="10246" width="9" style="2" customWidth="1"/>
    <col min="10247" max="10247" width="19.54296875" style="2" customWidth="1"/>
    <col min="10248" max="10248" width="9" style="2" customWidth="1"/>
    <col min="10249" max="10249" width="11.453125" style="2" customWidth="1"/>
    <col min="10250" max="10250" width="11" style="2" customWidth="1"/>
    <col min="10251" max="10251" width="13" style="2" customWidth="1"/>
    <col min="10252" max="10252" width="9.54296875" style="2" customWidth="1"/>
    <col min="10253" max="10253" width="10.453125" style="2" customWidth="1"/>
    <col min="10254" max="10254" width="12" style="2" customWidth="1"/>
    <col min="10255" max="10255" width="9" style="2"/>
    <col min="10256" max="10256" width="7.54296875" style="2" customWidth="1"/>
    <col min="10257" max="10257" width="10" style="2" customWidth="1"/>
    <col min="10258" max="10258" width="9" style="2"/>
    <col min="10259" max="10259" width="10" style="2" customWidth="1"/>
    <col min="10260" max="10261" width="8" style="2" customWidth="1"/>
    <col min="10262" max="10268" width="10" style="2" customWidth="1"/>
    <col min="10269" max="10269" width="11.26953125" style="2" customWidth="1"/>
    <col min="10270" max="10270" width="10" style="2" customWidth="1"/>
    <col min="10271" max="10271" width="8.26953125" style="2" customWidth="1"/>
    <col min="10272" max="10273" width="10" style="2" customWidth="1"/>
    <col min="10274" max="10274" width="11.26953125" style="2" customWidth="1"/>
    <col min="10275" max="10275" width="9" style="2"/>
    <col min="10276" max="10276" width="11.453125" style="2" customWidth="1"/>
    <col min="10277" max="10277" width="15.26953125" style="2" bestFit="1" customWidth="1"/>
    <col min="10278" max="10497" width="9" style="2"/>
    <col min="10498" max="10498" width="7.26953125" style="2" customWidth="1"/>
    <col min="10499" max="10499" width="10.54296875" style="2" customWidth="1"/>
    <col min="10500" max="10500" width="9" style="2" customWidth="1"/>
    <col min="10501" max="10501" width="17.54296875" style="2" customWidth="1"/>
    <col min="10502" max="10502" width="9" style="2" customWidth="1"/>
    <col min="10503" max="10503" width="19.54296875" style="2" customWidth="1"/>
    <col min="10504" max="10504" width="9" style="2" customWidth="1"/>
    <col min="10505" max="10505" width="11.453125" style="2" customWidth="1"/>
    <col min="10506" max="10506" width="11" style="2" customWidth="1"/>
    <col min="10507" max="10507" width="13" style="2" customWidth="1"/>
    <col min="10508" max="10508" width="9.54296875" style="2" customWidth="1"/>
    <col min="10509" max="10509" width="10.453125" style="2" customWidth="1"/>
    <col min="10510" max="10510" width="12" style="2" customWidth="1"/>
    <col min="10511" max="10511" width="9" style="2"/>
    <col min="10512" max="10512" width="7.54296875" style="2" customWidth="1"/>
    <col min="10513" max="10513" width="10" style="2" customWidth="1"/>
    <col min="10514" max="10514" width="9" style="2"/>
    <col min="10515" max="10515" width="10" style="2" customWidth="1"/>
    <col min="10516" max="10517" width="8" style="2" customWidth="1"/>
    <col min="10518" max="10524" width="10" style="2" customWidth="1"/>
    <col min="10525" max="10525" width="11.26953125" style="2" customWidth="1"/>
    <col min="10526" max="10526" width="10" style="2" customWidth="1"/>
    <col min="10527" max="10527" width="8.26953125" style="2" customWidth="1"/>
    <col min="10528" max="10529" width="10" style="2" customWidth="1"/>
    <col min="10530" max="10530" width="11.26953125" style="2" customWidth="1"/>
    <col min="10531" max="10531" width="9" style="2"/>
    <col min="10532" max="10532" width="11.453125" style="2" customWidth="1"/>
    <col min="10533" max="10533" width="15.26953125" style="2" bestFit="1" customWidth="1"/>
    <col min="10534" max="10753" width="9" style="2"/>
    <col min="10754" max="10754" width="7.26953125" style="2" customWidth="1"/>
    <col min="10755" max="10755" width="10.54296875" style="2" customWidth="1"/>
    <col min="10756" max="10756" width="9" style="2" customWidth="1"/>
    <col min="10757" max="10757" width="17.54296875" style="2" customWidth="1"/>
    <col min="10758" max="10758" width="9" style="2" customWidth="1"/>
    <col min="10759" max="10759" width="19.54296875" style="2" customWidth="1"/>
    <col min="10760" max="10760" width="9" style="2" customWidth="1"/>
    <col min="10761" max="10761" width="11.453125" style="2" customWidth="1"/>
    <col min="10762" max="10762" width="11" style="2" customWidth="1"/>
    <col min="10763" max="10763" width="13" style="2" customWidth="1"/>
    <col min="10764" max="10764" width="9.54296875" style="2" customWidth="1"/>
    <col min="10765" max="10765" width="10.453125" style="2" customWidth="1"/>
    <col min="10766" max="10766" width="12" style="2" customWidth="1"/>
    <col min="10767" max="10767" width="9" style="2"/>
    <col min="10768" max="10768" width="7.54296875" style="2" customWidth="1"/>
    <col min="10769" max="10769" width="10" style="2" customWidth="1"/>
    <col min="10770" max="10770" width="9" style="2"/>
    <col min="10771" max="10771" width="10" style="2" customWidth="1"/>
    <col min="10772" max="10773" width="8" style="2" customWidth="1"/>
    <col min="10774" max="10780" width="10" style="2" customWidth="1"/>
    <col min="10781" max="10781" width="11.26953125" style="2" customWidth="1"/>
    <col min="10782" max="10782" width="10" style="2" customWidth="1"/>
    <col min="10783" max="10783" width="8.26953125" style="2" customWidth="1"/>
    <col min="10784" max="10785" width="10" style="2" customWidth="1"/>
    <col min="10786" max="10786" width="11.26953125" style="2" customWidth="1"/>
    <col min="10787" max="10787" width="9" style="2"/>
    <col min="10788" max="10788" width="11.453125" style="2" customWidth="1"/>
    <col min="10789" max="10789" width="15.26953125" style="2" bestFit="1" customWidth="1"/>
    <col min="10790" max="11009" width="9" style="2"/>
    <col min="11010" max="11010" width="7.26953125" style="2" customWidth="1"/>
    <col min="11011" max="11011" width="10.54296875" style="2" customWidth="1"/>
    <col min="11012" max="11012" width="9" style="2" customWidth="1"/>
    <col min="11013" max="11013" width="17.54296875" style="2" customWidth="1"/>
    <col min="11014" max="11014" width="9" style="2" customWidth="1"/>
    <col min="11015" max="11015" width="19.54296875" style="2" customWidth="1"/>
    <col min="11016" max="11016" width="9" style="2" customWidth="1"/>
    <col min="11017" max="11017" width="11.453125" style="2" customWidth="1"/>
    <col min="11018" max="11018" width="11" style="2" customWidth="1"/>
    <col min="11019" max="11019" width="13" style="2" customWidth="1"/>
    <col min="11020" max="11020" width="9.54296875" style="2" customWidth="1"/>
    <col min="11021" max="11021" width="10.453125" style="2" customWidth="1"/>
    <col min="11022" max="11022" width="12" style="2" customWidth="1"/>
    <col min="11023" max="11023" width="9" style="2"/>
    <col min="11024" max="11024" width="7.54296875" style="2" customWidth="1"/>
    <col min="11025" max="11025" width="10" style="2" customWidth="1"/>
    <col min="11026" max="11026" width="9" style="2"/>
    <col min="11027" max="11027" width="10" style="2" customWidth="1"/>
    <col min="11028" max="11029" width="8" style="2" customWidth="1"/>
    <col min="11030" max="11036" width="10" style="2" customWidth="1"/>
    <col min="11037" max="11037" width="11.26953125" style="2" customWidth="1"/>
    <col min="11038" max="11038" width="10" style="2" customWidth="1"/>
    <col min="11039" max="11039" width="8.26953125" style="2" customWidth="1"/>
    <col min="11040" max="11041" width="10" style="2" customWidth="1"/>
    <col min="11042" max="11042" width="11.26953125" style="2" customWidth="1"/>
    <col min="11043" max="11043" width="9" style="2"/>
    <col min="11044" max="11044" width="11.453125" style="2" customWidth="1"/>
    <col min="11045" max="11045" width="15.26953125" style="2" bestFit="1" customWidth="1"/>
    <col min="11046" max="11265" width="9" style="2"/>
    <col min="11266" max="11266" width="7.26953125" style="2" customWidth="1"/>
    <col min="11267" max="11267" width="10.54296875" style="2" customWidth="1"/>
    <col min="11268" max="11268" width="9" style="2" customWidth="1"/>
    <col min="11269" max="11269" width="17.54296875" style="2" customWidth="1"/>
    <col min="11270" max="11270" width="9" style="2" customWidth="1"/>
    <col min="11271" max="11271" width="19.54296875" style="2" customWidth="1"/>
    <col min="11272" max="11272" width="9" style="2" customWidth="1"/>
    <col min="11273" max="11273" width="11.453125" style="2" customWidth="1"/>
    <col min="11274" max="11274" width="11" style="2" customWidth="1"/>
    <col min="11275" max="11275" width="13" style="2" customWidth="1"/>
    <col min="11276" max="11276" width="9.54296875" style="2" customWidth="1"/>
    <col min="11277" max="11277" width="10.453125" style="2" customWidth="1"/>
    <col min="11278" max="11278" width="12" style="2" customWidth="1"/>
    <col min="11279" max="11279" width="9" style="2"/>
    <col min="11280" max="11280" width="7.54296875" style="2" customWidth="1"/>
    <col min="11281" max="11281" width="10" style="2" customWidth="1"/>
    <col min="11282" max="11282" width="9" style="2"/>
    <col min="11283" max="11283" width="10" style="2" customWidth="1"/>
    <col min="11284" max="11285" width="8" style="2" customWidth="1"/>
    <col min="11286" max="11292" width="10" style="2" customWidth="1"/>
    <col min="11293" max="11293" width="11.26953125" style="2" customWidth="1"/>
    <col min="11294" max="11294" width="10" style="2" customWidth="1"/>
    <col min="11295" max="11295" width="8.26953125" style="2" customWidth="1"/>
    <col min="11296" max="11297" width="10" style="2" customWidth="1"/>
    <col min="11298" max="11298" width="11.26953125" style="2" customWidth="1"/>
    <col min="11299" max="11299" width="9" style="2"/>
    <col min="11300" max="11300" width="11.453125" style="2" customWidth="1"/>
    <col min="11301" max="11301" width="15.26953125" style="2" bestFit="1" customWidth="1"/>
    <col min="11302" max="11521" width="9" style="2"/>
    <col min="11522" max="11522" width="7.26953125" style="2" customWidth="1"/>
    <col min="11523" max="11523" width="10.54296875" style="2" customWidth="1"/>
    <col min="11524" max="11524" width="9" style="2" customWidth="1"/>
    <col min="11525" max="11525" width="17.54296875" style="2" customWidth="1"/>
    <col min="11526" max="11526" width="9" style="2" customWidth="1"/>
    <col min="11527" max="11527" width="19.54296875" style="2" customWidth="1"/>
    <col min="11528" max="11528" width="9" style="2" customWidth="1"/>
    <col min="11529" max="11529" width="11.453125" style="2" customWidth="1"/>
    <col min="11530" max="11530" width="11" style="2" customWidth="1"/>
    <col min="11531" max="11531" width="13" style="2" customWidth="1"/>
    <col min="11532" max="11532" width="9.54296875" style="2" customWidth="1"/>
    <col min="11533" max="11533" width="10.453125" style="2" customWidth="1"/>
    <col min="11534" max="11534" width="12" style="2" customWidth="1"/>
    <col min="11535" max="11535" width="9" style="2"/>
    <col min="11536" max="11536" width="7.54296875" style="2" customWidth="1"/>
    <col min="11537" max="11537" width="10" style="2" customWidth="1"/>
    <col min="11538" max="11538" width="9" style="2"/>
    <col min="11539" max="11539" width="10" style="2" customWidth="1"/>
    <col min="11540" max="11541" width="8" style="2" customWidth="1"/>
    <col min="11542" max="11548" width="10" style="2" customWidth="1"/>
    <col min="11549" max="11549" width="11.26953125" style="2" customWidth="1"/>
    <col min="11550" max="11550" width="10" style="2" customWidth="1"/>
    <col min="11551" max="11551" width="8.26953125" style="2" customWidth="1"/>
    <col min="11552" max="11553" width="10" style="2" customWidth="1"/>
    <col min="11554" max="11554" width="11.26953125" style="2" customWidth="1"/>
    <col min="11555" max="11555" width="9" style="2"/>
    <col min="11556" max="11556" width="11.453125" style="2" customWidth="1"/>
    <col min="11557" max="11557" width="15.26953125" style="2" bestFit="1" customWidth="1"/>
    <col min="11558" max="11777" width="9" style="2"/>
    <col min="11778" max="11778" width="7.26953125" style="2" customWidth="1"/>
    <col min="11779" max="11779" width="10.54296875" style="2" customWidth="1"/>
    <col min="11780" max="11780" width="9" style="2" customWidth="1"/>
    <col min="11781" max="11781" width="17.54296875" style="2" customWidth="1"/>
    <col min="11782" max="11782" width="9" style="2" customWidth="1"/>
    <col min="11783" max="11783" width="19.54296875" style="2" customWidth="1"/>
    <col min="11784" max="11784" width="9" style="2" customWidth="1"/>
    <col min="11785" max="11785" width="11.453125" style="2" customWidth="1"/>
    <col min="11786" max="11786" width="11" style="2" customWidth="1"/>
    <col min="11787" max="11787" width="13" style="2" customWidth="1"/>
    <col min="11788" max="11788" width="9.54296875" style="2" customWidth="1"/>
    <col min="11789" max="11789" width="10.453125" style="2" customWidth="1"/>
    <col min="11790" max="11790" width="12" style="2" customWidth="1"/>
    <col min="11791" max="11791" width="9" style="2"/>
    <col min="11792" max="11792" width="7.54296875" style="2" customWidth="1"/>
    <col min="11793" max="11793" width="10" style="2" customWidth="1"/>
    <col min="11794" max="11794" width="9" style="2"/>
    <col min="11795" max="11795" width="10" style="2" customWidth="1"/>
    <col min="11796" max="11797" width="8" style="2" customWidth="1"/>
    <col min="11798" max="11804" width="10" style="2" customWidth="1"/>
    <col min="11805" max="11805" width="11.26953125" style="2" customWidth="1"/>
    <col min="11806" max="11806" width="10" style="2" customWidth="1"/>
    <col min="11807" max="11807" width="8.26953125" style="2" customWidth="1"/>
    <col min="11808" max="11809" width="10" style="2" customWidth="1"/>
    <col min="11810" max="11810" width="11.26953125" style="2" customWidth="1"/>
    <col min="11811" max="11811" width="9" style="2"/>
    <col min="11812" max="11812" width="11.453125" style="2" customWidth="1"/>
    <col min="11813" max="11813" width="15.26953125" style="2" bestFit="1" customWidth="1"/>
    <col min="11814" max="12033" width="9" style="2"/>
    <col min="12034" max="12034" width="7.26953125" style="2" customWidth="1"/>
    <col min="12035" max="12035" width="10.54296875" style="2" customWidth="1"/>
    <col min="12036" max="12036" width="9" style="2" customWidth="1"/>
    <col min="12037" max="12037" width="17.54296875" style="2" customWidth="1"/>
    <col min="12038" max="12038" width="9" style="2" customWidth="1"/>
    <col min="12039" max="12039" width="19.54296875" style="2" customWidth="1"/>
    <col min="12040" max="12040" width="9" style="2" customWidth="1"/>
    <col min="12041" max="12041" width="11.453125" style="2" customWidth="1"/>
    <col min="12042" max="12042" width="11" style="2" customWidth="1"/>
    <col min="12043" max="12043" width="13" style="2" customWidth="1"/>
    <col min="12044" max="12044" width="9.54296875" style="2" customWidth="1"/>
    <col min="12045" max="12045" width="10.453125" style="2" customWidth="1"/>
    <col min="12046" max="12046" width="12" style="2" customWidth="1"/>
    <col min="12047" max="12047" width="9" style="2"/>
    <col min="12048" max="12048" width="7.54296875" style="2" customWidth="1"/>
    <col min="12049" max="12049" width="10" style="2" customWidth="1"/>
    <col min="12050" max="12050" width="9" style="2"/>
    <col min="12051" max="12051" width="10" style="2" customWidth="1"/>
    <col min="12052" max="12053" width="8" style="2" customWidth="1"/>
    <col min="12054" max="12060" width="10" style="2" customWidth="1"/>
    <col min="12061" max="12061" width="11.26953125" style="2" customWidth="1"/>
    <col min="12062" max="12062" width="10" style="2" customWidth="1"/>
    <col min="12063" max="12063" width="8.26953125" style="2" customWidth="1"/>
    <col min="12064" max="12065" width="10" style="2" customWidth="1"/>
    <col min="12066" max="12066" width="11.26953125" style="2" customWidth="1"/>
    <col min="12067" max="12067" width="9" style="2"/>
    <col min="12068" max="12068" width="11.453125" style="2" customWidth="1"/>
    <col min="12069" max="12069" width="15.26953125" style="2" bestFit="1" customWidth="1"/>
    <col min="12070" max="12289" width="9" style="2"/>
    <col min="12290" max="12290" width="7.26953125" style="2" customWidth="1"/>
    <col min="12291" max="12291" width="10.54296875" style="2" customWidth="1"/>
    <col min="12292" max="12292" width="9" style="2" customWidth="1"/>
    <col min="12293" max="12293" width="17.54296875" style="2" customWidth="1"/>
    <col min="12294" max="12294" width="9" style="2" customWidth="1"/>
    <col min="12295" max="12295" width="19.54296875" style="2" customWidth="1"/>
    <col min="12296" max="12296" width="9" style="2" customWidth="1"/>
    <col min="12297" max="12297" width="11.453125" style="2" customWidth="1"/>
    <col min="12298" max="12298" width="11" style="2" customWidth="1"/>
    <col min="12299" max="12299" width="13" style="2" customWidth="1"/>
    <col min="12300" max="12300" width="9.54296875" style="2" customWidth="1"/>
    <col min="12301" max="12301" width="10.453125" style="2" customWidth="1"/>
    <col min="12302" max="12302" width="12" style="2" customWidth="1"/>
    <col min="12303" max="12303" width="9" style="2"/>
    <col min="12304" max="12304" width="7.54296875" style="2" customWidth="1"/>
    <col min="12305" max="12305" width="10" style="2" customWidth="1"/>
    <col min="12306" max="12306" width="9" style="2"/>
    <col min="12307" max="12307" width="10" style="2" customWidth="1"/>
    <col min="12308" max="12309" width="8" style="2" customWidth="1"/>
    <col min="12310" max="12316" width="10" style="2" customWidth="1"/>
    <col min="12317" max="12317" width="11.26953125" style="2" customWidth="1"/>
    <col min="12318" max="12318" width="10" style="2" customWidth="1"/>
    <col min="12319" max="12319" width="8.26953125" style="2" customWidth="1"/>
    <col min="12320" max="12321" width="10" style="2" customWidth="1"/>
    <col min="12322" max="12322" width="11.26953125" style="2" customWidth="1"/>
    <col min="12323" max="12323" width="9" style="2"/>
    <col min="12324" max="12324" width="11.453125" style="2" customWidth="1"/>
    <col min="12325" max="12325" width="15.26953125" style="2" bestFit="1" customWidth="1"/>
    <col min="12326" max="12545" width="9" style="2"/>
    <col min="12546" max="12546" width="7.26953125" style="2" customWidth="1"/>
    <col min="12547" max="12547" width="10.54296875" style="2" customWidth="1"/>
    <col min="12548" max="12548" width="9" style="2" customWidth="1"/>
    <col min="12549" max="12549" width="17.54296875" style="2" customWidth="1"/>
    <col min="12550" max="12550" width="9" style="2" customWidth="1"/>
    <col min="12551" max="12551" width="19.54296875" style="2" customWidth="1"/>
    <col min="12552" max="12552" width="9" style="2" customWidth="1"/>
    <col min="12553" max="12553" width="11.453125" style="2" customWidth="1"/>
    <col min="12554" max="12554" width="11" style="2" customWidth="1"/>
    <col min="12555" max="12555" width="13" style="2" customWidth="1"/>
    <col min="12556" max="12556" width="9.54296875" style="2" customWidth="1"/>
    <col min="12557" max="12557" width="10.453125" style="2" customWidth="1"/>
    <col min="12558" max="12558" width="12" style="2" customWidth="1"/>
    <col min="12559" max="12559" width="9" style="2"/>
    <col min="12560" max="12560" width="7.54296875" style="2" customWidth="1"/>
    <col min="12561" max="12561" width="10" style="2" customWidth="1"/>
    <col min="12562" max="12562" width="9" style="2"/>
    <col min="12563" max="12563" width="10" style="2" customWidth="1"/>
    <col min="12564" max="12565" width="8" style="2" customWidth="1"/>
    <col min="12566" max="12572" width="10" style="2" customWidth="1"/>
    <col min="12573" max="12573" width="11.26953125" style="2" customWidth="1"/>
    <col min="12574" max="12574" width="10" style="2" customWidth="1"/>
    <col min="12575" max="12575" width="8.26953125" style="2" customWidth="1"/>
    <col min="12576" max="12577" width="10" style="2" customWidth="1"/>
    <col min="12578" max="12578" width="11.26953125" style="2" customWidth="1"/>
    <col min="12579" max="12579" width="9" style="2"/>
    <col min="12580" max="12580" width="11.453125" style="2" customWidth="1"/>
    <col min="12581" max="12581" width="15.26953125" style="2" bestFit="1" customWidth="1"/>
    <col min="12582" max="12801" width="9" style="2"/>
    <col min="12802" max="12802" width="7.26953125" style="2" customWidth="1"/>
    <col min="12803" max="12803" width="10.54296875" style="2" customWidth="1"/>
    <col min="12804" max="12804" width="9" style="2" customWidth="1"/>
    <col min="12805" max="12805" width="17.54296875" style="2" customWidth="1"/>
    <col min="12806" max="12806" width="9" style="2" customWidth="1"/>
    <col min="12807" max="12807" width="19.54296875" style="2" customWidth="1"/>
    <col min="12808" max="12808" width="9" style="2" customWidth="1"/>
    <col min="12809" max="12809" width="11.453125" style="2" customWidth="1"/>
    <col min="12810" max="12810" width="11" style="2" customWidth="1"/>
    <col min="12811" max="12811" width="13" style="2" customWidth="1"/>
    <col min="12812" max="12812" width="9.54296875" style="2" customWidth="1"/>
    <col min="12813" max="12813" width="10.453125" style="2" customWidth="1"/>
    <col min="12814" max="12814" width="12" style="2" customWidth="1"/>
    <col min="12815" max="12815" width="9" style="2"/>
    <col min="12816" max="12816" width="7.54296875" style="2" customWidth="1"/>
    <col min="12817" max="12817" width="10" style="2" customWidth="1"/>
    <col min="12818" max="12818" width="9" style="2"/>
    <col min="12819" max="12819" width="10" style="2" customWidth="1"/>
    <col min="12820" max="12821" width="8" style="2" customWidth="1"/>
    <col min="12822" max="12828" width="10" style="2" customWidth="1"/>
    <col min="12829" max="12829" width="11.26953125" style="2" customWidth="1"/>
    <col min="12830" max="12830" width="10" style="2" customWidth="1"/>
    <col min="12831" max="12831" width="8.26953125" style="2" customWidth="1"/>
    <col min="12832" max="12833" width="10" style="2" customWidth="1"/>
    <col min="12834" max="12834" width="11.26953125" style="2" customWidth="1"/>
    <col min="12835" max="12835" width="9" style="2"/>
    <col min="12836" max="12836" width="11.453125" style="2" customWidth="1"/>
    <col min="12837" max="12837" width="15.26953125" style="2" bestFit="1" customWidth="1"/>
    <col min="12838" max="13057" width="9" style="2"/>
    <col min="13058" max="13058" width="7.26953125" style="2" customWidth="1"/>
    <col min="13059" max="13059" width="10.54296875" style="2" customWidth="1"/>
    <col min="13060" max="13060" width="9" style="2" customWidth="1"/>
    <col min="13061" max="13061" width="17.54296875" style="2" customWidth="1"/>
    <col min="13062" max="13062" width="9" style="2" customWidth="1"/>
    <col min="13063" max="13063" width="19.54296875" style="2" customWidth="1"/>
    <col min="13064" max="13064" width="9" style="2" customWidth="1"/>
    <col min="13065" max="13065" width="11.453125" style="2" customWidth="1"/>
    <col min="13066" max="13066" width="11" style="2" customWidth="1"/>
    <col min="13067" max="13067" width="13" style="2" customWidth="1"/>
    <col min="13068" max="13068" width="9.54296875" style="2" customWidth="1"/>
    <col min="13069" max="13069" width="10.453125" style="2" customWidth="1"/>
    <col min="13070" max="13070" width="12" style="2" customWidth="1"/>
    <col min="13071" max="13071" width="9" style="2"/>
    <col min="13072" max="13072" width="7.54296875" style="2" customWidth="1"/>
    <col min="13073" max="13073" width="10" style="2" customWidth="1"/>
    <col min="13074" max="13074" width="9" style="2"/>
    <col min="13075" max="13075" width="10" style="2" customWidth="1"/>
    <col min="13076" max="13077" width="8" style="2" customWidth="1"/>
    <col min="13078" max="13084" width="10" style="2" customWidth="1"/>
    <col min="13085" max="13085" width="11.26953125" style="2" customWidth="1"/>
    <col min="13086" max="13086" width="10" style="2" customWidth="1"/>
    <col min="13087" max="13087" width="8.26953125" style="2" customWidth="1"/>
    <col min="13088" max="13089" width="10" style="2" customWidth="1"/>
    <col min="13090" max="13090" width="11.26953125" style="2" customWidth="1"/>
    <col min="13091" max="13091" width="9" style="2"/>
    <col min="13092" max="13092" width="11.453125" style="2" customWidth="1"/>
    <col min="13093" max="13093" width="15.26953125" style="2" bestFit="1" customWidth="1"/>
    <col min="13094" max="13313" width="9" style="2"/>
    <col min="13314" max="13314" width="7.26953125" style="2" customWidth="1"/>
    <col min="13315" max="13315" width="10.54296875" style="2" customWidth="1"/>
    <col min="13316" max="13316" width="9" style="2" customWidth="1"/>
    <col min="13317" max="13317" width="17.54296875" style="2" customWidth="1"/>
    <col min="13318" max="13318" width="9" style="2" customWidth="1"/>
    <col min="13319" max="13319" width="19.54296875" style="2" customWidth="1"/>
    <col min="13320" max="13320" width="9" style="2" customWidth="1"/>
    <col min="13321" max="13321" width="11.453125" style="2" customWidth="1"/>
    <col min="13322" max="13322" width="11" style="2" customWidth="1"/>
    <col min="13323" max="13323" width="13" style="2" customWidth="1"/>
    <col min="13324" max="13324" width="9.54296875" style="2" customWidth="1"/>
    <col min="13325" max="13325" width="10.453125" style="2" customWidth="1"/>
    <col min="13326" max="13326" width="12" style="2" customWidth="1"/>
    <col min="13327" max="13327" width="9" style="2"/>
    <col min="13328" max="13328" width="7.54296875" style="2" customWidth="1"/>
    <col min="13329" max="13329" width="10" style="2" customWidth="1"/>
    <col min="13330" max="13330" width="9" style="2"/>
    <col min="13331" max="13331" width="10" style="2" customWidth="1"/>
    <col min="13332" max="13333" width="8" style="2" customWidth="1"/>
    <col min="13334" max="13340" width="10" style="2" customWidth="1"/>
    <col min="13341" max="13341" width="11.26953125" style="2" customWidth="1"/>
    <col min="13342" max="13342" width="10" style="2" customWidth="1"/>
    <col min="13343" max="13343" width="8.26953125" style="2" customWidth="1"/>
    <col min="13344" max="13345" width="10" style="2" customWidth="1"/>
    <col min="13346" max="13346" width="11.26953125" style="2" customWidth="1"/>
    <col min="13347" max="13347" width="9" style="2"/>
    <col min="13348" max="13348" width="11.453125" style="2" customWidth="1"/>
    <col min="13349" max="13349" width="15.26953125" style="2" bestFit="1" customWidth="1"/>
    <col min="13350" max="13569" width="9" style="2"/>
    <col min="13570" max="13570" width="7.26953125" style="2" customWidth="1"/>
    <col min="13571" max="13571" width="10.54296875" style="2" customWidth="1"/>
    <col min="13572" max="13572" width="9" style="2" customWidth="1"/>
    <col min="13573" max="13573" width="17.54296875" style="2" customWidth="1"/>
    <col min="13574" max="13574" width="9" style="2" customWidth="1"/>
    <col min="13575" max="13575" width="19.54296875" style="2" customWidth="1"/>
    <col min="13576" max="13576" width="9" style="2" customWidth="1"/>
    <col min="13577" max="13577" width="11.453125" style="2" customWidth="1"/>
    <col min="13578" max="13578" width="11" style="2" customWidth="1"/>
    <col min="13579" max="13579" width="13" style="2" customWidth="1"/>
    <col min="13580" max="13580" width="9.54296875" style="2" customWidth="1"/>
    <col min="13581" max="13581" width="10.453125" style="2" customWidth="1"/>
    <col min="13582" max="13582" width="12" style="2" customWidth="1"/>
    <col min="13583" max="13583" width="9" style="2"/>
    <col min="13584" max="13584" width="7.54296875" style="2" customWidth="1"/>
    <col min="13585" max="13585" width="10" style="2" customWidth="1"/>
    <col min="13586" max="13586" width="9" style="2"/>
    <col min="13587" max="13587" width="10" style="2" customWidth="1"/>
    <col min="13588" max="13589" width="8" style="2" customWidth="1"/>
    <col min="13590" max="13596" width="10" style="2" customWidth="1"/>
    <col min="13597" max="13597" width="11.26953125" style="2" customWidth="1"/>
    <col min="13598" max="13598" width="10" style="2" customWidth="1"/>
    <col min="13599" max="13599" width="8.26953125" style="2" customWidth="1"/>
    <col min="13600" max="13601" width="10" style="2" customWidth="1"/>
    <col min="13602" max="13602" width="11.26953125" style="2" customWidth="1"/>
    <col min="13603" max="13603" width="9" style="2"/>
    <col min="13604" max="13604" width="11.453125" style="2" customWidth="1"/>
    <col min="13605" max="13605" width="15.26953125" style="2" bestFit="1" customWidth="1"/>
    <col min="13606" max="13825" width="9" style="2"/>
    <col min="13826" max="13826" width="7.26953125" style="2" customWidth="1"/>
    <col min="13827" max="13827" width="10.54296875" style="2" customWidth="1"/>
    <col min="13828" max="13828" width="9" style="2" customWidth="1"/>
    <col min="13829" max="13829" width="17.54296875" style="2" customWidth="1"/>
    <col min="13830" max="13830" width="9" style="2" customWidth="1"/>
    <col min="13831" max="13831" width="19.54296875" style="2" customWidth="1"/>
    <col min="13832" max="13832" width="9" style="2" customWidth="1"/>
    <col min="13833" max="13833" width="11.453125" style="2" customWidth="1"/>
    <col min="13834" max="13834" width="11" style="2" customWidth="1"/>
    <col min="13835" max="13835" width="13" style="2" customWidth="1"/>
    <col min="13836" max="13836" width="9.54296875" style="2" customWidth="1"/>
    <col min="13837" max="13837" width="10.453125" style="2" customWidth="1"/>
    <col min="13838" max="13838" width="12" style="2" customWidth="1"/>
    <col min="13839" max="13839" width="9" style="2"/>
    <col min="13840" max="13840" width="7.54296875" style="2" customWidth="1"/>
    <col min="13841" max="13841" width="10" style="2" customWidth="1"/>
    <col min="13842" max="13842" width="9" style="2"/>
    <col min="13843" max="13843" width="10" style="2" customWidth="1"/>
    <col min="13844" max="13845" width="8" style="2" customWidth="1"/>
    <col min="13846" max="13852" width="10" style="2" customWidth="1"/>
    <col min="13853" max="13853" width="11.26953125" style="2" customWidth="1"/>
    <col min="13854" max="13854" width="10" style="2" customWidth="1"/>
    <col min="13855" max="13855" width="8.26953125" style="2" customWidth="1"/>
    <col min="13856" max="13857" width="10" style="2" customWidth="1"/>
    <col min="13858" max="13858" width="11.26953125" style="2" customWidth="1"/>
    <col min="13859" max="13859" width="9" style="2"/>
    <col min="13860" max="13860" width="11.453125" style="2" customWidth="1"/>
    <col min="13861" max="13861" width="15.26953125" style="2" bestFit="1" customWidth="1"/>
    <col min="13862" max="14081" width="9" style="2"/>
    <col min="14082" max="14082" width="7.26953125" style="2" customWidth="1"/>
    <col min="14083" max="14083" width="10.54296875" style="2" customWidth="1"/>
    <col min="14084" max="14084" width="9" style="2" customWidth="1"/>
    <col min="14085" max="14085" width="17.54296875" style="2" customWidth="1"/>
    <col min="14086" max="14086" width="9" style="2" customWidth="1"/>
    <col min="14087" max="14087" width="19.54296875" style="2" customWidth="1"/>
    <col min="14088" max="14088" width="9" style="2" customWidth="1"/>
    <col min="14089" max="14089" width="11.453125" style="2" customWidth="1"/>
    <col min="14090" max="14090" width="11" style="2" customWidth="1"/>
    <col min="14091" max="14091" width="13" style="2" customWidth="1"/>
    <col min="14092" max="14092" width="9.54296875" style="2" customWidth="1"/>
    <col min="14093" max="14093" width="10.453125" style="2" customWidth="1"/>
    <col min="14094" max="14094" width="12" style="2" customWidth="1"/>
    <col min="14095" max="14095" width="9" style="2"/>
    <col min="14096" max="14096" width="7.54296875" style="2" customWidth="1"/>
    <col min="14097" max="14097" width="10" style="2" customWidth="1"/>
    <col min="14098" max="14098" width="9" style="2"/>
    <col min="14099" max="14099" width="10" style="2" customWidth="1"/>
    <col min="14100" max="14101" width="8" style="2" customWidth="1"/>
    <col min="14102" max="14108" width="10" style="2" customWidth="1"/>
    <col min="14109" max="14109" width="11.26953125" style="2" customWidth="1"/>
    <col min="14110" max="14110" width="10" style="2" customWidth="1"/>
    <col min="14111" max="14111" width="8.26953125" style="2" customWidth="1"/>
    <col min="14112" max="14113" width="10" style="2" customWidth="1"/>
    <col min="14114" max="14114" width="11.26953125" style="2" customWidth="1"/>
    <col min="14115" max="14115" width="9" style="2"/>
    <col min="14116" max="14116" width="11.453125" style="2" customWidth="1"/>
    <col min="14117" max="14117" width="15.26953125" style="2" bestFit="1" customWidth="1"/>
    <col min="14118" max="14337" width="9" style="2"/>
    <col min="14338" max="14338" width="7.26953125" style="2" customWidth="1"/>
    <col min="14339" max="14339" width="10.54296875" style="2" customWidth="1"/>
    <col min="14340" max="14340" width="9" style="2" customWidth="1"/>
    <col min="14341" max="14341" width="17.54296875" style="2" customWidth="1"/>
    <col min="14342" max="14342" width="9" style="2" customWidth="1"/>
    <col min="14343" max="14343" width="19.54296875" style="2" customWidth="1"/>
    <col min="14344" max="14344" width="9" style="2" customWidth="1"/>
    <col min="14345" max="14345" width="11.453125" style="2" customWidth="1"/>
    <col min="14346" max="14346" width="11" style="2" customWidth="1"/>
    <col min="14347" max="14347" width="13" style="2" customWidth="1"/>
    <col min="14348" max="14348" width="9.54296875" style="2" customWidth="1"/>
    <col min="14349" max="14349" width="10.453125" style="2" customWidth="1"/>
    <col min="14350" max="14350" width="12" style="2" customWidth="1"/>
    <col min="14351" max="14351" width="9" style="2"/>
    <col min="14352" max="14352" width="7.54296875" style="2" customWidth="1"/>
    <col min="14353" max="14353" width="10" style="2" customWidth="1"/>
    <col min="14354" max="14354" width="9" style="2"/>
    <col min="14355" max="14355" width="10" style="2" customWidth="1"/>
    <col min="14356" max="14357" width="8" style="2" customWidth="1"/>
    <col min="14358" max="14364" width="10" style="2" customWidth="1"/>
    <col min="14365" max="14365" width="11.26953125" style="2" customWidth="1"/>
    <col min="14366" max="14366" width="10" style="2" customWidth="1"/>
    <col min="14367" max="14367" width="8.26953125" style="2" customWidth="1"/>
    <col min="14368" max="14369" width="10" style="2" customWidth="1"/>
    <col min="14370" max="14370" width="11.26953125" style="2" customWidth="1"/>
    <col min="14371" max="14371" width="9" style="2"/>
    <col min="14372" max="14372" width="11.453125" style="2" customWidth="1"/>
    <col min="14373" max="14373" width="15.26953125" style="2" bestFit="1" customWidth="1"/>
    <col min="14374" max="14593" width="9" style="2"/>
    <col min="14594" max="14594" width="7.26953125" style="2" customWidth="1"/>
    <col min="14595" max="14595" width="10.54296875" style="2" customWidth="1"/>
    <col min="14596" max="14596" width="9" style="2" customWidth="1"/>
    <col min="14597" max="14597" width="17.54296875" style="2" customWidth="1"/>
    <col min="14598" max="14598" width="9" style="2" customWidth="1"/>
    <col min="14599" max="14599" width="19.54296875" style="2" customWidth="1"/>
    <col min="14600" max="14600" width="9" style="2" customWidth="1"/>
    <col min="14601" max="14601" width="11.453125" style="2" customWidth="1"/>
    <col min="14602" max="14602" width="11" style="2" customWidth="1"/>
    <col min="14603" max="14603" width="13" style="2" customWidth="1"/>
    <col min="14604" max="14604" width="9.54296875" style="2" customWidth="1"/>
    <col min="14605" max="14605" width="10.453125" style="2" customWidth="1"/>
    <col min="14606" max="14606" width="12" style="2" customWidth="1"/>
    <col min="14607" max="14607" width="9" style="2"/>
    <col min="14608" max="14608" width="7.54296875" style="2" customWidth="1"/>
    <col min="14609" max="14609" width="10" style="2" customWidth="1"/>
    <col min="14610" max="14610" width="9" style="2"/>
    <col min="14611" max="14611" width="10" style="2" customWidth="1"/>
    <col min="14612" max="14613" width="8" style="2" customWidth="1"/>
    <col min="14614" max="14620" width="10" style="2" customWidth="1"/>
    <col min="14621" max="14621" width="11.26953125" style="2" customWidth="1"/>
    <col min="14622" max="14622" width="10" style="2" customWidth="1"/>
    <col min="14623" max="14623" width="8.26953125" style="2" customWidth="1"/>
    <col min="14624" max="14625" width="10" style="2" customWidth="1"/>
    <col min="14626" max="14626" width="11.26953125" style="2" customWidth="1"/>
    <col min="14627" max="14627" width="9" style="2"/>
    <col min="14628" max="14628" width="11.453125" style="2" customWidth="1"/>
    <col min="14629" max="14629" width="15.26953125" style="2" bestFit="1" customWidth="1"/>
    <col min="14630" max="14849" width="9" style="2"/>
    <col min="14850" max="14850" width="7.26953125" style="2" customWidth="1"/>
    <col min="14851" max="14851" width="10.54296875" style="2" customWidth="1"/>
    <col min="14852" max="14852" width="9" style="2" customWidth="1"/>
    <col min="14853" max="14853" width="17.54296875" style="2" customWidth="1"/>
    <col min="14854" max="14854" width="9" style="2" customWidth="1"/>
    <col min="14855" max="14855" width="19.54296875" style="2" customWidth="1"/>
    <col min="14856" max="14856" width="9" style="2" customWidth="1"/>
    <col min="14857" max="14857" width="11.453125" style="2" customWidth="1"/>
    <col min="14858" max="14858" width="11" style="2" customWidth="1"/>
    <col min="14859" max="14859" width="13" style="2" customWidth="1"/>
    <col min="14860" max="14860" width="9.54296875" style="2" customWidth="1"/>
    <col min="14861" max="14861" width="10.453125" style="2" customWidth="1"/>
    <col min="14862" max="14862" width="12" style="2" customWidth="1"/>
    <col min="14863" max="14863" width="9" style="2"/>
    <col min="14864" max="14864" width="7.54296875" style="2" customWidth="1"/>
    <col min="14865" max="14865" width="10" style="2" customWidth="1"/>
    <col min="14866" max="14866" width="9" style="2"/>
    <col min="14867" max="14867" width="10" style="2" customWidth="1"/>
    <col min="14868" max="14869" width="8" style="2" customWidth="1"/>
    <col min="14870" max="14876" width="10" style="2" customWidth="1"/>
    <col min="14877" max="14877" width="11.26953125" style="2" customWidth="1"/>
    <col min="14878" max="14878" width="10" style="2" customWidth="1"/>
    <col min="14879" max="14879" width="8.26953125" style="2" customWidth="1"/>
    <col min="14880" max="14881" width="10" style="2" customWidth="1"/>
    <col min="14882" max="14882" width="11.26953125" style="2" customWidth="1"/>
    <col min="14883" max="14883" width="9" style="2"/>
    <col min="14884" max="14884" width="11.453125" style="2" customWidth="1"/>
    <col min="14885" max="14885" width="15.26953125" style="2" bestFit="1" customWidth="1"/>
    <col min="14886" max="15105" width="9" style="2"/>
    <col min="15106" max="15106" width="7.26953125" style="2" customWidth="1"/>
    <col min="15107" max="15107" width="10.54296875" style="2" customWidth="1"/>
    <col min="15108" max="15108" width="9" style="2" customWidth="1"/>
    <col min="15109" max="15109" width="17.54296875" style="2" customWidth="1"/>
    <col min="15110" max="15110" width="9" style="2" customWidth="1"/>
    <col min="15111" max="15111" width="19.54296875" style="2" customWidth="1"/>
    <col min="15112" max="15112" width="9" style="2" customWidth="1"/>
    <col min="15113" max="15113" width="11.453125" style="2" customWidth="1"/>
    <col min="15114" max="15114" width="11" style="2" customWidth="1"/>
    <col min="15115" max="15115" width="13" style="2" customWidth="1"/>
    <col min="15116" max="15116" width="9.54296875" style="2" customWidth="1"/>
    <col min="15117" max="15117" width="10.453125" style="2" customWidth="1"/>
    <col min="15118" max="15118" width="12" style="2" customWidth="1"/>
    <col min="15119" max="15119" width="9" style="2"/>
    <col min="15120" max="15120" width="7.54296875" style="2" customWidth="1"/>
    <col min="15121" max="15121" width="10" style="2" customWidth="1"/>
    <col min="15122" max="15122" width="9" style="2"/>
    <col min="15123" max="15123" width="10" style="2" customWidth="1"/>
    <col min="15124" max="15125" width="8" style="2" customWidth="1"/>
    <col min="15126" max="15132" width="10" style="2" customWidth="1"/>
    <col min="15133" max="15133" width="11.26953125" style="2" customWidth="1"/>
    <col min="15134" max="15134" width="10" style="2" customWidth="1"/>
    <col min="15135" max="15135" width="8.26953125" style="2" customWidth="1"/>
    <col min="15136" max="15137" width="10" style="2" customWidth="1"/>
    <col min="15138" max="15138" width="11.26953125" style="2" customWidth="1"/>
    <col min="15139" max="15139" width="9" style="2"/>
    <col min="15140" max="15140" width="11.453125" style="2" customWidth="1"/>
    <col min="15141" max="15141" width="15.26953125" style="2" bestFit="1" customWidth="1"/>
    <col min="15142" max="15361" width="9" style="2"/>
    <col min="15362" max="15362" width="7.26953125" style="2" customWidth="1"/>
    <col min="15363" max="15363" width="10.54296875" style="2" customWidth="1"/>
    <col min="15364" max="15364" width="9" style="2" customWidth="1"/>
    <col min="15365" max="15365" width="17.54296875" style="2" customWidth="1"/>
    <col min="15366" max="15366" width="9" style="2" customWidth="1"/>
    <col min="15367" max="15367" width="19.54296875" style="2" customWidth="1"/>
    <col min="15368" max="15368" width="9" style="2" customWidth="1"/>
    <col min="15369" max="15369" width="11.453125" style="2" customWidth="1"/>
    <col min="15370" max="15370" width="11" style="2" customWidth="1"/>
    <col min="15371" max="15371" width="13" style="2" customWidth="1"/>
    <col min="15372" max="15372" width="9.54296875" style="2" customWidth="1"/>
    <col min="15373" max="15373" width="10.453125" style="2" customWidth="1"/>
    <col min="15374" max="15374" width="12" style="2" customWidth="1"/>
    <col min="15375" max="15375" width="9" style="2"/>
    <col min="15376" max="15376" width="7.54296875" style="2" customWidth="1"/>
    <col min="15377" max="15377" width="10" style="2" customWidth="1"/>
    <col min="15378" max="15378" width="9" style="2"/>
    <col min="15379" max="15379" width="10" style="2" customWidth="1"/>
    <col min="15380" max="15381" width="8" style="2" customWidth="1"/>
    <col min="15382" max="15388" width="10" style="2" customWidth="1"/>
    <col min="15389" max="15389" width="11.26953125" style="2" customWidth="1"/>
    <col min="15390" max="15390" width="10" style="2" customWidth="1"/>
    <col min="15391" max="15391" width="8.26953125" style="2" customWidth="1"/>
    <col min="15392" max="15393" width="10" style="2" customWidth="1"/>
    <col min="15394" max="15394" width="11.26953125" style="2" customWidth="1"/>
    <col min="15395" max="15395" width="9" style="2"/>
    <col min="15396" max="15396" width="11.453125" style="2" customWidth="1"/>
    <col min="15397" max="15397" width="15.26953125" style="2" bestFit="1" customWidth="1"/>
    <col min="15398" max="15617" width="9" style="2"/>
    <col min="15618" max="15618" width="7.26953125" style="2" customWidth="1"/>
    <col min="15619" max="15619" width="10.54296875" style="2" customWidth="1"/>
    <col min="15620" max="15620" width="9" style="2" customWidth="1"/>
    <col min="15621" max="15621" width="17.54296875" style="2" customWidth="1"/>
    <col min="15622" max="15622" width="9" style="2" customWidth="1"/>
    <col min="15623" max="15623" width="19.54296875" style="2" customWidth="1"/>
    <col min="15624" max="15624" width="9" style="2" customWidth="1"/>
    <col min="15625" max="15625" width="11.453125" style="2" customWidth="1"/>
    <col min="15626" max="15626" width="11" style="2" customWidth="1"/>
    <col min="15627" max="15627" width="13" style="2" customWidth="1"/>
    <col min="15628" max="15628" width="9.54296875" style="2" customWidth="1"/>
    <col min="15629" max="15629" width="10.453125" style="2" customWidth="1"/>
    <col min="15630" max="15630" width="12" style="2" customWidth="1"/>
    <col min="15631" max="15631" width="9" style="2"/>
    <col min="15632" max="15632" width="7.54296875" style="2" customWidth="1"/>
    <col min="15633" max="15633" width="10" style="2" customWidth="1"/>
    <col min="15634" max="15634" width="9" style="2"/>
    <col min="15635" max="15635" width="10" style="2" customWidth="1"/>
    <col min="15636" max="15637" width="8" style="2" customWidth="1"/>
    <col min="15638" max="15644" width="10" style="2" customWidth="1"/>
    <col min="15645" max="15645" width="11.26953125" style="2" customWidth="1"/>
    <col min="15646" max="15646" width="10" style="2" customWidth="1"/>
    <col min="15647" max="15647" width="8.26953125" style="2" customWidth="1"/>
    <col min="15648" max="15649" width="10" style="2" customWidth="1"/>
    <col min="15650" max="15650" width="11.26953125" style="2" customWidth="1"/>
    <col min="15651" max="15651" width="9" style="2"/>
    <col min="15652" max="15652" width="11.453125" style="2" customWidth="1"/>
    <col min="15653" max="15653" width="15.26953125" style="2" bestFit="1" customWidth="1"/>
    <col min="15654" max="15873" width="9" style="2"/>
    <col min="15874" max="15874" width="7.26953125" style="2" customWidth="1"/>
    <col min="15875" max="15875" width="10.54296875" style="2" customWidth="1"/>
    <col min="15876" max="15876" width="9" style="2" customWidth="1"/>
    <col min="15877" max="15877" width="17.54296875" style="2" customWidth="1"/>
    <col min="15878" max="15878" width="9" style="2" customWidth="1"/>
    <col min="15879" max="15879" width="19.54296875" style="2" customWidth="1"/>
    <col min="15880" max="15880" width="9" style="2" customWidth="1"/>
    <col min="15881" max="15881" width="11.453125" style="2" customWidth="1"/>
    <col min="15882" max="15882" width="11" style="2" customWidth="1"/>
    <col min="15883" max="15883" width="13" style="2" customWidth="1"/>
    <col min="15884" max="15884" width="9.54296875" style="2" customWidth="1"/>
    <col min="15885" max="15885" width="10.453125" style="2" customWidth="1"/>
    <col min="15886" max="15886" width="12" style="2" customWidth="1"/>
    <col min="15887" max="15887" width="9" style="2"/>
    <col min="15888" max="15888" width="7.54296875" style="2" customWidth="1"/>
    <col min="15889" max="15889" width="10" style="2" customWidth="1"/>
    <col min="15890" max="15890" width="9" style="2"/>
    <col min="15891" max="15891" width="10" style="2" customWidth="1"/>
    <col min="15892" max="15893" width="8" style="2" customWidth="1"/>
    <col min="15894" max="15900" width="10" style="2" customWidth="1"/>
    <col min="15901" max="15901" width="11.26953125" style="2" customWidth="1"/>
    <col min="15902" max="15902" width="10" style="2" customWidth="1"/>
    <col min="15903" max="15903" width="8.26953125" style="2" customWidth="1"/>
    <col min="15904" max="15905" width="10" style="2" customWidth="1"/>
    <col min="15906" max="15906" width="11.26953125" style="2" customWidth="1"/>
    <col min="15907" max="15907" width="9" style="2"/>
    <col min="15908" max="15908" width="11.453125" style="2" customWidth="1"/>
    <col min="15909" max="15909" width="15.26953125" style="2" bestFit="1" customWidth="1"/>
    <col min="15910" max="16129" width="9" style="2"/>
    <col min="16130" max="16130" width="7.26953125" style="2" customWidth="1"/>
    <col min="16131" max="16131" width="10.54296875" style="2" customWidth="1"/>
    <col min="16132" max="16132" width="9" style="2" customWidth="1"/>
    <col min="16133" max="16133" width="17.54296875" style="2" customWidth="1"/>
    <col min="16134" max="16134" width="9" style="2" customWidth="1"/>
    <col min="16135" max="16135" width="19.54296875" style="2" customWidth="1"/>
    <col min="16136" max="16136" width="9" style="2" customWidth="1"/>
    <col min="16137" max="16137" width="11.453125" style="2" customWidth="1"/>
    <col min="16138" max="16138" width="11" style="2" customWidth="1"/>
    <col min="16139" max="16139" width="13" style="2" customWidth="1"/>
    <col min="16140" max="16140" width="9.54296875" style="2" customWidth="1"/>
    <col min="16141" max="16141" width="10.453125" style="2" customWidth="1"/>
    <col min="16142" max="16142" width="12" style="2" customWidth="1"/>
    <col min="16143" max="16143" width="9" style="2"/>
    <col min="16144" max="16144" width="7.54296875" style="2" customWidth="1"/>
    <col min="16145" max="16145" width="10" style="2" customWidth="1"/>
    <col min="16146" max="16146" width="9" style="2"/>
    <col min="16147" max="16147" width="10" style="2" customWidth="1"/>
    <col min="16148" max="16149" width="8" style="2" customWidth="1"/>
    <col min="16150" max="16156" width="10" style="2" customWidth="1"/>
    <col min="16157" max="16157" width="11.26953125" style="2" customWidth="1"/>
    <col min="16158" max="16158" width="10" style="2" customWidth="1"/>
    <col min="16159" max="16159" width="8.26953125" style="2" customWidth="1"/>
    <col min="16160" max="16161" width="10" style="2" customWidth="1"/>
    <col min="16162" max="16162" width="11.26953125" style="2" customWidth="1"/>
    <col min="16163" max="16163" width="9" style="2"/>
    <col min="16164" max="16164" width="11.453125" style="2" customWidth="1"/>
    <col min="16165" max="16165" width="15.26953125" style="2" bestFit="1" customWidth="1"/>
    <col min="16166" max="16384" width="9" style="2"/>
  </cols>
  <sheetData>
    <row r="1" spans="1:33" ht="45" customHeight="1" x14ac:dyDescent="0.35">
      <c r="A1" s="64" t="s">
        <v>444</v>
      </c>
      <c r="K1" s="2"/>
      <c r="L1" s="2"/>
      <c r="AE1" s="2"/>
      <c r="AF1" s="2"/>
    </row>
    <row r="2" spans="1:33" ht="20.25" customHeight="1" x14ac:dyDescent="0.35">
      <c r="A2" s="65" t="s">
        <v>25</v>
      </c>
      <c r="K2" s="2"/>
      <c r="L2" s="2"/>
      <c r="AE2" s="2"/>
      <c r="AF2" s="2"/>
    </row>
    <row r="3" spans="1:33" ht="20.25" customHeight="1" x14ac:dyDescent="0.35">
      <c r="A3" s="65" t="s">
        <v>162</v>
      </c>
      <c r="K3" s="2"/>
      <c r="L3" s="2"/>
      <c r="AE3" s="2"/>
      <c r="AF3" s="2"/>
    </row>
    <row r="4" spans="1:33" ht="20.25" customHeight="1" x14ac:dyDescent="0.35">
      <c r="A4" s="75"/>
      <c r="B4" s="78" t="s">
        <v>51</v>
      </c>
      <c r="C4" s="79"/>
      <c r="D4" s="79"/>
      <c r="E4" s="79"/>
      <c r="F4" s="79"/>
      <c r="G4" s="79"/>
      <c r="H4" s="79"/>
      <c r="I4" s="126"/>
      <c r="J4" s="79"/>
      <c r="K4" s="79" t="s">
        <v>540</v>
      </c>
      <c r="L4" s="79"/>
      <c r="M4" s="79"/>
      <c r="N4" s="79"/>
      <c r="O4" s="79"/>
      <c r="P4" s="79"/>
      <c r="Q4" s="79"/>
      <c r="R4" s="79"/>
      <c r="S4" s="79"/>
      <c r="T4" s="79"/>
      <c r="U4" s="79"/>
      <c r="V4" s="79"/>
      <c r="W4" s="79"/>
      <c r="X4" s="79"/>
      <c r="Y4" s="79"/>
      <c r="Z4" s="79"/>
      <c r="AA4" s="79"/>
      <c r="AB4" s="79"/>
      <c r="AC4" s="79"/>
      <c r="AD4" s="79"/>
      <c r="AE4" s="79"/>
      <c r="AF4" s="85"/>
      <c r="AG4" s="85"/>
    </row>
    <row r="5" spans="1:33" ht="20.25" customHeight="1" x14ac:dyDescent="0.35">
      <c r="A5" s="77"/>
      <c r="B5" s="101" t="s">
        <v>52</v>
      </c>
      <c r="C5" s="101" t="s">
        <v>53</v>
      </c>
      <c r="D5" s="102" t="s">
        <v>67</v>
      </c>
      <c r="E5" s="75"/>
      <c r="F5" s="75"/>
      <c r="G5" s="75"/>
      <c r="H5" s="75"/>
      <c r="I5" s="75"/>
      <c r="J5" s="75"/>
      <c r="K5" s="83"/>
      <c r="L5" s="75"/>
      <c r="M5" s="75"/>
      <c r="N5" s="75"/>
      <c r="O5" s="75"/>
      <c r="P5" s="75"/>
      <c r="Q5" s="75"/>
      <c r="R5" s="75"/>
      <c r="S5" s="75"/>
      <c r="T5" s="75"/>
      <c r="U5" s="75"/>
      <c r="V5" s="75"/>
      <c r="W5" s="75"/>
      <c r="X5" s="75"/>
      <c r="Y5" s="75"/>
      <c r="Z5" s="75"/>
      <c r="AA5" s="75"/>
      <c r="AB5" s="75"/>
      <c r="AC5" s="75"/>
      <c r="AD5" s="75"/>
      <c r="AE5" s="75"/>
      <c r="AF5" s="76"/>
      <c r="AG5" s="77"/>
    </row>
    <row r="6" spans="1:33" ht="65.150000000000006" customHeight="1" x14ac:dyDescent="0.35">
      <c r="A6" s="72" t="s">
        <v>163</v>
      </c>
      <c r="B6" s="74" t="s">
        <v>68</v>
      </c>
      <c r="C6" s="74" t="s">
        <v>56</v>
      </c>
      <c r="D6" s="71" t="s">
        <v>57</v>
      </c>
      <c r="E6" s="71" t="s">
        <v>69</v>
      </c>
      <c r="F6" s="71" t="s">
        <v>165</v>
      </c>
      <c r="G6" s="71" t="s">
        <v>70</v>
      </c>
      <c r="H6" s="71" t="s">
        <v>71</v>
      </c>
      <c r="I6" s="66" t="s">
        <v>59</v>
      </c>
      <c r="J6" s="71" t="s">
        <v>60</v>
      </c>
      <c r="K6" s="70" t="s">
        <v>73</v>
      </c>
      <c r="L6" s="71" t="s">
        <v>74</v>
      </c>
      <c r="M6" s="71" t="s">
        <v>75</v>
      </c>
      <c r="N6" s="71" t="s">
        <v>52</v>
      </c>
      <c r="O6" s="71" t="s">
        <v>76</v>
      </c>
      <c r="P6" s="71" t="s">
        <v>580</v>
      </c>
      <c r="Q6" s="71" t="s">
        <v>77</v>
      </c>
      <c r="R6" s="71" t="s">
        <v>78</v>
      </c>
      <c r="S6" s="71" t="s">
        <v>79</v>
      </c>
      <c r="T6" s="71" t="s">
        <v>80</v>
      </c>
      <c r="U6" s="71" t="s">
        <v>53</v>
      </c>
      <c r="V6" s="71" t="s">
        <v>81</v>
      </c>
      <c r="W6" s="71" t="s">
        <v>67</v>
      </c>
      <c r="X6" s="71" t="s">
        <v>574</v>
      </c>
      <c r="Y6" s="71" t="s">
        <v>82</v>
      </c>
      <c r="Z6" s="71" t="s">
        <v>61</v>
      </c>
      <c r="AA6" s="71" t="s">
        <v>62</v>
      </c>
      <c r="AB6" s="71" t="s">
        <v>556</v>
      </c>
      <c r="AC6" s="71" t="s">
        <v>63</v>
      </c>
      <c r="AD6" s="71" t="s">
        <v>72</v>
      </c>
      <c r="AE6" s="71" t="s">
        <v>83</v>
      </c>
      <c r="AF6" s="72" t="s">
        <v>64</v>
      </c>
      <c r="AG6" s="132" t="s">
        <v>55</v>
      </c>
    </row>
    <row r="7" spans="1:33" ht="20.25" customHeight="1" x14ac:dyDescent="0.35">
      <c r="A7" s="143" t="s">
        <v>446</v>
      </c>
      <c r="B7" s="124">
        <f>SUM('Month (Million m3)'!B7:B9)</f>
        <v>0</v>
      </c>
      <c r="C7" s="124">
        <f>SUM('Month (Million m3)'!C7:C9)</f>
        <v>0</v>
      </c>
      <c r="D7" s="116">
        <f>SUM('Month (Million m3)'!D7:D9)</f>
        <v>0</v>
      </c>
      <c r="E7" s="116">
        <f>SUM('Month (Million m3)'!E7:E9)</f>
        <v>0</v>
      </c>
      <c r="F7" s="116">
        <f>SUM('Month (Million m3)'!F7:F9)</f>
        <v>280.97000000000003</v>
      </c>
      <c r="G7" s="116">
        <f>SUM('Month (Million m3)'!G7:G9)</f>
        <v>0</v>
      </c>
      <c r="H7" s="116">
        <f>SUM('Month (Million m3)'!H7:H9)</f>
        <v>0</v>
      </c>
      <c r="I7" s="116">
        <f>SUM('Month (Million m3)'!I7:I9)</f>
        <v>280.97000000000003</v>
      </c>
      <c r="J7" s="118">
        <f>SUM('Month (Million m3)'!J7:J9)</f>
        <v>280.97000000000003</v>
      </c>
      <c r="K7" s="116">
        <f>SUM('Month (Million m3)'!K7:K9)</f>
        <v>0</v>
      </c>
      <c r="L7" s="116">
        <v>0</v>
      </c>
      <c r="M7" s="116">
        <f>SUM('Month (Million m3)'!M7:M9)</f>
        <v>0</v>
      </c>
      <c r="N7" s="116">
        <f>SUM('Month (Million m3)'!N7:N9)</f>
        <v>0</v>
      </c>
      <c r="O7" s="116">
        <v>0</v>
      </c>
      <c r="P7" s="116"/>
      <c r="Q7" s="116">
        <f>SUM('Month (Million m3)'!Q7:Q9)</f>
        <v>0</v>
      </c>
      <c r="R7" s="116">
        <f>SUM('Month (Million m3)'!R7:R9)</f>
        <v>0</v>
      </c>
      <c r="S7" s="116">
        <f>SUM('Month (Million m3)'!S155:S157)</f>
        <v>0</v>
      </c>
      <c r="T7" s="116">
        <v>0</v>
      </c>
      <c r="U7" s="116">
        <f>SUM('Month (Million m3)'!U155:U157)</f>
        <v>0</v>
      </c>
      <c r="V7" s="116">
        <f>SUM('Month (Million m3)'!V7:V9)</f>
        <v>0</v>
      </c>
      <c r="W7" s="116">
        <f>SUM('Month (Million m3)'!W7:W9)</f>
        <v>0</v>
      </c>
      <c r="X7" s="116">
        <f>SUM('Month (Million m3)'!X7:X9)</f>
        <v>0</v>
      </c>
      <c r="Y7" s="116">
        <f>SUM('Month (Million m3)'!Y7:Y9)</f>
        <v>0</v>
      </c>
      <c r="Z7" s="116">
        <f>SUM('Month (Million m3)'!Z7:Z9)</f>
        <v>0</v>
      </c>
      <c r="AA7" s="116">
        <f>SUM('Month (Million m3)'!AA7:AA9)</f>
        <v>0</v>
      </c>
      <c r="AB7" s="116">
        <f>SUM('Month (Million m3)'!AB7:AB9)</f>
        <v>0</v>
      </c>
      <c r="AC7" s="116">
        <f>SUM('Month (Million m3)'!AC7:AC9)</f>
        <v>0</v>
      </c>
      <c r="AD7" s="116">
        <f>SUM('Month (Million m3)'!AD7:AD9)</f>
        <v>0</v>
      </c>
      <c r="AE7" s="116">
        <f>SUM('Month (Million m3)'!AE7:AE9)</f>
        <v>0</v>
      </c>
      <c r="AF7" s="117">
        <f>SUM('Month (Million m3)'!AF7:AF9)</f>
        <v>0</v>
      </c>
      <c r="AG7" s="116">
        <f>SUM('Month (Million m3)'!AG7:AG9)</f>
        <v>280.97000000000003</v>
      </c>
    </row>
    <row r="8" spans="1:33" ht="20.25" customHeight="1" x14ac:dyDescent="0.35">
      <c r="A8" s="144" t="s">
        <v>447</v>
      </c>
      <c r="B8" s="125">
        <f>SUM('Month (Million m3)'!B10:B12)</f>
        <v>0</v>
      </c>
      <c r="C8" s="125">
        <f>SUM('Month (Million m3)'!C10:C12)</f>
        <v>0</v>
      </c>
      <c r="D8" s="116">
        <f>SUM('Month (Million m3)'!D10:D12)</f>
        <v>0</v>
      </c>
      <c r="E8" s="116">
        <f>SUM('Month (Million m3)'!E10:E12)</f>
        <v>0</v>
      </c>
      <c r="F8" s="116">
        <f>SUM('Month (Million m3)'!F10:F12)</f>
        <v>222.01</v>
      </c>
      <c r="G8" s="116">
        <f>SUM('Month (Million m3)'!G10:G12)</f>
        <v>0</v>
      </c>
      <c r="H8" s="116">
        <f>SUM('Month (Million m3)'!H10:H12)</f>
        <v>0</v>
      </c>
      <c r="I8" s="116">
        <f>SUM('Month (Million m3)'!I10:I12)</f>
        <v>222.01</v>
      </c>
      <c r="J8" s="117">
        <f>SUM('Month (Million m3)'!J10:J12)</f>
        <v>222.01</v>
      </c>
      <c r="K8" s="116">
        <f>SUM('Month (Million m3)'!K10:K12)</f>
        <v>0</v>
      </c>
      <c r="L8" s="116">
        <v>0</v>
      </c>
      <c r="M8" s="116">
        <f>SUM('Month (Million m3)'!M10:M12)</f>
        <v>0</v>
      </c>
      <c r="N8" s="116">
        <f>SUM('Month (Million m3)'!N10:N12)</f>
        <v>0</v>
      </c>
      <c r="O8" s="116">
        <v>0</v>
      </c>
      <c r="P8" s="116"/>
      <c r="Q8" s="116">
        <f>SUM('Month (Million m3)'!Q10:Q12)</f>
        <v>0</v>
      </c>
      <c r="R8" s="116">
        <f>SUM('Month (Million m3)'!R10:R12)</f>
        <v>0</v>
      </c>
      <c r="S8" s="116">
        <f>SUM('Month (Million m3)'!S156:S158)</f>
        <v>0</v>
      </c>
      <c r="T8" s="116">
        <v>0</v>
      </c>
      <c r="U8" s="116">
        <f>SUM('Month (Million m3)'!U156:U158)</f>
        <v>0</v>
      </c>
      <c r="V8" s="116">
        <f>SUM('Month (Million m3)'!V10:V12)</f>
        <v>0</v>
      </c>
      <c r="W8" s="116">
        <f>SUM('Month (Million m3)'!W10:W12)</f>
        <v>0</v>
      </c>
      <c r="X8" s="116">
        <f>SUM('Month (Million m3)'!X10:X12)</f>
        <v>0</v>
      </c>
      <c r="Y8" s="116">
        <f>SUM('Month (Million m3)'!Y10:Y12)</f>
        <v>0</v>
      </c>
      <c r="Z8" s="116">
        <f>SUM('Month (Million m3)'!Z10:Z12)</f>
        <v>0</v>
      </c>
      <c r="AA8" s="116">
        <f>SUM('Month (Million m3)'!AA10:AA12)</f>
        <v>0</v>
      </c>
      <c r="AB8" s="116">
        <f>SUM('Month (Million m3)'!AB10:AB12)</f>
        <v>0</v>
      </c>
      <c r="AC8" s="116">
        <f>SUM('Month (Million m3)'!AC10:AC12)</f>
        <v>0</v>
      </c>
      <c r="AD8" s="116">
        <f>SUM('Month (Million m3)'!AD10:AD12)</f>
        <v>0</v>
      </c>
      <c r="AE8" s="116">
        <f>SUM('Month (Million m3)'!AE10:AE12)</f>
        <v>0</v>
      </c>
      <c r="AF8" s="117">
        <f>SUM('Month (Million m3)'!AF10:AF12)</f>
        <v>0</v>
      </c>
      <c r="AG8" s="116">
        <f>SUM('Month (Million m3)'!AG10:AG12)</f>
        <v>222.01</v>
      </c>
    </row>
    <row r="9" spans="1:33" ht="20.25" customHeight="1" x14ac:dyDescent="0.35">
      <c r="A9" s="144" t="s">
        <v>448</v>
      </c>
      <c r="B9" s="125">
        <f>SUM('Month (Million m3)'!B13:B15)</f>
        <v>0</v>
      </c>
      <c r="C9" s="125">
        <f>SUM('Month (Million m3)'!C13:C15)</f>
        <v>0</v>
      </c>
      <c r="D9" s="116">
        <f>SUM('Month (Million m3)'!D13:D15)</f>
        <v>0</v>
      </c>
      <c r="E9" s="116">
        <f>SUM('Month (Million m3)'!E13:E15)</f>
        <v>0</v>
      </c>
      <c r="F9" s="116">
        <f>SUM('Month (Million m3)'!F13:F15)</f>
        <v>225.03000000000003</v>
      </c>
      <c r="G9" s="116">
        <f>SUM('Month (Million m3)'!G13:G15)</f>
        <v>0</v>
      </c>
      <c r="H9" s="116">
        <f>SUM('Month (Million m3)'!H13:H15)</f>
        <v>0</v>
      </c>
      <c r="I9" s="116">
        <f>SUM('Month (Million m3)'!I13:I15)</f>
        <v>225.03000000000003</v>
      </c>
      <c r="J9" s="117">
        <f>SUM('Month (Million m3)'!J13:J15)</f>
        <v>225.03000000000003</v>
      </c>
      <c r="K9" s="116">
        <f>SUM('Month (Million m3)'!K13:K15)</f>
        <v>0</v>
      </c>
      <c r="L9" s="116">
        <v>0</v>
      </c>
      <c r="M9" s="116">
        <f>SUM('Month (Million m3)'!M13:M15)</f>
        <v>0</v>
      </c>
      <c r="N9" s="116">
        <f>SUM('Month (Million m3)'!N13:N15)</f>
        <v>0</v>
      </c>
      <c r="O9" s="116">
        <v>0</v>
      </c>
      <c r="P9" s="116"/>
      <c r="Q9" s="116">
        <f>SUM('Month (Million m3)'!Q13:Q15)</f>
        <v>0</v>
      </c>
      <c r="R9" s="116">
        <f>SUM('Month (Million m3)'!R13:R15)</f>
        <v>0</v>
      </c>
      <c r="S9" s="116">
        <f>SUM('Month (Million m3)'!S157:S159)</f>
        <v>0</v>
      </c>
      <c r="T9" s="116">
        <v>0</v>
      </c>
      <c r="U9" s="116">
        <f>SUM('Month (Million m3)'!U157:U159)</f>
        <v>0</v>
      </c>
      <c r="V9" s="116">
        <f>SUM('Month (Million m3)'!V13:V15)</f>
        <v>0</v>
      </c>
      <c r="W9" s="116">
        <f>SUM('Month (Million m3)'!W13:W15)</f>
        <v>0</v>
      </c>
      <c r="X9" s="116">
        <f>SUM('Month (Million m3)'!X13:X15)</f>
        <v>0</v>
      </c>
      <c r="Y9" s="116">
        <f>SUM('Month (Million m3)'!Y13:Y15)</f>
        <v>0</v>
      </c>
      <c r="Z9" s="116">
        <f>SUM('Month (Million m3)'!Z13:Z15)</f>
        <v>0</v>
      </c>
      <c r="AA9" s="116">
        <f>SUM('Month (Million m3)'!AA13:AA15)</f>
        <v>0</v>
      </c>
      <c r="AB9" s="116">
        <f>SUM('Month (Million m3)'!AB13:AB15)</f>
        <v>0</v>
      </c>
      <c r="AC9" s="116">
        <f>SUM('Month (Million m3)'!AC13:AC15)</f>
        <v>0</v>
      </c>
      <c r="AD9" s="116">
        <f>SUM('Month (Million m3)'!AD13:AD15)</f>
        <v>0</v>
      </c>
      <c r="AE9" s="116">
        <f>SUM('Month (Million m3)'!AE13:AE15)</f>
        <v>0</v>
      </c>
      <c r="AF9" s="117">
        <f>SUM('Month (Million m3)'!AF13:AF15)</f>
        <v>0</v>
      </c>
      <c r="AG9" s="116">
        <f>SUM('Month (Million m3)'!AG13:AG15)</f>
        <v>225.03000000000003</v>
      </c>
    </row>
    <row r="10" spans="1:33" ht="20.25" customHeight="1" x14ac:dyDescent="0.35">
      <c r="A10" s="144" t="s">
        <v>449</v>
      </c>
      <c r="B10" s="125">
        <f>SUM('Month (Million m3)'!B16:B18)</f>
        <v>270.08999999999997</v>
      </c>
      <c r="C10" s="125">
        <f>SUM('Month (Million m3)'!C16:C18)</f>
        <v>0</v>
      </c>
      <c r="D10" s="116">
        <f>SUM('Month (Million m3)'!D16:D18)</f>
        <v>0</v>
      </c>
      <c r="E10" s="116">
        <f>SUM('Month (Million m3)'!E16:E18)</f>
        <v>0</v>
      </c>
      <c r="F10" s="116">
        <f>SUM('Month (Million m3)'!F16:F18)</f>
        <v>302.89999999999998</v>
      </c>
      <c r="G10" s="116">
        <f>SUM('Month (Million m3)'!G16:G18)</f>
        <v>0</v>
      </c>
      <c r="H10" s="116">
        <f>SUM('Month (Million m3)'!H16:H18)</f>
        <v>0</v>
      </c>
      <c r="I10" s="116">
        <f>SUM('Month (Million m3)'!I16:I18)</f>
        <v>302.89999999999998</v>
      </c>
      <c r="J10" s="117">
        <f>SUM('Month (Million m3)'!J16:J18)</f>
        <v>572.99</v>
      </c>
      <c r="K10" s="116">
        <f>SUM('Month (Million m3)'!K16:K18)</f>
        <v>0</v>
      </c>
      <c r="L10" s="116">
        <v>0</v>
      </c>
      <c r="M10" s="116">
        <f>SUM('Month (Million m3)'!M16:M18)</f>
        <v>0</v>
      </c>
      <c r="N10" s="116">
        <f>SUM('Month (Million m3)'!N16:N18)</f>
        <v>0</v>
      </c>
      <c r="O10" s="116">
        <v>0</v>
      </c>
      <c r="P10" s="116"/>
      <c r="Q10" s="116">
        <f>SUM('Month (Million m3)'!Q16:Q18)</f>
        <v>0</v>
      </c>
      <c r="R10" s="116">
        <f>SUM('Month (Million m3)'!R16:R18)</f>
        <v>0</v>
      </c>
      <c r="S10" s="116">
        <f>SUM('Month (Million m3)'!S158:S160)</f>
        <v>0</v>
      </c>
      <c r="T10" s="116">
        <v>0</v>
      </c>
      <c r="U10" s="116">
        <f>SUM('Month (Million m3)'!U158:U160)</f>
        <v>0</v>
      </c>
      <c r="V10" s="116">
        <f>SUM('Month (Million m3)'!V16:V18)</f>
        <v>0</v>
      </c>
      <c r="W10" s="116">
        <f>SUM('Month (Million m3)'!W16:W18)</f>
        <v>0</v>
      </c>
      <c r="X10" s="116">
        <f>SUM('Month (Million m3)'!X16:X18)</f>
        <v>0</v>
      </c>
      <c r="Y10" s="116">
        <f>SUM('Month (Million m3)'!Y16:Y18)</f>
        <v>0</v>
      </c>
      <c r="Z10" s="116">
        <f>SUM('Month (Million m3)'!Z16:Z18)</f>
        <v>0</v>
      </c>
      <c r="AA10" s="116">
        <f>SUM('Month (Million m3)'!AA16:AA18)</f>
        <v>0</v>
      </c>
      <c r="AB10" s="116">
        <f>SUM('Month (Million m3)'!AB16:AB18)</f>
        <v>0</v>
      </c>
      <c r="AC10" s="116">
        <f>SUM('Month (Million m3)'!AC16:AC18)</f>
        <v>0</v>
      </c>
      <c r="AD10" s="116">
        <f>SUM('Month (Million m3)'!AD16:AD18)</f>
        <v>0</v>
      </c>
      <c r="AE10" s="116">
        <f>SUM('Month (Million m3)'!AE16:AE18)</f>
        <v>0</v>
      </c>
      <c r="AF10" s="117">
        <f>SUM('Month (Million m3)'!AF16:AF18)</f>
        <v>0</v>
      </c>
      <c r="AG10" s="116">
        <f>SUM('Month (Million m3)'!AG16:AG18)</f>
        <v>572.99</v>
      </c>
    </row>
    <row r="11" spans="1:33" ht="20.25" customHeight="1" x14ac:dyDescent="0.35">
      <c r="A11" s="144" t="s">
        <v>450</v>
      </c>
      <c r="B11" s="125">
        <f>SUM('Month (Million m3)'!B19:B21)</f>
        <v>281.51</v>
      </c>
      <c r="C11" s="125">
        <f>SUM('Month (Million m3)'!C19:C21)</f>
        <v>0</v>
      </c>
      <c r="D11" s="116">
        <f>SUM('Month (Million m3)'!D19:D21)</f>
        <v>0</v>
      </c>
      <c r="E11" s="116">
        <f>SUM('Month (Million m3)'!E19:E21)</f>
        <v>0</v>
      </c>
      <c r="F11" s="116">
        <f>SUM('Month (Million m3)'!F19:F21)</f>
        <v>263</v>
      </c>
      <c r="G11" s="116">
        <f>SUM('Month (Million m3)'!G19:G21)</f>
        <v>0</v>
      </c>
      <c r="H11" s="116">
        <f>SUM('Month (Million m3)'!H19:H21)</f>
        <v>0</v>
      </c>
      <c r="I11" s="116">
        <f>SUM('Month (Million m3)'!I19:I21)</f>
        <v>263</v>
      </c>
      <c r="J11" s="117">
        <f>SUM('Month (Million m3)'!J19:J21)</f>
        <v>544.51</v>
      </c>
      <c r="K11" s="116">
        <f>SUM('Month (Million m3)'!K19:K21)</f>
        <v>0</v>
      </c>
      <c r="L11" s="116">
        <v>0</v>
      </c>
      <c r="M11" s="116">
        <f>SUM('Month (Million m3)'!M19:M21)</f>
        <v>0</v>
      </c>
      <c r="N11" s="116">
        <f>SUM('Month (Million m3)'!N19:N21)</f>
        <v>0</v>
      </c>
      <c r="O11" s="116">
        <v>0</v>
      </c>
      <c r="P11" s="116"/>
      <c r="Q11" s="116">
        <f>SUM('Month (Million m3)'!Q19:Q21)</f>
        <v>0</v>
      </c>
      <c r="R11" s="116">
        <f>SUM('Month (Million m3)'!R19:R21)</f>
        <v>0</v>
      </c>
      <c r="S11" s="116">
        <f>SUM('Month (Million m3)'!S159:S161)</f>
        <v>0</v>
      </c>
      <c r="T11" s="116">
        <v>0</v>
      </c>
      <c r="U11" s="116">
        <f>SUM('Month (Million m3)'!U159:U161)</f>
        <v>0</v>
      </c>
      <c r="V11" s="116">
        <f>SUM('Month (Million m3)'!V19:V21)</f>
        <v>0</v>
      </c>
      <c r="W11" s="116">
        <f>SUM('Month (Million m3)'!W19:W21)</f>
        <v>0</v>
      </c>
      <c r="X11" s="116">
        <f>SUM('Month (Million m3)'!X19:X21)</f>
        <v>0</v>
      </c>
      <c r="Y11" s="116">
        <f>SUM('Month (Million m3)'!Y19:Y21)</f>
        <v>0</v>
      </c>
      <c r="Z11" s="116">
        <f>SUM('Month (Million m3)'!Z19:Z21)</f>
        <v>0</v>
      </c>
      <c r="AA11" s="116">
        <f>SUM('Month (Million m3)'!AA19:AA21)</f>
        <v>0</v>
      </c>
      <c r="AB11" s="116">
        <f>SUM('Month (Million m3)'!AB19:AB21)</f>
        <v>0</v>
      </c>
      <c r="AC11" s="116">
        <f>SUM('Month (Million m3)'!AC19:AC21)</f>
        <v>0</v>
      </c>
      <c r="AD11" s="116">
        <f>SUM('Month (Million m3)'!AD19:AD21)</f>
        <v>0</v>
      </c>
      <c r="AE11" s="116">
        <f>SUM('Month (Million m3)'!AE19:AE21)</f>
        <v>0</v>
      </c>
      <c r="AF11" s="117">
        <f>SUM('Month (Million m3)'!AF19:AF21)</f>
        <v>0</v>
      </c>
      <c r="AG11" s="116">
        <f>SUM('Month (Million m3)'!AG19:AG21)</f>
        <v>544.51</v>
      </c>
    </row>
    <row r="12" spans="1:33" ht="20.25" customHeight="1" x14ac:dyDescent="0.35">
      <c r="A12" s="144" t="s">
        <v>451</v>
      </c>
      <c r="B12" s="125">
        <f>SUM('Month (Million m3)'!B22:B24)</f>
        <v>0</v>
      </c>
      <c r="C12" s="125">
        <f>SUM('Month (Million m3)'!C22:C24)</f>
        <v>0</v>
      </c>
      <c r="D12" s="116">
        <f>SUM('Month (Million m3)'!D22:D24)</f>
        <v>0</v>
      </c>
      <c r="E12" s="116">
        <f>SUM('Month (Million m3)'!E22:E24)</f>
        <v>0</v>
      </c>
      <c r="F12" s="116">
        <f>SUM('Month (Million m3)'!F22:F24)</f>
        <v>190</v>
      </c>
      <c r="G12" s="116">
        <f>SUM('Month (Million m3)'!G22:G24)</f>
        <v>0</v>
      </c>
      <c r="H12" s="116">
        <f>SUM('Month (Million m3)'!H22:H24)</f>
        <v>0</v>
      </c>
      <c r="I12" s="116">
        <f>SUM('Month (Million m3)'!I22:I24)</f>
        <v>190</v>
      </c>
      <c r="J12" s="117">
        <f>SUM('Month (Million m3)'!J22:J24)</f>
        <v>190</v>
      </c>
      <c r="K12" s="116">
        <f>SUM('Month (Million m3)'!K22:K24)</f>
        <v>0</v>
      </c>
      <c r="L12" s="116">
        <v>0</v>
      </c>
      <c r="M12" s="116">
        <f>SUM('Month (Million m3)'!M22:M24)</f>
        <v>0</v>
      </c>
      <c r="N12" s="116">
        <f>SUM('Month (Million m3)'!N22:N24)</f>
        <v>0</v>
      </c>
      <c r="O12" s="116">
        <v>0</v>
      </c>
      <c r="P12" s="116"/>
      <c r="Q12" s="116">
        <f>SUM('Month (Million m3)'!Q22:Q24)</f>
        <v>0</v>
      </c>
      <c r="R12" s="116">
        <f>SUM('Month (Million m3)'!R22:R24)</f>
        <v>0</v>
      </c>
      <c r="S12" s="116">
        <f>SUM('Month (Million m3)'!S160:S162)</f>
        <v>0</v>
      </c>
      <c r="T12" s="116">
        <v>0</v>
      </c>
      <c r="U12" s="116">
        <f>SUM('Month (Million m3)'!U160:U162)</f>
        <v>0</v>
      </c>
      <c r="V12" s="116">
        <f>SUM('Month (Million m3)'!V22:V24)</f>
        <v>0</v>
      </c>
      <c r="W12" s="116">
        <f>SUM('Month (Million m3)'!W22:W24)</f>
        <v>0</v>
      </c>
      <c r="X12" s="116">
        <f>SUM('Month (Million m3)'!X22:X24)</f>
        <v>0</v>
      </c>
      <c r="Y12" s="116">
        <f>SUM('Month (Million m3)'!Y22:Y24)</f>
        <v>0</v>
      </c>
      <c r="Z12" s="116">
        <f>SUM('Month (Million m3)'!Z22:Z24)</f>
        <v>0</v>
      </c>
      <c r="AA12" s="116">
        <f>SUM('Month (Million m3)'!AA22:AA24)</f>
        <v>0</v>
      </c>
      <c r="AB12" s="116">
        <f>SUM('Month (Million m3)'!AB22:AB24)</f>
        <v>0</v>
      </c>
      <c r="AC12" s="116">
        <f>SUM('Month (Million m3)'!AC22:AC24)</f>
        <v>0</v>
      </c>
      <c r="AD12" s="116">
        <f>SUM('Month (Million m3)'!AD22:AD24)</f>
        <v>0</v>
      </c>
      <c r="AE12" s="116">
        <f>SUM('Month (Million m3)'!AE22:AE24)</f>
        <v>0</v>
      </c>
      <c r="AF12" s="117">
        <f>SUM('Month (Million m3)'!AF22:AF24)</f>
        <v>0</v>
      </c>
      <c r="AG12" s="116">
        <f>SUM('Month (Million m3)'!AG22:AG24)</f>
        <v>190</v>
      </c>
    </row>
    <row r="13" spans="1:33" ht="20.25" customHeight="1" x14ac:dyDescent="0.35">
      <c r="A13" s="144" t="s">
        <v>452</v>
      </c>
      <c r="B13" s="125">
        <f>SUM('Month (Million m3)'!B25:B27)</f>
        <v>0</v>
      </c>
      <c r="C13" s="125">
        <f>SUM('Month (Million m3)'!C25:C27)</f>
        <v>0</v>
      </c>
      <c r="D13" s="116">
        <f>SUM('Month (Million m3)'!D25:D27)</f>
        <v>0</v>
      </c>
      <c r="E13" s="116">
        <f>SUM('Month (Million m3)'!E25:E27)</f>
        <v>0</v>
      </c>
      <c r="F13" s="116">
        <f>SUM('Month (Million m3)'!F25:F27)</f>
        <v>129</v>
      </c>
      <c r="G13" s="116">
        <f>SUM('Month (Million m3)'!G25:G27)</f>
        <v>0</v>
      </c>
      <c r="H13" s="116">
        <f>SUM('Month (Million m3)'!H25:H27)</f>
        <v>0</v>
      </c>
      <c r="I13" s="116">
        <f>SUM('Month (Million m3)'!I25:I27)</f>
        <v>129</v>
      </c>
      <c r="J13" s="117">
        <f>SUM('Month (Million m3)'!J25:J27)</f>
        <v>129</v>
      </c>
      <c r="K13" s="116">
        <f>SUM('Month (Million m3)'!K25:K27)</f>
        <v>0</v>
      </c>
      <c r="L13" s="116">
        <v>0</v>
      </c>
      <c r="M13" s="116">
        <f>SUM('Month (Million m3)'!M25:M27)</f>
        <v>0</v>
      </c>
      <c r="N13" s="116">
        <f>SUM('Month (Million m3)'!N25:N27)</f>
        <v>0</v>
      </c>
      <c r="O13" s="116">
        <v>0</v>
      </c>
      <c r="P13" s="116"/>
      <c r="Q13" s="116">
        <f>SUM('Month (Million m3)'!Q25:Q27)</f>
        <v>0</v>
      </c>
      <c r="R13" s="116">
        <f>SUM('Month (Million m3)'!R25:R27)</f>
        <v>0</v>
      </c>
      <c r="S13" s="116">
        <f>SUM('Month (Million m3)'!S161:S163)</f>
        <v>0</v>
      </c>
      <c r="T13" s="116">
        <v>0</v>
      </c>
      <c r="U13" s="116">
        <f>SUM('Month (Million m3)'!U161:U163)</f>
        <v>0</v>
      </c>
      <c r="V13" s="116">
        <f>SUM('Month (Million m3)'!V25:V27)</f>
        <v>0</v>
      </c>
      <c r="W13" s="116">
        <f>SUM('Month (Million m3)'!W25:W27)</f>
        <v>0</v>
      </c>
      <c r="X13" s="116">
        <f>SUM('Month (Million m3)'!X25:X27)</f>
        <v>0</v>
      </c>
      <c r="Y13" s="116">
        <f>SUM('Month (Million m3)'!Y25:Y27)</f>
        <v>0</v>
      </c>
      <c r="Z13" s="116">
        <f>SUM('Month (Million m3)'!Z25:Z27)</f>
        <v>0</v>
      </c>
      <c r="AA13" s="116">
        <f>SUM('Month (Million m3)'!AA25:AA27)</f>
        <v>0</v>
      </c>
      <c r="AB13" s="116">
        <f>SUM('Month (Million m3)'!AB25:AB27)</f>
        <v>0</v>
      </c>
      <c r="AC13" s="116">
        <f>SUM('Month (Million m3)'!AC25:AC27)</f>
        <v>0</v>
      </c>
      <c r="AD13" s="116">
        <f>SUM('Month (Million m3)'!AD25:AD27)</f>
        <v>0</v>
      </c>
      <c r="AE13" s="116">
        <f>SUM('Month (Million m3)'!AE25:AE27)</f>
        <v>0</v>
      </c>
      <c r="AF13" s="117">
        <f>SUM('Month (Million m3)'!AF25:AF27)</f>
        <v>0</v>
      </c>
      <c r="AG13" s="116">
        <f>SUM('Month (Million m3)'!AG25:AG27)</f>
        <v>129</v>
      </c>
    </row>
    <row r="14" spans="1:33" ht="20.25" customHeight="1" x14ac:dyDescent="0.35">
      <c r="A14" s="144" t="s">
        <v>453</v>
      </c>
      <c r="B14" s="125">
        <f>SUM('Month (Million m3)'!B28:B30)</f>
        <v>85.46</v>
      </c>
      <c r="C14" s="125">
        <f>SUM('Month (Million m3)'!C28:C30)</f>
        <v>0</v>
      </c>
      <c r="D14" s="116">
        <f>SUM('Month (Million m3)'!D28:D30)</f>
        <v>0</v>
      </c>
      <c r="E14" s="116">
        <f>SUM('Month (Million m3)'!E28:E30)</f>
        <v>0</v>
      </c>
      <c r="F14" s="116">
        <f>SUM('Month (Million m3)'!F28:F30)</f>
        <v>576</v>
      </c>
      <c r="G14" s="116">
        <f>SUM('Month (Million m3)'!G28:G30)</f>
        <v>0</v>
      </c>
      <c r="H14" s="116">
        <f>SUM('Month (Million m3)'!H28:H30)</f>
        <v>0</v>
      </c>
      <c r="I14" s="116">
        <f>SUM('Month (Million m3)'!I28:I30)</f>
        <v>576</v>
      </c>
      <c r="J14" s="117">
        <f>SUM('Month (Million m3)'!J28:J30)</f>
        <v>661.46</v>
      </c>
      <c r="K14" s="116">
        <f>SUM('Month (Million m3)'!K28:K30)</f>
        <v>0</v>
      </c>
      <c r="L14" s="116">
        <v>0</v>
      </c>
      <c r="M14" s="116">
        <f>SUM('Month (Million m3)'!M28:M30)</f>
        <v>0</v>
      </c>
      <c r="N14" s="116">
        <f>SUM('Month (Million m3)'!N28:N30)</f>
        <v>0</v>
      </c>
      <c r="O14" s="116">
        <v>0</v>
      </c>
      <c r="P14" s="116"/>
      <c r="Q14" s="116">
        <f>SUM('Month (Million m3)'!Q28:Q30)</f>
        <v>0</v>
      </c>
      <c r="R14" s="116">
        <f>SUM('Month (Million m3)'!R28:R30)</f>
        <v>0</v>
      </c>
      <c r="S14" s="116">
        <f>SUM('Month (Million m3)'!S162:S164)</f>
        <v>0</v>
      </c>
      <c r="T14" s="116">
        <v>0</v>
      </c>
      <c r="U14" s="116">
        <f>SUM('Month (Million m3)'!U162:U164)</f>
        <v>0</v>
      </c>
      <c r="V14" s="116">
        <f>SUM('Month (Million m3)'!V28:V30)</f>
        <v>0</v>
      </c>
      <c r="W14" s="116">
        <f>SUM('Month (Million m3)'!W28:W30)</f>
        <v>0</v>
      </c>
      <c r="X14" s="116">
        <f>SUM('Month (Million m3)'!X28:X30)</f>
        <v>0</v>
      </c>
      <c r="Y14" s="116">
        <f>SUM('Month (Million m3)'!Y28:Y30)</f>
        <v>0</v>
      </c>
      <c r="Z14" s="116">
        <f>SUM('Month (Million m3)'!Z28:Z30)</f>
        <v>0</v>
      </c>
      <c r="AA14" s="116">
        <f>SUM('Month (Million m3)'!AA28:AA30)</f>
        <v>0</v>
      </c>
      <c r="AB14" s="116">
        <f>SUM('Month (Million m3)'!AB28:AB30)</f>
        <v>0</v>
      </c>
      <c r="AC14" s="116">
        <f>SUM('Month (Million m3)'!AC28:AC30)</f>
        <v>0</v>
      </c>
      <c r="AD14" s="116">
        <f>SUM('Month (Million m3)'!AD28:AD30)</f>
        <v>0</v>
      </c>
      <c r="AE14" s="116">
        <f>SUM('Month (Million m3)'!AE28:AE30)</f>
        <v>0</v>
      </c>
      <c r="AF14" s="117">
        <f>SUM('Month (Million m3)'!AF28:AF30)</f>
        <v>0</v>
      </c>
      <c r="AG14" s="116">
        <f>SUM('Month (Million m3)'!AG28:AG30)</f>
        <v>661.46</v>
      </c>
    </row>
    <row r="15" spans="1:33" ht="20.25" customHeight="1" x14ac:dyDescent="0.35">
      <c r="A15" s="144" t="s">
        <v>454</v>
      </c>
      <c r="B15" s="125">
        <f>SUM('Month (Million m3)'!B31:B33)</f>
        <v>511</v>
      </c>
      <c r="C15" s="125">
        <f>SUM('Month (Million m3)'!C31:C33)</f>
        <v>0</v>
      </c>
      <c r="D15" s="116">
        <f>SUM('Month (Million m3)'!D31:D33)</f>
        <v>0</v>
      </c>
      <c r="E15" s="116">
        <f>SUM('Month (Million m3)'!E31:E33)</f>
        <v>0</v>
      </c>
      <c r="F15" s="116">
        <f>SUM('Month (Million m3)'!F31:F33)</f>
        <v>1061</v>
      </c>
      <c r="G15" s="116">
        <f>SUM('Month (Million m3)'!G31:G33)</f>
        <v>0</v>
      </c>
      <c r="H15" s="116">
        <f>SUM('Month (Million m3)'!H31:H33)</f>
        <v>0</v>
      </c>
      <c r="I15" s="116">
        <f>SUM('Month (Million m3)'!I31:I33)</f>
        <v>1061</v>
      </c>
      <c r="J15" s="117">
        <f>SUM('Month (Million m3)'!J31:J33)</f>
        <v>1572</v>
      </c>
      <c r="K15" s="116">
        <f>SUM('Month (Million m3)'!K31:K33)</f>
        <v>0</v>
      </c>
      <c r="L15" s="116">
        <v>0</v>
      </c>
      <c r="M15" s="116">
        <f>SUM('Month (Million m3)'!M31:M33)</f>
        <v>0</v>
      </c>
      <c r="N15" s="116">
        <f>SUM('Month (Million m3)'!N31:N33)</f>
        <v>0</v>
      </c>
      <c r="O15" s="116">
        <v>0</v>
      </c>
      <c r="P15" s="116"/>
      <c r="Q15" s="116">
        <f>SUM('Month (Million m3)'!Q31:Q33)</f>
        <v>0</v>
      </c>
      <c r="R15" s="116">
        <f>SUM('Month (Million m3)'!R31:R33)</f>
        <v>0</v>
      </c>
      <c r="S15" s="116">
        <f>SUM('Month (Million m3)'!S163:S165)</f>
        <v>0</v>
      </c>
      <c r="T15" s="116">
        <v>0</v>
      </c>
      <c r="U15" s="116">
        <f>SUM('Month (Million m3)'!U163:U165)</f>
        <v>0</v>
      </c>
      <c r="V15" s="116">
        <f>SUM('Month (Million m3)'!V31:V33)</f>
        <v>0</v>
      </c>
      <c r="W15" s="116">
        <f>SUM('Month (Million m3)'!W31:W33)</f>
        <v>0</v>
      </c>
      <c r="X15" s="116">
        <f>SUM('Month (Million m3)'!X31:X33)</f>
        <v>0</v>
      </c>
      <c r="Y15" s="116">
        <f>SUM('Month (Million m3)'!Y31:Y33)</f>
        <v>0</v>
      </c>
      <c r="Z15" s="116">
        <f>SUM('Month (Million m3)'!Z31:Z33)</f>
        <v>0</v>
      </c>
      <c r="AA15" s="116">
        <f>SUM('Month (Million m3)'!AA31:AA33)</f>
        <v>0</v>
      </c>
      <c r="AB15" s="116">
        <f>SUM('Month (Million m3)'!AB31:AB33)</f>
        <v>0</v>
      </c>
      <c r="AC15" s="116">
        <f>SUM('Month (Million m3)'!AC31:AC33)</f>
        <v>0</v>
      </c>
      <c r="AD15" s="116">
        <f>SUM('Month (Million m3)'!AD31:AD33)</f>
        <v>0</v>
      </c>
      <c r="AE15" s="116">
        <f>SUM('Month (Million m3)'!AE31:AE33)</f>
        <v>0</v>
      </c>
      <c r="AF15" s="117">
        <f>SUM('Month (Million m3)'!AF31:AF33)</f>
        <v>0</v>
      </c>
      <c r="AG15" s="116">
        <f>SUM('Month (Million m3)'!AG31:AG33)</f>
        <v>1572</v>
      </c>
    </row>
    <row r="16" spans="1:33" ht="20.25" customHeight="1" x14ac:dyDescent="0.35">
      <c r="A16" s="144" t="s">
        <v>455</v>
      </c>
      <c r="B16" s="125">
        <f>SUM('Month (Million m3)'!B34:B36)</f>
        <v>0</v>
      </c>
      <c r="C16" s="125">
        <f>SUM('Month (Million m3)'!C34:C36)</f>
        <v>0</v>
      </c>
      <c r="D16" s="116">
        <f>SUM('Month (Million m3)'!D34:D36)</f>
        <v>0</v>
      </c>
      <c r="E16" s="116">
        <f>SUM('Month (Million m3)'!E34:E36)</f>
        <v>0</v>
      </c>
      <c r="F16" s="116">
        <f>SUM('Month (Million m3)'!F34:F36)</f>
        <v>401</v>
      </c>
      <c r="G16" s="116">
        <f>SUM('Month (Million m3)'!G34:G36)</f>
        <v>0</v>
      </c>
      <c r="H16" s="116">
        <f>SUM('Month (Million m3)'!H34:H36)</f>
        <v>0</v>
      </c>
      <c r="I16" s="116">
        <f>SUM('Month (Million m3)'!I34:I36)</f>
        <v>401</v>
      </c>
      <c r="J16" s="117">
        <f>SUM('Month (Million m3)'!J34:J36)</f>
        <v>401</v>
      </c>
      <c r="K16" s="116">
        <f>SUM('Month (Million m3)'!K34:K36)</f>
        <v>0</v>
      </c>
      <c r="L16" s="116">
        <v>0</v>
      </c>
      <c r="M16" s="116">
        <f>SUM('Month (Million m3)'!M34:M36)</f>
        <v>0</v>
      </c>
      <c r="N16" s="116">
        <f>SUM('Month (Million m3)'!N34:N36)</f>
        <v>0</v>
      </c>
      <c r="O16" s="116">
        <v>0</v>
      </c>
      <c r="P16" s="116"/>
      <c r="Q16" s="116">
        <f>SUM('Month (Million m3)'!Q34:Q36)</f>
        <v>0</v>
      </c>
      <c r="R16" s="116">
        <f>SUM('Month (Million m3)'!R34:R36)</f>
        <v>0</v>
      </c>
      <c r="S16" s="116">
        <f>SUM('Month (Million m3)'!S164:S166)</f>
        <v>0</v>
      </c>
      <c r="T16" s="116">
        <v>0</v>
      </c>
      <c r="U16" s="116">
        <f>SUM('Month (Million m3)'!U164:U166)</f>
        <v>0</v>
      </c>
      <c r="V16" s="116">
        <f>SUM('Month (Million m3)'!V34:V36)</f>
        <v>0</v>
      </c>
      <c r="W16" s="116">
        <f>SUM('Month (Million m3)'!W34:W36)</f>
        <v>0</v>
      </c>
      <c r="X16" s="116">
        <f>SUM('Month (Million m3)'!X34:X36)</f>
        <v>0</v>
      </c>
      <c r="Y16" s="116">
        <f>SUM('Month (Million m3)'!Y34:Y36)</f>
        <v>0</v>
      </c>
      <c r="Z16" s="116">
        <f>SUM('Month (Million m3)'!Z34:Z36)</f>
        <v>0</v>
      </c>
      <c r="AA16" s="116">
        <f>SUM('Month (Million m3)'!AA34:AA36)</f>
        <v>0</v>
      </c>
      <c r="AB16" s="116">
        <f>SUM('Month (Million m3)'!AB34:AB36)</f>
        <v>0</v>
      </c>
      <c r="AC16" s="116">
        <f>SUM('Month (Million m3)'!AC34:AC36)</f>
        <v>0</v>
      </c>
      <c r="AD16" s="116">
        <f>SUM('Month (Million m3)'!AD34:AD36)</f>
        <v>0</v>
      </c>
      <c r="AE16" s="116">
        <f>SUM('Month (Million m3)'!AE34:AE36)</f>
        <v>0</v>
      </c>
      <c r="AF16" s="117">
        <f>SUM('Month (Million m3)'!AF34:AF36)</f>
        <v>0</v>
      </c>
      <c r="AG16" s="116">
        <f>SUM('Month (Million m3)'!AG34:AG36)</f>
        <v>401</v>
      </c>
    </row>
    <row r="17" spans="1:33" ht="20.25" customHeight="1" x14ac:dyDescent="0.35">
      <c r="A17" s="144" t="s">
        <v>456</v>
      </c>
      <c r="B17" s="125">
        <f>SUM('Month (Million m3)'!B37:B39)</f>
        <v>70.84</v>
      </c>
      <c r="C17" s="125">
        <f>SUM('Month (Million m3)'!C37:C39)</f>
        <v>0</v>
      </c>
      <c r="D17" s="116">
        <f>SUM('Month (Million m3)'!D37:D39)</f>
        <v>0</v>
      </c>
      <c r="E17" s="116">
        <f>SUM('Month (Million m3)'!E37:E39)</f>
        <v>0</v>
      </c>
      <c r="F17" s="116">
        <f>SUM('Month (Million m3)'!F37:F39)</f>
        <v>457</v>
      </c>
      <c r="G17" s="116">
        <f>SUM('Month (Million m3)'!G37:G39)</f>
        <v>0</v>
      </c>
      <c r="H17" s="116">
        <f>SUM('Month (Million m3)'!H37:H39)</f>
        <v>0</v>
      </c>
      <c r="I17" s="116">
        <f>SUM('Month (Million m3)'!I37:I39)</f>
        <v>457</v>
      </c>
      <c r="J17" s="117">
        <f>SUM('Month (Million m3)'!J37:J39)</f>
        <v>527.84</v>
      </c>
      <c r="K17" s="116">
        <f>SUM('Month (Million m3)'!K37:K39)</f>
        <v>0</v>
      </c>
      <c r="L17" s="116">
        <v>0</v>
      </c>
      <c r="M17" s="116">
        <f>SUM('Month (Million m3)'!M37:M39)</f>
        <v>0</v>
      </c>
      <c r="N17" s="116">
        <f>SUM('Month (Million m3)'!N37:N39)</f>
        <v>0</v>
      </c>
      <c r="O17" s="116">
        <v>0</v>
      </c>
      <c r="P17" s="116"/>
      <c r="Q17" s="116">
        <f>SUM('Month (Million m3)'!Q37:Q39)</f>
        <v>0</v>
      </c>
      <c r="R17" s="116">
        <f>SUM('Month (Million m3)'!R37:R39)</f>
        <v>0</v>
      </c>
      <c r="S17" s="116">
        <f>SUM('Month (Million m3)'!S165:S167)</f>
        <v>0</v>
      </c>
      <c r="T17" s="116">
        <v>0</v>
      </c>
      <c r="U17" s="116">
        <f>SUM('Month (Million m3)'!U165:U167)</f>
        <v>0</v>
      </c>
      <c r="V17" s="116">
        <f>SUM('Month (Million m3)'!V37:V39)</f>
        <v>0</v>
      </c>
      <c r="W17" s="116">
        <f>SUM('Month (Million m3)'!W37:W39)</f>
        <v>0</v>
      </c>
      <c r="X17" s="116">
        <f>SUM('Month (Million m3)'!X37:X39)</f>
        <v>0</v>
      </c>
      <c r="Y17" s="116">
        <f>SUM('Month (Million m3)'!Y37:Y39)</f>
        <v>0</v>
      </c>
      <c r="Z17" s="116">
        <f>SUM('Month (Million m3)'!Z37:Z39)</f>
        <v>0</v>
      </c>
      <c r="AA17" s="116">
        <f>SUM('Month (Million m3)'!AA37:AA39)</f>
        <v>0</v>
      </c>
      <c r="AB17" s="116">
        <f>SUM('Month (Million m3)'!AB37:AB39)</f>
        <v>0</v>
      </c>
      <c r="AC17" s="116">
        <f>SUM('Month (Million m3)'!AC37:AC39)</f>
        <v>0</v>
      </c>
      <c r="AD17" s="116">
        <f>SUM('Month (Million m3)'!AD37:AD39)</f>
        <v>0</v>
      </c>
      <c r="AE17" s="116">
        <f>SUM('Month (Million m3)'!AE37:AE39)</f>
        <v>0</v>
      </c>
      <c r="AF17" s="117">
        <f>SUM('Month (Million m3)'!AF37:AF39)</f>
        <v>0</v>
      </c>
      <c r="AG17" s="116">
        <f>SUM('Month (Million m3)'!AG37:AG39)</f>
        <v>527.84</v>
      </c>
    </row>
    <row r="18" spans="1:33" ht="20.25" customHeight="1" x14ac:dyDescent="0.35">
      <c r="A18" s="144" t="s">
        <v>457</v>
      </c>
      <c r="B18" s="125">
        <f>SUM('Month (Million m3)'!B40:B42)</f>
        <v>29.43</v>
      </c>
      <c r="C18" s="125">
        <f>SUM('Month (Million m3)'!C40:C42)</f>
        <v>0</v>
      </c>
      <c r="D18" s="116">
        <f>SUM('Month (Million m3)'!D40:D42)</f>
        <v>0</v>
      </c>
      <c r="E18" s="116">
        <f>SUM('Month (Million m3)'!E40:E42)</f>
        <v>0</v>
      </c>
      <c r="F18" s="116">
        <f>SUM('Month (Million m3)'!F40:F42)</f>
        <v>1473</v>
      </c>
      <c r="G18" s="116">
        <f>SUM('Month (Million m3)'!G40:G42)</f>
        <v>0</v>
      </c>
      <c r="H18" s="116">
        <f>SUM('Month (Million m3)'!H40:H42)</f>
        <v>0</v>
      </c>
      <c r="I18" s="116">
        <f>SUM('Month (Million m3)'!I40:I42)</f>
        <v>1473</v>
      </c>
      <c r="J18" s="117">
        <f>SUM('Month (Million m3)'!J40:J42)</f>
        <v>1502.4299999999998</v>
      </c>
      <c r="K18" s="116">
        <f>SUM('Month (Million m3)'!K40:K42)</f>
        <v>0</v>
      </c>
      <c r="L18" s="116">
        <v>0</v>
      </c>
      <c r="M18" s="116">
        <f>SUM('Month (Million m3)'!M40:M42)</f>
        <v>0</v>
      </c>
      <c r="N18" s="116">
        <f>SUM('Month (Million m3)'!N40:N42)</f>
        <v>0</v>
      </c>
      <c r="O18" s="116">
        <v>0</v>
      </c>
      <c r="P18" s="116"/>
      <c r="Q18" s="116">
        <f>SUM('Month (Million m3)'!Q40:Q42)</f>
        <v>0</v>
      </c>
      <c r="R18" s="116">
        <f>SUM('Month (Million m3)'!R40:R42)</f>
        <v>0</v>
      </c>
      <c r="S18" s="116">
        <f>SUM('Month (Million m3)'!S166:S168)</f>
        <v>0</v>
      </c>
      <c r="T18" s="116">
        <v>0</v>
      </c>
      <c r="U18" s="116">
        <f>SUM('Month (Million m3)'!U166:U168)</f>
        <v>0</v>
      </c>
      <c r="V18" s="116">
        <f>SUM('Month (Million m3)'!V40:V42)</f>
        <v>0</v>
      </c>
      <c r="W18" s="116">
        <f>SUM('Month (Million m3)'!W40:W42)</f>
        <v>0</v>
      </c>
      <c r="X18" s="116">
        <f>SUM('Month (Million m3)'!X40:X42)</f>
        <v>0</v>
      </c>
      <c r="Y18" s="116">
        <f>SUM('Month (Million m3)'!Y40:Y42)</f>
        <v>0</v>
      </c>
      <c r="Z18" s="116">
        <f>SUM('Month (Million m3)'!Z40:Z42)</f>
        <v>0</v>
      </c>
      <c r="AA18" s="116">
        <f>SUM('Month (Million m3)'!AA40:AA42)</f>
        <v>0</v>
      </c>
      <c r="AB18" s="116">
        <f>SUM('Month (Million m3)'!AB40:AB42)</f>
        <v>0</v>
      </c>
      <c r="AC18" s="116">
        <f>SUM('Month (Million m3)'!AC40:AC42)</f>
        <v>0</v>
      </c>
      <c r="AD18" s="116">
        <f>SUM('Month (Million m3)'!AD40:AD42)</f>
        <v>0</v>
      </c>
      <c r="AE18" s="116">
        <f>SUM('Month (Million m3)'!AE40:AE42)</f>
        <v>0</v>
      </c>
      <c r="AF18" s="117">
        <f>SUM('Month (Million m3)'!AF40:AF42)</f>
        <v>0</v>
      </c>
      <c r="AG18" s="116">
        <f>SUM('Month (Million m3)'!AG40:AG42)</f>
        <v>1502.4299999999998</v>
      </c>
    </row>
    <row r="19" spans="1:33" ht="20.25" customHeight="1" x14ac:dyDescent="0.35">
      <c r="A19" s="144" t="s">
        <v>458</v>
      </c>
      <c r="B19" s="125">
        <f>SUM('Month (Million m3)'!B43:B45)</f>
        <v>0</v>
      </c>
      <c r="C19" s="125">
        <f>SUM('Month (Million m3)'!C43:C45)</f>
        <v>0</v>
      </c>
      <c r="D19" s="116">
        <f>SUM('Month (Million m3)'!D43:D45)</f>
        <v>0</v>
      </c>
      <c r="E19" s="116">
        <f>SUM('Month (Million m3)'!E43:E45)</f>
        <v>0</v>
      </c>
      <c r="F19" s="116">
        <f>SUM('Month (Million m3)'!F43:F45)</f>
        <v>1733</v>
      </c>
      <c r="G19" s="116">
        <f>SUM('Month (Million m3)'!G43:G45)</f>
        <v>0</v>
      </c>
      <c r="H19" s="116">
        <f>SUM('Month (Million m3)'!H43:H45)</f>
        <v>0</v>
      </c>
      <c r="I19" s="116">
        <f>SUM('Month (Million m3)'!I43:I45)</f>
        <v>1733</v>
      </c>
      <c r="J19" s="117">
        <f>SUM('Month (Million m3)'!J43:J45)</f>
        <v>1733</v>
      </c>
      <c r="K19" s="116">
        <f>SUM('Month (Million m3)'!K43:K45)</f>
        <v>0</v>
      </c>
      <c r="L19" s="116">
        <v>0</v>
      </c>
      <c r="M19" s="116">
        <f>SUM('Month (Million m3)'!M43:M45)</f>
        <v>0</v>
      </c>
      <c r="N19" s="116">
        <f>SUM('Month (Million m3)'!N43:N45)</f>
        <v>0</v>
      </c>
      <c r="O19" s="116">
        <v>0</v>
      </c>
      <c r="P19" s="116"/>
      <c r="Q19" s="116">
        <f>SUM('Month (Million m3)'!Q43:Q45)</f>
        <v>0</v>
      </c>
      <c r="R19" s="116">
        <f>SUM('Month (Million m3)'!R43:R45)</f>
        <v>0</v>
      </c>
      <c r="S19" s="116">
        <f>SUM('Month (Million m3)'!S167:S169)</f>
        <v>0</v>
      </c>
      <c r="T19" s="116">
        <v>0</v>
      </c>
      <c r="U19" s="116">
        <f>SUM('Month (Million m3)'!U167:U169)</f>
        <v>0</v>
      </c>
      <c r="V19" s="116">
        <f>SUM('Month (Million m3)'!V43:V45)</f>
        <v>0</v>
      </c>
      <c r="W19" s="116">
        <f>SUM('Month (Million m3)'!W43:W45)</f>
        <v>0</v>
      </c>
      <c r="X19" s="116">
        <f>SUM('Month (Million m3)'!X43:X45)</f>
        <v>0</v>
      </c>
      <c r="Y19" s="116">
        <f>SUM('Month (Million m3)'!Y43:Y45)</f>
        <v>0</v>
      </c>
      <c r="Z19" s="116">
        <f>SUM('Month (Million m3)'!Z43:Z45)</f>
        <v>0</v>
      </c>
      <c r="AA19" s="116">
        <f>SUM('Month (Million m3)'!AA43:AA45)</f>
        <v>0</v>
      </c>
      <c r="AB19" s="116">
        <f>SUM('Month (Million m3)'!AB43:AB45)</f>
        <v>0</v>
      </c>
      <c r="AC19" s="116">
        <f>SUM('Month (Million m3)'!AC43:AC45)</f>
        <v>0</v>
      </c>
      <c r="AD19" s="116">
        <f>SUM('Month (Million m3)'!AD43:AD45)</f>
        <v>0</v>
      </c>
      <c r="AE19" s="116">
        <f>SUM('Month (Million m3)'!AE43:AE45)</f>
        <v>0</v>
      </c>
      <c r="AF19" s="117">
        <f>SUM('Month (Million m3)'!AF43:AF45)</f>
        <v>0</v>
      </c>
      <c r="AG19" s="116">
        <f>SUM('Month (Million m3)'!AG43:AG45)</f>
        <v>1733</v>
      </c>
    </row>
    <row r="20" spans="1:33" ht="20.25" customHeight="1" x14ac:dyDescent="0.35">
      <c r="A20" s="144" t="s">
        <v>459</v>
      </c>
      <c r="B20" s="125">
        <f>SUM('Month (Million m3)'!B46:B48)</f>
        <v>0</v>
      </c>
      <c r="C20" s="125">
        <f>SUM('Month (Million m3)'!C46:C48)</f>
        <v>0</v>
      </c>
      <c r="D20" s="116">
        <f>SUM('Month (Million m3)'!D46:D48)</f>
        <v>0</v>
      </c>
      <c r="E20" s="116">
        <f>SUM('Month (Million m3)'!E46:E48)</f>
        <v>0</v>
      </c>
      <c r="F20" s="116">
        <f>SUM('Month (Million m3)'!F46:F48)</f>
        <v>1183</v>
      </c>
      <c r="G20" s="116">
        <f>SUM('Month (Million m3)'!G46:G48)</f>
        <v>0</v>
      </c>
      <c r="H20" s="116">
        <f>SUM('Month (Million m3)'!H46:H48)</f>
        <v>0</v>
      </c>
      <c r="I20" s="116">
        <f>SUM('Month (Million m3)'!I46:I48)</f>
        <v>1183</v>
      </c>
      <c r="J20" s="117">
        <f>SUM('Month (Million m3)'!J46:J48)</f>
        <v>1183</v>
      </c>
      <c r="K20" s="116">
        <f>SUM('Month (Million m3)'!K46:K48)</f>
        <v>0</v>
      </c>
      <c r="L20" s="116">
        <v>0</v>
      </c>
      <c r="M20" s="116">
        <f>SUM('Month (Million m3)'!M46:M48)</f>
        <v>0</v>
      </c>
      <c r="N20" s="116">
        <f>SUM('Month (Million m3)'!N46:N48)</f>
        <v>0</v>
      </c>
      <c r="O20" s="116">
        <v>0</v>
      </c>
      <c r="P20" s="116"/>
      <c r="Q20" s="116">
        <f>SUM('Month (Million m3)'!Q46:Q48)</f>
        <v>0</v>
      </c>
      <c r="R20" s="116">
        <f>SUM('Month (Million m3)'!R46:R48)</f>
        <v>0</v>
      </c>
      <c r="S20" s="116">
        <f>SUM('Month (Million m3)'!S168:S170)</f>
        <v>0</v>
      </c>
      <c r="T20" s="116">
        <v>0</v>
      </c>
      <c r="U20" s="116">
        <f>SUM('Month (Million m3)'!U168:U170)</f>
        <v>0</v>
      </c>
      <c r="V20" s="116">
        <f>SUM('Month (Million m3)'!V46:V48)</f>
        <v>0</v>
      </c>
      <c r="W20" s="116">
        <f>SUM('Month (Million m3)'!W46:W48)</f>
        <v>0</v>
      </c>
      <c r="X20" s="116">
        <f>SUM('Month (Million m3)'!X46:X48)</f>
        <v>0</v>
      </c>
      <c r="Y20" s="116">
        <f>SUM('Month (Million m3)'!Y46:Y48)</f>
        <v>0</v>
      </c>
      <c r="Z20" s="116">
        <f>SUM('Month (Million m3)'!Z46:Z48)</f>
        <v>0</v>
      </c>
      <c r="AA20" s="116">
        <f>SUM('Month (Million m3)'!AA46:AA48)</f>
        <v>0</v>
      </c>
      <c r="AB20" s="116">
        <f>SUM('Month (Million m3)'!AB46:AB48)</f>
        <v>0</v>
      </c>
      <c r="AC20" s="116">
        <f>SUM('Month (Million m3)'!AC46:AC48)</f>
        <v>0</v>
      </c>
      <c r="AD20" s="116">
        <f>SUM('Month (Million m3)'!AD46:AD48)</f>
        <v>0</v>
      </c>
      <c r="AE20" s="116">
        <f>SUM('Month (Million m3)'!AE46:AE48)</f>
        <v>0</v>
      </c>
      <c r="AF20" s="117">
        <f>SUM('Month (Million m3)'!AF46:AF48)</f>
        <v>0</v>
      </c>
      <c r="AG20" s="116">
        <f>SUM('Month (Million m3)'!AG46:AG48)</f>
        <v>1183</v>
      </c>
    </row>
    <row r="21" spans="1:33" ht="20.25" customHeight="1" x14ac:dyDescent="0.35">
      <c r="A21" s="144" t="s">
        <v>460</v>
      </c>
      <c r="B21" s="125">
        <f>SUM('Month (Million m3)'!B49:B51)</f>
        <v>0</v>
      </c>
      <c r="C21" s="125">
        <f>SUM('Month (Million m3)'!C49:C51)</f>
        <v>0</v>
      </c>
      <c r="D21" s="116">
        <f>SUM('Month (Million m3)'!D49:D51)</f>
        <v>0</v>
      </c>
      <c r="E21" s="116">
        <f>SUM('Month (Million m3)'!E49:E51)</f>
        <v>0</v>
      </c>
      <c r="F21" s="116">
        <f>SUM('Month (Million m3)'!F49:F51)</f>
        <v>936</v>
      </c>
      <c r="G21" s="116">
        <f>SUM('Month (Million m3)'!G49:G51)</f>
        <v>0</v>
      </c>
      <c r="H21" s="116">
        <f>SUM('Month (Million m3)'!H49:H51)</f>
        <v>0</v>
      </c>
      <c r="I21" s="116">
        <f>SUM('Month (Million m3)'!I49:I51)</f>
        <v>936</v>
      </c>
      <c r="J21" s="117">
        <f>SUM('Month (Million m3)'!J49:J51)</f>
        <v>936</v>
      </c>
      <c r="K21" s="116">
        <f>SUM('Month (Million m3)'!K49:K51)</f>
        <v>0</v>
      </c>
      <c r="L21" s="116">
        <v>0</v>
      </c>
      <c r="M21" s="116">
        <f>SUM('Month (Million m3)'!M49:M51)</f>
        <v>0</v>
      </c>
      <c r="N21" s="116">
        <f>SUM('Month (Million m3)'!N49:N51)</f>
        <v>0</v>
      </c>
      <c r="O21" s="116">
        <v>0</v>
      </c>
      <c r="P21" s="116"/>
      <c r="Q21" s="116">
        <f>SUM('Month (Million m3)'!Q49:Q51)</f>
        <v>0</v>
      </c>
      <c r="R21" s="116">
        <f>SUM('Month (Million m3)'!R49:R51)</f>
        <v>0</v>
      </c>
      <c r="S21" s="116">
        <f>SUM('Month (Million m3)'!S169:S171)</f>
        <v>0</v>
      </c>
      <c r="T21" s="116">
        <v>0</v>
      </c>
      <c r="U21" s="116">
        <f>SUM('Month (Million m3)'!U169:U171)</f>
        <v>0</v>
      </c>
      <c r="V21" s="116">
        <f>SUM('Month (Million m3)'!V49:V51)</f>
        <v>0</v>
      </c>
      <c r="W21" s="116">
        <f>SUM('Month (Million m3)'!W49:W51)</f>
        <v>0</v>
      </c>
      <c r="X21" s="116">
        <f>SUM('Month (Million m3)'!X49:X51)</f>
        <v>0</v>
      </c>
      <c r="Y21" s="116">
        <f>SUM('Month (Million m3)'!Y49:Y51)</f>
        <v>0</v>
      </c>
      <c r="Z21" s="116">
        <f>SUM('Month (Million m3)'!Z49:Z51)</f>
        <v>0</v>
      </c>
      <c r="AA21" s="116">
        <f>SUM('Month (Million m3)'!AA49:AA51)</f>
        <v>0</v>
      </c>
      <c r="AB21" s="116">
        <f>SUM('Month (Million m3)'!AB49:AB51)</f>
        <v>0</v>
      </c>
      <c r="AC21" s="116">
        <f>SUM('Month (Million m3)'!AC49:AC51)</f>
        <v>0</v>
      </c>
      <c r="AD21" s="116">
        <f>SUM('Month (Million m3)'!AD49:AD51)</f>
        <v>0</v>
      </c>
      <c r="AE21" s="116">
        <f>SUM('Month (Million m3)'!AE49:AE51)</f>
        <v>0</v>
      </c>
      <c r="AF21" s="117">
        <f>SUM('Month (Million m3)'!AF49:AF51)</f>
        <v>0</v>
      </c>
      <c r="AG21" s="116">
        <f>SUM('Month (Million m3)'!AG49:AG51)</f>
        <v>936</v>
      </c>
    </row>
    <row r="22" spans="1:33" ht="20.25" customHeight="1" x14ac:dyDescent="0.35">
      <c r="A22" s="144" t="s">
        <v>461</v>
      </c>
      <c r="B22" s="125">
        <f>SUM('Month (Million m3)'!B52:B54)</f>
        <v>400.96999999999997</v>
      </c>
      <c r="C22" s="125">
        <f>SUM('Month (Million m3)'!C52:C54)</f>
        <v>0</v>
      </c>
      <c r="D22" s="116">
        <f>SUM('Month (Million m3)'!D52:D54)</f>
        <v>0</v>
      </c>
      <c r="E22" s="116">
        <f>SUM('Month (Million m3)'!E52:E54)</f>
        <v>62.27</v>
      </c>
      <c r="F22" s="116">
        <f>SUM('Month (Million m3)'!F52:F54)</f>
        <v>2413</v>
      </c>
      <c r="G22" s="116">
        <f>SUM('Month (Million m3)'!G52:G54)</f>
        <v>0</v>
      </c>
      <c r="H22" s="116">
        <f>SUM('Month (Million m3)'!H52:H54)</f>
        <v>0</v>
      </c>
      <c r="I22" s="116">
        <f>SUM('Month (Million m3)'!I52:I54)</f>
        <v>2475.27</v>
      </c>
      <c r="J22" s="117">
        <f>SUM('Month (Million m3)'!J52:J54)</f>
        <v>2876.24</v>
      </c>
      <c r="K22" s="116">
        <f>SUM('Month (Million m3)'!K52:K54)</f>
        <v>0</v>
      </c>
      <c r="L22" s="116">
        <v>0</v>
      </c>
      <c r="M22" s="116">
        <f>SUM('Month (Million m3)'!M52:M54)</f>
        <v>0</v>
      </c>
      <c r="N22" s="116">
        <f>SUM('Month (Million m3)'!N52:N54)</f>
        <v>0</v>
      </c>
      <c r="O22" s="116">
        <v>0</v>
      </c>
      <c r="P22" s="116"/>
      <c r="Q22" s="116">
        <f>SUM('Month (Million m3)'!Q52:Q54)</f>
        <v>0</v>
      </c>
      <c r="R22" s="116">
        <f>SUM('Month (Million m3)'!R52:R54)</f>
        <v>0</v>
      </c>
      <c r="S22" s="116">
        <f>SUM('Month (Million m3)'!S170:S172)</f>
        <v>0</v>
      </c>
      <c r="T22" s="116">
        <v>0</v>
      </c>
      <c r="U22" s="116">
        <f>SUM('Month (Million m3)'!U170:U172)</f>
        <v>0</v>
      </c>
      <c r="V22" s="116">
        <f>SUM('Month (Million m3)'!V52:V54)</f>
        <v>0</v>
      </c>
      <c r="W22" s="116">
        <f>SUM('Month (Million m3)'!W52:W54)</f>
        <v>0</v>
      </c>
      <c r="X22" s="116">
        <f>SUM('Month (Million m3)'!X52:X54)</f>
        <v>0</v>
      </c>
      <c r="Y22" s="116">
        <f>SUM('Month (Million m3)'!Y52:Y54)</f>
        <v>0</v>
      </c>
      <c r="Z22" s="116">
        <f>SUM('Month (Million m3)'!Z52:Z54)</f>
        <v>0</v>
      </c>
      <c r="AA22" s="116">
        <f>SUM('Month (Million m3)'!AA52:AA54)</f>
        <v>0</v>
      </c>
      <c r="AB22" s="116">
        <f>SUM('Month (Million m3)'!AB52:AB54)</f>
        <v>0</v>
      </c>
      <c r="AC22" s="116">
        <f>SUM('Month (Million m3)'!AC52:AC54)</f>
        <v>0</v>
      </c>
      <c r="AD22" s="116">
        <f>SUM('Month (Million m3)'!AD52:AD54)</f>
        <v>0</v>
      </c>
      <c r="AE22" s="116">
        <f>SUM('Month (Million m3)'!AE52:AE54)</f>
        <v>0</v>
      </c>
      <c r="AF22" s="117">
        <f>SUM('Month (Million m3)'!AF52:AF54)</f>
        <v>0</v>
      </c>
      <c r="AG22" s="116">
        <f>SUM('Month (Million m3)'!AG52:AG54)</f>
        <v>2876.24</v>
      </c>
    </row>
    <row r="23" spans="1:33" ht="20.25" customHeight="1" x14ac:dyDescent="0.35">
      <c r="A23" s="144" t="s">
        <v>462</v>
      </c>
      <c r="B23" s="125">
        <f>SUM('Month (Million m3)'!B55:B57)</f>
        <v>1323.01</v>
      </c>
      <c r="C23" s="125">
        <f>SUM('Month (Million m3)'!C55:C57)</f>
        <v>0</v>
      </c>
      <c r="D23" s="116">
        <f>SUM('Month (Million m3)'!D55:D57)</f>
        <v>0</v>
      </c>
      <c r="E23" s="116">
        <f>SUM('Month (Million m3)'!E55:E57)</f>
        <v>213.98000000000002</v>
      </c>
      <c r="F23" s="116">
        <f>SUM('Month (Million m3)'!F55:F57)</f>
        <v>2442.5</v>
      </c>
      <c r="G23" s="116">
        <f>SUM('Month (Million m3)'!G55:G57)</f>
        <v>0</v>
      </c>
      <c r="H23" s="116">
        <f>SUM('Month (Million m3)'!H55:H57)</f>
        <v>0</v>
      </c>
      <c r="I23" s="116">
        <f>SUM('Month (Million m3)'!I55:I57)</f>
        <v>2656.47</v>
      </c>
      <c r="J23" s="117">
        <f>SUM('Month (Million m3)'!J55:J57)</f>
        <v>3979.48</v>
      </c>
      <c r="K23" s="116">
        <f>SUM('Month (Million m3)'!K55:K57)</f>
        <v>0</v>
      </c>
      <c r="L23" s="116">
        <v>0</v>
      </c>
      <c r="M23" s="116">
        <f>SUM('Month (Million m3)'!M55:M57)</f>
        <v>0</v>
      </c>
      <c r="N23" s="116">
        <f>SUM('Month (Million m3)'!N55:N57)</f>
        <v>0</v>
      </c>
      <c r="O23" s="116">
        <v>0</v>
      </c>
      <c r="P23" s="116"/>
      <c r="Q23" s="116">
        <f>SUM('Month (Million m3)'!Q55:Q57)</f>
        <v>0</v>
      </c>
      <c r="R23" s="116">
        <f>SUM('Month (Million m3)'!R55:R57)</f>
        <v>0</v>
      </c>
      <c r="S23" s="116">
        <f>SUM('Month (Million m3)'!S171:S173)</f>
        <v>0</v>
      </c>
      <c r="T23" s="116">
        <v>0</v>
      </c>
      <c r="U23" s="116">
        <f>SUM('Month (Million m3)'!U171:U173)</f>
        <v>0</v>
      </c>
      <c r="V23" s="116">
        <f>SUM('Month (Million m3)'!V55:V57)</f>
        <v>0</v>
      </c>
      <c r="W23" s="116">
        <f>SUM('Month (Million m3)'!W55:W57)</f>
        <v>0</v>
      </c>
      <c r="X23" s="116">
        <f>SUM('Month (Million m3)'!X55:X57)</f>
        <v>0</v>
      </c>
      <c r="Y23" s="116">
        <f>SUM('Month (Million m3)'!Y55:Y57)</f>
        <v>0</v>
      </c>
      <c r="Z23" s="116">
        <f>SUM('Month (Million m3)'!Z55:Z57)</f>
        <v>0</v>
      </c>
      <c r="AA23" s="116">
        <f>SUM('Month (Million m3)'!AA55:AA57)</f>
        <v>0</v>
      </c>
      <c r="AB23" s="116">
        <f>SUM('Month (Million m3)'!AB55:AB57)</f>
        <v>0</v>
      </c>
      <c r="AC23" s="116">
        <f>SUM('Month (Million m3)'!AC55:AC57)</f>
        <v>0</v>
      </c>
      <c r="AD23" s="116">
        <f>SUM('Month (Million m3)'!AD55:AD57)</f>
        <v>0</v>
      </c>
      <c r="AE23" s="116">
        <f>SUM('Month (Million m3)'!AE55:AE57)</f>
        <v>0</v>
      </c>
      <c r="AF23" s="117">
        <f>SUM('Month (Million m3)'!AF55:AF57)</f>
        <v>0</v>
      </c>
      <c r="AG23" s="116">
        <f>SUM('Month (Million m3)'!AG55:AG57)</f>
        <v>3979.49</v>
      </c>
    </row>
    <row r="24" spans="1:33" ht="20.25" customHeight="1" x14ac:dyDescent="0.35">
      <c r="A24" s="144" t="s">
        <v>463</v>
      </c>
      <c r="B24" s="125">
        <f>SUM('Month (Million m3)'!B58:B60)</f>
        <v>0</v>
      </c>
      <c r="C24" s="125">
        <f>SUM('Month (Million m3)'!C58:C60)</f>
        <v>0</v>
      </c>
      <c r="D24" s="116">
        <f>SUM('Month (Million m3)'!D58:D60)</f>
        <v>0</v>
      </c>
      <c r="E24" s="116">
        <f>SUM('Month (Million m3)'!E58:E60)</f>
        <v>250.57</v>
      </c>
      <c r="F24" s="116">
        <f>SUM('Month (Million m3)'!F58:F60)</f>
        <v>1105.32</v>
      </c>
      <c r="G24" s="116">
        <f>SUM('Month (Million m3)'!G58:G60)</f>
        <v>0</v>
      </c>
      <c r="H24" s="116">
        <f>SUM('Month (Million m3)'!H58:H60)</f>
        <v>0</v>
      </c>
      <c r="I24" s="116">
        <f>SUM('Month (Million m3)'!I58:I60)</f>
        <v>1355.89</v>
      </c>
      <c r="J24" s="117">
        <f>SUM('Month (Million m3)'!J58:J60)</f>
        <v>1355.89</v>
      </c>
      <c r="K24" s="116">
        <f>SUM('Month (Million m3)'!K58:K60)</f>
        <v>0</v>
      </c>
      <c r="L24" s="116">
        <v>0</v>
      </c>
      <c r="M24" s="116">
        <f>SUM('Month (Million m3)'!M58:M60)</f>
        <v>0</v>
      </c>
      <c r="N24" s="116">
        <f>SUM('Month (Million m3)'!N58:N60)</f>
        <v>0</v>
      </c>
      <c r="O24" s="116">
        <v>0</v>
      </c>
      <c r="P24" s="116"/>
      <c r="Q24" s="116">
        <f>SUM('Month (Million m3)'!Q58:Q60)</f>
        <v>0</v>
      </c>
      <c r="R24" s="116">
        <f>SUM('Month (Million m3)'!R58:R60)</f>
        <v>0</v>
      </c>
      <c r="S24" s="116">
        <f>SUM('Month (Million m3)'!S172:S174)</f>
        <v>0</v>
      </c>
      <c r="T24" s="116">
        <v>0</v>
      </c>
      <c r="U24" s="116">
        <f>SUM('Month (Million m3)'!U172:U174)</f>
        <v>0</v>
      </c>
      <c r="V24" s="116">
        <f>SUM('Month (Million m3)'!V58:V60)</f>
        <v>0</v>
      </c>
      <c r="W24" s="116">
        <f>SUM('Month (Million m3)'!W58:W60)</f>
        <v>0</v>
      </c>
      <c r="X24" s="116">
        <f>SUM('Month (Million m3)'!X58:X60)</f>
        <v>0</v>
      </c>
      <c r="Y24" s="116">
        <f>SUM('Month (Million m3)'!Y58:Y60)</f>
        <v>0</v>
      </c>
      <c r="Z24" s="116">
        <f>SUM('Month (Million m3)'!Z58:Z60)</f>
        <v>0</v>
      </c>
      <c r="AA24" s="116">
        <f>SUM('Month (Million m3)'!AA58:AA60)</f>
        <v>0</v>
      </c>
      <c r="AB24" s="116">
        <f>SUM('Month (Million m3)'!AB58:AB60)</f>
        <v>0</v>
      </c>
      <c r="AC24" s="116">
        <f>SUM('Month (Million m3)'!AC58:AC60)</f>
        <v>0</v>
      </c>
      <c r="AD24" s="116">
        <f>SUM('Month (Million m3)'!AD58:AD60)</f>
        <v>0</v>
      </c>
      <c r="AE24" s="116">
        <f>SUM('Month (Million m3)'!AE58:AE60)</f>
        <v>0</v>
      </c>
      <c r="AF24" s="117">
        <f>SUM('Month (Million m3)'!AF58:AF60)</f>
        <v>0</v>
      </c>
      <c r="AG24" s="116">
        <f>SUM('Month (Million m3)'!AG58:AG60)</f>
        <v>1355.89</v>
      </c>
    </row>
    <row r="25" spans="1:33" ht="20.25" customHeight="1" x14ac:dyDescent="0.35">
      <c r="A25" s="144" t="s">
        <v>464</v>
      </c>
      <c r="B25" s="125">
        <f>SUM('Month (Million m3)'!B61:B63)</f>
        <v>20.47</v>
      </c>
      <c r="C25" s="125">
        <f>SUM('Month (Million m3)'!C61:C63)</f>
        <v>0</v>
      </c>
      <c r="D25" s="116">
        <f>SUM('Month (Million m3)'!D61:D63)</f>
        <v>0</v>
      </c>
      <c r="E25" s="116">
        <f>SUM('Month (Million m3)'!E61:E63)</f>
        <v>256.58000000000004</v>
      </c>
      <c r="F25" s="116">
        <f>SUM('Month (Million m3)'!F61:F63)</f>
        <v>1185.08</v>
      </c>
      <c r="G25" s="116">
        <f>SUM('Month (Million m3)'!G61:G63)</f>
        <v>0</v>
      </c>
      <c r="H25" s="116">
        <f>SUM('Month (Million m3)'!H61:H63)</f>
        <v>0</v>
      </c>
      <c r="I25" s="116">
        <f>SUM('Month (Million m3)'!I61:I63)</f>
        <v>1441.6799999999998</v>
      </c>
      <c r="J25" s="117">
        <f>SUM('Month (Million m3)'!J61:J63)</f>
        <v>1462.1499999999999</v>
      </c>
      <c r="K25" s="116">
        <f>SUM('Month (Million m3)'!K61:K63)</f>
        <v>0</v>
      </c>
      <c r="L25" s="116">
        <v>0</v>
      </c>
      <c r="M25" s="116">
        <f>SUM('Month (Million m3)'!M61:M63)</f>
        <v>0</v>
      </c>
      <c r="N25" s="116">
        <f>SUM('Month (Million m3)'!N61:N63)</f>
        <v>0</v>
      </c>
      <c r="O25" s="116">
        <v>0</v>
      </c>
      <c r="P25" s="116"/>
      <c r="Q25" s="116">
        <f>SUM('Month (Million m3)'!Q61:Q63)</f>
        <v>0</v>
      </c>
      <c r="R25" s="116">
        <f>SUM('Month (Million m3)'!R61:R63)</f>
        <v>0</v>
      </c>
      <c r="S25" s="116">
        <f>SUM('Month (Million m3)'!S173:S175)</f>
        <v>0</v>
      </c>
      <c r="T25" s="116">
        <v>0</v>
      </c>
      <c r="U25" s="116">
        <f>SUM('Month (Million m3)'!U173:U175)</f>
        <v>0</v>
      </c>
      <c r="V25" s="116">
        <f>SUM('Month (Million m3)'!V61:V63)</f>
        <v>0</v>
      </c>
      <c r="W25" s="116">
        <f>SUM('Month (Million m3)'!W61:W63)</f>
        <v>0</v>
      </c>
      <c r="X25" s="116">
        <f>SUM('Month (Million m3)'!X61:X63)</f>
        <v>0</v>
      </c>
      <c r="Y25" s="116">
        <f>SUM('Month (Million m3)'!Y61:Y63)</f>
        <v>0</v>
      </c>
      <c r="Z25" s="116">
        <f>SUM('Month (Million m3)'!Z61:Z63)</f>
        <v>0</v>
      </c>
      <c r="AA25" s="116">
        <f>SUM('Month (Million m3)'!AA61:AA63)</f>
        <v>0</v>
      </c>
      <c r="AB25" s="116">
        <f>SUM('Month (Million m3)'!AB61:AB63)</f>
        <v>0</v>
      </c>
      <c r="AC25" s="116">
        <f>SUM('Month (Million m3)'!AC61:AC63)</f>
        <v>0</v>
      </c>
      <c r="AD25" s="116">
        <f>SUM('Month (Million m3)'!AD61:AD63)</f>
        <v>0</v>
      </c>
      <c r="AE25" s="116">
        <f>SUM('Month (Million m3)'!AE61:AE63)</f>
        <v>0</v>
      </c>
      <c r="AF25" s="117">
        <f>SUM('Month (Million m3)'!AF61:AF63)</f>
        <v>0</v>
      </c>
      <c r="AG25" s="116">
        <f>SUM('Month (Million m3)'!AG61:AG63)</f>
        <v>1462.1499999999999</v>
      </c>
    </row>
    <row r="26" spans="1:33" ht="20.25" customHeight="1" x14ac:dyDescent="0.35">
      <c r="A26" s="144" t="s">
        <v>465</v>
      </c>
      <c r="B26" s="125">
        <f>SUM('Month (Million m3)'!B64:B66)</f>
        <v>995.62000000000012</v>
      </c>
      <c r="C26" s="125">
        <f>SUM('Month (Million m3)'!C64:C66)</f>
        <v>0</v>
      </c>
      <c r="D26" s="116">
        <f>SUM('Month (Million m3)'!D64:D66)</f>
        <v>0</v>
      </c>
      <c r="E26" s="116">
        <f>SUM('Month (Million m3)'!E64:E66)</f>
        <v>277.71999999999997</v>
      </c>
      <c r="F26" s="116">
        <f>SUM('Month (Million m3)'!F64:F66)</f>
        <v>2727.84</v>
      </c>
      <c r="G26" s="116">
        <f>SUM('Month (Million m3)'!G64:G66)</f>
        <v>0</v>
      </c>
      <c r="H26" s="116">
        <f>SUM('Month (Million m3)'!H64:H66)</f>
        <v>0</v>
      </c>
      <c r="I26" s="116">
        <f>SUM('Month (Million m3)'!I64:I66)</f>
        <v>3005.55</v>
      </c>
      <c r="J26" s="117">
        <f>SUM('Month (Million m3)'!J64:J66)</f>
        <v>4001.17</v>
      </c>
      <c r="K26" s="116">
        <f>SUM('Month (Million m3)'!K64:K66)</f>
        <v>0</v>
      </c>
      <c r="L26" s="116">
        <v>0</v>
      </c>
      <c r="M26" s="116">
        <f>SUM('Month (Million m3)'!M64:M66)</f>
        <v>0</v>
      </c>
      <c r="N26" s="116">
        <f>SUM('Month (Million m3)'!N64:N66)</f>
        <v>0</v>
      </c>
      <c r="O26" s="116">
        <v>0</v>
      </c>
      <c r="P26" s="116"/>
      <c r="Q26" s="116">
        <f>SUM('Month (Million m3)'!Q64:Q66)</f>
        <v>0</v>
      </c>
      <c r="R26" s="116">
        <f>SUM('Month (Million m3)'!R64:R66)</f>
        <v>0</v>
      </c>
      <c r="S26" s="116">
        <f>SUM('Month (Million m3)'!S174:S176)</f>
        <v>0</v>
      </c>
      <c r="T26" s="116">
        <v>0</v>
      </c>
      <c r="U26" s="116">
        <f>SUM('Month (Million m3)'!U174:U176)</f>
        <v>0</v>
      </c>
      <c r="V26" s="116">
        <f>SUM('Month (Million m3)'!V64:V66)</f>
        <v>0</v>
      </c>
      <c r="W26" s="116">
        <f>SUM('Month (Million m3)'!W64:W66)</f>
        <v>0</v>
      </c>
      <c r="X26" s="116">
        <f>SUM('Month (Million m3)'!X64:X66)</f>
        <v>0</v>
      </c>
      <c r="Y26" s="116">
        <f>SUM('Month (Million m3)'!Y64:Y66)</f>
        <v>0</v>
      </c>
      <c r="Z26" s="116">
        <f>SUM('Month (Million m3)'!Z64:Z66)</f>
        <v>0</v>
      </c>
      <c r="AA26" s="116">
        <f>SUM('Month (Million m3)'!AA64:AA66)</f>
        <v>0</v>
      </c>
      <c r="AB26" s="116">
        <f>SUM('Month (Million m3)'!AB64:AB66)</f>
        <v>0</v>
      </c>
      <c r="AC26" s="116">
        <f>SUM('Month (Million m3)'!AC64:AC66)</f>
        <v>0</v>
      </c>
      <c r="AD26" s="116">
        <f>SUM('Month (Million m3)'!AD64:AD66)</f>
        <v>0</v>
      </c>
      <c r="AE26" s="116">
        <f>SUM('Month (Million m3)'!AE64:AE66)</f>
        <v>0</v>
      </c>
      <c r="AF26" s="117">
        <f>SUM('Month (Million m3)'!AF64:AF66)</f>
        <v>0</v>
      </c>
      <c r="AG26" s="116">
        <f>SUM('Month (Million m3)'!AG64:AG66)</f>
        <v>4001.17</v>
      </c>
    </row>
    <row r="27" spans="1:33" ht="20.25" customHeight="1" x14ac:dyDescent="0.35">
      <c r="A27" s="144" t="s">
        <v>466</v>
      </c>
      <c r="B27" s="125">
        <f>SUM('Month (Million m3)'!B67:B69)</f>
        <v>907.05</v>
      </c>
      <c r="C27" s="125">
        <f>SUM('Month (Million m3)'!C67:C69)</f>
        <v>0</v>
      </c>
      <c r="D27" s="116">
        <f>SUM('Month (Million m3)'!D67:D69)</f>
        <v>0</v>
      </c>
      <c r="E27" s="116">
        <f>SUM('Month (Million m3)'!E67:E69)</f>
        <v>249.58999999999997</v>
      </c>
      <c r="F27" s="116">
        <f>SUM('Month (Million m3)'!F67:F69)</f>
        <v>3122.6500000000005</v>
      </c>
      <c r="G27" s="116">
        <f>SUM('Month (Million m3)'!G67:G69)</f>
        <v>0</v>
      </c>
      <c r="H27" s="116">
        <f>SUM('Month (Million m3)'!H67:H69)</f>
        <v>0</v>
      </c>
      <c r="I27" s="116">
        <f>SUM('Month (Million m3)'!I67:I69)</f>
        <v>3372.25</v>
      </c>
      <c r="J27" s="117">
        <f>SUM('Month (Million m3)'!J67:J69)</f>
        <v>4279.3</v>
      </c>
      <c r="K27" s="116">
        <f>SUM('Month (Million m3)'!K67:K69)</f>
        <v>0</v>
      </c>
      <c r="L27" s="116">
        <v>0</v>
      </c>
      <c r="M27" s="116">
        <f>SUM('Month (Million m3)'!M67:M69)</f>
        <v>0</v>
      </c>
      <c r="N27" s="116">
        <f>SUM('Month (Million m3)'!N67:N69)</f>
        <v>0</v>
      </c>
      <c r="O27" s="116">
        <v>0</v>
      </c>
      <c r="P27" s="116"/>
      <c r="Q27" s="116">
        <f>SUM('Month (Million m3)'!Q67:Q69)</f>
        <v>0</v>
      </c>
      <c r="R27" s="116">
        <f>SUM('Month (Million m3)'!R67:R69)</f>
        <v>0</v>
      </c>
      <c r="S27" s="116">
        <f>SUM('Month (Million m3)'!S175:S177)</f>
        <v>0</v>
      </c>
      <c r="T27" s="116">
        <v>0</v>
      </c>
      <c r="U27" s="116">
        <f>SUM('Month (Million m3)'!U175:U177)</f>
        <v>0</v>
      </c>
      <c r="V27" s="116">
        <f>SUM('Month (Million m3)'!V67:V69)</f>
        <v>0</v>
      </c>
      <c r="W27" s="116">
        <f>SUM('Month (Million m3)'!W67:W69)</f>
        <v>0</v>
      </c>
      <c r="X27" s="116">
        <f>SUM('Month (Million m3)'!X67:X69)</f>
        <v>0</v>
      </c>
      <c r="Y27" s="116">
        <f>SUM('Month (Million m3)'!Y67:Y69)</f>
        <v>0</v>
      </c>
      <c r="Z27" s="116">
        <f>SUM('Month (Million m3)'!Z67:Z69)</f>
        <v>0</v>
      </c>
      <c r="AA27" s="116">
        <f>SUM('Month (Million m3)'!AA67:AA69)</f>
        <v>0</v>
      </c>
      <c r="AB27" s="116">
        <f>SUM('Month (Million m3)'!AB67:AB69)</f>
        <v>0</v>
      </c>
      <c r="AC27" s="116">
        <f>SUM('Month (Million m3)'!AC67:AC69)</f>
        <v>0</v>
      </c>
      <c r="AD27" s="116">
        <f>SUM('Month (Million m3)'!AD67:AD69)</f>
        <v>0</v>
      </c>
      <c r="AE27" s="116">
        <f>SUM('Month (Million m3)'!AE67:AE69)</f>
        <v>0</v>
      </c>
      <c r="AF27" s="117">
        <f>SUM('Month (Million m3)'!AF67:AF69)</f>
        <v>0</v>
      </c>
      <c r="AG27" s="116">
        <f>SUM('Month (Million m3)'!AG67:AG69)</f>
        <v>4279.29</v>
      </c>
    </row>
    <row r="28" spans="1:33" ht="20.25" customHeight="1" x14ac:dyDescent="0.35">
      <c r="A28" s="144" t="s">
        <v>467</v>
      </c>
      <c r="B28" s="125">
        <f>SUM('Month (Million m3)'!B70:B72)</f>
        <v>0</v>
      </c>
      <c r="C28" s="125">
        <f>SUM('Month (Million m3)'!C70:C72)</f>
        <v>0</v>
      </c>
      <c r="D28" s="116">
        <f>SUM('Month (Million m3)'!D70:D72)</f>
        <v>0</v>
      </c>
      <c r="E28" s="116">
        <f>SUM('Month (Million m3)'!E70:E72)</f>
        <v>173.57</v>
      </c>
      <c r="F28" s="116">
        <f>SUM('Month (Million m3)'!F70:F72)</f>
        <v>1991.21</v>
      </c>
      <c r="G28" s="116">
        <f>SUM('Month (Million m3)'!G70:G72)</f>
        <v>0</v>
      </c>
      <c r="H28" s="116">
        <f>SUM('Month (Million m3)'!H70:H72)</f>
        <v>0</v>
      </c>
      <c r="I28" s="116">
        <f>SUM('Month (Million m3)'!I70:I72)</f>
        <v>2164.7799999999997</v>
      </c>
      <c r="J28" s="117">
        <f>SUM('Month (Million m3)'!J70:J72)</f>
        <v>2164.7799999999997</v>
      </c>
      <c r="K28" s="116">
        <f>SUM('Month (Million m3)'!K70:K72)</f>
        <v>0</v>
      </c>
      <c r="L28" s="116">
        <v>0</v>
      </c>
      <c r="M28" s="116">
        <f>SUM('Month (Million m3)'!M70:M72)</f>
        <v>0</v>
      </c>
      <c r="N28" s="116">
        <f>SUM('Month (Million m3)'!N70:N72)</f>
        <v>0</v>
      </c>
      <c r="O28" s="116">
        <v>0</v>
      </c>
      <c r="P28" s="116"/>
      <c r="Q28" s="116">
        <f>SUM('Month (Million m3)'!Q70:Q72)</f>
        <v>0</v>
      </c>
      <c r="R28" s="116">
        <f>SUM('Month (Million m3)'!R70:R72)</f>
        <v>0</v>
      </c>
      <c r="S28" s="116">
        <f>SUM('Month (Million m3)'!S176:S178)</f>
        <v>0</v>
      </c>
      <c r="T28" s="116">
        <v>0</v>
      </c>
      <c r="U28" s="116">
        <f>SUM('Month (Million m3)'!U176:U178)</f>
        <v>0</v>
      </c>
      <c r="V28" s="116">
        <f>SUM('Month (Million m3)'!V70:V72)</f>
        <v>0</v>
      </c>
      <c r="W28" s="116">
        <f>SUM('Month (Million m3)'!W70:W72)</f>
        <v>0</v>
      </c>
      <c r="X28" s="116">
        <f>SUM('Month (Million m3)'!X70:X72)</f>
        <v>0</v>
      </c>
      <c r="Y28" s="116">
        <f>SUM('Month (Million m3)'!Y70:Y72)</f>
        <v>0</v>
      </c>
      <c r="Z28" s="116">
        <f>SUM('Month (Million m3)'!Z70:Z72)</f>
        <v>0</v>
      </c>
      <c r="AA28" s="116">
        <f>SUM('Month (Million m3)'!AA70:AA72)</f>
        <v>0</v>
      </c>
      <c r="AB28" s="116">
        <f>SUM('Month (Million m3)'!AB70:AB72)</f>
        <v>0</v>
      </c>
      <c r="AC28" s="116">
        <f>SUM('Month (Million m3)'!AC70:AC72)</f>
        <v>0</v>
      </c>
      <c r="AD28" s="116">
        <f>SUM('Month (Million m3)'!AD70:AD72)</f>
        <v>0</v>
      </c>
      <c r="AE28" s="116">
        <f>SUM('Month (Million m3)'!AE70:AE72)</f>
        <v>0</v>
      </c>
      <c r="AF28" s="117">
        <f>SUM('Month (Million m3)'!AF70:AF72)</f>
        <v>0</v>
      </c>
      <c r="AG28" s="116">
        <f>SUM('Month (Million m3)'!AG70:AG72)</f>
        <v>2164.7799999999997</v>
      </c>
    </row>
    <row r="29" spans="1:33" ht="20.25" customHeight="1" x14ac:dyDescent="0.35">
      <c r="A29" s="144" t="s">
        <v>468</v>
      </c>
      <c r="B29" s="125">
        <f>SUM('Month (Million m3)'!B73:B75)</f>
        <v>116.16</v>
      </c>
      <c r="C29" s="125">
        <f>SUM('Month (Million m3)'!C73:C75)</f>
        <v>0</v>
      </c>
      <c r="D29" s="116">
        <f>SUM('Month (Million m3)'!D73:D75)</f>
        <v>0</v>
      </c>
      <c r="E29" s="116">
        <f>SUM('Month (Million m3)'!E73:E75)</f>
        <v>211.45999999999998</v>
      </c>
      <c r="F29" s="116">
        <f>SUM('Month (Million m3)'!F73:F75)</f>
        <v>2417.56</v>
      </c>
      <c r="G29" s="116">
        <f>SUM('Month (Million m3)'!G73:G75)</f>
        <v>0</v>
      </c>
      <c r="H29" s="116">
        <f>SUM('Month (Million m3)'!H73:H75)</f>
        <v>0</v>
      </c>
      <c r="I29" s="116">
        <f>SUM('Month (Million m3)'!I73:I75)</f>
        <v>2629.0199999999995</v>
      </c>
      <c r="J29" s="117">
        <f>SUM('Month (Million m3)'!J73:J75)</f>
        <v>2745.1799999999994</v>
      </c>
      <c r="K29" s="116">
        <f>SUM('Month (Million m3)'!K73:K75)</f>
        <v>112.17999999999999</v>
      </c>
      <c r="L29" s="116">
        <v>0</v>
      </c>
      <c r="M29" s="116">
        <f>SUM('Month (Million m3)'!M73:M75)</f>
        <v>0</v>
      </c>
      <c r="N29" s="116">
        <f>SUM('Month (Million m3)'!N73:N75)</f>
        <v>0</v>
      </c>
      <c r="O29" s="116">
        <v>0</v>
      </c>
      <c r="P29" s="116"/>
      <c r="Q29" s="116">
        <f>SUM('Month (Million m3)'!Q73:Q75)</f>
        <v>0</v>
      </c>
      <c r="R29" s="116">
        <f>SUM('Month (Million m3)'!R73:R75)</f>
        <v>0</v>
      </c>
      <c r="S29" s="116">
        <f>SUM('Month (Million m3)'!S177:S179)</f>
        <v>0</v>
      </c>
      <c r="T29" s="116">
        <v>0</v>
      </c>
      <c r="U29" s="116">
        <f>SUM('Month (Million m3)'!U177:U179)</f>
        <v>0</v>
      </c>
      <c r="V29" s="116">
        <f>SUM('Month (Million m3)'!V73:V75)</f>
        <v>0</v>
      </c>
      <c r="W29" s="116">
        <f>SUM('Month (Million m3)'!W73:W75)</f>
        <v>0</v>
      </c>
      <c r="X29" s="116">
        <f>SUM('Month (Million m3)'!X73:X75)</f>
        <v>0</v>
      </c>
      <c r="Y29" s="116">
        <f>SUM('Month (Million m3)'!Y73:Y75)</f>
        <v>0</v>
      </c>
      <c r="Z29" s="116">
        <f>SUM('Month (Million m3)'!Z73:Z75)</f>
        <v>0</v>
      </c>
      <c r="AA29" s="116">
        <f>SUM('Month (Million m3)'!AA73:AA75)</f>
        <v>0</v>
      </c>
      <c r="AB29" s="116">
        <f>SUM('Month (Million m3)'!AB73:AB75)</f>
        <v>0</v>
      </c>
      <c r="AC29" s="116">
        <f>SUM('Month (Million m3)'!AC73:AC75)</f>
        <v>0</v>
      </c>
      <c r="AD29" s="116">
        <f>SUM('Month (Million m3)'!AD73:AD75)</f>
        <v>0</v>
      </c>
      <c r="AE29" s="116">
        <f>SUM('Month (Million m3)'!AE73:AE75)</f>
        <v>0</v>
      </c>
      <c r="AF29" s="117">
        <f>SUM('Month (Million m3)'!AF73:AF75)</f>
        <v>112.17999999999999</v>
      </c>
      <c r="AG29" s="116">
        <f>SUM('Month (Million m3)'!AG73:AG75)</f>
        <v>2857.37</v>
      </c>
    </row>
    <row r="30" spans="1:33" ht="20.25" customHeight="1" x14ac:dyDescent="0.35">
      <c r="A30" s="144" t="s">
        <v>469</v>
      </c>
      <c r="B30" s="125">
        <f>SUM('Month (Million m3)'!B76:B78)</f>
        <v>1180.25</v>
      </c>
      <c r="C30" s="125">
        <f>SUM('Month (Million m3)'!C76:C78)</f>
        <v>0</v>
      </c>
      <c r="D30" s="116">
        <f>SUM('Month (Million m3)'!D76:D78)</f>
        <v>0</v>
      </c>
      <c r="E30" s="116">
        <f>SUM('Month (Million m3)'!E76:E78)</f>
        <v>131.74</v>
      </c>
      <c r="F30" s="116">
        <f>SUM('Month (Million m3)'!F76:F78)</f>
        <v>3007.04</v>
      </c>
      <c r="G30" s="116">
        <f>SUM('Month (Million m3)'!G76:G78)</f>
        <v>0</v>
      </c>
      <c r="H30" s="116">
        <f>SUM('Month (Million m3)'!H76:H78)</f>
        <v>0</v>
      </c>
      <c r="I30" s="116">
        <f>SUM('Month (Million m3)'!I76:I78)</f>
        <v>3138.78</v>
      </c>
      <c r="J30" s="117">
        <f>SUM('Month (Million m3)'!J76:J78)</f>
        <v>4319.0300000000007</v>
      </c>
      <c r="K30" s="116">
        <f>SUM('Month (Million m3)'!K76:K78)</f>
        <v>307</v>
      </c>
      <c r="L30" s="116">
        <v>0</v>
      </c>
      <c r="M30" s="116">
        <f>SUM('Month (Million m3)'!M76:M78)</f>
        <v>0</v>
      </c>
      <c r="N30" s="116">
        <f>SUM('Month (Million m3)'!N76:N78)</f>
        <v>0</v>
      </c>
      <c r="O30" s="116">
        <v>0</v>
      </c>
      <c r="P30" s="116"/>
      <c r="Q30" s="116">
        <f>SUM('Month (Million m3)'!Q76:Q78)</f>
        <v>0</v>
      </c>
      <c r="R30" s="116">
        <f>SUM('Month (Million m3)'!R76:R78)</f>
        <v>0</v>
      </c>
      <c r="S30" s="116">
        <f>SUM('Month (Million m3)'!S178:S180)</f>
        <v>0</v>
      </c>
      <c r="T30" s="116">
        <v>0</v>
      </c>
      <c r="U30" s="116">
        <f>SUM('Month (Million m3)'!U178:U180)</f>
        <v>0</v>
      </c>
      <c r="V30" s="116">
        <f>SUM('Month (Million m3)'!V76:V78)</f>
        <v>0</v>
      </c>
      <c r="W30" s="116">
        <f>SUM('Month (Million m3)'!W76:W78)</f>
        <v>0</v>
      </c>
      <c r="X30" s="116">
        <f>SUM('Month (Million m3)'!X76:X78)</f>
        <v>0</v>
      </c>
      <c r="Y30" s="116">
        <f>SUM('Month (Million m3)'!Y76:Y78)</f>
        <v>0</v>
      </c>
      <c r="Z30" s="116">
        <f>SUM('Month (Million m3)'!Z76:Z78)</f>
        <v>0</v>
      </c>
      <c r="AA30" s="116">
        <f>SUM('Month (Million m3)'!AA76:AA78)</f>
        <v>0</v>
      </c>
      <c r="AB30" s="116">
        <f>SUM('Month (Million m3)'!AB76:AB78)</f>
        <v>0</v>
      </c>
      <c r="AC30" s="116">
        <f>SUM('Month (Million m3)'!AC76:AC78)</f>
        <v>80.459999999999994</v>
      </c>
      <c r="AD30" s="116">
        <f>SUM('Month (Million m3)'!AD76:AD78)</f>
        <v>0</v>
      </c>
      <c r="AE30" s="116">
        <f>SUM('Month (Million m3)'!AE76:AE78)</f>
        <v>0</v>
      </c>
      <c r="AF30" s="117">
        <f>SUM('Month (Million m3)'!AF76:AF78)</f>
        <v>387.46000000000004</v>
      </c>
      <c r="AG30" s="116">
        <f>SUM('Month (Million m3)'!AG76:AG78)</f>
        <v>4706.4699999999993</v>
      </c>
    </row>
    <row r="31" spans="1:33" ht="20.25" customHeight="1" x14ac:dyDescent="0.35">
      <c r="A31" s="144" t="s">
        <v>470</v>
      </c>
      <c r="B31" s="125">
        <f>SUM('Month (Million m3)'!B79:B81)</f>
        <v>2436.21</v>
      </c>
      <c r="C31" s="125">
        <f>SUM('Month (Million m3)'!C79:C81)</f>
        <v>0</v>
      </c>
      <c r="D31" s="116">
        <f>SUM('Month (Million m3)'!D79:D81)</f>
        <v>0</v>
      </c>
      <c r="E31" s="116">
        <f>SUM('Month (Million m3)'!E79:E81)</f>
        <v>130.93</v>
      </c>
      <c r="F31" s="116">
        <f>SUM('Month (Million m3)'!F79:F81)</f>
        <v>2889.2</v>
      </c>
      <c r="G31" s="116">
        <f>SUM('Month (Million m3)'!G79:G81)</f>
        <v>0</v>
      </c>
      <c r="H31" s="116">
        <f>SUM('Month (Million m3)'!H79:H81)</f>
        <v>0</v>
      </c>
      <c r="I31" s="116">
        <f>SUM('Month (Million m3)'!I79:I81)</f>
        <v>3020.13</v>
      </c>
      <c r="J31" s="117">
        <f>SUM('Month (Million m3)'!J79:J81)</f>
        <v>5456.34</v>
      </c>
      <c r="K31" s="116">
        <f>SUM('Month (Million m3)'!K79:K81)</f>
        <v>538.76</v>
      </c>
      <c r="L31" s="116">
        <v>0</v>
      </c>
      <c r="M31" s="116">
        <f>SUM('Month (Million m3)'!M79:M81)</f>
        <v>0</v>
      </c>
      <c r="N31" s="116">
        <f>SUM('Month (Million m3)'!N79:N81)</f>
        <v>0</v>
      </c>
      <c r="O31" s="116">
        <v>0</v>
      </c>
      <c r="P31" s="116"/>
      <c r="Q31" s="116">
        <f>SUM('Month (Million m3)'!Q79:Q81)</f>
        <v>0</v>
      </c>
      <c r="R31" s="116">
        <f>SUM('Month (Million m3)'!R79:R81)</f>
        <v>226.89</v>
      </c>
      <c r="S31" s="116">
        <f>SUM('Month (Million m3)'!S179:S181)</f>
        <v>0</v>
      </c>
      <c r="T31" s="116">
        <v>0</v>
      </c>
      <c r="U31" s="116">
        <f>SUM('Month (Million m3)'!U179:U181)</f>
        <v>0</v>
      </c>
      <c r="V31" s="116">
        <f>SUM('Month (Million m3)'!V79:V81)</f>
        <v>0</v>
      </c>
      <c r="W31" s="116">
        <f>SUM('Month (Million m3)'!W79:W81)</f>
        <v>0</v>
      </c>
      <c r="X31" s="116">
        <f>SUM('Month (Million m3)'!X79:X81)</f>
        <v>0</v>
      </c>
      <c r="Y31" s="116">
        <f>SUM('Month (Million m3)'!Y79:Y81)</f>
        <v>0</v>
      </c>
      <c r="Z31" s="116">
        <f>SUM('Month (Million m3)'!Z79:Z81)</f>
        <v>0</v>
      </c>
      <c r="AA31" s="116">
        <f>SUM('Month (Million m3)'!AA79:AA81)</f>
        <v>0</v>
      </c>
      <c r="AB31" s="116">
        <f>SUM('Month (Million m3)'!AB79:AB81)</f>
        <v>0</v>
      </c>
      <c r="AC31" s="116">
        <f>SUM('Month (Million m3)'!AC79:AC81)</f>
        <v>227.78</v>
      </c>
      <c r="AD31" s="116">
        <f>SUM('Month (Million m3)'!AD79:AD81)</f>
        <v>0</v>
      </c>
      <c r="AE31" s="116">
        <f>SUM('Month (Million m3)'!AE79:AE81)</f>
        <v>0</v>
      </c>
      <c r="AF31" s="117">
        <f>SUM('Month (Million m3)'!AF79:AF81)</f>
        <v>993.43000000000006</v>
      </c>
      <c r="AG31" s="116">
        <f>SUM('Month (Million m3)'!AG79:AG81)</f>
        <v>6449.7699999999986</v>
      </c>
    </row>
    <row r="32" spans="1:33" ht="20.25" customHeight="1" x14ac:dyDescent="0.35">
      <c r="A32" s="144" t="s">
        <v>471</v>
      </c>
      <c r="B32" s="125">
        <f>SUM('Month (Million m3)'!B82:B84)</f>
        <v>91.2</v>
      </c>
      <c r="C32" s="125">
        <f>SUM('Month (Million m3)'!C82:C84)</f>
        <v>0</v>
      </c>
      <c r="D32" s="116">
        <f>SUM('Month (Million m3)'!D82:D84)</f>
        <v>0</v>
      </c>
      <c r="E32" s="116">
        <f>SUM('Month (Million m3)'!E82:E84)</f>
        <v>110.39</v>
      </c>
      <c r="F32" s="116">
        <f>SUM('Month (Million m3)'!F82:F84)</f>
        <v>2107.8000000000002</v>
      </c>
      <c r="G32" s="116">
        <f>SUM('Month (Million m3)'!G82:G84)</f>
        <v>0</v>
      </c>
      <c r="H32" s="116">
        <f>SUM('Month (Million m3)'!H82:H84)</f>
        <v>0</v>
      </c>
      <c r="I32" s="116">
        <f>SUM('Month (Million m3)'!I82:I84)</f>
        <v>2218.19</v>
      </c>
      <c r="J32" s="117">
        <f>SUM('Month (Million m3)'!J82:J84)</f>
        <v>2309.3900000000003</v>
      </c>
      <c r="K32" s="116">
        <f>SUM('Month (Million m3)'!K82:K84)</f>
        <v>505.88</v>
      </c>
      <c r="L32" s="116">
        <v>0</v>
      </c>
      <c r="M32" s="116">
        <f>SUM('Month (Million m3)'!M82:M84)</f>
        <v>0</v>
      </c>
      <c r="N32" s="116">
        <f>SUM('Month (Million m3)'!N82:N84)</f>
        <v>0</v>
      </c>
      <c r="O32" s="116">
        <v>0</v>
      </c>
      <c r="P32" s="116"/>
      <c r="Q32" s="116">
        <f>SUM('Month (Million m3)'!Q82:Q84)</f>
        <v>0</v>
      </c>
      <c r="R32" s="116">
        <f>SUM('Month (Million m3)'!R82:R84)</f>
        <v>174.17</v>
      </c>
      <c r="S32" s="116">
        <f>SUM('Month (Million m3)'!S180:S182)</f>
        <v>0</v>
      </c>
      <c r="T32" s="116">
        <v>0</v>
      </c>
      <c r="U32" s="116">
        <f>SUM('Month (Million m3)'!U180:U182)</f>
        <v>0</v>
      </c>
      <c r="V32" s="116">
        <f>SUM('Month (Million m3)'!V82:V84)</f>
        <v>0</v>
      </c>
      <c r="W32" s="116">
        <f>SUM('Month (Million m3)'!W82:W84)</f>
        <v>0</v>
      </c>
      <c r="X32" s="116">
        <f>SUM('Month (Million m3)'!X82:X84)</f>
        <v>0</v>
      </c>
      <c r="Y32" s="116">
        <f>SUM('Month (Million m3)'!Y82:Y84)</f>
        <v>0</v>
      </c>
      <c r="Z32" s="116">
        <f>SUM('Month (Million m3)'!Z82:Z84)</f>
        <v>0</v>
      </c>
      <c r="AA32" s="116">
        <f>SUM('Month (Million m3)'!AA82:AA84)</f>
        <v>0</v>
      </c>
      <c r="AB32" s="116">
        <f>SUM('Month (Million m3)'!AB82:AB84)</f>
        <v>0</v>
      </c>
      <c r="AC32" s="116">
        <f>SUM('Month (Million m3)'!AC82:AC84)</f>
        <v>0</v>
      </c>
      <c r="AD32" s="116">
        <f>SUM('Month (Million m3)'!AD82:AD84)</f>
        <v>0</v>
      </c>
      <c r="AE32" s="116">
        <f>SUM('Month (Million m3)'!AE82:AE84)</f>
        <v>0</v>
      </c>
      <c r="AF32" s="117">
        <f>SUM('Month (Million m3)'!AF82:AF84)</f>
        <v>680.05</v>
      </c>
      <c r="AG32" s="116">
        <f>SUM('Month (Million m3)'!AG82:AG84)</f>
        <v>2989.44</v>
      </c>
    </row>
    <row r="33" spans="1:33" ht="20.25" customHeight="1" x14ac:dyDescent="0.35">
      <c r="A33" s="144" t="s">
        <v>472</v>
      </c>
      <c r="B33" s="125">
        <f>SUM('Month (Million m3)'!B85:B87)</f>
        <v>70.400000000000006</v>
      </c>
      <c r="C33" s="125">
        <f>SUM('Month (Million m3)'!C85:C87)</f>
        <v>0</v>
      </c>
      <c r="D33" s="116">
        <f>SUM('Month (Million m3)'!D85:D87)</f>
        <v>83.83</v>
      </c>
      <c r="E33" s="116">
        <f>SUM('Month (Million m3)'!E85:E87)</f>
        <v>42.83</v>
      </c>
      <c r="F33" s="116">
        <f>SUM('Month (Million m3)'!F85:F87)</f>
        <v>2605.16</v>
      </c>
      <c r="G33" s="116">
        <f>SUM('Month (Million m3)'!G85:G87)</f>
        <v>0</v>
      </c>
      <c r="H33" s="116">
        <f>SUM('Month (Million m3)'!H85:H87)</f>
        <v>0</v>
      </c>
      <c r="I33" s="116">
        <f>SUM('Month (Million m3)'!I85:I87)</f>
        <v>2731.8199999999997</v>
      </c>
      <c r="J33" s="117">
        <f>SUM('Month (Million m3)'!J85:J87)</f>
        <v>2802.22</v>
      </c>
      <c r="K33" s="116">
        <f>SUM('Month (Million m3)'!K85:K87)</f>
        <v>295.5</v>
      </c>
      <c r="L33" s="116">
        <v>0</v>
      </c>
      <c r="M33" s="116">
        <f>SUM('Month (Million m3)'!M85:M87)</f>
        <v>0</v>
      </c>
      <c r="N33" s="116">
        <f>SUM('Month (Million m3)'!N85:N87)</f>
        <v>0</v>
      </c>
      <c r="O33" s="116">
        <v>0</v>
      </c>
      <c r="P33" s="116"/>
      <c r="Q33" s="116">
        <f>SUM('Month (Million m3)'!Q85:Q87)</f>
        <v>0</v>
      </c>
      <c r="R33" s="116">
        <f>SUM('Month (Million m3)'!R85:R87)</f>
        <v>246.90999999999997</v>
      </c>
      <c r="S33" s="116">
        <f>SUM('Month (Million m3)'!S181:S183)</f>
        <v>0</v>
      </c>
      <c r="T33" s="116">
        <v>0</v>
      </c>
      <c r="U33" s="116">
        <f>SUM('Month (Million m3)'!U181:U183)</f>
        <v>0</v>
      </c>
      <c r="V33" s="116">
        <f>SUM('Month (Million m3)'!V85:V87)</f>
        <v>0</v>
      </c>
      <c r="W33" s="116">
        <f>SUM('Month (Million m3)'!W85:W87)</f>
        <v>0</v>
      </c>
      <c r="X33" s="116">
        <f>SUM('Month (Million m3)'!X85:X87)</f>
        <v>0</v>
      </c>
      <c r="Y33" s="116">
        <f>SUM('Month (Million m3)'!Y85:Y87)</f>
        <v>0</v>
      </c>
      <c r="Z33" s="116">
        <f>SUM('Month (Million m3)'!Z85:Z87)</f>
        <v>0</v>
      </c>
      <c r="AA33" s="116">
        <f>SUM('Month (Million m3)'!AA85:AA87)</f>
        <v>0</v>
      </c>
      <c r="AB33" s="116">
        <f>SUM('Month (Million m3)'!AB85:AB87)</f>
        <v>0</v>
      </c>
      <c r="AC33" s="116">
        <f>SUM('Month (Million m3)'!AC85:AC87)</f>
        <v>103.26</v>
      </c>
      <c r="AD33" s="116">
        <f>SUM('Month (Million m3)'!AD85:AD87)</f>
        <v>0</v>
      </c>
      <c r="AE33" s="116">
        <f>SUM('Month (Million m3)'!AE85:AE87)</f>
        <v>0</v>
      </c>
      <c r="AF33" s="117">
        <f>SUM('Month (Million m3)'!AF85:AF87)</f>
        <v>645.67000000000007</v>
      </c>
      <c r="AG33" s="116">
        <f>SUM('Month (Million m3)'!AG85:AG87)</f>
        <v>3447.88</v>
      </c>
    </row>
    <row r="34" spans="1:33" ht="20.25" customHeight="1" x14ac:dyDescent="0.35">
      <c r="A34" s="144" t="s">
        <v>473</v>
      </c>
      <c r="B34" s="125">
        <f>SUM('Month (Million m3)'!B88:B90)</f>
        <v>189.7</v>
      </c>
      <c r="C34" s="125">
        <f>SUM('Month (Million m3)'!C88:C90)</f>
        <v>839.98</v>
      </c>
      <c r="D34" s="116">
        <f>SUM('Month (Million m3)'!D88:D90)</f>
        <v>3912.82</v>
      </c>
      <c r="E34" s="116">
        <f>SUM('Month (Million m3)'!E88:E90)</f>
        <v>28.79</v>
      </c>
      <c r="F34" s="116">
        <f>SUM('Month (Million m3)'!F88:F90)</f>
        <v>2091.4</v>
      </c>
      <c r="G34" s="116">
        <f>SUM('Month (Million m3)'!G88:G90)</f>
        <v>0</v>
      </c>
      <c r="H34" s="116">
        <f>SUM('Month (Million m3)'!H88:H90)</f>
        <v>0</v>
      </c>
      <c r="I34" s="116">
        <f>SUM('Month (Million m3)'!I88:I90)</f>
        <v>6033.01</v>
      </c>
      <c r="J34" s="117">
        <f>SUM('Month (Million m3)'!J88:J90)</f>
        <v>7062.6900000000005</v>
      </c>
      <c r="K34" s="116">
        <f>SUM('Month (Million m3)'!K88:K90)</f>
        <v>557.66</v>
      </c>
      <c r="L34" s="116">
        <v>0</v>
      </c>
      <c r="M34" s="116">
        <f>SUM('Month (Million m3)'!M88:M90)</f>
        <v>0</v>
      </c>
      <c r="N34" s="116">
        <f>SUM('Month (Million m3)'!N88:N90)</f>
        <v>0</v>
      </c>
      <c r="O34" s="116">
        <v>0</v>
      </c>
      <c r="P34" s="116"/>
      <c r="Q34" s="116">
        <f>SUM('Month (Million m3)'!Q88:Q90)</f>
        <v>0</v>
      </c>
      <c r="R34" s="116">
        <f>SUM('Month (Million m3)'!R88:R90)</f>
        <v>493.90999999999997</v>
      </c>
      <c r="S34" s="116">
        <f>SUM('Month (Million m3)'!S182:S184)</f>
        <v>0</v>
      </c>
      <c r="T34" s="116">
        <v>0</v>
      </c>
      <c r="U34" s="116">
        <f>SUM('Month (Million m3)'!U182:U184)</f>
        <v>0</v>
      </c>
      <c r="V34" s="116">
        <f>SUM('Month (Million m3)'!V88:V90)</f>
        <v>0</v>
      </c>
      <c r="W34" s="116">
        <f>SUM('Month (Million m3)'!W88:W90)</f>
        <v>0</v>
      </c>
      <c r="X34" s="116">
        <f>SUM('Month (Million m3)'!X88:X90)</f>
        <v>0</v>
      </c>
      <c r="Y34" s="116">
        <f>SUM('Month (Million m3)'!Y88:Y90)</f>
        <v>0</v>
      </c>
      <c r="Z34" s="116">
        <f>SUM('Month (Million m3)'!Z88:Z90)</f>
        <v>71.36</v>
      </c>
      <c r="AA34" s="116">
        <f>SUM('Month (Million m3)'!AA88:AA90)</f>
        <v>0</v>
      </c>
      <c r="AB34" s="116">
        <f>SUM('Month (Million m3)'!AB88:AB90)</f>
        <v>0</v>
      </c>
      <c r="AC34" s="116">
        <f>SUM('Month (Million m3)'!AC88:AC90)</f>
        <v>0</v>
      </c>
      <c r="AD34" s="116">
        <f>SUM('Month (Million m3)'!AD88:AD90)</f>
        <v>0</v>
      </c>
      <c r="AE34" s="116">
        <f>SUM('Month (Million m3)'!AE88:AE90)</f>
        <v>0</v>
      </c>
      <c r="AF34" s="117">
        <f>SUM('Month (Million m3)'!AF88:AF90)</f>
        <v>1122.9299999999998</v>
      </c>
      <c r="AG34" s="116">
        <f>SUM('Month (Million m3)'!AG88:AG90)</f>
        <v>8185.6200000000008</v>
      </c>
    </row>
    <row r="35" spans="1:33" ht="20.25" customHeight="1" x14ac:dyDescent="0.35">
      <c r="A35" s="144" t="s">
        <v>474</v>
      </c>
      <c r="B35" s="125">
        <f>SUM('Month (Million m3)'!B91:B93)</f>
        <v>318.77999999999997</v>
      </c>
      <c r="C35" s="125">
        <f>SUM('Month (Million m3)'!C91:C93)</f>
        <v>2166.9299999999998</v>
      </c>
      <c r="D35" s="116">
        <f>SUM('Month (Million m3)'!D91:D93)</f>
        <v>4340.99</v>
      </c>
      <c r="E35" s="116">
        <f>SUM('Month (Million m3)'!E91:E93)</f>
        <v>42.34</v>
      </c>
      <c r="F35" s="116">
        <f>SUM('Month (Million m3)'!F91:F93)</f>
        <v>2526.3200000000002</v>
      </c>
      <c r="G35" s="116">
        <f>SUM('Month (Million m3)'!G91:G93)</f>
        <v>0</v>
      </c>
      <c r="H35" s="116">
        <f>SUM('Month (Million m3)'!H91:H93)</f>
        <v>0</v>
      </c>
      <c r="I35" s="116">
        <f>SUM('Month (Million m3)'!I91:I93)</f>
        <v>6909.65</v>
      </c>
      <c r="J35" s="117">
        <f>SUM('Month (Million m3)'!J91:J93)</f>
        <v>9395.36</v>
      </c>
      <c r="K35" s="116">
        <f>SUM('Month (Million m3)'!K91:K93)</f>
        <v>333.14</v>
      </c>
      <c r="L35" s="116">
        <v>0</v>
      </c>
      <c r="M35" s="116">
        <f>SUM('Month (Million m3)'!M91:M93)</f>
        <v>0</v>
      </c>
      <c r="N35" s="116">
        <f>SUM('Month (Million m3)'!N91:N93)</f>
        <v>0</v>
      </c>
      <c r="O35" s="116">
        <v>0</v>
      </c>
      <c r="P35" s="116"/>
      <c r="Q35" s="116">
        <f>SUM('Month (Million m3)'!Q91:Q93)</f>
        <v>0</v>
      </c>
      <c r="R35" s="116">
        <f>SUM('Month (Million m3)'!R91:R93)</f>
        <v>144.75</v>
      </c>
      <c r="S35" s="116">
        <f>SUM('Month (Million m3)'!S183:S185)</f>
        <v>0</v>
      </c>
      <c r="T35" s="116">
        <v>0</v>
      </c>
      <c r="U35" s="116">
        <f>SUM('Month (Million m3)'!U183:U185)</f>
        <v>0</v>
      </c>
      <c r="V35" s="116">
        <f>SUM('Month (Million m3)'!V91:V93)</f>
        <v>0</v>
      </c>
      <c r="W35" s="116">
        <f>SUM('Month (Million m3)'!W91:W93)</f>
        <v>0</v>
      </c>
      <c r="X35" s="116">
        <f>SUM('Month (Million m3)'!X91:X93)</f>
        <v>0</v>
      </c>
      <c r="Y35" s="116">
        <f>SUM('Month (Million m3)'!Y91:Y93)</f>
        <v>0</v>
      </c>
      <c r="Z35" s="116">
        <f>SUM('Month (Million m3)'!Z91:Z93)</f>
        <v>230.91</v>
      </c>
      <c r="AA35" s="116">
        <f>SUM('Month (Million m3)'!AA91:AA93)</f>
        <v>0</v>
      </c>
      <c r="AB35" s="116">
        <f>SUM('Month (Million m3)'!AB91:AB93)</f>
        <v>0</v>
      </c>
      <c r="AC35" s="116">
        <f>SUM('Month (Million m3)'!AC91:AC93)</f>
        <v>75.38000000000001</v>
      </c>
      <c r="AD35" s="116">
        <f>SUM('Month (Million m3)'!AD91:AD93)</f>
        <v>0</v>
      </c>
      <c r="AE35" s="116">
        <f>SUM('Month (Million m3)'!AE91:AE93)</f>
        <v>0</v>
      </c>
      <c r="AF35" s="117">
        <f>SUM('Month (Million m3)'!AF91:AF93)</f>
        <v>784.18</v>
      </c>
      <c r="AG35" s="116">
        <f>SUM('Month (Million m3)'!AG91:AG93)</f>
        <v>10179.549999999999</v>
      </c>
    </row>
    <row r="36" spans="1:33" ht="20.25" customHeight="1" x14ac:dyDescent="0.35">
      <c r="A36" s="144" t="s">
        <v>475</v>
      </c>
      <c r="B36" s="125">
        <f>SUM('Month (Million m3)'!B94:B96)</f>
        <v>43.69</v>
      </c>
      <c r="C36" s="125">
        <f>SUM('Month (Million m3)'!C94:C96)</f>
        <v>1381.41</v>
      </c>
      <c r="D36" s="116">
        <f>SUM('Month (Million m3)'!D94:D96)</f>
        <v>2827.5199999999995</v>
      </c>
      <c r="E36" s="116">
        <f>SUM('Month (Million m3)'!E94:E96)</f>
        <v>96.65</v>
      </c>
      <c r="F36" s="116">
        <f>SUM('Month (Million m3)'!F94:F96)</f>
        <v>1160.54</v>
      </c>
      <c r="G36" s="116">
        <f>SUM('Month (Million m3)'!G94:G96)</f>
        <v>0</v>
      </c>
      <c r="H36" s="116">
        <f>SUM('Month (Million m3)'!H94:H96)</f>
        <v>0</v>
      </c>
      <c r="I36" s="116">
        <f>SUM('Month (Million m3)'!I94:I96)</f>
        <v>4084.71</v>
      </c>
      <c r="J36" s="117">
        <f>SUM('Month (Million m3)'!J94:J96)</f>
        <v>5509.81</v>
      </c>
      <c r="K36" s="116">
        <f>SUM('Month (Million m3)'!K94:K96)</f>
        <v>34.57</v>
      </c>
      <c r="L36" s="116">
        <v>0</v>
      </c>
      <c r="M36" s="116">
        <f>SUM('Month (Million m3)'!M94:M96)</f>
        <v>0</v>
      </c>
      <c r="N36" s="116">
        <f>SUM('Month (Million m3)'!N94:N96)</f>
        <v>0</v>
      </c>
      <c r="O36" s="116">
        <v>0</v>
      </c>
      <c r="P36" s="116"/>
      <c r="Q36" s="116">
        <f>SUM('Month (Million m3)'!Q94:Q96)</f>
        <v>0</v>
      </c>
      <c r="R36" s="116">
        <f>SUM('Month (Million m3)'!R94:R96)</f>
        <v>15.639999999999999</v>
      </c>
      <c r="S36" s="116">
        <f>SUM('Month (Million m3)'!S184:S186)</f>
        <v>0</v>
      </c>
      <c r="T36" s="116">
        <v>0</v>
      </c>
      <c r="U36" s="116">
        <f>SUM('Month (Million m3)'!U184:U186)</f>
        <v>0</v>
      </c>
      <c r="V36" s="116">
        <f>SUM('Month (Million m3)'!V94:V96)</f>
        <v>0</v>
      </c>
      <c r="W36" s="116">
        <f>SUM('Month (Million m3)'!W94:W96)</f>
        <v>0</v>
      </c>
      <c r="X36" s="116">
        <f>SUM('Month (Million m3)'!X94:X96)</f>
        <v>0</v>
      </c>
      <c r="Y36" s="116">
        <f>SUM('Month (Million m3)'!Y94:Y96)</f>
        <v>0</v>
      </c>
      <c r="Z36" s="116">
        <f>SUM('Month (Million m3)'!Z94:Z96)</f>
        <v>15.79</v>
      </c>
      <c r="AA36" s="116">
        <f>SUM('Month (Million m3)'!AA94:AA96)</f>
        <v>0</v>
      </c>
      <c r="AB36" s="116">
        <f>SUM('Month (Million m3)'!AB94:AB96)</f>
        <v>0</v>
      </c>
      <c r="AC36" s="116">
        <f>SUM('Month (Million m3)'!AC94:AC96)</f>
        <v>4.1500000000000004</v>
      </c>
      <c r="AD36" s="116">
        <f>SUM('Month (Million m3)'!AD94:AD96)</f>
        <v>0</v>
      </c>
      <c r="AE36" s="116">
        <f>SUM('Month (Million m3)'!AE94:AE96)</f>
        <v>0</v>
      </c>
      <c r="AF36" s="117">
        <f>SUM('Month (Million m3)'!AF94:AF96)</f>
        <v>70.16</v>
      </c>
      <c r="AG36" s="116">
        <f>SUM('Month (Million m3)'!AG94:AG96)</f>
        <v>5579.9800000000005</v>
      </c>
    </row>
    <row r="37" spans="1:33" ht="20.25" customHeight="1" x14ac:dyDescent="0.35">
      <c r="A37" s="144" t="s">
        <v>476</v>
      </c>
      <c r="B37" s="125">
        <f>SUM('Month (Million m3)'!B97:B99)</f>
        <v>6.23</v>
      </c>
      <c r="C37" s="125">
        <f>SUM('Month (Million m3)'!C97:C99)</f>
        <v>999.86</v>
      </c>
      <c r="D37" s="116">
        <f>SUM('Month (Million m3)'!D97:D99)</f>
        <v>2111.06</v>
      </c>
      <c r="E37" s="116">
        <f>SUM('Month (Million m3)'!E97:E99)</f>
        <v>84.710000000000008</v>
      </c>
      <c r="F37" s="116">
        <f>SUM('Month (Million m3)'!F97:F99)</f>
        <v>1122.1099999999999</v>
      </c>
      <c r="G37" s="116">
        <f>SUM('Month (Million m3)'!G97:G99)</f>
        <v>0</v>
      </c>
      <c r="H37" s="116">
        <f>SUM('Month (Million m3)'!H97:H99)</f>
        <v>0</v>
      </c>
      <c r="I37" s="116">
        <f>SUM('Month (Million m3)'!I97:I99)</f>
        <v>3317.88</v>
      </c>
      <c r="J37" s="117">
        <f>SUM('Month (Million m3)'!J97:J99)</f>
        <v>4323.97</v>
      </c>
      <c r="K37" s="116">
        <f>SUM('Month (Million m3)'!K97:K99)</f>
        <v>72.97</v>
      </c>
      <c r="L37" s="116">
        <v>0</v>
      </c>
      <c r="M37" s="116">
        <f>SUM('Month (Million m3)'!M97:M99)</f>
        <v>0</v>
      </c>
      <c r="N37" s="116">
        <f>SUM('Month (Million m3)'!N97:N99)</f>
        <v>0</v>
      </c>
      <c r="O37" s="116">
        <v>0</v>
      </c>
      <c r="P37" s="116"/>
      <c r="Q37" s="116">
        <f>SUM('Month (Million m3)'!Q97:Q99)</f>
        <v>0</v>
      </c>
      <c r="R37" s="116">
        <f>SUM('Month (Million m3)'!R97:R99)</f>
        <v>0</v>
      </c>
      <c r="S37" s="116">
        <f>SUM('Month (Million m3)'!S185:S187)</f>
        <v>0</v>
      </c>
      <c r="T37" s="116">
        <v>0</v>
      </c>
      <c r="U37" s="116">
        <f>SUM('Month (Million m3)'!U185:U187)</f>
        <v>0</v>
      </c>
      <c r="V37" s="116">
        <f>SUM('Month (Million m3)'!V97:V99)</f>
        <v>0</v>
      </c>
      <c r="W37" s="116">
        <f>SUM('Month (Million m3)'!W97:W99)</f>
        <v>0</v>
      </c>
      <c r="X37" s="116">
        <f>SUM('Month (Million m3)'!X97:X99)</f>
        <v>0</v>
      </c>
      <c r="Y37" s="116">
        <f>SUM('Month (Million m3)'!Y97:Y99)</f>
        <v>0</v>
      </c>
      <c r="Z37" s="116">
        <f>SUM('Month (Million m3)'!Z97:Z99)</f>
        <v>0</v>
      </c>
      <c r="AA37" s="116">
        <f>SUM('Month (Million m3)'!AA97:AA99)</f>
        <v>0</v>
      </c>
      <c r="AB37" s="116">
        <f>SUM('Month (Million m3)'!AB97:AB99)</f>
        <v>0</v>
      </c>
      <c r="AC37" s="116">
        <f>SUM('Month (Million m3)'!AC97:AC99)</f>
        <v>0</v>
      </c>
      <c r="AD37" s="116">
        <f>SUM('Month (Million m3)'!AD97:AD99)</f>
        <v>0</v>
      </c>
      <c r="AE37" s="116">
        <f>SUM('Month (Million m3)'!AE97:AE99)</f>
        <v>0</v>
      </c>
      <c r="AF37" s="117">
        <f>SUM('Month (Million m3)'!AF97:AF99)</f>
        <v>72.97</v>
      </c>
      <c r="AG37" s="116">
        <f>SUM('Month (Million m3)'!AG97:AG99)</f>
        <v>4396.95</v>
      </c>
    </row>
    <row r="38" spans="1:33" ht="20.25" customHeight="1" x14ac:dyDescent="0.35">
      <c r="A38" s="144" t="s">
        <v>477</v>
      </c>
      <c r="B38" s="125">
        <f>SUM('Month (Million m3)'!B100:B102)</f>
        <v>224.07</v>
      </c>
      <c r="C38" s="125">
        <f>SUM('Month (Million m3)'!C100:C102)</f>
        <v>2558.46</v>
      </c>
      <c r="D38" s="116">
        <f>SUM('Month (Million m3)'!D100:D102)</f>
        <v>3399.1400000000003</v>
      </c>
      <c r="E38" s="116">
        <f>SUM('Month (Million m3)'!E100:E102)</f>
        <v>750.23</v>
      </c>
      <c r="F38" s="116">
        <f>SUM('Month (Million m3)'!F100:F102)</f>
        <v>1877.15</v>
      </c>
      <c r="G38" s="116">
        <f>SUM('Month (Million m3)'!G100:G102)</f>
        <v>0</v>
      </c>
      <c r="H38" s="116">
        <f>SUM('Month (Million m3)'!H100:H102)</f>
        <v>0</v>
      </c>
      <c r="I38" s="116">
        <f>SUM('Month (Million m3)'!I100:I102)</f>
        <v>6026.5199999999995</v>
      </c>
      <c r="J38" s="117">
        <f>SUM('Month (Million m3)'!J100:J102)</f>
        <v>8809.0499999999993</v>
      </c>
      <c r="K38" s="116">
        <f>SUM('Month (Million m3)'!K100:K102)</f>
        <v>202.51999999999998</v>
      </c>
      <c r="L38" s="116">
        <v>0</v>
      </c>
      <c r="M38" s="116">
        <f>SUM('Month (Million m3)'!M100:M102)</f>
        <v>0</v>
      </c>
      <c r="N38" s="116">
        <f>SUM('Month (Million m3)'!N100:N102)</f>
        <v>0</v>
      </c>
      <c r="O38" s="116">
        <v>0</v>
      </c>
      <c r="P38" s="116"/>
      <c r="Q38" s="116">
        <f>SUM('Month (Million m3)'!Q100:Q102)</f>
        <v>0</v>
      </c>
      <c r="R38" s="116">
        <f>SUM('Month (Million m3)'!R100:R102)</f>
        <v>0</v>
      </c>
      <c r="S38" s="116">
        <f>SUM('Month (Million m3)'!S186:S188)</f>
        <v>0</v>
      </c>
      <c r="T38" s="116">
        <v>0</v>
      </c>
      <c r="U38" s="116">
        <f>SUM('Month (Million m3)'!U186:U188)</f>
        <v>0</v>
      </c>
      <c r="V38" s="116">
        <f>SUM('Month (Million m3)'!V100:V102)</f>
        <v>0</v>
      </c>
      <c r="W38" s="116">
        <f>SUM('Month (Million m3)'!W100:W102)</f>
        <v>0</v>
      </c>
      <c r="X38" s="116">
        <f>SUM('Month (Million m3)'!X100:X102)</f>
        <v>0</v>
      </c>
      <c r="Y38" s="116">
        <f>SUM('Month (Million m3)'!Y100:Y102)</f>
        <v>0</v>
      </c>
      <c r="Z38" s="116">
        <f>SUM('Month (Million m3)'!Z100:Z102)</f>
        <v>0</v>
      </c>
      <c r="AA38" s="116">
        <f>SUM('Month (Million m3)'!AA100:AA102)</f>
        <v>0</v>
      </c>
      <c r="AB38" s="116">
        <f>SUM('Month (Million m3)'!AB100:AB102)</f>
        <v>0</v>
      </c>
      <c r="AC38" s="116">
        <f>SUM('Month (Million m3)'!AC100:AC102)</f>
        <v>273.48</v>
      </c>
      <c r="AD38" s="116">
        <f>SUM('Month (Million m3)'!AD100:AD102)</f>
        <v>0</v>
      </c>
      <c r="AE38" s="116">
        <f>SUM('Month (Million m3)'!AE100:AE102)</f>
        <v>0</v>
      </c>
      <c r="AF38" s="117">
        <f>SUM('Month (Million m3)'!AF100:AF102)</f>
        <v>476</v>
      </c>
      <c r="AG38" s="116">
        <f>SUM('Month (Million m3)'!AG100:AG102)</f>
        <v>9285.06</v>
      </c>
    </row>
    <row r="39" spans="1:33" ht="20.25" customHeight="1" x14ac:dyDescent="0.35">
      <c r="A39" s="144" t="s">
        <v>478</v>
      </c>
      <c r="B39" s="125">
        <f>SUM('Month (Million m3)'!B103:B105)</f>
        <v>790.78</v>
      </c>
      <c r="C39" s="125">
        <f>SUM('Month (Million m3)'!C103:C105)</f>
        <v>3150.06</v>
      </c>
      <c r="D39" s="116">
        <f>SUM('Month (Million m3)'!D103:D105)</f>
        <v>4514.2099999999991</v>
      </c>
      <c r="E39" s="116">
        <f>SUM('Month (Million m3)'!E103:E105)</f>
        <v>748.87000000000012</v>
      </c>
      <c r="F39" s="116">
        <f>SUM('Month (Million m3)'!F103:F105)</f>
        <v>2190.4899999999998</v>
      </c>
      <c r="G39" s="116">
        <f>SUM('Month (Million m3)'!G103:G105)</f>
        <v>0</v>
      </c>
      <c r="H39" s="116">
        <f>SUM('Month (Million m3)'!H103:H105)</f>
        <v>0</v>
      </c>
      <c r="I39" s="116">
        <f>SUM('Month (Million m3)'!I103:I105)</f>
        <v>7453.57</v>
      </c>
      <c r="J39" s="117">
        <f>SUM('Month (Million m3)'!J103:J105)</f>
        <v>11394.41</v>
      </c>
      <c r="K39" s="116">
        <f>SUM('Month (Million m3)'!K103:K105)</f>
        <v>127.35</v>
      </c>
      <c r="L39" s="116">
        <v>0</v>
      </c>
      <c r="M39" s="116">
        <f>SUM('Month (Million m3)'!M103:M105)</f>
        <v>0</v>
      </c>
      <c r="N39" s="116">
        <f>SUM('Month (Million m3)'!N103:N105)</f>
        <v>0</v>
      </c>
      <c r="O39" s="116">
        <v>0</v>
      </c>
      <c r="P39" s="116"/>
      <c r="Q39" s="116">
        <f>SUM('Month (Million m3)'!Q103:Q105)</f>
        <v>0</v>
      </c>
      <c r="R39" s="116">
        <f>SUM('Month (Million m3)'!R103:R105)</f>
        <v>0</v>
      </c>
      <c r="S39" s="116">
        <f>SUM('Month (Million m3)'!S187:S189)</f>
        <v>0</v>
      </c>
      <c r="T39" s="116">
        <v>0</v>
      </c>
      <c r="U39" s="116">
        <f>SUM('Month (Million m3)'!U187:U189)</f>
        <v>0</v>
      </c>
      <c r="V39" s="116">
        <f>SUM('Month (Million m3)'!V103:V105)</f>
        <v>0</v>
      </c>
      <c r="W39" s="116">
        <f>SUM('Month (Million m3)'!W103:W105)</f>
        <v>0</v>
      </c>
      <c r="X39" s="116">
        <f>SUM('Month (Million m3)'!X103:X105)</f>
        <v>0</v>
      </c>
      <c r="Y39" s="116">
        <f>SUM('Month (Million m3)'!Y103:Y105)</f>
        <v>0</v>
      </c>
      <c r="Z39" s="116">
        <f>SUM('Month (Million m3)'!Z103:Z105)</f>
        <v>0</v>
      </c>
      <c r="AA39" s="116">
        <f>SUM('Month (Million m3)'!AA103:AA105)</f>
        <v>0</v>
      </c>
      <c r="AB39" s="116">
        <f>SUM('Month (Million m3)'!AB103:AB105)</f>
        <v>0</v>
      </c>
      <c r="AC39" s="116">
        <f>SUM('Month (Million m3)'!AC103:AC105)</f>
        <v>66.03</v>
      </c>
      <c r="AD39" s="116">
        <f>SUM('Month (Million m3)'!AD103:AD105)</f>
        <v>0</v>
      </c>
      <c r="AE39" s="116">
        <f>SUM('Month (Million m3)'!AE103:AE105)</f>
        <v>0</v>
      </c>
      <c r="AF39" s="117">
        <f>SUM('Month (Million m3)'!AF103:AF105)</f>
        <v>193.39000000000001</v>
      </c>
      <c r="AG39" s="116">
        <f>SUM('Month (Million m3)'!AG103:AG105)</f>
        <v>11587.78</v>
      </c>
    </row>
    <row r="40" spans="1:33" ht="20.25" customHeight="1" x14ac:dyDescent="0.35">
      <c r="A40" s="144" t="s">
        <v>479</v>
      </c>
      <c r="B40" s="125">
        <f>SUM('Month (Million m3)'!B106:B108)</f>
        <v>303.62</v>
      </c>
      <c r="C40" s="125">
        <f>SUM('Month (Million m3)'!C106:C108)</f>
        <v>1924.56</v>
      </c>
      <c r="D40" s="116">
        <f>SUM('Month (Million m3)'!D106:D108)</f>
        <v>2448.12</v>
      </c>
      <c r="E40" s="116">
        <f>SUM('Month (Million m3)'!E106:E108)</f>
        <v>563.9</v>
      </c>
      <c r="F40" s="116">
        <f>SUM('Month (Million m3)'!F106:F108)</f>
        <v>1701.21</v>
      </c>
      <c r="G40" s="116">
        <f>SUM('Month (Million m3)'!G106:G108)</f>
        <v>0</v>
      </c>
      <c r="H40" s="116">
        <f>SUM('Month (Million m3)'!H106:H108)</f>
        <v>0</v>
      </c>
      <c r="I40" s="116">
        <f>SUM('Month (Million m3)'!I106:I108)</f>
        <v>4713.2299999999996</v>
      </c>
      <c r="J40" s="117">
        <f>SUM('Month (Million m3)'!J106:J108)</f>
        <v>6941.41</v>
      </c>
      <c r="K40" s="116">
        <f>SUM('Month (Million m3)'!K106:K108)</f>
        <v>69.03</v>
      </c>
      <c r="L40" s="116">
        <v>0</v>
      </c>
      <c r="M40" s="116">
        <f>SUM('Month (Million m3)'!M106:M108)</f>
        <v>0</v>
      </c>
      <c r="N40" s="116">
        <f>SUM('Month (Million m3)'!N106:N108)</f>
        <v>0</v>
      </c>
      <c r="O40" s="116">
        <v>0</v>
      </c>
      <c r="P40" s="116"/>
      <c r="Q40" s="116">
        <f>SUM('Month (Million m3)'!Q106:Q108)</f>
        <v>0</v>
      </c>
      <c r="R40" s="116">
        <f>SUM('Month (Million m3)'!R106:R108)</f>
        <v>0</v>
      </c>
      <c r="S40" s="116">
        <f>SUM('Month (Million m3)'!S188:S190)</f>
        <v>0</v>
      </c>
      <c r="T40" s="116">
        <v>0</v>
      </c>
      <c r="U40" s="116">
        <f>SUM('Month (Million m3)'!U188:U190)</f>
        <v>0</v>
      </c>
      <c r="V40" s="116">
        <f>SUM('Month (Million m3)'!V106:V108)</f>
        <v>0</v>
      </c>
      <c r="W40" s="116">
        <f>SUM('Month (Million m3)'!W106:W108)</f>
        <v>0</v>
      </c>
      <c r="X40" s="116">
        <f>SUM('Month (Million m3)'!X106:X108)</f>
        <v>0</v>
      </c>
      <c r="Y40" s="116">
        <f>SUM('Month (Million m3)'!Y106:Y108)</f>
        <v>0</v>
      </c>
      <c r="Z40" s="116">
        <f>SUM('Month (Million m3)'!Z106:Z108)</f>
        <v>0</v>
      </c>
      <c r="AA40" s="116">
        <f>SUM('Month (Million m3)'!AA106:AA108)</f>
        <v>0</v>
      </c>
      <c r="AB40" s="116">
        <f>SUM('Month (Million m3)'!AB106:AB108)</f>
        <v>0</v>
      </c>
      <c r="AC40" s="116">
        <f>SUM('Month (Million m3)'!AC106:AC108)</f>
        <v>19.48</v>
      </c>
      <c r="AD40" s="116">
        <f>SUM('Month (Million m3)'!AD106:AD108)</f>
        <v>0</v>
      </c>
      <c r="AE40" s="116">
        <f>SUM('Month (Million m3)'!AE106:AE108)</f>
        <v>0</v>
      </c>
      <c r="AF40" s="117">
        <f>SUM('Month (Million m3)'!AF106:AF108)</f>
        <v>88.5</v>
      </c>
      <c r="AG40" s="116">
        <f>SUM('Month (Million m3)'!AG106:AG108)</f>
        <v>7029.91</v>
      </c>
    </row>
    <row r="41" spans="1:33" ht="20.25" customHeight="1" x14ac:dyDescent="0.35">
      <c r="A41" s="144" t="s">
        <v>480</v>
      </c>
      <c r="B41" s="125">
        <f>SUM('Month (Million m3)'!B109:B111)</f>
        <v>0.81</v>
      </c>
      <c r="C41" s="125">
        <f>SUM('Month (Million m3)'!C109:C111)</f>
        <v>1329.7</v>
      </c>
      <c r="D41" s="116">
        <f>SUM('Month (Million m3)'!D109:D111)</f>
        <v>3640.46</v>
      </c>
      <c r="E41" s="116">
        <f>SUM('Month (Million m3)'!E109:E111)</f>
        <v>463.43999999999994</v>
      </c>
      <c r="F41" s="116">
        <f>SUM('Month (Million m3)'!F109:F111)</f>
        <v>634.55999999999995</v>
      </c>
      <c r="G41" s="116">
        <f>SUM('Month (Million m3)'!G109:G111)</f>
        <v>70.55</v>
      </c>
      <c r="H41" s="116">
        <f>SUM('Month (Million m3)'!H109:H111)</f>
        <v>0</v>
      </c>
      <c r="I41" s="116">
        <f>SUM('Month (Million m3)'!I109:I111)</f>
        <v>4809</v>
      </c>
      <c r="J41" s="117">
        <f>SUM('Month (Million m3)'!J109:J111)</f>
        <v>6139.51</v>
      </c>
      <c r="K41" s="116">
        <f>SUM('Month (Million m3)'!K109:K111)</f>
        <v>21.62</v>
      </c>
      <c r="L41" s="116">
        <v>0</v>
      </c>
      <c r="M41" s="116">
        <f>SUM('Month (Million m3)'!M109:M111)</f>
        <v>0</v>
      </c>
      <c r="N41" s="116">
        <f>SUM('Month (Million m3)'!N109:N111)</f>
        <v>0</v>
      </c>
      <c r="O41" s="116">
        <v>0</v>
      </c>
      <c r="P41" s="116"/>
      <c r="Q41" s="116">
        <f>SUM('Month (Million m3)'!Q109:Q111)</f>
        <v>0</v>
      </c>
      <c r="R41" s="116">
        <f>SUM('Month (Million m3)'!R109:R111)</f>
        <v>0</v>
      </c>
      <c r="S41" s="116">
        <f>SUM('Month (Million m3)'!S189:S191)</f>
        <v>0</v>
      </c>
      <c r="T41" s="116">
        <v>0</v>
      </c>
      <c r="U41" s="116">
        <f>SUM('Month (Million m3)'!U189:U191)</f>
        <v>0</v>
      </c>
      <c r="V41" s="116">
        <f>SUM('Month (Million m3)'!V109:V111)</f>
        <v>0</v>
      </c>
      <c r="W41" s="116">
        <f>SUM('Month (Million m3)'!W109:W111)</f>
        <v>0</v>
      </c>
      <c r="X41" s="116">
        <f>SUM('Month (Million m3)'!X109:X111)</f>
        <v>0</v>
      </c>
      <c r="Y41" s="116">
        <f>SUM('Month (Million m3)'!Y109:Y111)</f>
        <v>0</v>
      </c>
      <c r="Z41" s="116">
        <f>SUM('Month (Million m3)'!Z109:Z111)</f>
        <v>0</v>
      </c>
      <c r="AA41" s="116">
        <f>SUM('Month (Million m3)'!AA109:AA111)</f>
        <v>0</v>
      </c>
      <c r="AB41" s="116">
        <f>SUM('Month (Million m3)'!AB109:AB111)</f>
        <v>0</v>
      </c>
      <c r="AC41" s="116">
        <f>SUM('Month (Million m3)'!AC109:AC111)</f>
        <v>52.03</v>
      </c>
      <c r="AD41" s="116">
        <f>SUM('Month (Million m3)'!AD109:AD111)</f>
        <v>0</v>
      </c>
      <c r="AE41" s="116">
        <f>SUM('Month (Million m3)'!AE109:AE111)</f>
        <v>0</v>
      </c>
      <c r="AF41" s="117">
        <f>SUM('Month (Million m3)'!AF109:AF111)</f>
        <v>73.650000000000006</v>
      </c>
      <c r="AG41" s="116">
        <f>SUM('Month (Million m3)'!AG109:AG111)</f>
        <v>6213.1500000000005</v>
      </c>
    </row>
    <row r="42" spans="1:33" ht="20.25" customHeight="1" x14ac:dyDescent="0.35">
      <c r="A42" s="144" t="s">
        <v>481</v>
      </c>
      <c r="B42" s="125">
        <f>SUM('Month (Million m3)'!B112:B114)</f>
        <v>31.61</v>
      </c>
      <c r="C42" s="125">
        <f>SUM('Month (Million m3)'!C112:C114)</f>
        <v>2035.2600000000002</v>
      </c>
      <c r="D42" s="116">
        <f>SUM('Month (Million m3)'!D112:D114)</f>
        <v>5194.7299999999996</v>
      </c>
      <c r="E42" s="116">
        <f>SUM('Month (Million m3)'!E112:E114)</f>
        <v>677.77</v>
      </c>
      <c r="F42" s="116">
        <f>SUM('Month (Million m3)'!F112:F114)</f>
        <v>2750.37</v>
      </c>
      <c r="G42" s="116">
        <f>SUM('Month (Million m3)'!G112:G114)</f>
        <v>87.38</v>
      </c>
      <c r="H42" s="116">
        <f>SUM('Month (Million m3)'!H112:H114)</f>
        <v>0</v>
      </c>
      <c r="I42" s="116">
        <f>SUM('Month (Million m3)'!I112:I114)</f>
        <v>8710.27</v>
      </c>
      <c r="J42" s="117">
        <f>SUM('Month (Million m3)'!J112:J114)</f>
        <v>10777.14</v>
      </c>
      <c r="K42" s="116">
        <f>SUM('Month (Million m3)'!K112:K114)</f>
        <v>73.319999999999993</v>
      </c>
      <c r="L42" s="116">
        <v>0</v>
      </c>
      <c r="M42" s="116">
        <f>SUM('Month (Million m3)'!M112:M114)</f>
        <v>0</v>
      </c>
      <c r="N42" s="116">
        <f>SUM('Month (Million m3)'!N112:N114)</f>
        <v>0</v>
      </c>
      <c r="O42" s="116">
        <v>0</v>
      </c>
      <c r="P42" s="116"/>
      <c r="Q42" s="116">
        <f>SUM('Month (Million m3)'!Q112:Q114)</f>
        <v>0</v>
      </c>
      <c r="R42" s="116">
        <f>SUM('Month (Million m3)'!R112:R114)</f>
        <v>0</v>
      </c>
      <c r="S42" s="116">
        <f>SUM('Month (Million m3)'!S190:S192)</f>
        <v>0</v>
      </c>
      <c r="T42" s="116">
        <v>0</v>
      </c>
      <c r="U42" s="116">
        <f>SUM('Month (Million m3)'!U190:U192)</f>
        <v>0</v>
      </c>
      <c r="V42" s="116">
        <f>SUM('Month (Million m3)'!V112:V114)</f>
        <v>0</v>
      </c>
      <c r="W42" s="116">
        <f>SUM('Month (Million m3)'!W112:W114)</f>
        <v>0</v>
      </c>
      <c r="X42" s="116">
        <f>SUM('Month (Million m3)'!X112:X114)</f>
        <v>0</v>
      </c>
      <c r="Y42" s="116">
        <f>SUM('Month (Million m3)'!Y112:Y114)</f>
        <v>0</v>
      </c>
      <c r="Z42" s="116">
        <f>SUM('Month (Million m3)'!Z112:Z114)</f>
        <v>0</v>
      </c>
      <c r="AA42" s="116">
        <f>SUM('Month (Million m3)'!AA112:AA114)</f>
        <v>0</v>
      </c>
      <c r="AB42" s="116">
        <f>SUM('Month (Million m3)'!AB112:AB114)</f>
        <v>0</v>
      </c>
      <c r="AC42" s="116">
        <f>SUM('Month (Million m3)'!AC112:AC114)</f>
        <v>405.91999999999996</v>
      </c>
      <c r="AD42" s="116">
        <f>SUM('Month (Million m3)'!AD112:AD114)</f>
        <v>0</v>
      </c>
      <c r="AE42" s="116">
        <f>SUM('Month (Million m3)'!AE112:AE114)</f>
        <v>0</v>
      </c>
      <c r="AF42" s="117">
        <f>SUM('Month (Million m3)'!AF112:AF114)</f>
        <v>479.24</v>
      </c>
      <c r="AG42" s="116">
        <f>SUM('Month (Million m3)'!AG112:AG114)</f>
        <v>11256.369999999999</v>
      </c>
    </row>
    <row r="43" spans="1:33" ht="20.25" customHeight="1" x14ac:dyDescent="0.35">
      <c r="A43" s="144" t="s">
        <v>482</v>
      </c>
      <c r="B43" s="125">
        <f>SUM('Month (Million m3)'!B115:B117)</f>
        <v>134.54</v>
      </c>
      <c r="C43" s="125">
        <f>SUM('Month (Million m3)'!C115:C117)</f>
        <v>2375.02</v>
      </c>
      <c r="D43" s="116">
        <f>SUM('Month (Million m3)'!D115:D117)</f>
        <v>5498.76</v>
      </c>
      <c r="E43" s="116">
        <f>SUM('Month (Million m3)'!E115:E117)</f>
        <v>631.82999999999993</v>
      </c>
      <c r="F43" s="116">
        <f>SUM('Month (Million m3)'!F115:F117)</f>
        <v>2796.8</v>
      </c>
      <c r="G43" s="116">
        <f>SUM('Month (Million m3)'!G115:G117)</f>
        <v>138.38999999999999</v>
      </c>
      <c r="H43" s="116">
        <f>SUM('Month (Million m3)'!H115:H117)</f>
        <v>116.75</v>
      </c>
      <c r="I43" s="116">
        <f>SUM('Month (Million m3)'!I115:I117)</f>
        <v>9182.52</v>
      </c>
      <c r="J43" s="117">
        <f>SUM('Month (Million m3)'!J115:J117)</f>
        <v>11692.079999999998</v>
      </c>
      <c r="K43" s="116">
        <f>SUM('Month (Million m3)'!K115:K117)</f>
        <v>301.89999999999998</v>
      </c>
      <c r="L43" s="116">
        <v>0</v>
      </c>
      <c r="M43" s="116">
        <f>SUM('Month (Million m3)'!M115:M117)</f>
        <v>0</v>
      </c>
      <c r="N43" s="116">
        <f>SUM('Month (Million m3)'!N115:N117)</f>
        <v>0</v>
      </c>
      <c r="O43" s="116">
        <v>0</v>
      </c>
      <c r="P43" s="116"/>
      <c r="Q43" s="116">
        <f>SUM('Month (Million m3)'!Q115:Q117)</f>
        <v>0</v>
      </c>
      <c r="R43" s="116">
        <f>SUM('Month (Million m3)'!R115:R117)</f>
        <v>84.92</v>
      </c>
      <c r="S43" s="116">
        <f>SUM('Month (Million m3)'!S191:S193)</f>
        <v>0</v>
      </c>
      <c r="T43" s="116">
        <v>0</v>
      </c>
      <c r="U43" s="116">
        <f>SUM('Month (Million m3)'!U191:U193)</f>
        <v>0</v>
      </c>
      <c r="V43" s="116">
        <f>SUM('Month (Million m3)'!V115:V117)</f>
        <v>0</v>
      </c>
      <c r="W43" s="116">
        <f>SUM('Month (Million m3)'!W115:W117)</f>
        <v>0</v>
      </c>
      <c r="X43" s="116">
        <f>SUM('Month (Million m3)'!X115:X117)</f>
        <v>0</v>
      </c>
      <c r="Y43" s="116">
        <f>SUM('Month (Million m3)'!Y115:Y117)</f>
        <v>0</v>
      </c>
      <c r="Z43" s="116">
        <f>SUM('Month (Million m3)'!Z115:Z117)</f>
        <v>289.37</v>
      </c>
      <c r="AA43" s="116">
        <f>SUM('Month (Million m3)'!AA115:AA117)</f>
        <v>0</v>
      </c>
      <c r="AB43" s="116">
        <f>SUM('Month (Million m3)'!AB115:AB117)</f>
        <v>0</v>
      </c>
      <c r="AC43" s="116">
        <f>SUM('Month (Million m3)'!AC115:AC117)</f>
        <v>566.42000000000007</v>
      </c>
      <c r="AD43" s="116">
        <f>SUM('Month (Million m3)'!AD115:AD117)</f>
        <v>0</v>
      </c>
      <c r="AE43" s="116">
        <f>SUM('Month (Million m3)'!AE115:AE117)</f>
        <v>0</v>
      </c>
      <c r="AF43" s="117">
        <f>SUM('Month (Million m3)'!AF115:AF117)</f>
        <v>1242.6100000000001</v>
      </c>
      <c r="AG43" s="116">
        <f>SUM('Month (Million m3)'!AG115:AG117)</f>
        <v>12934.7</v>
      </c>
    </row>
    <row r="44" spans="1:33" ht="20.25" customHeight="1" x14ac:dyDescent="0.35">
      <c r="A44" s="144" t="s">
        <v>483</v>
      </c>
      <c r="B44" s="125">
        <f>SUM('Month (Million m3)'!B118:B120)</f>
        <v>0</v>
      </c>
      <c r="C44" s="125">
        <f>SUM('Month (Million m3)'!C118:C120)</f>
        <v>1289.81</v>
      </c>
      <c r="D44" s="116">
        <f>SUM('Month (Million m3)'!D118:D120)</f>
        <v>2982.1</v>
      </c>
      <c r="E44" s="116">
        <f>SUM('Month (Million m3)'!E118:E120)</f>
        <v>473.38</v>
      </c>
      <c r="F44" s="116">
        <f>SUM('Month (Million m3)'!F118:F120)</f>
        <v>954.54000000000008</v>
      </c>
      <c r="G44" s="116">
        <f>SUM('Month (Million m3)'!G118:G120)</f>
        <v>131.6</v>
      </c>
      <c r="H44" s="116">
        <f>SUM('Month (Million m3)'!H118:H120)</f>
        <v>112.8</v>
      </c>
      <c r="I44" s="116">
        <f>SUM('Month (Million m3)'!I118:I120)</f>
        <v>4654.42</v>
      </c>
      <c r="J44" s="117">
        <f>SUM('Month (Million m3)'!J118:J120)</f>
        <v>5944.23</v>
      </c>
      <c r="K44" s="116">
        <f>SUM('Month (Million m3)'!K118:K120)</f>
        <v>193.06</v>
      </c>
      <c r="L44" s="116">
        <v>0</v>
      </c>
      <c r="M44" s="116">
        <f>SUM('Month (Million m3)'!M118:M120)</f>
        <v>165.20999999999998</v>
      </c>
      <c r="N44" s="116">
        <f>SUM('Month (Million m3)'!N118:N120)</f>
        <v>0</v>
      </c>
      <c r="O44" s="116">
        <v>0</v>
      </c>
      <c r="P44" s="116"/>
      <c r="Q44" s="116">
        <f>SUM('Month (Million m3)'!Q118:Q120)</f>
        <v>0</v>
      </c>
      <c r="R44" s="116">
        <f>SUM('Month (Million m3)'!R118:R120)</f>
        <v>0</v>
      </c>
      <c r="S44" s="116">
        <f>SUM('Month (Million m3)'!S192:S194)</f>
        <v>0</v>
      </c>
      <c r="T44" s="116">
        <v>0</v>
      </c>
      <c r="U44" s="116">
        <f>SUM('Month (Million m3)'!U192:U194)</f>
        <v>0</v>
      </c>
      <c r="V44" s="116">
        <f>SUM('Month (Million m3)'!V118:V120)</f>
        <v>0</v>
      </c>
      <c r="W44" s="116">
        <f>SUM('Month (Million m3)'!W118:W120)</f>
        <v>85.43</v>
      </c>
      <c r="X44" s="116">
        <f>SUM('Month (Million m3)'!X118:X120)</f>
        <v>0</v>
      </c>
      <c r="Y44" s="116">
        <f>SUM('Month (Million m3)'!Y118:Y120)</f>
        <v>0</v>
      </c>
      <c r="Z44" s="116">
        <f>SUM('Month (Million m3)'!Z118:Z120)</f>
        <v>899.09000000000015</v>
      </c>
      <c r="AA44" s="116">
        <f>SUM('Month (Million m3)'!AA118:AA120)</f>
        <v>0</v>
      </c>
      <c r="AB44" s="116">
        <f>SUM('Month (Million m3)'!AB118:AB120)</f>
        <v>0</v>
      </c>
      <c r="AC44" s="116">
        <f>SUM('Month (Million m3)'!AC118:AC120)</f>
        <v>365.8</v>
      </c>
      <c r="AD44" s="116">
        <f>SUM('Month (Million m3)'!AD118:AD120)</f>
        <v>0</v>
      </c>
      <c r="AE44" s="116">
        <f>SUM('Month (Million m3)'!AE118:AE120)</f>
        <v>0</v>
      </c>
      <c r="AF44" s="117">
        <f>SUM('Month (Million m3)'!AF118:AF120)</f>
        <v>1708.6</v>
      </c>
      <c r="AG44" s="116">
        <f>SUM('Month (Million m3)'!AG118:AG120)</f>
        <v>7652.8300000000008</v>
      </c>
    </row>
    <row r="45" spans="1:33" ht="20.25" customHeight="1" x14ac:dyDescent="0.35">
      <c r="A45" s="144" t="s">
        <v>484</v>
      </c>
      <c r="B45" s="125">
        <f>SUM('Month (Million m3)'!B121:B123)</f>
        <v>5.47</v>
      </c>
      <c r="C45" s="125">
        <f>SUM('Month (Million m3)'!C121:C123)</f>
        <v>668.6</v>
      </c>
      <c r="D45" s="116">
        <f>SUM('Month (Million m3)'!D121:D123)</f>
        <v>3153.46</v>
      </c>
      <c r="E45" s="116">
        <f>SUM('Month (Million m3)'!E121:E123)</f>
        <v>408.33</v>
      </c>
      <c r="F45" s="116">
        <f>SUM('Month (Million m3)'!F121:F123)</f>
        <v>99.740000000000009</v>
      </c>
      <c r="G45" s="116">
        <f>SUM('Month (Million m3)'!G121:G123)</f>
        <v>147.98000000000002</v>
      </c>
      <c r="H45" s="116">
        <f>SUM('Month (Million m3)'!H121:H123)</f>
        <v>118.72</v>
      </c>
      <c r="I45" s="116">
        <f>SUM('Month (Million m3)'!I121:I123)</f>
        <v>3928.24</v>
      </c>
      <c r="J45" s="117">
        <f>SUM('Month (Million m3)'!J121:J123)</f>
        <v>4602.3099999999995</v>
      </c>
      <c r="K45" s="116">
        <f>SUM('Month (Million m3)'!K121:K123)</f>
        <v>387.22</v>
      </c>
      <c r="L45" s="116">
        <v>0</v>
      </c>
      <c r="M45" s="116">
        <f>SUM('Month (Million m3)'!M121:M123)</f>
        <v>0</v>
      </c>
      <c r="N45" s="116">
        <f>SUM('Month (Million m3)'!N121:N123)</f>
        <v>0</v>
      </c>
      <c r="O45" s="116">
        <v>0</v>
      </c>
      <c r="P45" s="116"/>
      <c r="Q45" s="116">
        <f>SUM('Month (Million m3)'!Q121:Q123)</f>
        <v>0</v>
      </c>
      <c r="R45" s="116">
        <f>SUM('Month (Million m3)'!R121:R123)</f>
        <v>6.53</v>
      </c>
      <c r="S45" s="116">
        <f>SUM('Month (Million m3)'!S193:S195)</f>
        <v>0</v>
      </c>
      <c r="T45" s="116">
        <v>0</v>
      </c>
      <c r="U45" s="116">
        <f>SUM('Month (Million m3)'!U193:U195)</f>
        <v>0</v>
      </c>
      <c r="V45" s="116">
        <f>SUM('Month (Million m3)'!V121:V123)</f>
        <v>0</v>
      </c>
      <c r="W45" s="116">
        <f>SUM('Month (Million m3)'!W121:W123)</f>
        <v>43.68</v>
      </c>
      <c r="X45" s="116">
        <f>SUM('Month (Million m3)'!X121:X123)</f>
        <v>0</v>
      </c>
      <c r="Y45" s="116">
        <f>SUM('Month (Million m3)'!Y121:Y123)</f>
        <v>0</v>
      </c>
      <c r="Z45" s="116">
        <f>SUM('Month (Million m3)'!Z121:Z123)</f>
        <v>2119.94</v>
      </c>
      <c r="AA45" s="116">
        <f>SUM('Month (Million m3)'!AA121:AA123)</f>
        <v>0</v>
      </c>
      <c r="AB45" s="116">
        <f>SUM('Month (Million m3)'!AB121:AB123)</f>
        <v>0</v>
      </c>
      <c r="AC45" s="116">
        <f>SUM('Month (Million m3)'!AC121:AC123)</f>
        <v>224.20000000000002</v>
      </c>
      <c r="AD45" s="116">
        <f>SUM('Month (Million m3)'!AD121:AD123)</f>
        <v>0</v>
      </c>
      <c r="AE45" s="116">
        <f>SUM('Month (Million m3)'!AE121:AE123)</f>
        <v>0</v>
      </c>
      <c r="AF45" s="117">
        <f>SUM('Month (Million m3)'!AF121:AF123)</f>
        <v>2781.56</v>
      </c>
      <c r="AG45" s="116">
        <f>SUM('Month (Million m3)'!AG121:AG123)</f>
        <v>7383.880000000001</v>
      </c>
    </row>
    <row r="46" spans="1:33" ht="20.25" customHeight="1" x14ac:dyDescent="0.35">
      <c r="A46" s="144" t="s">
        <v>485</v>
      </c>
      <c r="B46" s="125">
        <f>SUM('Month (Million m3)'!B124:B126)</f>
        <v>588.02</v>
      </c>
      <c r="C46" s="125">
        <f>SUM('Month (Million m3)'!C124:C126)</f>
        <v>2141.2700000000004</v>
      </c>
      <c r="D46" s="116">
        <f>SUM('Month (Million m3)'!D124:D126)</f>
        <v>4576.3</v>
      </c>
      <c r="E46" s="116">
        <f>SUM('Month (Million m3)'!E124:E126)</f>
        <v>606.44000000000005</v>
      </c>
      <c r="F46" s="116">
        <f>SUM('Month (Million m3)'!F124:F126)</f>
        <v>1296.06</v>
      </c>
      <c r="G46" s="116">
        <f>SUM('Month (Million m3)'!G124:G126)</f>
        <v>165.51</v>
      </c>
      <c r="H46" s="116">
        <f>SUM('Month (Million m3)'!H124:H126)</f>
        <v>280.06</v>
      </c>
      <c r="I46" s="116">
        <f>SUM('Month (Million m3)'!I124:I126)</f>
        <v>6924.36</v>
      </c>
      <c r="J46" s="117">
        <f>SUM('Month (Million m3)'!J124:J126)</f>
        <v>9653.6500000000015</v>
      </c>
      <c r="K46" s="116">
        <f>SUM('Month (Million m3)'!K124:K126)</f>
        <v>716.70999999999992</v>
      </c>
      <c r="L46" s="116">
        <v>0</v>
      </c>
      <c r="M46" s="116">
        <f>SUM('Month (Million m3)'!M124:M126)</f>
        <v>0</v>
      </c>
      <c r="N46" s="116">
        <f>SUM('Month (Million m3)'!N124:N126)</f>
        <v>0</v>
      </c>
      <c r="O46" s="116">
        <v>0</v>
      </c>
      <c r="P46" s="116"/>
      <c r="Q46" s="116">
        <f>SUM('Month (Million m3)'!Q124:Q126)</f>
        <v>0</v>
      </c>
      <c r="R46" s="116">
        <f>SUM('Month (Million m3)'!R124:R126)</f>
        <v>83.94</v>
      </c>
      <c r="S46" s="116">
        <f>SUM('Month (Million m3)'!S194:S196)</f>
        <v>0</v>
      </c>
      <c r="T46" s="116">
        <v>0</v>
      </c>
      <c r="U46" s="116">
        <f>SUM('Month (Million m3)'!U194:U196)</f>
        <v>0</v>
      </c>
      <c r="V46" s="116">
        <f>SUM('Month (Million m3)'!V124:V126)</f>
        <v>0</v>
      </c>
      <c r="W46" s="116">
        <f>SUM('Month (Million m3)'!W124:W126)</f>
        <v>0</v>
      </c>
      <c r="X46" s="116">
        <f>SUM('Month (Million m3)'!X124:X126)</f>
        <v>0</v>
      </c>
      <c r="Y46" s="116">
        <f>SUM('Month (Million m3)'!Y124:Y126)</f>
        <v>0</v>
      </c>
      <c r="Z46" s="116">
        <f>SUM('Month (Million m3)'!Z124:Z126)</f>
        <v>3658.29</v>
      </c>
      <c r="AA46" s="116">
        <f>SUM('Month (Million m3)'!AA124:AA126)</f>
        <v>0</v>
      </c>
      <c r="AB46" s="116">
        <f>SUM('Month (Million m3)'!AB124:AB126)</f>
        <v>0</v>
      </c>
      <c r="AC46" s="116">
        <f>SUM('Month (Million m3)'!AC124:AC126)</f>
        <v>87.36</v>
      </c>
      <c r="AD46" s="116">
        <f>SUM('Month (Million m3)'!AD124:AD126)</f>
        <v>0</v>
      </c>
      <c r="AE46" s="116">
        <f>SUM('Month (Million m3)'!AE124:AE126)</f>
        <v>0</v>
      </c>
      <c r="AF46" s="117">
        <f>SUM('Month (Million m3)'!AF124:AF126)</f>
        <v>4546.3</v>
      </c>
      <c r="AG46" s="116">
        <f>SUM('Month (Million m3)'!AG124:AG126)</f>
        <v>14199.95</v>
      </c>
    </row>
    <row r="47" spans="1:33" ht="20.25" customHeight="1" x14ac:dyDescent="0.35">
      <c r="A47" s="144" t="s">
        <v>486</v>
      </c>
      <c r="B47" s="125">
        <f>SUM('Month (Million m3)'!B127:B129)</f>
        <v>530.87</v>
      </c>
      <c r="C47" s="125">
        <f>SUM('Month (Million m3)'!C127:C129)</f>
        <v>2819.97</v>
      </c>
      <c r="D47" s="116">
        <f>SUM('Month (Million m3)'!D127:D129)</f>
        <v>5517.09</v>
      </c>
      <c r="E47" s="116">
        <f>SUM('Month (Million m3)'!E127:E129)</f>
        <v>555.27</v>
      </c>
      <c r="F47" s="116">
        <f>SUM('Month (Million m3)'!F127:F129)</f>
        <v>2489.17</v>
      </c>
      <c r="G47" s="116">
        <f>SUM('Month (Million m3)'!G127:G129)</f>
        <v>154.72999999999999</v>
      </c>
      <c r="H47" s="116">
        <f>SUM('Month (Million m3)'!H127:H129)</f>
        <v>271.78999999999996</v>
      </c>
      <c r="I47" s="116">
        <f>SUM('Month (Million m3)'!I127:I129)</f>
        <v>8988.0499999999993</v>
      </c>
      <c r="J47" s="117">
        <f>SUM('Month (Million m3)'!J127:J129)</f>
        <v>12338.89</v>
      </c>
      <c r="K47" s="116">
        <f>SUM('Month (Million m3)'!K127:K129)</f>
        <v>422.7</v>
      </c>
      <c r="L47" s="116">
        <v>0</v>
      </c>
      <c r="M47" s="116">
        <f>SUM('Month (Million m3)'!M127:M129)</f>
        <v>0</v>
      </c>
      <c r="N47" s="116">
        <f>SUM('Month (Million m3)'!N127:N129)</f>
        <v>0</v>
      </c>
      <c r="O47" s="116">
        <v>0</v>
      </c>
      <c r="P47" s="116"/>
      <c r="Q47" s="116">
        <f>SUM('Month (Million m3)'!Q127:Q129)</f>
        <v>0</v>
      </c>
      <c r="R47" s="116">
        <f>SUM('Month (Million m3)'!R127:R129)</f>
        <v>0</v>
      </c>
      <c r="S47" s="116">
        <f>SUM('Month (Million m3)'!S195:S197)</f>
        <v>0</v>
      </c>
      <c r="T47" s="116">
        <v>0</v>
      </c>
      <c r="U47" s="116">
        <f>SUM('Month (Million m3)'!U195:U197)</f>
        <v>0</v>
      </c>
      <c r="V47" s="116">
        <f>SUM('Month (Million m3)'!V127:V129)</f>
        <v>0</v>
      </c>
      <c r="W47" s="116">
        <f>SUM('Month (Million m3)'!W127:W129)</f>
        <v>387.58</v>
      </c>
      <c r="X47" s="116">
        <f>SUM('Month (Million m3)'!X127:X129)</f>
        <v>0</v>
      </c>
      <c r="Y47" s="116">
        <f>SUM('Month (Million m3)'!Y127:Y129)</f>
        <v>0</v>
      </c>
      <c r="Z47" s="116">
        <f>SUM('Month (Million m3)'!Z127:Z129)</f>
        <v>3446.7200000000003</v>
      </c>
      <c r="AA47" s="116">
        <f>SUM('Month (Million m3)'!AA127:AA129)</f>
        <v>0</v>
      </c>
      <c r="AB47" s="116">
        <f>SUM('Month (Million m3)'!AB127:AB129)</f>
        <v>0</v>
      </c>
      <c r="AC47" s="116">
        <f>SUM('Month (Million m3)'!AC127:AC129)</f>
        <v>228.57999999999998</v>
      </c>
      <c r="AD47" s="116">
        <f>SUM('Month (Million m3)'!AD127:AD129)</f>
        <v>0</v>
      </c>
      <c r="AE47" s="116">
        <f>SUM('Month (Million m3)'!AE127:AE129)</f>
        <v>0</v>
      </c>
      <c r="AF47" s="117">
        <f>SUM('Month (Million m3)'!AF127:AF129)</f>
        <v>4485.59</v>
      </c>
      <c r="AG47" s="116">
        <f>SUM('Month (Million m3)'!AG127:AG129)</f>
        <v>16824.490000000002</v>
      </c>
    </row>
    <row r="48" spans="1:33" ht="20.25" customHeight="1" x14ac:dyDescent="0.35">
      <c r="A48" s="144" t="s">
        <v>487</v>
      </c>
      <c r="B48" s="125">
        <f>SUM('Month (Million m3)'!B130:B132)</f>
        <v>0</v>
      </c>
      <c r="C48" s="125">
        <f>SUM('Month (Million m3)'!C130:C132)</f>
        <v>1686.6</v>
      </c>
      <c r="D48" s="116">
        <f>SUM('Month (Million m3)'!D130:D132)</f>
        <v>3943.46</v>
      </c>
      <c r="E48" s="116">
        <f>SUM('Month (Million m3)'!E130:E132)</f>
        <v>592.71</v>
      </c>
      <c r="F48" s="116">
        <f>SUM('Month (Million m3)'!F130:F132)</f>
        <v>1001.9000000000001</v>
      </c>
      <c r="G48" s="116">
        <f>SUM('Month (Million m3)'!G130:G132)</f>
        <v>179.47</v>
      </c>
      <c r="H48" s="116">
        <f>SUM('Month (Million m3)'!H130:H132)</f>
        <v>229.45</v>
      </c>
      <c r="I48" s="116">
        <f>SUM('Month (Million m3)'!I130:I132)</f>
        <v>5947.01</v>
      </c>
      <c r="J48" s="117">
        <f>SUM('Month (Million m3)'!J130:J132)</f>
        <v>7633.6100000000006</v>
      </c>
      <c r="K48" s="116">
        <f>SUM('Month (Million m3)'!K130:K132)</f>
        <v>373.14</v>
      </c>
      <c r="L48" s="116">
        <v>0</v>
      </c>
      <c r="M48" s="116">
        <f>SUM('Month (Million m3)'!M130:M132)</f>
        <v>0</v>
      </c>
      <c r="N48" s="116">
        <f>SUM('Month (Million m3)'!N130:N132)</f>
        <v>0</v>
      </c>
      <c r="O48" s="116">
        <v>0</v>
      </c>
      <c r="P48" s="116"/>
      <c r="Q48" s="116">
        <f>SUM('Month (Million m3)'!Q130:Q132)</f>
        <v>0</v>
      </c>
      <c r="R48" s="116">
        <f>SUM('Month (Million m3)'!R130:R132)</f>
        <v>0</v>
      </c>
      <c r="S48" s="116">
        <f>SUM('Month (Million m3)'!S196:S198)</f>
        <v>0</v>
      </c>
      <c r="T48" s="116">
        <v>0</v>
      </c>
      <c r="U48" s="116">
        <f>SUM('Month (Million m3)'!U196:U198)</f>
        <v>0</v>
      </c>
      <c r="V48" s="116">
        <f>SUM('Month (Million m3)'!V130:V132)</f>
        <v>95.86</v>
      </c>
      <c r="W48" s="116">
        <f>SUM('Month (Million m3)'!W130:W132)</f>
        <v>177.45</v>
      </c>
      <c r="X48" s="116">
        <f>SUM('Month (Million m3)'!X130:X132)</f>
        <v>0</v>
      </c>
      <c r="Y48" s="116">
        <f>SUM('Month (Million m3)'!Y130:Y132)</f>
        <v>0</v>
      </c>
      <c r="Z48" s="116">
        <f>SUM('Month (Million m3)'!Z130:Z132)</f>
        <v>2966.4</v>
      </c>
      <c r="AA48" s="116">
        <f>SUM('Month (Million m3)'!AA130:AA132)</f>
        <v>0</v>
      </c>
      <c r="AB48" s="116">
        <f>SUM('Month (Million m3)'!AB130:AB132)</f>
        <v>0</v>
      </c>
      <c r="AC48" s="116">
        <f>SUM('Month (Million m3)'!AC130:AC132)</f>
        <v>759.29000000000008</v>
      </c>
      <c r="AD48" s="116">
        <f>SUM('Month (Million m3)'!AD130:AD132)</f>
        <v>0</v>
      </c>
      <c r="AE48" s="116">
        <f>SUM('Month (Million m3)'!AE130:AE132)</f>
        <v>152.65</v>
      </c>
      <c r="AF48" s="117">
        <f>SUM('Month (Million m3)'!AF130:AF132)</f>
        <v>4524.78</v>
      </c>
      <c r="AG48" s="116">
        <f>SUM('Month (Million m3)'!AG130:AG132)</f>
        <v>12158.380000000001</v>
      </c>
    </row>
    <row r="49" spans="1:33" ht="20.25" customHeight="1" x14ac:dyDescent="0.35">
      <c r="A49" s="144" t="s">
        <v>488</v>
      </c>
      <c r="B49" s="125">
        <f>SUM('Month (Million m3)'!B133:B135)</f>
        <v>0</v>
      </c>
      <c r="C49" s="125">
        <f>SUM('Month (Million m3)'!C133:C135)</f>
        <v>1288.25</v>
      </c>
      <c r="D49" s="116">
        <f>SUM('Month (Million m3)'!D133:D135)</f>
        <v>2408.5500000000002</v>
      </c>
      <c r="E49" s="116">
        <f>SUM('Month (Million m3)'!E133:E135)</f>
        <v>476.65000000000009</v>
      </c>
      <c r="F49" s="116">
        <f>SUM('Month (Million m3)'!F133:F135)</f>
        <v>113.82000000000001</v>
      </c>
      <c r="G49" s="116">
        <f>SUM('Month (Million m3)'!G133:G135)</f>
        <v>189.81</v>
      </c>
      <c r="H49" s="116">
        <f>SUM('Month (Million m3)'!H133:H135)</f>
        <v>309.17999999999995</v>
      </c>
      <c r="I49" s="116">
        <f>SUM('Month (Million m3)'!I133:I135)</f>
        <v>3498.01</v>
      </c>
      <c r="J49" s="117">
        <f>SUM('Month (Million m3)'!J133:J135)</f>
        <v>4786.26</v>
      </c>
      <c r="K49" s="116">
        <f>SUM('Month (Million m3)'!K133:K135)</f>
        <v>168.89999999999998</v>
      </c>
      <c r="L49" s="116">
        <v>0</v>
      </c>
      <c r="M49" s="116">
        <f>SUM('Month (Million m3)'!M133:M135)</f>
        <v>0</v>
      </c>
      <c r="N49" s="116">
        <f>SUM('Month (Million m3)'!N133:N135)</f>
        <v>0</v>
      </c>
      <c r="O49" s="116">
        <v>0</v>
      </c>
      <c r="P49" s="116"/>
      <c r="Q49" s="116">
        <f>SUM('Month (Million m3)'!Q133:Q135)</f>
        <v>0</v>
      </c>
      <c r="R49" s="116">
        <f>SUM('Month (Million m3)'!R133:R135)</f>
        <v>42.050000000000004</v>
      </c>
      <c r="S49" s="116">
        <f>SUM('Month (Million m3)'!S197:S199)</f>
        <v>0</v>
      </c>
      <c r="T49" s="116">
        <v>0</v>
      </c>
      <c r="U49" s="116">
        <f>SUM('Month (Million m3)'!U197:U199)</f>
        <v>0</v>
      </c>
      <c r="V49" s="116">
        <f>SUM('Month (Million m3)'!V133:V135)</f>
        <v>238.98000000000002</v>
      </c>
      <c r="W49" s="116">
        <f>SUM('Month (Million m3)'!W133:W135)</f>
        <v>74.09</v>
      </c>
      <c r="X49" s="116">
        <f>SUM('Month (Million m3)'!X133:X135)</f>
        <v>0</v>
      </c>
      <c r="Y49" s="116">
        <f>SUM('Month (Million m3)'!Y133:Y135)</f>
        <v>0</v>
      </c>
      <c r="Z49" s="116">
        <f>SUM('Month (Million m3)'!Z133:Z135)</f>
        <v>3216.8999999999996</v>
      </c>
      <c r="AA49" s="116">
        <f>SUM('Month (Million m3)'!AA133:AA135)</f>
        <v>0</v>
      </c>
      <c r="AB49" s="116">
        <f>SUM('Month (Million m3)'!AB133:AB135)</f>
        <v>0</v>
      </c>
      <c r="AC49" s="116">
        <f>SUM('Month (Million m3)'!AC133:AC135)</f>
        <v>338.39000000000004</v>
      </c>
      <c r="AD49" s="116">
        <f>SUM('Month (Million m3)'!AD133:AD135)</f>
        <v>0</v>
      </c>
      <c r="AE49" s="116">
        <f>SUM('Month (Million m3)'!AE133:AE135)</f>
        <v>15.01</v>
      </c>
      <c r="AF49" s="117">
        <f>SUM('Month (Million m3)'!AF133:AF135)</f>
        <v>4094.31</v>
      </c>
      <c r="AG49" s="116">
        <f>SUM('Month (Million m3)'!AG133:AG135)</f>
        <v>8880.57</v>
      </c>
    </row>
    <row r="50" spans="1:33" ht="20.25" customHeight="1" x14ac:dyDescent="0.35">
      <c r="A50" s="144" t="s">
        <v>489</v>
      </c>
      <c r="B50" s="125">
        <f>SUM('Month (Million m3)'!B136:B138)</f>
        <v>713.87</v>
      </c>
      <c r="C50" s="125">
        <f>SUM('Month (Million m3)'!C136:C138)</f>
        <v>2369.2600000000002</v>
      </c>
      <c r="D50" s="116">
        <f>SUM('Month (Million m3)'!D136:D138)</f>
        <v>5684.24</v>
      </c>
      <c r="E50" s="116">
        <f>SUM('Month (Million m3)'!E136:E138)</f>
        <v>590.22</v>
      </c>
      <c r="F50" s="116">
        <f>SUM('Month (Million m3)'!F136:F138)</f>
        <v>1652.75</v>
      </c>
      <c r="G50" s="116">
        <f>SUM('Month (Million m3)'!G136:G138)</f>
        <v>174.23</v>
      </c>
      <c r="H50" s="116">
        <f>SUM('Month (Million m3)'!H136:H138)</f>
        <v>334.83000000000004</v>
      </c>
      <c r="I50" s="116">
        <f>SUM('Month (Million m3)'!I136:I138)</f>
        <v>8436.2799999999988</v>
      </c>
      <c r="J50" s="117">
        <f>SUM('Month (Million m3)'!J136:J138)</f>
        <v>11519.41</v>
      </c>
      <c r="K50" s="116">
        <f>SUM('Month (Million m3)'!K136:K138)</f>
        <v>106.74</v>
      </c>
      <c r="L50" s="116">
        <v>0</v>
      </c>
      <c r="M50" s="116">
        <f>SUM('Month (Million m3)'!M136:M138)</f>
        <v>0</v>
      </c>
      <c r="N50" s="116">
        <f>SUM('Month (Million m3)'!N136:N138)</f>
        <v>0</v>
      </c>
      <c r="O50" s="116">
        <v>0</v>
      </c>
      <c r="P50" s="116"/>
      <c r="Q50" s="116">
        <f>SUM('Month (Million m3)'!Q136:Q138)</f>
        <v>0</v>
      </c>
      <c r="R50" s="116">
        <f>SUM('Month (Million m3)'!R136:R138)</f>
        <v>75.97</v>
      </c>
      <c r="S50" s="116">
        <f>SUM('Month (Million m3)'!S198:S200)</f>
        <v>0</v>
      </c>
      <c r="T50" s="116">
        <v>0</v>
      </c>
      <c r="U50" s="116">
        <f>SUM('Month (Million m3)'!U198:U200)</f>
        <v>0</v>
      </c>
      <c r="V50" s="116">
        <f>SUM('Month (Million m3)'!V136:V138)</f>
        <v>8.51</v>
      </c>
      <c r="W50" s="116">
        <f>SUM('Month (Million m3)'!W136:W138)</f>
        <v>193</v>
      </c>
      <c r="X50" s="116">
        <f>SUM('Month (Million m3)'!X136:X138)</f>
        <v>0</v>
      </c>
      <c r="Y50" s="116">
        <f>SUM('Month (Million m3)'!Y136:Y138)</f>
        <v>0</v>
      </c>
      <c r="Z50" s="116">
        <f>SUM('Month (Million m3)'!Z136:Z138)</f>
        <v>5321.2699999999995</v>
      </c>
      <c r="AA50" s="116">
        <f>SUM('Month (Million m3)'!AA136:AA138)</f>
        <v>0</v>
      </c>
      <c r="AB50" s="116">
        <f>SUM('Month (Million m3)'!AB136:AB138)</f>
        <v>0</v>
      </c>
      <c r="AC50" s="116">
        <f>SUM('Month (Million m3)'!AC136:AC138)</f>
        <v>221.47000000000003</v>
      </c>
      <c r="AD50" s="116">
        <f>SUM('Month (Million m3)'!AD136:AD138)</f>
        <v>0</v>
      </c>
      <c r="AE50" s="116">
        <f>SUM('Month (Million m3)'!AE136:AE138)</f>
        <v>0</v>
      </c>
      <c r="AF50" s="117">
        <f>SUM('Month (Million m3)'!AF136:AF138)</f>
        <v>5926.9500000000007</v>
      </c>
      <c r="AG50" s="116">
        <f>SUM('Month (Million m3)'!AG136:AG138)</f>
        <v>17446.36</v>
      </c>
    </row>
    <row r="51" spans="1:33" ht="20.25" customHeight="1" x14ac:dyDescent="0.35">
      <c r="A51" s="144" t="s">
        <v>490</v>
      </c>
      <c r="B51" s="125">
        <f>SUM('Month (Million m3)'!B139:B141)</f>
        <v>362.49</v>
      </c>
      <c r="C51" s="125">
        <f>SUM('Month (Million m3)'!C139:C141)</f>
        <v>1704.47</v>
      </c>
      <c r="D51" s="116">
        <f>SUM('Month (Million m3)'!D139:D141)</f>
        <v>5179.5300000000007</v>
      </c>
      <c r="E51" s="116">
        <f>SUM('Month (Million m3)'!E139:E141)</f>
        <v>930.18</v>
      </c>
      <c r="F51" s="116">
        <f>SUM('Month (Million m3)'!F139:F141)</f>
        <v>834.76</v>
      </c>
      <c r="G51" s="116">
        <f>SUM('Month (Million m3)'!G139:G141)</f>
        <v>203.32999999999998</v>
      </c>
      <c r="H51" s="116">
        <f>SUM('Month (Million m3)'!H139:H141)</f>
        <v>207.89999999999998</v>
      </c>
      <c r="I51" s="116">
        <f>SUM('Month (Million m3)'!I139:I141)</f>
        <v>7355.7099999999991</v>
      </c>
      <c r="J51" s="117">
        <f>SUM('Month (Million m3)'!J139:J141)</f>
        <v>9422.67</v>
      </c>
      <c r="K51" s="116">
        <f>SUM('Month (Million m3)'!K139:K141)</f>
        <v>112.25</v>
      </c>
      <c r="L51" s="116">
        <v>0</v>
      </c>
      <c r="M51" s="116">
        <f>SUM('Month (Million m3)'!M139:M141)</f>
        <v>0</v>
      </c>
      <c r="N51" s="116">
        <f>SUM('Month (Million m3)'!N139:N141)</f>
        <v>0</v>
      </c>
      <c r="O51" s="116">
        <v>0</v>
      </c>
      <c r="P51" s="116"/>
      <c r="Q51" s="116">
        <f>SUM('Month (Million m3)'!Q139:Q141)</f>
        <v>0</v>
      </c>
      <c r="R51" s="116">
        <f>SUM('Month (Million m3)'!R139:R141)</f>
        <v>0</v>
      </c>
      <c r="S51" s="116">
        <f>SUM('Month (Million m3)'!S199:S201)</f>
        <v>0</v>
      </c>
      <c r="T51" s="116">
        <v>0</v>
      </c>
      <c r="U51" s="116">
        <f>SUM('Month (Million m3)'!U199:U201)</f>
        <v>0</v>
      </c>
      <c r="V51" s="116">
        <f>SUM('Month (Million m3)'!V139:V141)</f>
        <v>673.5</v>
      </c>
      <c r="W51" s="116">
        <f>SUM('Month (Million m3)'!W139:W141)</f>
        <v>110.21</v>
      </c>
      <c r="X51" s="116">
        <f>SUM('Month (Million m3)'!X139:X141)</f>
        <v>0</v>
      </c>
      <c r="Y51" s="116">
        <f>SUM('Month (Million m3)'!Y139:Y141)</f>
        <v>0</v>
      </c>
      <c r="Z51" s="116">
        <f>SUM('Month (Million m3)'!Z139:Z141)</f>
        <v>5460.15</v>
      </c>
      <c r="AA51" s="116">
        <f>SUM('Month (Million m3)'!AA139:AA141)</f>
        <v>0</v>
      </c>
      <c r="AB51" s="116">
        <f>SUM('Month (Million m3)'!AB139:AB141)</f>
        <v>0</v>
      </c>
      <c r="AC51" s="116">
        <f>SUM('Month (Million m3)'!AC139:AC141)</f>
        <v>462</v>
      </c>
      <c r="AD51" s="116">
        <f>SUM('Month (Million m3)'!AD139:AD141)</f>
        <v>145.07999999999998</v>
      </c>
      <c r="AE51" s="116">
        <f>SUM('Month (Million m3)'!AE139:AE141)</f>
        <v>357.89</v>
      </c>
      <c r="AF51" s="117">
        <f>SUM('Month (Million m3)'!AF139:AF141)</f>
        <v>7321.07</v>
      </c>
      <c r="AG51" s="116">
        <f>SUM('Month (Million m3)'!AG139:AG141)</f>
        <v>16743.739999999998</v>
      </c>
    </row>
    <row r="52" spans="1:33" ht="20.25" customHeight="1" x14ac:dyDescent="0.35">
      <c r="A52" s="144" t="s">
        <v>491</v>
      </c>
      <c r="B52" s="125">
        <f>SUM('Month (Million m3)'!B142:B144)</f>
        <v>0</v>
      </c>
      <c r="C52" s="125">
        <f>SUM('Month (Million m3)'!C142:C144)</f>
        <v>1415.15</v>
      </c>
      <c r="D52" s="116">
        <f>SUM('Month (Million m3)'!D142:D144)</f>
        <v>1741.07</v>
      </c>
      <c r="E52" s="116">
        <f>SUM('Month (Million m3)'!E142:E144)</f>
        <v>986.81</v>
      </c>
      <c r="F52" s="116">
        <f>SUM('Month (Million m3)'!F142:F144)</f>
        <v>75.53</v>
      </c>
      <c r="G52" s="116">
        <f>SUM('Month (Million m3)'!G142:G144)</f>
        <v>169.5</v>
      </c>
      <c r="H52" s="116">
        <f>SUM('Month (Million m3)'!H142:H144)</f>
        <v>138</v>
      </c>
      <c r="I52" s="116">
        <f>SUM('Month (Million m3)'!I142:I144)</f>
        <v>3110.9300000000003</v>
      </c>
      <c r="J52" s="117">
        <f>SUM('Month (Million m3)'!J142:J144)</f>
        <v>4526.08</v>
      </c>
      <c r="K52" s="116">
        <f>SUM('Month (Million m3)'!K142:K144)</f>
        <v>133.82</v>
      </c>
      <c r="L52" s="116">
        <v>0</v>
      </c>
      <c r="M52" s="116">
        <f>SUM('Month (Million m3)'!M142:M144)</f>
        <v>0</v>
      </c>
      <c r="N52" s="116">
        <f>SUM('Month (Million m3)'!N142:N144)</f>
        <v>0</v>
      </c>
      <c r="O52" s="116">
        <v>0</v>
      </c>
      <c r="P52" s="116"/>
      <c r="Q52" s="116">
        <f>SUM('Month (Million m3)'!Q142:Q144)</f>
        <v>0</v>
      </c>
      <c r="R52" s="116">
        <f>SUM('Month (Million m3)'!R142:R144)</f>
        <v>81.97</v>
      </c>
      <c r="S52" s="116">
        <f>SUM('Month (Million m3)'!S200:S202)</f>
        <v>0</v>
      </c>
      <c r="T52" s="116">
        <v>0</v>
      </c>
      <c r="U52" s="116">
        <f>SUM('Month (Million m3)'!U200:U202)</f>
        <v>0</v>
      </c>
      <c r="V52" s="116">
        <f>SUM('Month (Million m3)'!V142:V144)</f>
        <v>525.81000000000006</v>
      </c>
      <c r="W52" s="116">
        <f>SUM('Month (Million m3)'!W142:W144)</f>
        <v>607.27</v>
      </c>
      <c r="X52" s="116">
        <f>SUM('Month (Million m3)'!X142:X144)</f>
        <v>0</v>
      </c>
      <c r="Y52" s="116">
        <f>SUM('Month (Million m3)'!Y142:Y144)</f>
        <v>0</v>
      </c>
      <c r="Z52" s="116">
        <f>SUM('Month (Million m3)'!Z142:Z144)</f>
        <v>6079.57</v>
      </c>
      <c r="AA52" s="116">
        <f>SUM('Month (Million m3)'!AA142:AA144)</f>
        <v>0</v>
      </c>
      <c r="AB52" s="116">
        <f>SUM('Month (Million m3)'!AB142:AB144)</f>
        <v>0</v>
      </c>
      <c r="AC52" s="116">
        <f>SUM('Month (Million m3)'!AC142:AC144)</f>
        <v>78.77</v>
      </c>
      <c r="AD52" s="116">
        <f>SUM('Month (Million m3)'!AD142:AD144)</f>
        <v>0</v>
      </c>
      <c r="AE52" s="116">
        <f>SUM('Month (Million m3)'!AE142:AE144)</f>
        <v>109.55</v>
      </c>
      <c r="AF52" s="117">
        <f>SUM('Month (Million m3)'!AF142:AF144)</f>
        <v>7616.76</v>
      </c>
      <c r="AG52" s="116">
        <f>SUM('Month (Million m3)'!AG142:AG144)</f>
        <v>12142.839999999998</v>
      </c>
    </row>
    <row r="53" spans="1:33" ht="20.25" customHeight="1" x14ac:dyDescent="0.35">
      <c r="A53" s="144" t="s">
        <v>492</v>
      </c>
      <c r="B53" s="125">
        <f>SUM('Month (Million m3)'!B145:B147)</f>
        <v>0</v>
      </c>
      <c r="C53" s="125">
        <f>SUM('Month (Million m3)'!C145:C147)</f>
        <v>1279.72</v>
      </c>
      <c r="D53" s="116">
        <f>SUM('Month (Million m3)'!D145:D147)</f>
        <v>3016.68</v>
      </c>
      <c r="E53" s="116">
        <f>SUM('Month (Million m3)'!E145:E147)</f>
        <v>984.26</v>
      </c>
      <c r="F53" s="116">
        <f>SUM('Month (Million m3)'!F145:F147)</f>
        <v>327.38</v>
      </c>
      <c r="G53" s="116">
        <f>SUM('Month (Million m3)'!G145:G147)</f>
        <v>196.3</v>
      </c>
      <c r="H53" s="116">
        <f>SUM('Month (Million m3)'!H145:H147)</f>
        <v>0</v>
      </c>
      <c r="I53" s="116">
        <f>SUM('Month (Million m3)'!I145:I147)</f>
        <v>4524.62</v>
      </c>
      <c r="J53" s="117">
        <f>SUM('Month (Million m3)'!J145:J147)</f>
        <v>5804.34</v>
      </c>
      <c r="K53" s="116">
        <f>SUM('Month (Million m3)'!K145:K147)</f>
        <v>0</v>
      </c>
      <c r="L53" s="116">
        <v>0</v>
      </c>
      <c r="M53" s="116">
        <f>SUM('Month (Million m3)'!M145:M147)</f>
        <v>0</v>
      </c>
      <c r="N53" s="116">
        <f>SUM('Month (Million m3)'!N145:N147)</f>
        <v>0</v>
      </c>
      <c r="O53" s="116">
        <v>0</v>
      </c>
      <c r="P53" s="116"/>
      <c r="Q53" s="116">
        <f>SUM('Month (Million m3)'!Q145:Q147)</f>
        <v>0</v>
      </c>
      <c r="R53" s="116">
        <f>SUM('Month (Million m3)'!R145:R147)</f>
        <v>0</v>
      </c>
      <c r="S53" s="116">
        <f>SUM('Month (Million m3)'!S201:S203)</f>
        <v>0</v>
      </c>
      <c r="T53" s="116">
        <v>0</v>
      </c>
      <c r="U53" s="116">
        <f>SUM('Month (Million m3)'!U201:U203)</f>
        <v>0</v>
      </c>
      <c r="V53" s="116">
        <f>SUM('Month (Million m3)'!V145:V147)</f>
        <v>0.04</v>
      </c>
      <c r="W53" s="116">
        <f>SUM('Month (Million m3)'!W145:W147)</f>
        <v>0</v>
      </c>
      <c r="X53" s="116">
        <f>SUM('Month (Million m3)'!X145:X147)</f>
        <v>0</v>
      </c>
      <c r="Y53" s="116">
        <f>SUM('Month (Million m3)'!Y145:Y147)</f>
        <v>0</v>
      </c>
      <c r="Z53" s="116">
        <f>SUM('Month (Million m3)'!Z145:Z147)</f>
        <v>5466.3099999999995</v>
      </c>
      <c r="AA53" s="116">
        <f>SUM('Month (Million m3)'!AA145:AA147)</f>
        <v>0</v>
      </c>
      <c r="AB53" s="116">
        <f>SUM('Month (Million m3)'!AB145:AB147)</f>
        <v>0</v>
      </c>
      <c r="AC53" s="116">
        <f>SUM('Month (Million m3)'!AC145:AC147)</f>
        <v>0</v>
      </c>
      <c r="AD53" s="116">
        <f>SUM('Month (Million m3)'!AD145:AD147)</f>
        <v>0</v>
      </c>
      <c r="AE53" s="116">
        <f>SUM('Month (Million m3)'!AE145:AE147)</f>
        <v>133</v>
      </c>
      <c r="AF53" s="117">
        <f>SUM('Month (Million m3)'!AF145:AF147)</f>
        <v>5599.35</v>
      </c>
      <c r="AG53" s="116">
        <f>SUM('Month (Million m3)'!AG145:AG147)</f>
        <v>11403.68</v>
      </c>
    </row>
    <row r="54" spans="1:33" ht="20.25" customHeight="1" x14ac:dyDescent="0.35">
      <c r="A54" s="144" t="s">
        <v>493</v>
      </c>
      <c r="B54" s="125">
        <f>SUM('Month (Million m3)'!B148:B150)</f>
        <v>5.91</v>
      </c>
      <c r="C54" s="125">
        <f>SUM('Month (Million m3)'!C148:C150)</f>
        <v>2047.63</v>
      </c>
      <c r="D54" s="116">
        <f>SUM('Month (Million m3)'!D148:D150)</f>
        <v>4948.9599999999991</v>
      </c>
      <c r="E54" s="116">
        <f>SUM('Month (Million m3)'!E148:E150)</f>
        <v>645.73</v>
      </c>
      <c r="F54" s="116">
        <f>SUM('Month (Million m3)'!F148:F150)</f>
        <v>1532.56</v>
      </c>
      <c r="G54" s="116">
        <f>SUM('Month (Million m3)'!G148:G150)</f>
        <v>236.52000000000004</v>
      </c>
      <c r="H54" s="116">
        <f>SUM('Month (Million m3)'!H148:H150)</f>
        <v>155.63</v>
      </c>
      <c r="I54" s="116">
        <f>SUM('Month (Million m3)'!I148:I150)</f>
        <v>7519.3899999999994</v>
      </c>
      <c r="J54" s="117">
        <f>SUM('Month (Million m3)'!J148:J150)</f>
        <v>9572.93</v>
      </c>
      <c r="K54" s="116">
        <f>SUM('Month (Million m3)'!K148:K150)</f>
        <v>0</v>
      </c>
      <c r="L54" s="116">
        <v>0</v>
      </c>
      <c r="M54" s="116">
        <f>SUM('Month (Million m3)'!M148:M150)</f>
        <v>0</v>
      </c>
      <c r="N54" s="116">
        <f>SUM('Month (Million m3)'!N148:N150)</f>
        <v>0</v>
      </c>
      <c r="O54" s="116">
        <v>0</v>
      </c>
      <c r="P54" s="116"/>
      <c r="Q54" s="116">
        <f>SUM('Month (Million m3)'!Q148:Q150)</f>
        <v>0</v>
      </c>
      <c r="R54" s="116">
        <f>SUM('Month (Million m3)'!R148:R150)</f>
        <v>0</v>
      </c>
      <c r="S54" s="116">
        <f>SUM('Month (Million m3)'!S202:S204)</f>
        <v>0</v>
      </c>
      <c r="T54" s="116">
        <v>0</v>
      </c>
      <c r="U54" s="116">
        <f>SUM('Month (Million m3)'!U202:U204)</f>
        <v>0</v>
      </c>
      <c r="V54" s="116">
        <f>SUM('Month (Million m3)'!V148:V150)</f>
        <v>0</v>
      </c>
      <c r="W54" s="116">
        <f>SUM('Month (Million m3)'!W148:W150)</f>
        <v>213.75</v>
      </c>
      <c r="X54" s="116">
        <f>SUM('Month (Million m3)'!X148:X150)</f>
        <v>0</v>
      </c>
      <c r="Y54" s="116">
        <f>SUM('Month (Million m3)'!Y148:Y150)</f>
        <v>0</v>
      </c>
      <c r="Z54" s="116">
        <f>SUM('Month (Million m3)'!Z148:Z150)</f>
        <v>4546.3599999999997</v>
      </c>
      <c r="AA54" s="116">
        <f>SUM('Month (Million m3)'!AA148:AA150)</f>
        <v>0</v>
      </c>
      <c r="AB54" s="116">
        <f>SUM('Month (Million m3)'!AB148:AB150)</f>
        <v>0</v>
      </c>
      <c r="AC54" s="116">
        <f>SUM('Month (Million m3)'!AC148:AC150)</f>
        <v>0</v>
      </c>
      <c r="AD54" s="116">
        <f>SUM('Month (Million m3)'!AD148:AD150)</f>
        <v>0</v>
      </c>
      <c r="AE54" s="116">
        <f>SUM('Month (Million m3)'!AE148:AE150)</f>
        <v>0</v>
      </c>
      <c r="AF54" s="117">
        <f>SUM('Month (Million m3)'!AF148:AF150)</f>
        <v>4760.12</v>
      </c>
      <c r="AG54" s="116">
        <f>SUM('Month (Million m3)'!AG148:AG150)</f>
        <v>14333.059999999998</v>
      </c>
    </row>
    <row r="55" spans="1:33" ht="20.25" customHeight="1" x14ac:dyDescent="0.35">
      <c r="A55" s="144" t="s">
        <v>494</v>
      </c>
      <c r="B55" s="125">
        <f>SUM('Month (Million m3)'!B151:B153)</f>
        <v>31.4</v>
      </c>
      <c r="C55" s="125">
        <f>SUM('Month (Million m3)'!C151:C153)</f>
        <v>2516.6000000000004</v>
      </c>
      <c r="D55" s="116">
        <f>SUM('Month (Million m3)'!D151:D153)</f>
        <v>5891.5999999999995</v>
      </c>
      <c r="E55" s="116">
        <f>SUM('Month (Million m3)'!E151:E153)</f>
        <v>1418.14</v>
      </c>
      <c r="F55" s="116">
        <f>SUM('Month (Million m3)'!F151:F153)</f>
        <v>1511.27</v>
      </c>
      <c r="G55" s="116">
        <f>SUM('Month (Million m3)'!G151:G153)</f>
        <v>240.79999999999995</v>
      </c>
      <c r="H55" s="116">
        <f>SUM('Month (Million m3)'!H151:H153)</f>
        <v>110.67000000000002</v>
      </c>
      <c r="I55" s="116">
        <f>SUM('Month (Million m3)'!I151:I153)</f>
        <v>9172.48</v>
      </c>
      <c r="J55" s="117">
        <f>SUM('Month (Million m3)'!J151:J153)</f>
        <v>11720.48</v>
      </c>
      <c r="K55" s="116">
        <f>SUM('Month (Million m3)'!K151:K153)</f>
        <v>0</v>
      </c>
      <c r="L55" s="116">
        <v>0</v>
      </c>
      <c r="M55" s="116">
        <f>SUM('Month (Million m3)'!M151:M153)</f>
        <v>0</v>
      </c>
      <c r="N55" s="116">
        <f>SUM('Month (Million m3)'!N151:N153)</f>
        <v>0</v>
      </c>
      <c r="O55" s="116">
        <v>0</v>
      </c>
      <c r="P55" s="116"/>
      <c r="Q55" s="116">
        <f>SUM('Month (Million m3)'!Q151:Q153)</f>
        <v>0</v>
      </c>
      <c r="R55" s="116">
        <f>SUM('Month (Million m3)'!R151:R153)</f>
        <v>0</v>
      </c>
      <c r="S55" s="116">
        <f>SUM('Month (Million m3)'!S203:S205)</f>
        <v>0</v>
      </c>
      <c r="T55" s="116">
        <v>0</v>
      </c>
      <c r="U55" s="116">
        <f>SUM('Month (Million m3)'!U203:U205)</f>
        <v>0</v>
      </c>
      <c r="V55" s="116">
        <f>SUM('Month (Million m3)'!V151:V153)</f>
        <v>0</v>
      </c>
      <c r="W55" s="116">
        <f>SUM('Month (Million m3)'!W151:W153)</f>
        <v>159.71</v>
      </c>
      <c r="X55" s="116">
        <f>SUM('Month (Million m3)'!X151:X153)</f>
        <v>0</v>
      </c>
      <c r="Y55" s="116">
        <f>SUM('Month (Million m3)'!Y151:Y153)</f>
        <v>0</v>
      </c>
      <c r="Z55" s="116">
        <f>SUM('Month (Million m3)'!Z151:Z153)</f>
        <v>3451.83</v>
      </c>
      <c r="AA55" s="116">
        <f>SUM('Month (Million m3)'!AA151:AA153)</f>
        <v>0</v>
      </c>
      <c r="AB55" s="116">
        <f>SUM('Month (Million m3)'!AB151:AB153)</f>
        <v>0</v>
      </c>
      <c r="AC55" s="116">
        <f>SUM('Month (Million m3)'!AC151:AC153)</f>
        <v>0</v>
      </c>
      <c r="AD55" s="116">
        <f>SUM('Month (Million m3)'!AD151:AD153)</f>
        <v>0</v>
      </c>
      <c r="AE55" s="116">
        <f>SUM('Month (Million m3)'!AE151:AE153)</f>
        <v>0</v>
      </c>
      <c r="AF55" s="117">
        <f>SUM('Month (Million m3)'!AF151:AF153)</f>
        <v>3611.54</v>
      </c>
      <c r="AG55" s="116">
        <f>SUM('Month (Million m3)'!AG151:AG153)</f>
        <v>15332.01</v>
      </c>
    </row>
    <row r="56" spans="1:33" ht="20.25" customHeight="1" x14ac:dyDescent="0.35">
      <c r="A56" s="144" t="s">
        <v>495</v>
      </c>
      <c r="B56" s="125">
        <f>SUM('Month (Million m3)'!B154:B156)</f>
        <v>11.25</v>
      </c>
      <c r="C56" s="125">
        <f>SUM('Month (Million m3)'!C154:C156)</f>
        <v>1641.4799999999998</v>
      </c>
      <c r="D56" s="116">
        <f>SUM('Month (Million m3)'!D154:D156)</f>
        <v>3109.3</v>
      </c>
      <c r="E56" s="116">
        <f>SUM('Month (Million m3)'!E154:E156)</f>
        <v>1347.23</v>
      </c>
      <c r="F56" s="116">
        <f>SUM('Month (Million m3)'!F154:F156)</f>
        <v>463.17</v>
      </c>
      <c r="G56" s="116">
        <f>SUM('Month (Million m3)'!G154:G156)</f>
        <v>243.17000000000002</v>
      </c>
      <c r="H56" s="116">
        <f>SUM('Month (Million m3)'!H154:H156)</f>
        <v>127.20999999999998</v>
      </c>
      <c r="I56" s="116">
        <f>SUM('Month (Million m3)'!I154:I156)</f>
        <v>5290.0599999999995</v>
      </c>
      <c r="J56" s="117">
        <f>SUM('Month (Million m3)'!J154:J156)</f>
        <v>6942.79</v>
      </c>
      <c r="K56" s="116">
        <f>SUM('Month (Million m3)'!K154:K156)</f>
        <v>73.13</v>
      </c>
      <c r="L56" s="116">
        <v>0</v>
      </c>
      <c r="M56" s="116">
        <f>SUM('Month (Million m3)'!M154:M156)</f>
        <v>0</v>
      </c>
      <c r="N56" s="116">
        <f>SUM('Month (Million m3)'!N154:N156)</f>
        <v>0</v>
      </c>
      <c r="O56" s="116">
        <v>0</v>
      </c>
      <c r="P56" s="116"/>
      <c r="Q56" s="116">
        <f>SUM('Month (Million m3)'!Q154:Q156)</f>
        <v>0</v>
      </c>
      <c r="R56" s="116">
        <f>SUM('Month (Million m3)'!R154:R156)</f>
        <v>0</v>
      </c>
      <c r="S56" s="116">
        <f>SUM('Month (Million m3)'!S204:S206)</f>
        <v>0</v>
      </c>
      <c r="T56" s="116">
        <v>0</v>
      </c>
      <c r="U56" s="116">
        <f>SUM('Month (Million m3)'!U204:U206)</f>
        <v>0</v>
      </c>
      <c r="V56" s="116">
        <f>SUM('Month (Million m3)'!V154:V156)</f>
        <v>11.969999999999999</v>
      </c>
      <c r="W56" s="116">
        <f>SUM('Month (Million m3)'!W154:W156)</f>
        <v>0</v>
      </c>
      <c r="X56" s="116">
        <f>SUM('Month (Million m3)'!X154:X156)</f>
        <v>0</v>
      </c>
      <c r="Y56" s="116">
        <f>SUM('Month (Million m3)'!Y154:Y156)</f>
        <v>0</v>
      </c>
      <c r="Z56" s="116">
        <f>SUM('Month (Million m3)'!Z154:Z156)</f>
        <v>4342</v>
      </c>
      <c r="AA56" s="116">
        <f>SUM('Month (Million m3)'!AA154:AA156)</f>
        <v>0</v>
      </c>
      <c r="AB56" s="116">
        <f>SUM('Month (Million m3)'!AB154:AB156)</f>
        <v>0</v>
      </c>
      <c r="AC56" s="116">
        <f>SUM('Month (Million m3)'!AC154:AC156)</f>
        <v>0</v>
      </c>
      <c r="AD56" s="116">
        <f>SUM('Month (Million m3)'!AD154:AD156)</f>
        <v>0</v>
      </c>
      <c r="AE56" s="116">
        <f>SUM('Month (Million m3)'!AE154:AE156)</f>
        <v>0</v>
      </c>
      <c r="AF56" s="117">
        <f>SUM('Month (Million m3)'!AF154:AF156)</f>
        <v>4427.09</v>
      </c>
      <c r="AG56" s="116">
        <f>SUM('Month (Million m3)'!AG154:AG156)</f>
        <v>11369.900000000001</v>
      </c>
    </row>
    <row r="57" spans="1:33" ht="20.25" customHeight="1" x14ac:dyDescent="0.35">
      <c r="A57" s="144" t="s">
        <v>496</v>
      </c>
      <c r="B57" s="125">
        <f>SUM('Month (Million m3)'!B157:B159)</f>
        <v>5.97</v>
      </c>
      <c r="C57" s="125">
        <f>SUM('Month (Million m3)'!C157:C159)</f>
        <v>967.94999999999993</v>
      </c>
      <c r="D57" s="116">
        <f>SUM('Month (Million m3)'!D157:D159)</f>
        <v>3036.75</v>
      </c>
      <c r="E57" s="116">
        <f>SUM('Month (Million m3)'!E157:E159)</f>
        <v>1052.8900000000001</v>
      </c>
      <c r="F57" s="116">
        <f>SUM('Month (Million m3)'!F157:F159)</f>
        <v>215.48000000000002</v>
      </c>
      <c r="G57" s="116">
        <f>SUM('Month (Million m3)'!G157:G159)</f>
        <v>252.05</v>
      </c>
      <c r="H57" s="116">
        <f>SUM('Month (Million m3)'!H157:H159)</f>
        <v>118.51</v>
      </c>
      <c r="I57" s="116">
        <f>SUM('Month (Million m3)'!I157:I159)</f>
        <v>4675.7</v>
      </c>
      <c r="J57" s="117">
        <f>SUM('Month (Million m3)'!J157:J159)</f>
        <v>5649.6200000000008</v>
      </c>
      <c r="K57" s="116">
        <f>SUM('Month (Million m3)'!K157:K159)</f>
        <v>47.96</v>
      </c>
      <c r="L57" s="116">
        <v>0</v>
      </c>
      <c r="M57" s="116">
        <f>SUM('Month (Million m3)'!M157:M159)</f>
        <v>0</v>
      </c>
      <c r="N57" s="116">
        <f>SUM('Month (Million m3)'!N157:N159)</f>
        <v>0</v>
      </c>
      <c r="O57" s="116">
        <v>0</v>
      </c>
      <c r="P57" s="116"/>
      <c r="Q57" s="116">
        <f>SUM('Month (Million m3)'!Q157:Q159)</f>
        <v>0</v>
      </c>
      <c r="R57" s="116">
        <f>SUM('Month (Million m3)'!R157:R159)</f>
        <v>13.33</v>
      </c>
      <c r="S57" s="116">
        <f>SUM('Month (Million m3)'!S205:S207)</f>
        <v>0</v>
      </c>
      <c r="T57" s="116">
        <v>0</v>
      </c>
      <c r="U57" s="116">
        <f>SUM('Month (Million m3)'!U205:U207)</f>
        <v>0</v>
      </c>
      <c r="V57" s="116">
        <f>SUM('Month (Million m3)'!V157:V159)</f>
        <v>31.77</v>
      </c>
      <c r="W57" s="116">
        <f>SUM('Month (Million m3)'!W157:W159)</f>
        <v>0</v>
      </c>
      <c r="X57" s="116">
        <f>SUM('Month (Million m3)'!X157:X159)</f>
        <v>0</v>
      </c>
      <c r="Y57" s="116">
        <f>SUM('Month (Million m3)'!Y157:Y159)</f>
        <v>0</v>
      </c>
      <c r="Z57" s="116">
        <f>SUM('Month (Million m3)'!Z157:Z159)</f>
        <v>3149.88</v>
      </c>
      <c r="AA57" s="116">
        <f>SUM('Month (Million m3)'!AA157:AA159)</f>
        <v>0</v>
      </c>
      <c r="AB57" s="116">
        <f>SUM('Month (Million m3)'!AB157:AB159)</f>
        <v>0</v>
      </c>
      <c r="AC57" s="116">
        <f>SUM('Month (Million m3)'!AC157:AC159)</f>
        <v>0</v>
      </c>
      <c r="AD57" s="116">
        <f>SUM('Month (Million m3)'!AD157:AD159)</f>
        <v>0</v>
      </c>
      <c r="AE57" s="116">
        <f>SUM('Month (Million m3)'!AE157:AE159)</f>
        <v>0</v>
      </c>
      <c r="AF57" s="117">
        <f>SUM('Month (Million m3)'!AF157:AF159)</f>
        <v>3242.93</v>
      </c>
      <c r="AG57" s="116">
        <f>SUM('Month (Million m3)'!AG157:AG159)</f>
        <v>8892.5499999999993</v>
      </c>
    </row>
    <row r="58" spans="1:33" ht="20.25" customHeight="1" x14ac:dyDescent="0.35">
      <c r="A58" s="144" t="s">
        <v>497</v>
      </c>
      <c r="B58" s="125">
        <f>SUM('Month (Million m3)'!B160:B162)</f>
        <v>1261.3899999999999</v>
      </c>
      <c r="C58" s="125">
        <f>SUM('Month (Million m3)'!C160:C162)</f>
        <v>2170.77</v>
      </c>
      <c r="D58" s="116">
        <f>SUM('Month (Million m3)'!D160:D162)</f>
        <v>5882.96</v>
      </c>
      <c r="E58" s="116">
        <f>SUM('Month (Million m3)'!E160:E162)</f>
        <v>1265.96</v>
      </c>
      <c r="F58" s="116">
        <f>SUM('Month (Million m3)'!F160:F162)</f>
        <v>1637.04</v>
      </c>
      <c r="G58" s="116">
        <f>SUM('Month (Million m3)'!G160:G162)</f>
        <v>243.64</v>
      </c>
      <c r="H58" s="116">
        <f>SUM('Month (Million m3)'!H160:H162)</f>
        <v>120.78</v>
      </c>
      <c r="I58" s="116">
        <f>SUM('Month (Million m3)'!I160:I162)</f>
        <v>9150.39</v>
      </c>
      <c r="J58" s="117">
        <f>SUM('Month (Million m3)'!J160:J162)</f>
        <v>12582.55</v>
      </c>
      <c r="K58" s="116">
        <f>SUM('Month (Million m3)'!K160:K162)</f>
        <v>0</v>
      </c>
      <c r="L58" s="116">
        <v>0</v>
      </c>
      <c r="M58" s="116">
        <f>SUM('Month (Million m3)'!M160:M162)</f>
        <v>0</v>
      </c>
      <c r="N58" s="116">
        <f>SUM('Month (Million m3)'!N160:N162)</f>
        <v>0</v>
      </c>
      <c r="O58" s="116">
        <v>0</v>
      </c>
      <c r="P58" s="116"/>
      <c r="Q58" s="116">
        <f>SUM('Month (Million m3)'!Q160:Q162)</f>
        <v>0</v>
      </c>
      <c r="R58" s="116">
        <f>SUM('Month (Million m3)'!R160:R162)</f>
        <v>0</v>
      </c>
      <c r="S58" s="116">
        <f>SUM('Month (Million m3)'!S206:S208)</f>
        <v>0</v>
      </c>
      <c r="T58" s="116">
        <v>0</v>
      </c>
      <c r="U58" s="116">
        <f>SUM('Month (Million m3)'!U206:U208)</f>
        <v>0</v>
      </c>
      <c r="V58" s="116">
        <f>SUM('Month (Million m3)'!V160:V162)</f>
        <v>0</v>
      </c>
      <c r="W58" s="116">
        <f>SUM('Month (Million m3)'!W160:W162)</f>
        <v>0</v>
      </c>
      <c r="X58" s="116">
        <f>SUM('Month (Million m3)'!X160:X162)</f>
        <v>0</v>
      </c>
      <c r="Y58" s="116">
        <f>SUM('Month (Million m3)'!Y160:Y162)</f>
        <v>0</v>
      </c>
      <c r="Z58" s="116">
        <f>SUM('Month (Million m3)'!Z160:Z162)</f>
        <v>2538.79</v>
      </c>
      <c r="AA58" s="116">
        <f>SUM('Month (Million m3)'!AA160:AA162)</f>
        <v>0</v>
      </c>
      <c r="AB58" s="116">
        <f>SUM('Month (Million m3)'!AB160:AB162)</f>
        <v>0</v>
      </c>
      <c r="AC58" s="116">
        <f>SUM('Month (Million m3)'!AC160:AC162)</f>
        <v>0</v>
      </c>
      <c r="AD58" s="116">
        <f>SUM('Month (Million m3)'!AD160:AD162)</f>
        <v>0</v>
      </c>
      <c r="AE58" s="116">
        <f>SUM('Month (Million m3)'!AE160:AE162)</f>
        <v>0</v>
      </c>
      <c r="AF58" s="117">
        <f>SUM('Month (Million m3)'!AF160:AF162)</f>
        <v>2538.79</v>
      </c>
      <c r="AG58" s="116">
        <f>SUM('Month (Million m3)'!AG160:AG162)</f>
        <v>15121.34</v>
      </c>
    </row>
    <row r="59" spans="1:33" ht="20.25" customHeight="1" x14ac:dyDescent="0.35">
      <c r="A59" s="144" t="s">
        <v>498</v>
      </c>
      <c r="B59" s="125">
        <f>SUM('Month (Million m3)'!B163:B165)</f>
        <v>2610.92</v>
      </c>
      <c r="C59" s="125">
        <f>SUM('Month (Million m3)'!C163:C165)</f>
        <v>2857.55</v>
      </c>
      <c r="D59" s="116">
        <f>SUM('Month (Million m3)'!D163:D165)</f>
        <v>5934.52</v>
      </c>
      <c r="E59" s="116">
        <f>SUM('Month (Million m3)'!E163:E165)</f>
        <v>1546.8300000000002</v>
      </c>
      <c r="F59" s="116">
        <f>SUM('Month (Million m3)'!F163:F165)</f>
        <v>2048.0100000000002</v>
      </c>
      <c r="G59" s="116">
        <f>SUM('Month (Million m3)'!G163:G165)</f>
        <v>240.25</v>
      </c>
      <c r="H59" s="116">
        <f>SUM('Month (Million m3)'!H163:H165)</f>
        <v>78.430000000000007</v>
      </c>
      <c r="I59" s="116">
        <f>SUM('Month (Million m3)'!I163:I165)</f>
        <v>9848.0499999999993</v>
      </c>
      <c r="J59" s="117">
        <f>SUM('Month (Million m3)'!J163:J165)</f>
        <v>15316.52</v>
      </c>
      <c r="K59" s="116">
        <f>SUM('Month (Million m3)'!K163:K165)</f>
        <v>167.73000000000002</v>
      </c>
      <c r="L59" s="116">
        <v>0</v>
      </c>
      <c r="M59" s="116">
        <f>SUM('Month (Million m3)'!M163:M165)</f>
        <v>0</v>
      </c>
      <c r="N59" s="116">
        <f>SUM('Month (Million m3)'!N163:N165)</f>
        <v>0</v>
      </c>
      <c r="O59" s="116">
        <v>0</v>
      </c>
      <c r="P59" s="116"/>
      <c r="Q59" s="116">
        <f>SUM('Month (Million m3)'!Q163:Q165)</f>
        <v>0</v>
      </c>
      <c r="R59" s="116">
        <f>SUM('Month (Million m3)'!R163:R165)</f>
        <v>69.64</v>
      </c>
      <c r="S59" s="116">
        <f>SUM('Month (Million m3)'!S207:S209)</f>
        <v>0</v>
      </c>
      <c r="T59" s="116">
        <v>0</v>
      </c>
      <c r="U59" s="116">
        <f>SUM('Month (Million m3)'!U207:U209)</f>
        <v>0</v>
      </c>
      <c r="V59" s="116">
        <f>SUM('Month (Million m3)'!V163:V165)</f>
        <v>0</v>
      </c>
      <c r="W59" s="116">
        <f>SUM('Month (Million m3)'!W163:W165)</f>
        <v>0</v>
      </c>
      <c r="X59" s="116">
        <f>SUM('Month (Million m3)'!X163:X165)</f>
        <v>0</v>
      </c>
      <c r="Y59" s="116">
        <f>SUM('Month (Million m3)'!Y163:Y165)</f>
        <v>0</v>
      </c>
      <c r="Z59" s="116">
        <f>SUM('Month (Million m3)'!Z163:Z165)</f>
        <v>1259.3200000000002</v>
      </c>
      <c r="AA59" s="116">
        <f>SUM('Month (Million m3)'!AA163:AA165)</f>
        <v>0</v>
      </c>
      <c r="AB59" s="116">
        <f>SUM('Month (Million m3)'!AB163:AB165)</f>
        <v>0</v>
      </c>
      <c r="AC59" s="116">
        <f>SUM('Month (Million m3)'!AC163:AC165)</f>
        <v>0</v>
      </c>
      <c r="AD59" s="116">
        <f>SUM('Month (Million m3)'!AD163:AD165)</f>
        <v>0</v>
      </c>
      <c r="AE59" s="116">
        <f>SUM('Month (Million m3)'!AE163:AE165)</f>
        <v>0</v>
      </c>
      <c r="AF59" s="117">
        <f>SUM('Month (Million m3)'!AF163:AF165)</f>
        <v>1496.69</v>
      </c>
      <c r="AG59" s="116">
        <f>SUM('Month (Million m3)'!AG163:AG165)</f>
        <v>16813.21</v>
      </c>
    </row>
    <row r="60" spans="1:33" ht="20.25" customHeight="1" x14ac:dyDescent="0.35">
      <c r="A60" s="144" t="s">
        <v>499</v>
      </c>
      <c r="B60" s="125">
        <f>SUM('Month (Million m3)'!B166:B168)</f>
        <v>146.84</v>
      </c>
      <c r="C60" s="125">
        <f>SUM('Month (Million m3)'!C166:C168)</f>
        <v>1477.78</v>
      </c>
      <c r="D60" s="116">
        <f>SUM('Month (Million m3)'!D166:D168)</f>
        <v>3497.07</v>
      </c>
      <c r="E60" s="116">
        <f>SUM('Month (Million m3)'!E166:E168)</f>
        <v>1704</v>
      </c>
      <c r="F60" s="116">
        <f>SUM('Month (Million m3)'!F166:F168)</f>
        <v>843.38</v>
      </c>
      <c r="G60" s="116">
        <f>SUM('Month (Million m3)'!G166:G168)</f>
        <v>237.87</v>
      </c>
      <c r="H60" s="116">
        <f>SUM('Month (Million m3)'!H166:H168)</f>
        <v>54.919999999999995</v>
      </c>
      <c r="I60" s="116">
        <f>SUM('Month (Million m3)'!I166:I168)</f>
        <v>6337.24</v>
      </c>
      <c r="J60" s="117">
        <f>SUM('Month (Million m3)'!J166:J168)</f>
        <v>7961.8600000000006</v>
      </c>
      <c r="K60" s="116">
        <f>SUM('Month (Million m3)'!K166:K168)</f>
        <v>110.46000000000001</v>
      </c>
      <c r="L60" s="116">
        <v>0</v>
      </c>
      <c r="M60" s="116">
        <f>SUM('Month (Million m3)'!M166:M168)</f>
        <v>0</v>
      </c>
      <c r="N60" s="116">
        <f>SUM('Month (Million m3)'!N166:N168)</f>
        <v>0</v>
      </c>
      <c r="O60" s="116">
        <v>0</v>
      </c>
      <c r="P60" s="116"/>
      <c r="Q60" s="116">
        <f>SUM('Month (Million m3)'!Q166:Q168)</f>
        <v>0</v>
      </c>
      <c r="R60" s="116">
        <f>SUM('Month (Million m3)'!R166:R168)</f>
        <v>0</v>
      </c>
      <c r="S60" s="116">
        <f>SUM('Month (Million m3)'!S208:S210)</f>
        <v>0</v>
      </c>
      <c r="T60" s="116">
        <v>0</v>
      </c>
      <c r="U60" s="116">
        <f>SUM('Month (Million m3)'!U208:U210)</f>
        <v>0</v>
      </c>
      <c r="V60" s="116">
        <f>SUM('Month (Million m3)'!V166:V168)</f>
        <v>0</v>
      </c>
      <c r="W60" s="116">
        <f>SUM('Month (Million m3)'!W166:W168)</f>
        <v>0</v>
      </c>
      <c r="X60" s="116">
        <f>SUM('Month (Million m3)'!X166:X168)</f>
        <v>0</v>
      </c>
      <c r="Y60" s="116">
        <f>SUM('Month (Million m3)'!Y166:Y168)</f>
        <v>0</v>
      </c>
      <c r="Z60" s="116">
        <f>SUM('Month (Million m3)'!Z166:Z168)</f>
        <v>3927.01</v>
      </c>
      <c r="AA60" s="116">
        <f>SUM('Month (Million m3)'!AA166:AA168)</f>
        <v>0</v>
      </c>
      <c r="AB60" s="116">
        <f>SUM('Month (Million m3)'!AB166:AB168)</f>
        <v>0</v>
      </c>
      <c r="AC60" s="116">
        <f>SUM('Month (Million m3)'!AC166:AC168)</f>
        <v>15.54</v>
      </c>
      <c r="AD60" s="116">
        <f>SUM('Month (Million m3)'!AD166:AD168)</f>
        <v>0</v>
      </c>
      <c r="AE60" s="116">
        <f>SUM('Month (Million m3)'!AE166:AE168)</f>
        <v>0</v>
      </c>
      <c r="AF60" s="117">
        <f>SUM('Month (Million m3)'!AF166:AF168)</f>
        <v>4053.01</v>
      </c>
      <c r="AG60" s="116">
        <f>SUM('Month (Million m3)'!AG166:AG168)</f>
        <v>12014.88</v>
      </c>
    </row>
    <row r="61" spans="1:33" ht="20.25" customHeight="1" x14ac:dyDescent="0.35">
      <c r="A61" s="144" t="s">
        <v>500</v>
      </c>
      <c r="B61" s="125">
        <f>SUM('Month (Million m3)'!B169:B171)</f>
        <v>25.58</v>
      </c>
      <c r="C61" s="125">
        <f>SUM('Month (Million m3)'!C169:C171)</f>
        <v>980.51</v>
      </c>
      <c r="D61" s="116">
        <f>SUM('Month (Million m3)'!D169:D171)</f>
        <v>2104</v>
      </c>
      <c r="E61" s="116">
        <f>SUM('Month (Million m3)'!E169:E171)</f>
        <v>1699.19</v>
      </c>
      <c r="F61" s="116">
        <f>SUM('Month (Million m3)'!F169:F171)</f>
        <v>393.56</v>
      </c>
      <c r="G61" s="116">
        <f>SUM('Month (Million m3)'!G169:G171)</f>
        <v>193.23</v>
      </c>
      <c r="H61" s="116">
        <f>SUM('Month (Million m3)'!H169:H171)</f>
        <v>25.2</v>
      </c>
      <c r="I61" s="116">
        <f>SUM('Month (Million m3)'!I169:I171)</f>
        <v>4415.1900000000005</v>
      </c>
      <c r="J61" s="117">
        <f>SUM('Month (Million m3)'!J169:J171)</f>
        <v>5421.28</v>
      </c>
      <c r="K61" s="116">
        <f>SUM('Month (Million m3)'!K169:K171)</f>
        <v>134.54</v>
      </c>
      <c r="L61" s="116">
        <v>0</v>
      </c>
      <c r="M61" s="116">
        <f>SUM('Month (Million m3)'!M169:M171)</f>
        <v>0</v>
      </c>
      <c r="N61" s="116">
        <f>SUM('Month (Million m3)'!N169:N171)</f>
        <v>0</v>
      </c>
      <c r="O61" s="116">
        <v>0</v>
      </c>
      <c r="P61" s="116"/>
      <c r="Q61" s="116">
        <f>SUM('Month (Million m3)'!Q169:Q171)</f>
        <v>0</v>
      </c>
      <c r="R61" s="116">
        <f>SUM('Month (Million m3)'!R169:R171)</f>
        <v>0</v>
      </c>
      <c r="S61" s="116">
        <f>SUM('Month (Million m3)'!S209:S211)</f>
        <v>0</v>
      </c>
      <c r="T61" s="116">
        <v>0</v>
      </c>
      <c r="U61" s="116">
        <f>SUM('Month (Million m3)'!U209:U211)</f>
        <v>0</v>
      </c>
      <c r="V61" s="116">
        <f>SUM('Month (Million m3)'!V169:V171)</f>
        <v>0</v>
      </c>
      <c r="W61" s="116">
        <f>SUM('Month (Million m3)'!W169:W171)</f>
        <v>80.210000000000008</v>
      </c>
      <c r="X61" s="116">
        <f>SUM('Month (Million m3)'!X169:X171)</f>
        <v>0</v>
      </c>
      <c r="Y61" s="116">
        <f>SUM('Month (Million m3)'!Y169:Y171)</f>
        <v>0</v>
      </c>
      <c r="Z61" s="116">
        <f>SUM('Month (Million m3)'!Z169:Z171)</f>
        <v>1561.04</v>
      </c>
      <c r="AA61" s="116">
        <f>SUM('Month (Million m3)'!AA169:AA171)</f>
        <v>0</v>
      </c>
      <c r="AB61" s="116">
        <f>SUM('Month (Million m3)'!AB169:AB171)</f>
        <v>0</v>
      </c>
      <c r="AC61" s="116">
        <f>SUM('Month (Million m3)'!AC169:AC171)</f>
        <v>4</v>
      </c>
      <c r="AD61" s="116">
        <f>SUM('Month (Million m3)'!AD169:AD171)</f>
        <v>0</v>
      </c>
      <c r="AE61" s="116">
        <f>SUM('Month (Million m3)'!AE169:AE171)</f>
        <v>0</v>
      </c>
      <c r="AF61" s="117">
        <f>SUM('Month (Million m3)'!AF169:AF171)</f>
        <v>1779.79</v>
      </c>
      <c r="AG61" s="116">
        <f>SUM('Month (Million m3)'!AG169:AG171)</f>
        <v>7201.0700000000006</v>
      </c>
    </row>
    <row r="62" spans="1:33" ht="20.25" customHeight="1" x14ac:dyDescent="0.35">
      <c r="A62" s="144" t="s">
        <v>501</v>
      </c>
      <c r="B62" s="125">
        <f>SUM('Month (Million m3)'!B172:B174)</f>
        <v>523.82000000000005</v>
      </c>
      <c r="C62" s="125">
        <f>SUM('Month (Million m3)'!C172:C174)</f>
        <v>2282.1</v>
      </c>
      <c r="D62" s="116">
        <f>SUM('Month (Million m3)'!D172:D174)</f>
        <v>5277.6299999999992</v>
      </c>
      <c r="E62" s="116">
        <f>SUM('Month (Million m3)'!E172:E174)</f>
        <v>1723.25</v>
      </c>
      <c r="F62" s="116">
        <f>SUM('Month (Million m3)'!F172:F174)</f>
        <v>1094.26</v>
      </c>
      <c r="G62" s="116">
        <f>SUM('Month (Million m3)'!G172:G174)</f>
        <v>240.02999999999997</v>
      </c>
      <c r="H62" s="116">
        <f>SUM('Month (Million m3)'!H172:H174)</f>
        <v>50.870000000000005</v>
      </c>
      <c r="I62" s="116">
        <f>SUM('Month (Million m3)'!I172:I174)</f>
        <v>8386.02</v>
      </c>
      <c r="J62" s="117">
        <f>SUM('Month (Million m3)'!J172:J174)</f>
        <v>11191.939999999999</v>
      </c>
      <c r="K62" s="116">
        <f>SUM('Month (Million m3)'!K172:K174)</f>
        <v>0</v>
      </c>
      <c r="L62" s="116">
        <v>0</v>
      </c>
      <c r="M62" s="116">
        <f>SUM('Month (Million m3)'!M172:M174)</f>
        <v>0</v>
      </c>
      <c r="N62" s="116">
        <f>SUM('Month (Million m3)'!N172:N174)</f>
        <v>0</v>
      </c>
      <c r="O62" s="116">
        <v>0</v>
      </c>
      <c r="P62" s="116"/>
      <c r="Q62" s="116">
        <f>SUM('Month (Million m3)'!Q172:Q174)</f>
        <v>0</v>
      </c>
      <c r="R62" s="116">
        <f>SUM('Month (Million m3)'!R172:R174)</f>
        <v>0</v>
      </c>
      <c r="S62" s="116">
        <f>SUM('Month (Million m3)'!S210:S212)</f>
        <v>0</v>
      </c>
      <c r="T62" s="116">
        <v>0</v>
      </c>
      <c r="U62" s="116">
        <f>SUM('Month (Million m3)'!U210:U212)</f>
        <v>0</v>
      </c>
      <c r="V62" s="116">
        <f>SUM('Month (Million m3)'!V172:V174)</f>
        <v>0</v>
      </c>
      <c r="W62" s="116">
        <f>SUM('Month (Million m3)'!W172:W174)</f>
        <v>17.670000000000002</v>
      </c>
      <c r="X62" s="116">
        <f>SUM('Month (Million m3)'!X172:X174)</f>
        <v>0</v>
      </c>
      <c r="Y62" s="116">
        <f>SUM('Month (Million m3)'!Y172:Y174)</f>
        <v>0</v>
      </c>
      <c r="Z62" s="116">
        <f>SUM('Month (Million m3)'!Z172:Z174)</f>
        <v>1988.9499999999998</v>
      </c>
      <c r="AA62" s="116">
        <f>SUM('Month (Million m3)'!AA172:AA174)</f>
        <v>0</v>
      </c>
      <c r="AB62" s="116">
        <f>SUM('Month (Million m3)'!AB172:AB174)</f>
        <v>0</v>
      </c>
      <c r="AC62" s="116">
        <f>SUM('Month (Million m3)'!AC172:AC174)</f>
        <v>81.44</v>
      </c>
      <c r="AD62" s="116">
        <f>SUM('Month (Million m3)'!AD172:AD174)</f>
        <v>0</v>
      </c>
      <c r="AE62" s="116">
        <f>SUM('Month (Million m3)'!AE172:AE174)</f>
        <v>0</v>
      </c>
      <c r="AF62" s="117">
        <f>SUM('Month (Million m3)'!AF172:AF174)</f>
        <v>2088.0499999999997</v>
      </c>
      <c r="AG62" s="116">
        <f>SUM('Month (Million m3)'!AG172:AG174)</f>
        <v>13279.97</v>
      </c>
    </row>
    <row r="63" spans="1:33" ht="20.25" customHeight="1" x14ac:dyDescent="0.35">
      <c r="A63" s="144" t="s">
        <v>502</v>
      </c>
      <c r="B63" s="125">
        <f>SUM('Month (Million m3)'!B175:B177)</f>
        <v>296.91000000000003</v>
      </c>
      <c r="C63" s="125">
        <f>SUM('Month (Million m3)'!C175:C177)</f>
        <v>2786.9900000000002</v>
      </c>
      <c r="D63" s="116">
        <f>SUM('Month (Million m3)'!D175:D177)</f>
        <v>5871.51</v>
      </c>
      <c r="E63" s="116">
        <f>SUM('Month (Million m3)'!E175:E177)</f>
        <v>1744.8899999999999</v>
      </c>
      <c r="F63" s="116">
        <f>SUM('Month (Million m3)'!F175:F177)</f>
        <v>956.2299999999999</v>
      </c>
      <c r="G63" s="116">
        <f>SUM('Month (Million m3)'!G175:G177)</f>
        <v>214.01999999999998</v>
      </c>
      <c r="H63" s="116">
        <f>SUM('Month (Million m3)'!H175:H177)</f>
        <v>76.06</v>
      </c>
      <c r="I63" s="116">
        <f>SUM('Month (Million m3)'!I175:I177)</f>
        <v>8862.7199999999993</v>
      </c>
      <c r="J63" s="117">
        <f>SUM('Month (Million m3)'!J175:J177)</f>
        <v>11946.619999999999</v>
      </c>
      <c r="K63" s="116">
        <f>SUM('Month (Million m3)'!K175:K177)</f>
        <v>207.24</v>
      </c>
      <c r="L63" s="116">
        <v>0</v>
      </c>
      <c r="M63" s="116">
        <f>SUM('Month (Million m3)'!M175:M177)</f>
        <v>0</v>
      </c>
      <c r="N63" s="116">
        <f>SUM('Month (Million m3)'!N175:N177)</f>
        <v>0</v>
      </c>
      <c r="O63" s="116">
        <v>0</v>
      </c>
      <c r="P63" s="116"/>
      <c r="Q63" s="116">
        <f>SUM('Month (Million m3)'!Q175:Q177)</f>
        <v>0</v>
      </c>
      <c r="R63" s="116">
        <f>SUM('Month (Million m3)'!R175:R177)</f>
        <v>0</v>
      </c>
      <c r="S63" s="116">
        <f>SUM('Month (Million m3)'!S211:S213)</f>
        <v>0</v>
      </c>
      <c r="T63" s="116">
        <v>0</v>
      </c>
      <c r="U63" s="116">
        <f>SUM('Month (Million m3)'!U211:U213)</f>
        <v>0</v>
      </c>
      <c r="V63" s="116">
        <f>SUM('Month (Million m3)'!V175:V177)</f>
        <v>0</v>
      </c>
      <c r="W63" s="116">
        <f>SUM('Month (Million m3)'!W175:W177)</f>
        <v>0</v>
      </c>
      <c r="X63" s="116">
        <f>SUM('Month (Million m3)'!X175:X177)</f>
        <v>0</v>
      </c>
      <c r="Y63" s="116">
        <f>SUM('Month (Million m3)'!Y175:Y177)</f>
        <v>0</v>
      </c>
      <c r="Z63" s="116">
        <f>SUM('Month (Million m3)'!Z175:Z177)</f>
        <v>869.71</v>
      </c>
      <c r="AA63" s="116">
        <f>SUM('Month (Million m3)'!AA175:AA177)</f>
        <v>0</v>
      </c>
      <c r="AB63" s="116">
        <f>SUM('Month (Million m3)'!AB175:AB177)</f>
        <v>0</v>
      </c>
      <c r="AC63" s="116">
        <f>SUM('Month (Million m3)'!AC175:AC177)</f>
        <v>107.85</v>
      </c>
      <c r="AD63" s="116">
        <f>SUM('Month (Million m3)'!AD175:AD177)</f>
        <v>0</v>
      </c>
      <c r="AE63" s="116">
        <f>SUM('Month (Million m3)'!AE175:AE177)</f>
        <v>0</v>
      </c>
      <c r="AF63" s="117">
        <f>SUM('Month (Million m3)'!AF175:AF177)</f>
        <v>1184.8</v>
      </c>
      <c r="AG63" s="116">
        <f>SUM('Month (Million m3)'!AG175:AG177)</f>
        <v>13131.43</v>
      </c>
    </row>
    <row r="64" spans="1:33" ht="20.25" customHeight="1" x14ac:dyDescent="0.35">
      <c r="A64" s="144" t="s">
        <v>503</v>
      </c>
      <c r="B64" s="125">
        <f>SUM('Month (Million m3)'!B178:B180)</f>
        <v>0</v>
      </c>
      <c r="C64" s="125">
        <f>SUM('Month (Million m3)'!C178:C180)</f>
        <v>1373.71</v>
      </c>
      <c r="D64" s="116">
        <f>SUM('Month (Million m3)'!D178:D180)</f>
        <v>1999.31</v>
      </c>
      <c r="E64" s="116">
        <f>SUM('Month (Million m3)'!E178:E180)</f>
        <v>1805.3</v>
      </c>
      <c r="F64" s="116">
        <f>SUM('Month (Million m3)'!F178:F180)</f>
        <v>181.94</v>
      </c>
      <c r="G64" s="116">
        <f>SUM('Month (Million m3)'!G178:G180)</f>
        <v>223.42000000000002</v>
      </c>
      <c r="H64" s="116">
        <f>SUM('Month (Million m3)'!H178:H180)</f>
        <v>95.839999999999989</v>
      </c>
      <c r="I64" s="116">
        <f>SUM('Month (Million m3)'!I178:I180)</f>
        <v>4305.83</v>
      </c>
      <c r="J64" s="117">
        <f>SUM('Month (Million m3)'!J178:J180)</f>
        <v>5679.54</v>
      </c>
      <c r="K64" s="116">
        <f>SUM('Month (Million m3)'!K178:K180)</f>
        <v>0</v>
      </c>
      <c r="L64" s="116">
        <v>0</v>
      </c>
      <c r="M64" s="116">
        <f>SUM('Month (Million m3)'!M178:M180)</f>
        <v>0</v>
      </c>
      <c r="N64" s="116">
        <f>SUM('Month (Million m3)'!N178:N180)</f>
        <v>0</v>
      </c>
      <c r="O64" s="116">
        <v>0</v>
      </c>
      <c r="P64" s="116"/>
      <c r="Q64" s="116">
        <f>SUM('Month (Million m3)'!Q178:Q180)</f>
        <v>0</v>
      </c>
      <c r="R64" s="116">
        <f>SUM('Month (Million m3)'!R178:R180)</f>
        <v>0</v>
      </c>
      <c r="S64" s="116">
        <f>SUM('Month (Million m3)'!S212:S214)</f>
        <v>0</v>
      </c>
      <c r="T64" s="116">
        <v>0</v>
      </c>
      <c r="U64" s="116">
        <f>SUM('Month (Million m3)'!U212:U214)</f>
        <v>0</v>
      </c>
      <c r="V64" s="116">
        <f>SUM('Month (Million m3)'!V178:V180)</f>
        <v>0</v>
      </c>
      <c r="W64" s="116">
        <f>SUM('Month (Million m3)'!W178:W180)</f>
        <v>0</v>
      </c>
      <c r="X64" s="116">
        <f>SUM('Month (Million m3)'!X178:X180)</f>
        <v>0</v>
      </c>
      <c r="Y64" s="116">
        <f>SUM('Month (Million m3)'!Y178:Y180)</f>
        <v>0</v>
      </c>
      <c r="Z64" s="116">
        <f>SUM('Month (Million m3)'!Z178:Z180)</f>
        <v>4028.74</v>
      </c>
      <c r="AA64" s="116">
        <f>SUM('Month (Million m3)'!AA178:AA180)</f>
        <v>0</v>
      </c>
      <c r="AB64" s="116">
        <f>SUM('Month (Million m3)'!AB178:AB180)</f>
        <v>0</v>
      </c>
      <c r="AC64" s="116">
        <f>SUM('Month (Million m3)'!AC178:AC180)</f>
        <v>0</v>
      </c>
      <c r="AD64" s="116">
        <f>SUM('Month (Million m3)'!AD178:AD180)</f>
        <v>0</v>
      </c>
      <c r="AE64" s="116">
        <f>SUM('Month (Million m3)'!AE178:AE180)</f>
        <v>0</v>
      </c>
      <c r="AF64" s="117">
        <f>SUM('Month (Million m3)'!AF178:AF180)</f>
        <v>4028.74</v>
      </c>
      <c r="AG64" s="116">
        <f>SUM('Month (Million m3)'!AG178:AG180)</f>
        <v>9708.2799999999988</v>
      </c>
    </row>
    <row r="65" spans="1:33" ht="20.25" customHeight="1" x14ac:dyDescent="0.35">
      <c r="A65" s="144" t="s">
        <v>504</v>
      </c>
      <c r="B65" s="125">
        <f>SUM('Month (Million m3)'!B181:B183)</f>
        <v>0</v>
      </c>
      <c r="C65" s="125">
        <f>SUM('Month (Million m3)'!C181:C183)</f>
        <v>845.15000000000009</v>
      </c>
      <c r="D65" s="116">
        <f>SUM('Month (Million m3)'!D181:D183)</f>
        <v>1748.21</v>
      </c>
      <c r="E65" s="116">
        <f>SUM('Month (Million m3)'!E181:E183)</f>
        <v>1632.4299999999998</v>
      </c>
      <c r="F65" s="116">
        <f>SUM('Month (Million m3)'!F181:F183)</f>
        <v>86.37</v>
      </c>
      <c r="G65" s="116">
        <f>SUM('Month (Million m3)'!G181:G183)</f>
        <v>178.3</v>
      </c>
      <c r="H65" s="116">
        <f>SUM('Month (Million m3)'!H181:H183)</f>
        <v>49.72</v>
      </c>
      <c r="I65" s="116">
        <f>SUM('Month (Million m3)'!I181:I183)</f>
        <v>3695.0300000000007</v>
      </c>
      <c r="J65" s="117">
        <f>SUM('Month (Million m3)'!J181:J183)</f>
        <v>4540.18</v>
      </c>
      <c r="K65" s="116">
        <f>SUM('Month (Million m3)'!K181:K183)</f>
        <v>100.73</v>
      </c>
      <c r="L65" s="116">
        <v>0</v>
      </c>
      <c r="M65" s="116">
        <f>SUM('Month (Million m3)'!M181:M183)</f>
        <v>0</v>
      </c>
      <c r="N65" s="116">
        <f>SUM('Month (Million m3)'!N181:N183)</f>
        <v>0</v>
      </c>
      <c r="O65" s="116">
        <v>0</v>
      </c>
      <c r="P65" s="116"/>
      <c r="Q65" s="116">
        <f>SUM('Month (Million m3)'!Q181:Q183)</f>
        <v>0</v>
      </c>
      <c r="R65" s="116">
        <f>SUM('Month (Million m3)'!R181:R183)</f>
        <v>0</v>
      </c>
      <c r="S65" s="116">
        <f>SUM('Month (Million m3)'!S213:S215)</f>
        <v>0</v>
      </c>
      <c r="T65" s="116">
        <v>0</v>
      </c>
      <c r="U65" s="116">
        <f>SUM('Month (Million m3)'!U213:U215)</f>
        <v>0</v>
      </c>
      <c r="V65" s="116">
        <f>SUM('Month (Million m3)'!V181:V183)</f>
        <v>43.86</v>
      </c>
      <c r="W65" s="116">
        <f>SUM('Month (Million m3)'!W181:W183)</f>
        <v>0</v>
      </c>
      <c r="X65" s="116">
        <f>SUM('Month (Million m3)'!X181:X183)</f>
        <v>0</v>
      </c>
      <c r="Y65" s="116">
        <f>SUM('Month (Million m3)'!Y181:Y183)</f>
        <v>0</v>
      </c>
      <c r="Z65" s="116">
        <f>SUM('Month (Million m3)'!Z181:Z183)</f>
        <v>3515.5899999999997</v>
      </c>
      <c r="AA65" s="116">
        <f>SUM('Month (Million m3)'!AA181:AA183)</f>
        <v>0</v>
      </c>
      <c r="AB65" s="116">
        <f>SUM('Month (Million m3)'!AB181:AB183)</f>
        <v>0</v>
      </c>
      <c r="AC65" s="116">
        <f>SUM('Month (Million m3)'!AC181:AC183)</f>
        <v>20.78</v>
      </c>
      <c r="AD65" s="116">
        <f>SUM('Month (Million m3)'!AD181:AD183)</f>
        <v>0</v>
      </c>
      <c r="AE65" s="116">
        <f>SUM('Month (Million m3)'!AE181:AE183)</f>
        <v>0</v>
      </c>
      <c r="AF65" s="117">
        <f>SUM('Month (Million m3)'!AF181:AF183)</f>
        <v>3680.9500000000003</v>
      </c>
      <c r="AG65" s="116">
        <f>SUM('Month (Million m3)'!AG181:AG183)</f>
        <v>8221.1400000000012</v>
      </c>
    </row>
    <row r="66" spans="1:33" ht="20.25" customHeight="1" x14ac:dyDescent="0.35">
      <c r="A66" s="144" t="s">
        <v>505</v>
      </c>
      <c r="B66" s="125">
        <f>SUM('Month (Million m3)'!B184:B186)</f>
        <v>68.02</v>
      </c>
      <c r="C66" s="125">
        <f>SUM('Month (Million m3)'!C184:C186)</f>
        <v>1561.31</v>
      </c>
      <c r="D66" s="116">
        <f>SUM('Month (Million m3)'!D184:D186)</f>
        <v>5888.8600000000006</v>
      </c>
      <c r="E66" s="116">
        <f>SUM('Month (Million m3)'!E184:E186)</f>
        <v>1931.13</v>
      </c>
      <c r="F66" s="116">
        <f>SUM('Month (Million m3)'!F184:F186)</f>
        <v>665.57999999999993</v>
      </c>
      <c r="G66" s="116">
        <f>SUM('Month (Million m3)'!G184:G186)</f>
        <v>201.45</v>
      </c>
      <c r="H66" s="116">
        <f>SUM('Month (Million m3)'!H184:H186)</f>
        <v>10.51</v>
      </c>
      <c r="I66" s="116">
        <f>SUM('Month (Million m3)'!I184:I186)</f>
        <v>8697.5300000000007</v>
      </c>
      <c r="J66" s="117">
        <f>SUM('Month (Million m3)'!J184:J186)</f>
        <v>10326.86</v>
      </c>
      <c r="K66" s="116">
        <f>SUM('Month (Million m3)'!K184:K186)</f>
        <v>218.54999999999998</v>
      </c>
      <c r="L66" s="116">
        <v>0</v>
      </c>
      <c r="M66" s="116">
        <f>SUM('Month (Million m3)'!M184:M186)</f>
        <v>0</v>
      </c>
      <c r="N66" s="116">
        <f>SUM('Month (Million m3)'!N184:N186)</f>
        <v>0</v>
      </c>
      <c r="O66" s="116">
        <v>0</v>
      </c>
      <c r="P66" s="116"/>
      <c r="Q66" s="116">
        <f>SUM('Month (Million m3)'!Q184:Q186)</f>
        <v>0</v>
      </c>
      <c r="R66" s="116">
        <f>SUM('Month (Million m3)'!R184:R186)</f>
        <v>0</v>
      </c>
      <c r="S66" s="116">
        <f>SUM('Month (Million m3)'!S214:S216)</f>
        <v>0</v>
      </c>
      <c r="T66" s="116">
        <v>0</v>
      </c>
      <c r="U66" s="116">
        <f>SUM('Month (Million m3)'!U214:U216)</f>
        <v>0</v>
      </c>
      <c r="V66" s="116">
        <f>SUM('Month (Million m3)'!V184:V186)</f>
        <v>5.26</v>
      </c>
      <c r="W66" s="116">
        <f>SUM('Month (Million m3)'!W184:W186)</f>
        <v>0</v>
      </c>
      <c r="X66" s="116">
        <f>SUM('Month (Million m3)'!X184:X186)</f>
        <v>0</v>
      </c>
      <c r="Y66" s="116">
        <f>SUM('Month (Million m3)'!Y184:Y186)</f>
        <v>0</v>
      </c>
      <c r="Z66" s="116">
        <f>SUM('Month (Million m3)'!Z184:Z186)</f>
        <v>1973.39</v>
      </c>
      <c r="AA66" s="116">
        <f>SUM('Month (Million m3)'!AA184:AA186)</f>
        <v>0</v>
      </c>
      <c r="AB66" s="116">
        <f>SUM('Month (Million m3)'!AB184:AB186)</f>
        <v>0</v>
      </c>
      <c r="AC66" s="116">
        <f>SUM('Month (Million m3)'!AC184:AC186)</f>
        <v>235.71</v>
      </c>
      <c r="AD66" s="116">
        <f>SUM('Month (Million m3)'!AD184:AD186)</f>
        <v>0</v>
      </c>
      <c r="AE66" s="116">
        <f>SUM('Month (Million m3)'!AE184:AE186)</f>
        <v>0</v>
      </c>
      <c r="AF66" s="117">
        <f>SUM('Month (Million m3)'!AF184:AF186)</f>
        <v>2432.92</v>
      </c>
      <c r="AG66" s="116">
        <f>SUM('Month (Million m3)'!AG184:AG186)</f>
        <v>12759.76</v>
      </c>
    </row>
    <row r="67" spans="1:33" ht="20.25" customHeight="1" x14ac:dyDescent="0.35">
      <c r="A67" s="144" t="s">
        <v>506</v>
      </c>
      <c r="B67" s="125">
        <f>SUM('Month (Million m3)'!B187:B189)</f>
        <v>195.79000000000002</v>
      </c>
      <c r="C67" s="125">
        <f>SUM('Month (Million m3)'!C187:C189)</f>
        <v>2115.4700000000003</v>
      </c>
      <c r="D67" s="116">
        <f>SUM('Month (Million m3)'!D187:D189)</f>
        <v>5273.62</v>
      </c>
      <c r="E67" s="116">
        <f>SUM('Month (Million m3)'!E187:E189)</f>
        <v>2041.21</v>
      </c>
      <c r="F67" s="116">
        <f>SUM('Month (Million m3)'!F187:F189)</f>
        <v>1316.04</v>
      </c>
      <c r="G67" s="116">
        <f>SUM('Month (Million m3)'!G187:G189)</f>
        <v>187.91</v>
      </c>
      <c r="H67" s="116">
        <f>SUM('Month (Million m3)'!H187:H189)</f>
        <v>0</v>
      </c>
      <c r="I67" s="116">
        <f>SUM('Month (Million m3)'!I187:I189)</f>
        <v>8818.7899999999991</v>
      </c>
      <c r="J67" s="117">
        <f>SUM('Month (Million m3)'!J187:J189)</f>
        <v>11130.05</v>
      </c>
      <c r="K67" s="116">
        <f>SUM('Month (Million m3)'!K187:K189)</f>
        <v>115.9</v>
      </c>
      <c r="L67" s="116">
        <v>0</v>
      </c>
      <c r="M67" s="116">
        <f>SUM('Month (Million m3)'!M187:M189)</f>
        <v>0</v>
      </c>
      <c r="N67" s="116">
        <f>SUM('Month (Million m3)'!N187:N189)</f>
        <v>0</v>
      </c>
      <c r="O67" s="116">
        <v>0</v>
      </c>
      <c r="P67" s="116"/>
      <c r="Q67" s="116">
        <f>SUM('Month (Million m3)'!Q187:Q189)</f>
        <v>0</v>
      </c>
      <c r="R67" s="116">
        <f>SUM('Month (Million m3)'!R187:R189)</f>
        <v>0</v>
      </c>
      <c r="S67" s="116">
        <f>SUM('Month (Million m3)'!S215:S217)</f>
        <v>0</v>
      </c>
      <c r="T67" s="116">
        <v>0</v>
      </c>
      <c r="U67" s="116">
        <f>SUM('Month (Million m3)'!U215:U217)</f>
        <v>0</v>
      </c>
      <c r="V67" s="116">
        <f>SUM('Month (Million m3)'!V187:V189)</f>
        <v>0</v>
      </c>
      <c r="W67" s="116">
        <f>SUM('Month (Million m3)'!W187:W189)</f>
        <v>55.28</v>
      </c>
      <c r="X67" s="116">
        <f>SUM('Month (Million m3)'!X187:X189)</f>
        <v>0</v>
      </c>
      <c r="Y67" s="116">
        <f>SUM('Month (Million m3)'!Y187:Y189)</f>
        <v>0</v>
      </c>
      <c r="Z67" s="116">
        <f>SUM('Month (Million m3)'!Z187:Z189)</f>
        <v>2791.1899999999996</v>
      </c>
      <c r="AA67" s="116">
        <f>SUM('Month (Million m3)'!AA187:AA189)</f>
        <v>0</v>
      </c>
      <c r="AB67" s="116">
        <f>SUM('Month (Million m3)'!AB187:AB189)</f>
        <v>0</v>
      </c>
      <c r="AC67" s="116">
        <f>SUM('Month (Million m3)'!AC187:AC189)</f>
        <v>309.18</v>
      </c>
      <c r="AD67" s="116">
        <f>SUM('Month (Million m3)'!AD187:AD189)</f>
        <v>0</v>
      </c>
      <c r="AE67" s="116">
        <f>SUM('Month (Million m3)'!AE187:AE189)</f>
        <v>0</v>
      </c>
      <c r="AF67" s="117">
        <f>SUM('Month (Million m3)'!AF187:AF189)</f>
        <v>3271.57</v>
      </c>
      <c r="AG67" s="116">
        <f>SUM('Month (Million m3)'!AG187:AG189)</f>
        <v>14401.6</v>
      </c>
    </row>
    <row r="68" spans="1:33" ht="20.25" customHeight="1" x14ac:dyDescent="0.35">
      <c r="A68" s="144" t="s">
        <v>507</v>
      </c>
      <c r="B68" s="125">
        <f>SUM('Month (Million m3)'!B190:B192)</f>
        <v>0.19</v>
      </c>
      <c r="C68" s="125">
        <f>SUM('Month (Million m3)'!C190:C192)</f>
        <v>307.2</v>
      </c>
      <c r="D68" s="116">
        <f>SUM('Month (Million m3)'!D190:D192)</f>
        <v>2027.6200000000001</v>
      </c>
      <c r="E68" s="116">
        <f>SUM('Month (Million m3)'!E190:E192)</f>
        <v>2017.71</v>
      </c>
      <c r="F68" s="116">
        <f>SUM('Month (Million m3)'!F190:F192)</f>
        <v>757.81000000000006</v>
      </c>
      <c r="G68" s="116">
        <f>SUM('Month (Million m3)'!G190:G192)</f>
        <v>159.69</v>
      </c>
      <c r="H68" s="116">
        <f>SUM('Month (Million m3)'!H190:H192)</f>
        <v>38.619999999999997</v>
      </c>
      <c r="I68" s="116">
        <f>SUM('Month (Million m3)'!I190:I192)</f>
        <v>5001.47</v>
      </c>
      <c r="J68" s="117">
        <f>SUM('Month (Million m3)'!J190:J192)</f>
        <v>5308.8600000000006</v>
      </c>
      <c r="K68" s="116">
        <f>SUM('Month (Million m3)'!K190:K192)</f>
        <v>0</v>
      </c>
      <c r="L68" s="116">
        <v>0</v>
      </c>
      <c r="M68" s="116">
        <f>SUM('Month (Million m3)'!M190:M192)</f>
        <v>0</v>
      </c>
      <c r="N68" s="116">
        <f>SUM('Month (Million m3)'!N190:N192)</f>
        <v>0</v>
      </c>
      <c r="O68" s="116">
        <v>0</v>
      </c>
      <c r="P68" s="116"/>
      <c r="Q68" s="116">
        <f>SUM('Month (Million m3)'!Q190:Q192)</f>
        <v>0</v>
      </c>
      <c r="R68" s="116">
        <f>SUM('Month (Million m3)'!R190:R192)</f>
        <v>0</v>
      </c>
      <c r="S68" s="116">
        <f>SUM('Month (Million m3)'!S216:S218)</f>
        <v>0</v>
      </c>
      <c r="T68" s="116">
        <v>0</v>
      </c>
      <c r="U68" s="116">
        <f>SUM('Month (Million m3)'!U216:U218)</f>
        <v>0</v>
      </c>
      <c r="V68" s="116">
        <f>SUM('Month (Million m3)'!V190:V192)</f>
        <v>0</v>
      </c>
      <c r="W68" s="116">
        <f>SUM('Month (Million m3)'!W190:W192)</f>
        <v>0</v>
      </c>
      <c r="X68" s="116">
        <f>SUM('Month (Million m3)'!X190:X192)</f>
        <v>0</v>
      </c>
      <c r="Y68" s="116">
        <f>SUM('Month (Million m3)'!Y190:Y192)</f>
        <v>0</v>
      </c>
      <c r="Z68" s="116">
        <f>SUM('Month (Million m3)'!Z190:Z192)</f>
        <v>3328.69</v>
      </c>
      <c r="AA68" s="116">
        <f>SUM('Month (Million m3)'!AA190:AA192)</f>
        <v>0</v>
      </c>
      <c r="AB68" s="116">
        <f>SUM('Month (Million m3)'!AB190:AB192)</f>
        <v>0</v>
      </c>
      <c r="AC68" s="116">
        <f>SUM('Month (Million m3)'!AC190:AC192)</f>
        <v>0</v>
      </c>
      <c r="AD68" s="116">
        <f>SUM('Month (Million m3)'!AD190:AD192)</f>
        <v>0</v>
      </c>
      <c r="AE68" s="116">
        <f>SUM('Month (Million m3)'!AE190:AE192)</f>
        <v>0</v>
      </c>
      <c r="AF68" s="117">
        <f>SUM('Month (Million m3)'!AF190:AF192)</f>
        <v>3328.69</v>
      </c>
      <c r="AG68" s="116">
        <f>SUM('Month (Million m3)'!AG190:AG192)</f>
        <v>8637.5499999999993</v>
      </c>
    </row>
    <row r="69" spans="1:33" ht="20.25" customHeight="1" x14ac:dyDescent="0.35">
      <c r="A69" s="144" t="s">
        <v>508</v>
      </c>
      <c r="B69" s="125">
        <f>SUM('Month (Million m3)'!B193:B195)</f>
        <v>0</v>
      </c>
      <c r="C69" s="125">
        <f>SUM('Month (Million m3)'!C193:C195)</f>
        <v>24.6</v>
      </c>
      <c r="D69" s="116">
        <f>SUM('Month (Million m3)'!D193:D195)</f>
        <v>3277.73</v>
      </c>
      <c r="E69" s="116">
        <f>SUM('Month (Million m3)'!E193:E195)</f>
        <v>1906.94</v>
      </c>
      <c r="F69" s="116">
        <f>SUM('Month (Million m3)'!F193:F195)</f>
        <v>525.70000000000005</v>
      </c>
      <c r="G69" s="116">
        <f>SUM('Month (Million m3)'!G193:G195)</f>
        <v>161.36000000000001</v>
      </c>
      <c r="H69" s="116">
        <f>SUM('Month (Million m3)'!H193:H195)</f>
        <v>41.79</v>
      </c>
      <c r="I69" s="116">
        <f>SUM('Month (Million m3)'!I193:I195)</f>
        <v>5913.51</v>
      </c>
      <c r="J69" s="117">
        <f>SUM('Month (Million m3)'!J193:J195)</f>
        <v>5938.1100000000006</v>
      </c>
      <c r="K69" s="116">
        <f>SUM('Month (Million m3)'!K193:K195)</f>
        <v>241.37</v>
      </c>
      <c r="L69" s="116">
        <v>0</v>
      </c>
      <c r="M69" s="116">
        <f>SUM('Month (Million m3)'!M193:M195)</f>
        <v>0</v>
      </c>
      <c r="N69" s="116">
        <f>SUM('Month (Million m3)'!N193:N195)</f>
        <v>0</v>
      </c>
      <c r="O69" s="116">
        <v>0</v>
      </c>
      <c r="P69" s="116"/>
      <c r="Q69" s="116">
        <f>SUM('Month (Million m3)'!Q193:Q195)</f>
        <v>0</v>
      </c>
      <c r="R69" s="116">
        <f>SUM('Month (Million m3)'!R193:R195)</f>
        <v>0</v>
      </c>
      <c r="S69" s="116">
        <f>SUM('Month (Million m3)'!S217:S219)</f>
        <v>0</v>
      </c>
      <c r="T69" s="116">
        <v>0</v>
      </c>
      <c r="U69" s="116">
        <f>SUM('Month (Million m3)'!U217:U219)</f>
        <v>0</v>
      </c>
      <c r="V69" s="116">
        <f>SUM('Month (Million m3)'!V193:V195)</f>
        <v>39.99</v>
      </c>
      <c r="W69" s="116">
        <f>SUM('Month (Million m3)'!W193:W195)</f>
        <v>0</v>
      </c>
      <c r="X69" s="116">
        <f>SUM('Month (Million m3)'!X193:X195)</f>
        <v>0</v>
      </c>
      <c r="Y69" s="116">
        <f>SUM('Month (Million m3)'!Y193:Y195)</f>
        <v>0</v>
      </c>
      <c r="Z69" s="116">
        <f>SUM('Month (Million m3)'!Z193:Z195)</f>
        <v>3312.54</v>
      </c>
      <c r="AA69" s="116">
        <f>SUM('Month (Million m3)'!AA193:AA195)</f>
        <v>0</v>
      </c>
      <c r="AB69" s="116">
        <f>SUM('Month (Million m3)'!AB193:AB195)</f>
        <v>0</v>
      </c>
      <c r="AC69" s="116">
        <f>SUM('Month (Million m3)'!AC193:AC195)</f>
        <v>0</v>
      </c>
      <c r="AD69" s="116">
        <f>SUM('Month (Million m3)'!AD193:AD195)</f>
        <v>0</v>
      </c>
      <c r="AE69" s="116">
        <f>SUM('Month (Million m3)'!AE193:AE195)</f>
        <v>0</v>
      </c>
      <c r="AF69" s="117">
        <f>SUM('Month (Million m3)'!AF193:AF195)</f>
        <v>3593.9100000000003</v>
      </c>
      <c r="AG69" s="116">
        <f>SUM('Month (Million m3)'!AG193:AG195)</f>
        <v>9532.02</v>
      </c>
    </row>
    <row r="70" spans="1:33" ht="20.25" customHeight="1" x14ac:dyDescent="0.35">
      <c r="A70" s="144" t="s">
        <v>509</v>
      </c>
      <c r="B70" s="125">
        <f>SUM('Month (Million m3)'!B196:B198)</f>
        <v>0</v>
      </c>
      <c r="C70" s="125">
        <f>SUM('Month (Million m3)'!C196:C198)</f>
        <v>879.83999999999992</v>
      </c>
      <c r="D70" s="116">
        <f>SUM('Month (Million m3)'!D196:D198)</f>
        <v>4740.58</v>
      </c>
      <c r="E70" s="116">
        <f>SUM('Month (Million m3)'!E196:E198)</f>
        <v>2249.4699999999998</v>
      </c>
      <c r="F70" s="116">
        <f>SUM('Month (Million m3)'!F196:F198)</f>
        <v>1196.4000000000001</v>
      </c>
      <c r="G70" s="116">
        <f>SUM('Month (Million m3)'!G196:G198)</f>
        <v>145.38999999999999</v>
      </c>
      <c r="H70" s="116">
        <f>SUM('Month (Million m3)'!H196:H198)</f>
        <v>38.18</v>
      </c>
      <c r="I70" s="116">
        <f>SUM('Month (Million m3)'!I196:I198)</f>
        <v>8370.02</v>
      </c>
      <c r="J70" s="117">
        <f>SUM('Month (Million m3)'!J196:J198)</f>
        <v>9249.86</v>
      </c>
      <c r="K70" s="116">
        <f>SUM('Month (Million m3)'!K196:K198)</f>
        <v>83.759999999999991</v>
      </c>
      <c r="L70" s="116">
        <v>0</v>
      </c>
      <c r="M70" s="116">
        <f>SUM('Month (Million m3)'!M196:M198)</f>
        <v>0</v>
      </c>
      <c r="N70" s="116">
        <f>SUM('Month (Million m3)'!N196:N198)</f>
        <v>0</v>
      </c>
      <c r="O70" s="116">
        <v>0</v>
      </c>
      <c r="P70" s="116"/>
      <c r="Q70" s="116">
        <f>SUM('Month (Million m3)'!Q196:Q198)</f>
        <v>0</v>
      </c>
      <c r="R70" s="116">
        <f>SUM('Month (Million m3)'!R196:R198)</f>
        <v>0</v>
      </c>
      <c r="S70" s="116">
        <f>SUM('Month (Million m3)'!S218:S220)</f>
        <v>0</v>
      </c>
      <c r="T70" s="116">
        <v>0</v>
      </c>
      <c r="U70" s="116">
        <f>SUM('Month (Million m3)'!U218:U220)</f>
        <v>0</v>
      </c>
      <c r="V70" s="116">
        <f>SUM('Month (Million m3)'!V196:V198)</f>
        <v>0</v>
      </c>
      <c r="W70" s="116">
        <f>SUM('Month (Million m3)'!W196:W198)</f>
        <v>0</v>
      </c>
      <c r="X70" s="116">
        <f>SUM('Month (Million m3)'!X196:X198)</f>
        <v>0</v>
      </c>
      <c r="Y70" s="116">
        <f>SUM('Month (Million m3)'!Y196:Y198)</f>
        <v>0</v>
      </c>
      <c r="Z70" s="116">
        <f>SUM('Month (Million m3)'!Z196:Z198)</f>
        <v>3499.21</v>
      </c>
      <c r="AA70" s="116">
        <f>SUM('Month (Million m3)'!AA196:AA198)</f>
        <v>0</v>
      </c>
      <c r="AB70" s="116">
        <f>SUM('Month (Million m3)'!AB196:AB198)</f>
        <v>0</v>
      </c>
      <c r="AC70" s="116">
        <f>SUM('Month (Million m3)'!AC196:AC198)</f>
        <v>148.07</v>
      </c>
      <c r="AD70" s="116">
        <f>SUM('Month (Million m3)'!AD196:AD198)</f>
        <v>0</v>
      </c>
      <c r="AE70" s="116">
        <f>SUM('Month (Million m3)'!AE196:AE198)</f>
        <v>0</v>
      </c>
      <c r="AF70" s="117">
        <f>SUM('Month (Million m3)'!AF196:AF198)</f>
        <v>3731.04</v>
      </c>
      <c r="AG70" s="116">
        <f>SUM('Month (Million m3)'!AG196:AG198)</f>
        <v>12980.9</v>
      </c>
    </row>
    <row r="71" spans="1:33" ht="20.25" customHeight="1" x14ac:dyDescent="0.35">
      <c r="A71" s="144" t="s">
        <v>510</v>
      </c>
      <c r="B71" s="125">
        <f>+SUM('Month (Million m3)'!B199:B201)</f>
        <v>75.28</v>
      </c>
      <c r="C71" s="125">
        <f>+SUM('Month (Million m3)'!C199:C201)</f>
        <v>2015.4299999999998</v>
      </c>
      <c r="D71" s="116">
        <f>+SUM('Month (Million m3)'!D199:D201)</f>
        <v>5706.38</v>
      </c>
      <c r="E71" s="116">
        <f>+SUM('Month (Million m3)'!E199:E201)</f>
        <v>2307.27</v>
      </c>
      <c r="F71" s="116">
        <f>+SUM('Month (Million m3)'!F199:F201)</f>
        <v>1036.6799999999998</v>
      </c>
      <c r="G71" s="116">
        <f>+SUM('Month (Million m3)'!G199:G201)</f>
        <v>249.39</v>
      </c>
      <c r="H71" s="116">
        <f>+SUM('Month (Million m3)'!H199:H201)</f>
        <v>43.36</v>
      </c>
      <c r="I71" s="116">
        <f>+SUM('Month (Million m3)'!I199:I201)</f>
        <v>9343.08</v>
      </c>
      <c r="J71" s="117">
        <f>+SUM('Month (Million m3)'!J199:J201)</f>
        <v>11433.79</v>
      </c>
      <c r="K71" s="116">
        <f>+SUM('Month (Million m3)'!K199:K201)</f>
        <v>89.22</v>
      </c>
      <c r="L71" s="116">
        <v>0</v>
      </c>
      <c r="M71" s="116">
        <f>+SUM('Month (Million m3)'!M199:M201)</f>
        <v>0</v>
      </c>
      <c r="N71" s="116">
        <f>+SUM('Month (Million m3)'!N199:N201)</f>
        <v>0</v>
      </c>
      <c r="O71" s="116">
        <v>0</v>
      </c>
      <c r="P71" s="116"/>
      <c r="Q71" s="116">
        <f>+SUM('Month (Million m3)'!Q199:Q201)</f>
        <v>0</v>
      </c>
      <c r="R71" s="116">
        <f>+SUM('Month (Million m3)'!R199:R201)</f>
        <v>0</v>
      </c>
      <c r="S71" s="116">
        <f>SUM('Month (Million m3)'!S219:S221)</f>
        <v>0</v>
      </c>
      <c r="T71" s="116">
        <v>0</v>
      </c>
      <c r="U71" s="116">
        <f>SUM('Month (Million m3)'!U219:U221)</f>
        <v>0</v>
      </c>
      <c r="V71" s="116">
        <f>+SUM('Month (Million m3)'!V199:V201)</f>
        <v>0</v>
      </c>
      <c r="W71" s="116">
        <f>+SUM('Month (Million m3)'!W199:W201)</f>
        <v>82.55</v>
      </c>
      <c r="X71" s="116">
        <f>+SUM('Month (Million m3)'!X199:X201)</f>
        <v>0</v>
      </c>
      <c r="Y71" s="116">
        <f>+SUM('Month (Million m3)'!Y199:Y201)</f>
        <v>0</v>
      </c>
      <c r="Z71" s="116">
        <f>+SUM('Month (Million m3)'!Z199:Z201)</f>
        <v>2234.27</v>
      </c>
      <c r="AA71" s="116">
        <f>+SUM('Month (Million m3)'!AA199:AA201)</f>
        <v>0</v>
      </c>
      <c r="AB71" s="116">
        <f>+SUM('Month (Million m3)'!AB199:AB201)</f>
        <v>0</v>
      </c>
      <c r="AC71" s="116">
        <f>+SUM('Month (Million m3)'!AC199:AC201)</f>
        <v>129.89000000000001</v>
      </c>
      <c r="AD71" s="116">
        <f>+SUM('Month (Million m3)'!AD199:AD201)</f>
        <v>0</v>
      </c>
      <c r="AE71" s="116">
        <f>+SUM('Month (Million m3)'!AE199:AE201)</f>
        <v>0</v>
      </c>
      <c r="AF71" s="117">
        <f>+SUM('Month (Million m3)'!AF199:AF201)</f>
        <v>2535.96</v>
      </c>
      <c r="AG71" s="116">
        <f>+SUM('Month (Million m3)'!AG199:AG201)</f>
        <v>13969.73</v>
      </c>
    </row>
    <row r="72" spans="1:33" ht="20.25" customHeight="1" x14ac:dyDescent="0.35">
      <c r="A72" s="144" t="s">
        <v>511</v>
      </c>
      <c r="B72" s="125">
        <f>+SUM('Month (Million m3)'!B202:B204)</f>
        <v>16.16</v>
      </c>
      <c r="C72" s="125">
        <f>+SUM('Month (Million m3)'!C202:C204)</f>
        <v>493.03</v>
      </c>
      <c r="D72" s="116">
        <f>+SUM('Month (Million m3)'!D202:D204)</f>
        <v>3340.0200000000004</v>
      </c>
      <c r="E72" s="116">
        <f>+SUM('Month (Million m3)'!E202:E204)</f>
        <v>2179.19</v>
      </c>
      <c r="F72" s="116">
        <f>+SUM('Month (Million m3)'!F202:F204)</f>
        <v>889.68000000000006</v>
      </c>
      <c r="G72" s="116">
        <f>+SUM('Month (Million m3)'!G202:G204)</f>
        <v>249.96</v>
      </c>
      <c r="H72" s="116">
        <f>+SUM('Month (Million m3)'!H202:H204)</f>
        <v>28.92</v>
      </c>
      <c r="I72" s="116">
        <f>+SUM('Month (Million m3)'!I202:I204)</f>
        <v>6687.7900000000009</v>
      </c>
      <c r="J72" s="117">
        <f>+SUM('Month (Million m3)'!J202:J204)</f>
        <v>7196.98</v>
      </c>
      <c r="K72" s="116">
        <f>+SUM('Month (Million m3)'!K202:K204)</f>
        <v>168.23000000000002</v>
      </c>
      <c r="L72" s="116">
        <v>0</v>
      </c>
      <c r="M72" s="116">
        <f>+SUM('Month (Million m3)'!M202:M204)</f>
        <v>0</v>
      </c>
      <c r="N72" s="116">
        <f>+SUM('Month (Million m3)'!N202:N204)</f>
        <v>80.7</v>
      </c>
      <c r="O72" s="116">
        <v>0</v>
      </c>
      <c r="P72" s="116"/>
      <c r="Q72" s="116">
        <f>+SUM('Month (Million m3)'!Q202:Q204)</f>
        <v>0</v>
      </c>
      <c r="R72" s="116">
        <f>+SUM('Month (Million m3)'!R202:R204)</f>
        <v>0</v>
      </c>
      <c r="S72" s="116">
        <f>SUM('Month (Million m3)'!S220:S222)</f>
        <v>0</v>
      </c>
      <c r="T72" s="116">
        <v>0</v>
      </c>
      <c r="U72" s="116">
        <f>SUM('Month (Million m3)'!U220:U222)</f>
        <v>0</v>
      </c>
      <c r="V72" s="116">
        <f>+SUM('Month (Million m3)'!V202:V204)</f>
        <v>0</v>
      </c>
      <c r="W72" s="116">
        <f>+SUM('Month (Million m3)'!W202:W204)</f>
        <v>89.68</v>
      </c>
      <c r="X72" s="116">
        <f>+SUM('Month (Million m3)'!X202:X204)</f>
        <v>0</v>
      </c>
      <c r="Y72" s="116">
        <f>+SUM('Month (Million m3)'!Y202:Y204)</f>
        <v>0</v>
      </c>
      <c r="Z72" s="116">
        <f>+SUM('Month (Million m3)'!Z202:Z204)</f>
        <v>2742.33</v>
      </c>
      <c r="AA72" s="116">
        <f>+SUM('Month (Million m3)'!AA202:AA204)</f>
        <v>0</v>
      </c>
      <c r="AB72" s="116">
        <f>+SUM('Month (Million m3)'!AB202:AB204)</f>
        <v>0</v>
      </c>
      <c r="AC72" s="116">
        <f>+SUM('Month (Million m3)'!AC202:AC204)</f>
        <v>0</v>
      </c>
      <c r="AD72" s="116">
        <f>+SUM('Month (Million m3)'!AD202:AD204)</f>
        <v>0</v>
      </c>
      <c r="AE72" s="116">
        <f>+SUM('Month (Million m3)'!AE202:AE204)</f>
        <v>0</v>
      </c>
      <c r="AF72" s="117">
        <f>+SUM('Month (Million m3)'!AF202:AF204)</f>
        <v>3080.9399999999996</v>
      </c>
      <c r="AG72" s="116">
        <f>+SUM('Month (Million m3)'!AG202:AG204)</f>
        <v>10277.92</v>
      </c>
    </row>
    <row r="73" spans="1:33" ht="20.25" customHeight="1" x14ac:dyDescent="0.35">
      <c r="A73" s="144" t="s">
        <v>512</v>
      </c>
      <c r="B73" s="125">
        <f>+SUM('Month (Million m3)'!B205:B207)</f>
        <v>0</v>
      </c>
      <c r="C73" s="125">
        <f>+SUM('Month (Million m3)'!C205:C207)</f>
        <v>27.810000000000002</v>
      </c>
      <c r="D73" s="116">
        <f>+SUM('Month (Million m3)'!D205:D207)</f>
        <v>1332.73</v>
      </c>
      <c r="E73" s="116">
        <f>+SUM('Month (Million m3)'!E205:E207)</f>
        <v>2280.12</v>
      </c>
      <c r="F73" s="116">
        <f>+SUM('Month (Million m3)'!F205:F207)</f>
        <v>1011.7</v>
      </c>
      <c r="G73" s="116">
        <f>+SUM('Month (Million m3)'!G205:G207)</f>
        <v>240.33000000000004</v>
      </c>
      <c r="H73" s="116">
        <f>+SUM('Month (Million m3)'!H205:H207)</f>
        <v>3.9299999999999997</v>
      </c>
      <c r="I73" s="116">
        <f>+SUM('Month (Million m3)'!I205:I207)</f>
        <v>4868.8</v>
      </c>
      <c r="J73" s="117">
        <f>+SUM('Month (Million m3)'!J205:J207)</f>
        <v>4896.6099999999997</v>
      </c>
      <c r="K73" s="116">
        <f>+SUM('Month (Million m3)'!K205:K207)</f>
        <v>0</v>
      </c>
      <c r="L73" s="116">
        <v>0</v>
      </c>
      <c r="M73" s="116">
        <f>+SUM('Month (Million m3)'!M205:M207)</f>
        <v>0</v>
      </c>
      <c r="N73" s="116">
        <f>+SUM('Month (Million m3)'!N205:N207)</f>
        <v>0</v>
      </c>
      <c r="O73" s="116">
        <v>0</v>
      </c>
      <c r="P73" s="116"/>
      <c r="Q73" s="116">
        <f>+SUM('Month (Million m3)'!Q205:Q207)</f>
        <v>0</v>
      </c>
      <c r="R73" s="116">
        <f>+SUM('Month (Million m3)'!R205:R207)</f>
        <v>6.54</v>
      </c>
      <c r="S73" s="116">
        <f>SUM('Month (Million m3)'!S221:S223)</f>
        <v>0</v>
      </c>
      <c r="T73" s="116">
        <v>0</v>
      </c>
      <c r="U73" s="116">
        <f>SUM('Month (Million m3)'!U221:U223)</f>
        <v>0</v>
      </c>
      <c r="V73" s="116">
        <f>+SUM('Month (Million m3)'!V205:V207)</f>
        <v>0</v>
      </c>
      <c r="W73" s="116">
        <f>+SUM('Month (Million m3)'!W205:W207)</f>
        <v>83.17</v>
      </c>
      <c r="X73" s="116">
        <f>+SUM('Month (Million m3)'!X205:X207)</f>
        <v>0</v>
      </c>
      <c r="Y73" s="116">
        <f>+SUM('Month (Million m3)'!Y205:Y207)</f>
        <v>0</v>
      </c>
      <c r="Z73" s="116">
        <f>+SUM('Month (Million m3)'!Z205:Z207)</f>
        <v>2962.02</v>
      </c>
      <c r="AA73" s="116">
        <f>+SUM('Month (Million m3)'!AA205:AA207)</f>
        <v>0</v>
      </c>
      <c r="AB73" s="116">
        <f>+SUM('Month (Million m3)'!AB205:AB207)</f>
        <v>0</v>
      </c>
      <c r="AC73" s="116">
        <f>+SUM('Month (Million m3)'!AC205:AC207)</f>
        <v>0</v>
      </c>
      <c r="AD73" s="116">
        <f>+SUM('Month (Million m3)'!AD205:AD207)</f>
        <v>0</v>
      </c>
      <c r="AE73" s="116">
        <f>+SUM('Month (Million m3)'!AE205:AE207)</f>
        <v>0</v>
      </c>
      <c r="AF73" s="117">
        <f>+SUM('Month (Million m3)'!AF205:AF207)</f>
        <v>3051.73</v>
      </c>
      <c r="AG73" s="116">
        <f>+SUM('Month (Million m3)'!AG205:AG207)</f>
        <v>7948.3499999999995</v>
      </c>
    </row>
    <row r="74" spans="1:33" ht="20.25" customHeight="1" x14ac:dyDescent="0.35">
      <c r="A74" s="144" t="s">
        <v>513</v>
      </c>
      <c r="B74" s="125">
        <f>+SUM('Month (Million m3)'!B208:B210)</f>
        <v>1295.8200000000002</v>
      </c>
      <c r="C74" s="125">
        <f>+SUM('Month (Million m3)'!C208:C210)</f>
        <v>1733.5300000000002</v>
      </c>
      <c r="D74" s="116">
        <f>+SUM('Month (Million m3)'!D208:D210)</f>
        <v>6169.16</v>
      </c>
      <c r="E74" s="116">
        <f>+SUM('Month (Million m3)'!E208:E210)</f>
        <v>2262.54</v>
      </c>
      <c r="F74" s="116">
        <f>+SUM('Month (Million m3)'!F208:F210)</f>
        <v>2081.15</v>
      </c>
      <c r="G74" s="116">
        <f>+SUM('Month (Million m3)'!G208:G210)</f>
        <v>282.81</v>
      </c>
      <c r="H74" s="116">
        <f>+SUM('Month (Million m3)'!H208:H210)</f>
        <v>12.29</v>
      </c>
      <c r="I74" s="116">
        <f>+SUM('Month (Million m3)'!I208:I210)</f>
        <v>10807.95</v>
      </c>
      <c r="J74" s="117">
        <f>+SUM('Month (Million m3)'!J208:J210)</f>
        <v>13837.3</v>
      </c>
      <c r="K74" s="116">
        <f>+SUM('Month (Million m3)'!K208:K210)</f>
        <v>0</v>
      </c>
      <c r="L74" s="116">
        <v>0</v>
      </c>
      <c r="M74" s="116">
        <f>+SUM('Month (Million m3)'!M208:M210)</f>
        <v>0</v>
      </c>
      <c r="N74" s="116">
        <f>+SUM('Month (Million m3)'!N208:N210)</f>
        <v>0</v>
      </c>
      <c r="O74" s="116">
        <v>0</v>
      </c>
      <c r="P74" s="116"/>
      <c r="Q74" s="116">
        <f>+SUM('Month (Million m3)'!Q208:Q210)</f>
        <v>0</v>
      </c>
      <c r="R74" s="116">
        <f>+SUM('Month (Million m3)'!R208:R210)</f>
        <v>0</v>
      </c>
      <c r="S74" s="116">
        <f>SUM('Month (Million m3)'!S222:S224)</f>
        <v>0</v>
      </c>
      <c r="T74" s="116">
        <v>0</v>
      </c>
      <c r="U74" s="116">
        <f>SUM('Month (Million m3)'!U222:U224)</f>
        <v>0</v>
      </c>
      <c r="V74" s="116">
        <f>+SUM('Month (Million m3)'!V208:V210)</f>
        <v>96.97</v>
      </c>
      <c r="W74" s="116">
        <f>+SUM('Month (Million m3)'!W208:W210)</f>
        <v>0</v>
      </c>
      <c r="X74" s="116">
        <f>+SUM('Month (Million m3)'!X208:X210)</f>
        <v>0</v>
      </c>
      <c r="Y74" s="116">
        <f>+SUM('Month (Million m3)'!Y208:Y210)</f>
        <v>0</v>
      </c>
      <c r="Z74" s="116">
        <f>+SUM('Month (Million m3)'!Z208:Z210)</f>
        <v>1012.02</v>
      </c>
      <c r="AA74" s="116">
        <f>+SUM('Month (Million m3)'!AA208:AA210)</f>
        <v>0</v>
      </c>
      <c r="AB74" s="116">
        <f>+SUM('Month (Million m3)'!AB208:AB210)</f>
        <v>0</v>
      </c>
      <c r="AC74" s="116">
        <f>+SUM('Month (Million m3)'!AC208:AC210)</f>
        <v>0</v>
      </c>
      <c r="AD74" s="116">
        <f>+SUM('Month (Million m3)'!AD208:AD210)</f>
        <v>0</v>
      </c>
      <c r="AE74" s="116">
        <f>+SUM('Month (Million m3)'!AE208:AE210)</f>
        <v>0</v>
      </c>
      <c r="AF74" s="117">
        <f>+SUM('Month (Million m3)'!AF208:AF210)</f>
        <v>1108.99</v>
      </c>
      <c r="AG74" s="116">
        <f>+SUM('Month (Million m3)'!AG208:AG210)</f>
        <v>14946.310000000001</v>
      </c>
    </row>
    <row r="75" spans="1:33" ht="20.25" customHeight="1" x14ac:dyDescent="0.35">
      <c r="A75" s="144" t="s">
        <v>514</v>
      </c>
      <c r="B75" s="125">
        <f>+SUM('Month (Million m3)'!B211:B213)</f>
        <v>1131.8499999999999</v>
      </c>
      <c r="C75" s="125">
        <f>+SUM('Month (Million m3)'!C211:C213)</f>
        <v>840.42</v>
      </c>
      <c r="D75" s="116">
        <f>+SUM('Month (Million m3)'!D211:D213)</f>
        <v>6384.26</v>
      </c>
      <c r="E75" s="116">
        <f>+SUM('Month (Million m3)'!E211:E213)</f>
        <v>2195.04</v>
      </c>
      <c r="F75" s="116">
        <f>+SUM('Month (Million m3)'!F211:F213)</f>
        <v>2503.75</v>
      </c>
      <c r="G75" s="116">
        <f>+SUM('Month (Million m3)'!G211:G213)</f>
        <v>399.91</v>
      </c>
      <c r="H75" s="116">
        <f>+SUM('Month (Million m3)'!H211:H213)</f>
        <v>8.2000000000000011</v>
      </c>
      <c r="I75" s="116">
        <f>+SUM('Month (Million m3)'!I211:I213)</f>
        <v>11491.16</v>
      </c>
      <c r="J75" s="117">
        <f>+SUM('Month (Million m3)'!J211:J213)</f>
        <v>13463.43</v>
      </c>
      <c r="K75" s="116">
        <f>+SUM('Month (Million m3)'!K211:K213)</f>
        <v>79.78</v>
      </c>
      <c r="L75" s="116">
        <v>0</v>
      </c>
      <c r="M75" s="116">
        <f>+SUM('Month (Million m3)'!M211:M213)</f>
        <v>0</v>
      </c>
      <c r="N75" s="116">
        <f>+SUM('Month (Million m3)'!N211:N213)</f>
        <v>0</v>
      </c>
      <c r="O75" s="116">
        <v>0</v>
      </c>
      <c r="P75" s="116"/>
      <c r="Q75" s="116">
        <f>+SUM('Month (Million m3)'!Q211:Q213)</f>
        <v>37.020000000000003</v>
      </c>
      <c r="R75" s="116">
        <f>+SUM('Month (Million m3)'!R211:R213)</f>
        <v>0</v>
      </c>
      <c r="S75" s="116">
        <f>SUM('Month (Million m3)'!S223:S225)</f>
        <v>0</v>
      </c>
      <c r="T75" s="116">
        <v>0</v>
      </c>
      <c r="U75" s="116">
        <f>SUM('Month (Million m3)'!U223:U225)</f>
        <v>0</v>
      </c>
      <c r="V75" s="116">
        <f>+SUM('Month (Million m3)'!V211:V213)</f>
        <v>0</v>
      </c>
      <c r="W75" s="116">
        <f>+SUM('Month (Million m3)'!W211:W213)</f>
        <v>0</v>
      </c>
      <c r="X75" s="116">
        <f>+SUM('Month (Million m3)'!X211:X213)</f>
        <v>0</v>
      </c>
      <c r="Y75" s="116">
        <f>+SUM('Month (Million m3)'!Y211:Y213)</f>
        <v>81.430000000000007</v>
      </c>
      <c r="Z75" s="116">
        <f>+SUM('Month (Million m3)'!Z211:Z213)</f>
        <v>1061.7</v>
      </c>
      <c r="AA75" s="116">
        <f>+SUM('Month (Million m3)'!AA211:AA213)</f>
        <v>0</v>
      </c>
      <c r="AB75" s="116">
        <f>+SUM('Month (Million m3)'!AB211:AB213)</f>
        <v>0</v>
      </c>
      <c r="AC75" s="116">
        <f>+SUM('Month (Million m3)'!AC211:AC213)</f>
        <v>0</v>
      </c>
      <c r="AD75" s="116">
        <f>+SUM('Month (Million m3)'!AD211:AD213)</f>
        <v>0</v>
      </c>
      <c r="AE75" s="116">
        <f>+SUM('Month (Million m3)'!AE211:AE213)</f>
        <v>0</v>
      </c>
      <c r="AF75" s="117">
        <f>+SUM('Month (Million m3)'!AF211:AF213)</f>
        <v>1259.9299999999998</v>
      </c>
      <c r="AG75" s="116">
        <f>+SUM('Month (Million m3)'!AG211:AG213)</f>
        <v>14723.349999999999</v>
      </c>
    </row>
    <row r="76" spans="1:33" ht="20.25" customHeight="1" x14ac:dyDescent="0.35">
      <c r="A76" s="144" t="s">
        <v>515</v>
      </c>
      <c r="B76" s="125">
        <f>+SUM('Month (Million m3)'!B214:B216)</f>
        <v>0</v>
      </c>
      <c r="C76" s="125">
        <f>+SUM('Month (Million m3)'!C214:C216)</f>
        <v>8.17</v>
      </c>
      <c r="D76" s="116">
        <f>+SUM('Month (Million m3)'!D214:D216)</f>
        <v>2798.99</v>
      </c>
      <c r="E76" s="116">
        <f>+SUM('Month (Million m3)'!E214:E216)</f>
        <v>2034.48</v>
      </c>
      <c r="F76" s="116">
        <f>+SUM('Month (Million m3)'!F214:F216)</f>
        <v>959.26</v>
      </c>
      <c r="G76" s="116">
        <f>+SUM('Month (Million m3)'!G214:G216)</f>
        <v>474.80999999999995</v>
      </c>
      <c r="H76" s="116">
        <f>+SUM('Month (Million m3)'!H214:H216)</f>
        <v>7.3800000000000008</v>
      </c>
      <c r="I76" s="116">
        <f>+SUM('Month (Million m3)'!I214:I216)</f>
        <v>6274.92</v>
      </c>
      <c r="J76" s="117">
        <f>+SUM('Month (Million m3)'!J214:J216)</f>
        <v>6283.09</v>
      </c>
      <c r="K76" s="116">
        <f>+SUM('Month (Million m3)'!K214:K216)</f>
        <v>45.21</v>
      </c>
      <c r="L76" s="116">
        <v>0</v>
      </c>
      <c r="M76" s="116">
        <f>+SUM('Month (Million m3)'!M214:M216)</f>
        <v>0</v>
      </c>
      <c r="N76" s="116">
        <f>+SUM('Month (Million m3)'!N214:N216)</f>
        <v>0</v>
      </c>
      <c r="O76" s="116">
        <v>0</v>
      </c>
      <c r="P76" s="116"/>
      <c r="Q76" s="116">
        <f>+SUM('Month (Million m3)'!Q214:Q216)</f>
        <v>0</v>
      </c>
      <c r="R76" s="116">
        <f>+SUM('Month (Million m3)'!R214:R216)</f>
        <v>0</v>
      </c>
      <c r="S76" s="116">
        <f>SUM('Month (Million m3)'!S224:S226)</f>
        <v>0</v>
      </c>
      <c r="T76" s="116">
        <v>0</v>
      </c>
      <c r="U76" s="116">
        <f>SUM('Month (Million m3)'!U224:U226)</f>
        <v>0</v>
      </c>
      <c r="V76" s="116">
        <f>+SUM('Month (Million m3)'!V214:V216)</f>
        <v>0</v>
      </c>
      <c r="W76" s="116">
        <f>+SUM('Month (Million m3)'!W214:W216)</f>
        <v>0</v>
      </c>
      <c r="X76" s="116">
        <f>+SUM('Month (Million m3)'!X214:X216)</f>
        <v>0</v>
      </c>
      <c r="Y76" s="116">
        <f>+SUM('Month (Million m3)'!Y214:Y216)</f>
        <v>0</v>
      </c>
      <c r="Z76" s="116">
        <f>+SUM('Month (Million m3)'!Z214:Z216)</f>
        <v>2033.97</v>
      </c>
      <c r="AA76" s="116">
        <f>+SUM('Month (Million m3)'!AA214:AA216)</f>
        <v>0</v>
      </c>
      <c r="AB76" s="116">
        <f>+SUM('Month (Million m3)'!AB214:AB216)</f>
        <v>0</v>
      </c>
      <c r="AC76" s="116">
        <f>+SUM('Month (Million m3)'!AC214:AC216)</f>
        <v>55.89</v>
      </c>
      <c r="AD76" s="116">
        <f>+SUM('Month (Million m3)'!AD214:AD216)</f>
        <v>0</v>
      </c>
      <c r="AE76" s="116">
        <f>+SUM('Month (Million m3)'!AE214:AE216)</f>
        <v>0</v>
      </c>
      <c r="AF76" s="117">
        <f>+SUM('Month (Million m3)'!AF214:AF216)</f>
        <v>2135.0700000000002</v>
      </c>
      <c r="AG76" s="116">
        <f>+SUM('Month (Million m3)'!AG214:AG216)</f>
        <v>8418.16</v>
      </c>
    </row>
    <row r="77" spans="1:33" ht="20.25" customHeight="1" x14ac:dyDescent="0.35">
      <c r="A77" s="144" t="s">
        <v>516</v>
      </c>
      <c r="B77" s="125">
        <f>+SUM('Month (Million m3)'!B217:B219)</f>
        <v>0</v>
      </c>
      <c r="C77" s="125">
        <f>+SUM('Month (Million m3)'!C217:C219)</f>
        <v>4.91</v>
      </c>
      <c r="D77" s="116">
        <f>+SUM('Month (Million m3)'!D217:D219)</f>
        <v>3826.58</v>
      </c>
      <c r="E77" s="116">
        <f>+SUM('Month (Million m3)'!E217:E219)</f>
        <v>1775.78</v>
      </c>
      <c r="F77" s="116">
        <f>+SUM('Month (Million m3)'!F217:F219)</f>
        <v>1240.02</v>
      </c>
      <c r="G77" s="116">
        <f>+SUM('Month (Million m3)'!G217:G219)</f>
        <v>441.39</v>
      </c>
      <c r="H77" s="116">
        <f>+SUM('Month (Million m3)'!H217:H219)</f>
        <v>8.48</v>
      </c>
      <c r="I77" s="116">
        <f>+SUM('Month (Million m3)'!I217:I219)</f>
        <v>7292.26</v>
      </c>
      <c r="J77" s="117">
        <f>+SUM('Month (Million m3)'!J217:J219)</f>
        <v>7297.17</v>
      </c>
      <c r="K77" s="116">
        <f>+SUM('Month (Million m3)'!K217:K219)</f>
        <v>47.25</v>
      </c>
      <c r="L77" s="116">
        <v>0</v>
      </c>
      <c r="M77" s="116">
        <f>+SUM('Month (Million m3)'!M217:M219)</f>
        <v>0</v>
      </c>
      <c r="N77" s="116">
        <f>+SUM('Month (Million m3)'!N217:N219)</f>
        <v>0</v>
      </c>
      <c r="O77" s="116">
        <v>0</v>
      </c>
      <c r="P77" s="116"/>
      <c r="Q77" s="116">
        <f>+SUM('Month (Million m3)'!Q217:Q219)</f>
        <v>0</v>
      </c>
      <c r="R77" s="116">
        <f>+SUM('Month (Million m3)'!R217:R219)</f>
        <v>0</v>
      </c>
      <c r="S77" s="116">
        <f>SUM('Month (Million m3)'!S225:S227)</f>
        <v>0</v>
      </c>
      <c r="T77" s="116">
        <v>0</v>
      </c>
      <c r="U77" s="116">
        <f>SUM('Month (Million m3)'!U225:U227)</f>
        <v>0</v>
      </c>
      <c r="V77" s="116">
        <f>+SUM('Month (Million m3)'!V217:V219)</f>
        <v>87.83</v>
      </c>
      <c r="W77" s="116">
        <f>+SUM('Month (Million m3)'!W217:W219)</f>
        <v>0</v>
      </c>
      <c r="X77" s="116">
        <f>+SUM('Month (Million m3)'!X217:X219)</f>
        <v>0</v>
      </c>
      <c r="Y77" s="116">
        <f>+SUM('Month (Million m3)'!Y217:Y219)</f>
        <v>0</v>
      </c>
      <c r="Z77" s="116">
        <f>+SUM('Month (Million m3)'!Z217:Z219)</f>
        <v>1414.3999999999999</v>
      </c>
      <c r="AA77" s="116">
        <f>+SUM('Month (Million m3)'!AA217:AA219)</f>
        <v>0</v>
      </c>
      <c r="AB77" s="116">
        <f>+SUM('Month (Million m3)'!AB217:AB219)</f>
        <v>0</v>
      </c>
      <c r="AC77" s="116">
        <f>+SUM('Month (Million m3)'!AC217:AC219)</f>
        <v>82.27</v>
      </c>
      <c r="AD77" s="116">
        <f>+SUM('Month (Million m3)'!AD217:AD219)</f>
        <v>90.84</v>
      </c>
      <c r="AE77" s="116">
        <f>+SUM('Month (Million m3)'!AE217:AE219)</f>
        <v>0</v>
      </c>
      <c r="AF77" s="117">
        <f>+SUM('Month (Million m3)'!AF217:AF219)</f>
        <v>1722.58</v>
      </c>
      <c r="AG77" s="116">
        <f>+SUM('Month (Million m3)'!AG217:AG219)</f>
        <v>9019.74</v>
      </c>
    </row>
    <row r="78" spans="1:33" ht="20.25" customHeight="1" x14ac:dyDescent="0.35">
      <c r="A78" s="144" t="s">
        <v>517</v>
      </c>
      <c r="B78" s="125">
        <f>+SUM('Month (Million m3)'!B220:B222)</f>
        <v>1516.71</v>
      </c>
      <c r="C78" s="125">
        <f>+SUM('Month (Million m3)'!C220:C222)</f>
        <v>1015.42</v>
      </c>
      <c r="D78" s="116">
        <f>+SUM('Month (Million m3)'!D220:D222)</f>
        <v>5924.42</v>
      </c>
      <c r="E78" s="116">
        <f>+SUM('Month (Million m3)'!E220:E222)</f>
        <v>2047.05</v>
      </c>
      <c r="F78" s="116">
        <f>+SUM('Month (Million m3)'!F220:F222)</f>
        <v>2357.6099999999997</v>
      </c>
      <c r="G78" s="116">
        <f>+SUM('Month (Million m3)'!G220:G222)</f>
        <v>497.09999999999997</v>
      </c>
      <c r="H78" s="116">
        <f>+SUM('Month (Million m3)'!H220:H222)</f>
        <v>5.2700000000000005</v>
      </c>
      <c r="I78" s="116">
        <f>+SUM('Month (Million m3)'!I220:I222)</f>
        <v>10831.439999999999</v>
      </c>
      <c r="J78" s="117">
        <f>+SUM('Month (Million m3)'!J220:J222)</f>
        <v>13363.57</v>
      </c>
      <c r="K78" s="116">
        <f>+SUM('Month (Million m3)'!K220:K222)</f>
        <v>51.16</v>
      </c>
      <c r="L78" s="116">
        <v>0</v>
      </c>
      <c r="M78" s="116">
        <f>+SUM('Month (Million m3)'!M220:M222)</f>
        <v>0</v>
      </c>
      <c r="N78" s="116">
        <f>+SUM('Month (Million m3)'!N220:N222)</f>
        <v>0</v>
      </c>
      <c r="O78" s="116">
        <v>0</v>
      </c>
      <c r="P78" s="116"/>
      <c r="Q78" s="116">
        <f>+SUM('Month (Million m3)'!Q220:Q222)</f>
        <v>0</v>
      </c>
      <c r="R78" s="116">
        <f>+SUM('Month (Million m3)'!R220:R222)</f>
        <v>0</v>
      </c>
      <c r="S78" s="116">
        <f>SUM('Month (Million m3)'!S226:S228)</f>
        <v>0</v>
      </c>
      <c r="T78" s="116">
        <v>0</v>
      </c>
      <c r="U78" s="116">
        <f>SUM('Month (Million m3)'!U226:U228)</f>
        <v>0</v>
      </c>
      <c r="V78" s="116">
        <f>+SUM('Month (Million m3)'!V220:V222)</f>
        <v>0</v>
      </c>
      <c r="W78" s="116">
        <f>+SUM('Month (Million m3)'!W220:W222)</f>
        <v>0</v>
      </c>
      <c r="X78" s="116">
        <f>+SUM('Month (Million m3)'!X220:X222)</f>
        <v>0</v>
      </c>
      <c r="Y78" s="116">
        <f>+SUM('Month (Million m3)'!Y220:Y222)</f>
        <v>0</v>
      </c>
      <c r="Z78" s="116">
        <f>+SUM('Month (Million m3)'!Z220:Z222)</f>
        <v>1156.0700000000002</v>
      </c>
      <c r="AA78" s="116">
        <f>+SUM('Month (Million m3)'!AA220:AA222)</f>
        <v>97.16</v>
      </c>
      <c r="AB78" s="116">
        <f>+SUM('Month (Million m3)'!AB220:AB222)</f>
        <v>0</v>
      </c>
      <c r="AC78" s="116">
        <f>+SUM('Month (Million m3)'!AC220:AC222)</f>
        <v>156.18</v>
      </c>
      <c r="AD78" s="116">
        <f>+SUM('Month (Million m3)'!AD220:AD222)</f>
        <v>0</v>
      </c>
      <c r="AE78" s="116">
        <f>+SUM('Month (Million m3)'!AE220:AE222)</f>
        <v>0</v>
      </c>
      <c r="AF78" s="117">
        <f>+SUM('Month (Million m3)'!AF220:AF222)</f>
        <v>1460.58</v>
      </c>
      <c r="AG78" s="116">
        <f>+SUM('Month (Million m3)'!AG220:AG222)</f>
        <v>14824.14</v>
      </c>
    </row>
    <row r="79" spans="1:33" ht="20.25" customHeight="1" x14ac:dyDescent="0.35">
      <c r="A79" s="144" t="s">
        <v>518</v>
      </c>
      <c r="B79" s="125">
        <f>SUM('Month (Million m3)'!B223:B225)</f>
        <v>3109.34</v>
      </c>
      <c r="C79" s="125">
        <f>SUM('Month (Million m3)'!C223:C225)</f>
        <v>1990.17</v>
      </c>
      <c r="D79" s="116">
        <f>SUM('Month (Million m3)'!D223:D225)</f>
        <v>6637.7000000000007</v>
      </c>
      <c r="E79" s="116">
        <f>SUM('Month (Million m3)'!E223:E225)</f>
        <v>1793.22</v>
      </c>
      <c r="F79" s="116">
        <f>SUM('Month (Million m3)'!F223:F225)</f>
        <v>2747.7200000000003</v>
      </c>
      <c r="G79" s="116">
        <f>SUM('Month (Million m3)'!G223:G225)</f>
        <v>484.92000000000007</v>
      </c>
      <c r="H79" s="116">
        <f>SUM('Month (Million m3)'!H223:H225)</f>
        <v>8.75</v>
      </c>
      <c r="I79" s="116">
        <f>SUM('Month (Million m3)'!I223:I225)</f>
        <v>11672.29</v>
      </c>
      <c r="J79" s="117">
        <f>SUM('Month (Million m3)'!J223:J225)</f>
        <v>16771.800000000003</v>
      </c>
      <c r="K79" s="116">
        <f>SUM('Month (Million m3)'!K223:K225)</f>
        <v>0</v>
      </c>
      <c r="L79" s="116">
        <v>0</v>
      </c>
      <c r="M79" s="116">
        <f>SUM('Month (Million m3)'!M223:M225)</f>
        <v>0</v>
      </c>
      <c r="N79" s="116">
        <f>SUM('Month (Million m3)'!N223:N225)</f>
        <v>0</v>
      </c>
      <c r="O79" s="116">
        <v>0</v>
      </c>
      <c r="P79" s="116"/>
      <c r="Q79" s="116">
        <f>SUM('Month (Million m3)'!Q223:Q225)</f>
        <v>0</v>
      </c>
      <c r="R79" s="116">
        <f>SUM('Month (Million m3)'!R223:R225)</f>
        <v>0</v>
      </c>
      <c r="S79" s="116">
        <f>SUM('Month (Million m3)'!S227:S229)</f>
        <v>0</v>
      </c>
      <c r="T79" s="116">
        <v>0</v>
      </c>
      <c r="U79" s="116">
        <f>SUM('Month (Million m3)'!U227:U229)</f>
        <v>0</v>
      </c>
      <c r="V79" s="116">
        <f>SUM('Month (Million m3)'!V223:V225)</f>
        <v>0</v>
      </c>
      <c r="W79" s="116">
        <f>SUM('Month (Million m3)'!W223:W225)</f>
        <v>23.89</v>
      </c>
      <c r="X79" s="116">
        <f>SUM('Month (Million m3)'!X223:X225)</f>
        <v>0</v>
      </c>
      <c r="Y79" s="116">
        <f>SUM('Month (Million m3)'!Y223:Y225)</f>
        <v>0</v>
      </c>
      <c r="Z79" s="116">
        <f>SUM('Month (Million m3)'!Z223:Z225)</f>
        <v>435.31</v>
      </c>
      <c r="AA79" s="116">
        <f>SUM('Month (Million m3)'!AA223:AA225)</f>
        <v>210.11</v>
      </c>
      <c r="AB79" s="116">
        <f>SUM('Month (Million m3)'!AB223:AB225)</f>
        <v>0</v>
      </c>
      <c r="AC79" s="116">
        <f>SUM('Month (Million m3)'!AC223:AC225)</f>
        <v>0</v>
      </c>
      <c r="AD79" s="116">
        <f>SUM('Month (Million m3)'!AD223:AD225)</f>
        <v>77.08</v>
      </c>
      <c r="AE79" s="116">
        <f>SUM('Month (Million m3)'!AE223:AE225)</f>
        <v>0</v>
      </c>
      <c r="AF79" s="117">
        <f>SUM('Month (Million m3)'!AF223:AF225)</f>
        <v>746.39</v>
      </c>
      <c r="AG79" s="116">
        <f>SUM('Month (Million m3)'!AG223:AG225)</f>
        <v>17518.199999999997</v>
      </c>
    </row>
    <row r="80" spans="1:33" ht="20.25" customHeight="1" x14ac:dyDescent="0.35">
      <c r="A80" s="144" t="s">
        <v>519</v>
      </c>
      <c r="B80" s="125">
        <f>SUM('Month (Million m3)'!B226:B228)</f>
        <v>46.94</v>
      </c>
      <c r="C80" s="125">
        <f>SUM('Month (Million m3)'!C226:C228)</f>
        <v>70.92</v>
      </c>
      <c r="D80" s="116">
        <f>SUM('Month (Million m3)'!D226:D228)</f>
        <v>3645.5</v>
      </c>
      <c r="E80" s="116">
        <f>SUM('Month (Million m3)'!E226:E228)</f>
        <v>1805.4</v>
      </c>
      <c r="F80" s="116">
        <f>SUM('Month (Million m3)'!F226:F228)</f>
        <v>562.48</v>
      </c>
      <c r="G80" s="116">
        <f>SUM('Month (Million m3)'!G226:G228)</f>
        <v>485.14</v>
      </c>
      <c r="H80" s="116">
        <f>SUM('Month (Million m3)'!H226:H228)</f>
        <v>3.01</v>
      </c>
      <c r="I80" s="116">
        <f>SUM('Month (Million m3)'!I226:I228)</f>
        <v>6501.5199999999995</v>
      </c>
      <c r="J80" s="117">
        <f>SUM('Month (Million m3)'!J226:J228)</f>
        <v>6619.3799999999992</v>
      </c>
      <c r="K80" s="116">
        <f>SUM('Month (Million m3)'!K226:K228)</f>
        <v>122.52000000000001</v>
      </c>
      <c r="L80" s="116">
        <v>0</v>
      </c>
      <c r="M80" s="116">
        <f>SUM('Month (Million m3)'!M226:M228)</f>
        <v>0</v>
      </c>
      <c r="N80" s="116">
        <f>SUM('Month (Million m3)'!N226:N228)</f>
        <v>0</v>
      </c>
      <c r="O80" s="116">
        <v>0</v>
      </c>
      <c r="P80" s="116"/>
      <c r="Q80" s="116">
        <f>SUM('Month (Million m3)'!Q226:Q228)</f>
        <v>0</v>
      </c>
      <c r="R80" s="116">
        <f>SUM('Month (Million m3)'!R226:R228)</f>
        <v>40.92</v>
      </c>
      <c r="S80" s="116">
        <f>SUM('Month (Million m3)'!S228:S230)</f>
        <v>0</v>
      </c>
      <c r="T80" s="116">
        <v>0</v>
      </c>
      <c r="U80" s="116">
        <f>SUM('Month (Million m3)'!U228:U230)</f>
        <v>0</v>
      </c>
      <c r="V80" s="116">
        <f>SUM('Month (Million m3)'!V226:V228)</f>
        <v>0</v>
      </c>
      <c r="W80" s="116">
        <f>SUM('Month (Million m3)'!W226:W228)</f>
        <v>80.400000000000006</v>
      </c>
      <c r="X80" s="116">
        <f>SUM('Month (Million m3)'!X226:X228)</f>
        <v>0</v>
      </c>
      <c r="Y80" s="116">
        <f>SUM('Month (Million m3)'!Y226:Y228)</f>
        <v>0</v>
      </c>
      <c r="Z80" s="116">
        <f>SUM('Month (Million m3)'!Z226:Z228)</f>
        <v>841.16000000000008</v>
      </c>
      <c r="AA80" s="116">
        <f>SUM('Month (Million m3)'!AA226:AA228)</f>
        <v>130.82</v>
      </c>
      <c r="AB80" s="116">
        <f>SUM('Month (Million m3)'!AB226:AB228)</f>
        <v>0</v>
      </c>
      <c r="AC80" s="116">
        <f>SUM('Month (Million m3)'!AC226:AC228)</f>
        <v>343.49</v>
      </c>
      <c r="AD80" s="116">
        <f>SUM('Month (Million m3)'!AD226:AD228)</f>
        <v>86</v>
      </c>
      <c r="AE80" s="116">
        <f>SUM('Month (Million m3)'!AE226:AE228)</f>
        <v>0</v>
      </c>
      <c r="AF80" s="117">
        <f>SUM('Month (Million m3)'!AF226:AF228)</f>
        <v>1645.3</v>
      </c>
      <c r="AG80" s="116">
        <f>SUM('Month (Million m3)'!AG226:AG228)</f>
        <v>8264.7000000000007</v>
      </c>
    </row>
    <row r="81" spans="1:33" ht="20.25" customHeight="1" x14ac:dyDescent="0.35">
      <c r="A81" s="144" t="s">
        <v>520</v>
      </c>
      <c r="B81" s="125">
        <f>SUM('Month (Million m3)'!B229:B231)</f>
        <v>0</v>
      </c>
      <c r="C81" s="125">
        <f>SUM('Month (Million m3)'!C229:C231)</f>
        <v>20.58</v>
      </c>
      <c r="D81" s="116">
        <f>SUM('Month (Million m3)'!D229:D231)</f>
        <v>3515.44</v>
      </c>
      <c r="E81" s="116">
        <f>SUM('Month (Million m3)'!E229:E231)</f>
        <v>1742.5300000000002</v>
      </c>
      <c r="F81" s="116">
        <f>SUM('Month (Million m3)'!F229:F231)</f>
        <v>781.12000000000012</v>
      </c>
      <c r="G81" s="116">
        <f>SUM('Month (Million m3)'!G229:G231)</f>
        <v>470.93000000000006</v>
      </c>
      <c r="H81" s="116">
        <f>SUM('Month (Million m3)'!H229:H231)</f>
        <v>0.05</v>
      </c>
      <c r="I81" s="116">
        <f>SUM('Month (Million m3)'!I229:I231)</f>
        <v>6510.07</v>
      </c>
      <c r="J81" s="117">
        <f>SUM('Month (Million m3)'!J229:J231)</f>
        <v>6530.65</v>
      </c>
      <c r="K81" s="116">
        <f>SUM('Month (Million m3)'!K229:K231)</f>
        <v>98.57</v>
      </c>
      <c r="L81" s="116">
        <v>0</v>
      </c>
      <c r="M81" s="116">
        <f>SUM('Month (Million m3)'!M229:M231)</f>
        <v>0</v>
      </c>
      <c r="N81" s="116">
        <f>SUM('Month (Million m3)'!N229:N231)</f>
        <v>0</v>
      </c>
      <c r="O81" s="116">
        <v>0</v>
      </c>
      <c r="P81" s="116"/>
      <c r="Q81" s="116">
        <f>SUM('Month (Million m3)'!Q229:Q231)</f>
        <v>0</v>
      </c>
      <c r="R81" s="116">
        <f>SUM('Month (Million m3)'!R229:R231)</f>
        <v>0</v>
      </c>
      <c r="S81" s="116">
        <f>SUM('Month (Million m3)'!S229:S231)</f>
        <v>0</v>
      </c>
      <c r="T81" s="116">
        <v>0</v>
      </c>
      <c r="U81" s="116">
        <f>SUM('Month (Million m3)'!U229:U231)</f>
        <v>0</v>
      </c>
      <c r="V81" s="116">
        <f>SUM('Month (Million m3)'!V229:V231)</f>
        <v>0</v>
      </c>
      <c r="W81" s="116">
        <f>SUM('Month (Million m3)'!W229:W231)</f>
        <v>0</v>
      </c>
      <c r="X81" s="116">
        <f>SUM('Month (Million m3)'!X229:X231)</f>
        <v>0</v>
      </c>
      <c r="Y81" s="116">
        <f>SUM('Month (Million m3)'!Y229:Y231)</f>
        <v>0</v>
      </c>
      <c r="Z81" s="116">
        <f>SUM('Month (Million m3)'!Z229:Z231)</f>
        <v>560.25</v>
      </c>
      <c r="AA81" s="116">
        <f>SUM('Month (Million m3)'!AA229:AA231)</f>
        <v>198.54000000000002</v>
      </c>
      <c r="AB81" s="116">
        <f>SUM('Month (Million m3)'!AB229:AB231)</f>
        <v>0</v>
      </c>
      <c r="AC81" s="116">
        <f>SUM('Month (Million m3)'!AC229:AC231)</f>
        <v>0</v>
      </c>
      <c r="AD81" s="116">
        <f>SUM('Month (Million m3)'!AD229:AD231)</f>
        <v>0</v>
      </c>
      <c r="AE81" s="116">
        <f>SUM('Month (Million m3)'!AE229:AE231)</f>
        <v>0</v>
      </c>
      <c r="AF81" s="117">
        <f>SUM('Month (Million m3)'!AF229:AF231)</f>
        <v>857.3599999999999</v>
      </c>
      <c r="AG81" s="116">
        <f>SUM('Month (Million m3)'!AG229:AG231)</f>
        <v>7388.01</v>
      </c>
    </row>
    <row r="82" spans="1:33" ht="20.25" customHeight="1" x14ac:dyDescent="0.35">
      <c r="A82" s="144" t="s">
        <v>521</v>
      </c>
      <c r="B82" s="125">
        <f>SUM('Month (Million m3)'!B232:B234)</f>
        <v>41.19</v>
      </c>
      <c r="C82" s="125">
        <f>SUM('Month (Million m3)'!C232:C234)</f>
        <v>626.95000000000005</v>
      </c>
      <c r="D82" s="116">
        <f>SUM('Month (Million m3)'!D232:D234)</f>
        <v>5942.9</v>
      </c>
      <c r="E82" s="116">
        <f>SUM('Month (Million m3)'!E232:E234)</f>
        <v>1714.15</v>
      </c>
      <c r="F82" s="116">
        <f>SUM('Month (Million m3)'!F232:F234)</f>
        <v>1317.01</v>
      </c>
      <c r="G82" s="116">
        <f>SUM('Month (Million m3)'!G232:G234)</f>
        <v>427.59999999999997</v>
      </c>
      <c r="H82" s="116">
        <f>SUM('Month (Million m3)'!H232:H234)</f>
        <v>0</v>
      </c>
      <c r="I82" s="116">
        <f>SUM('Month (Million m3)'!I232:I234)</f>
        <v>9401.66</v>
      </c>
      <c r="J82" s="117">
        <f>SUM('Month (Million m3)'!J232:J234)</f>
        <v>10069.800000000001</v>
      </c>
      <c r="K82" s="116">
        <f>SUM('Month (Million m3)'!K232:K234)</f>
        <v>0</v>
      </c>
      <c r="L82" s="116">
        <v>0</v>
      </c>
      <c r="M82" s="116">
        <f>SUM('Month (Million m3)'!M232:M234)</f>
        <v>0</v>
      </c>
      <c r="N82" s="116">
        <f>SUM('Month (Million m3)'!N232:N234)</f>
        <v>0</v>
      </c>
      <c r="O82" s="116">
        <v>0</v>
      </c>
      <c r="P82" s="116"/>
      <c r="Q82" s="116">
        <f>SUM('Month (Million m3)'!Q232:Q234)</f>
        <v>0</v>
      </c>
      <c r="R82" s="116">
        <f>SUM('Month (Million m3)'!R232:R234)</f>
        <v>97.26</v>
      </c>
      <c r="S82" s="116">
        <f>SUM('Month (Million m3)'!S232:S234)</f>
        <v>78.31</v>
      </c>
      <c r="T82" s="116">
        <v>0</v>
      </c>
      <c r="U82" s="116">
        <f>SUM('Month (Million m3)'!U232:U234)</f>
        <v>0</v>
      </c>
      <c r="V82" s="116">
        <f>SUM('Month (Million m3)'!V232:V234)</f>
        <v>77.67</v>
      </c>
      <c r="W82" s="116">
        <f>SUM('Month (Million m3)'!W232:W234)</f>
        <v>191.04</v>
      </c>
      <c r="X82" s="116">
        <f>SUM('Month (Million m3)'!X232:X234)</f>
        <v>0</v>
      </c>
      <c r="Y82" s="116">
        <f>SUM('Month (Million m3)'!Y232:Y234)</f>
        <v>78.650000000000006</v>
      </c>
      <c r="Z82" s="116">
        <f>SUM('Month (Million m3)'!Z232:Z234)</f>
        <v>991.62000000000012</v>
      </c>
      <c r="AA82" s="116">
        <f>SUM('Month (Million m3)'!AA232:AA234)</f>
        <v>968.02</v>
      </c>
      <c r="AB82" s="116">
        <f>SUM('Month (Million m3)'!AB232:AB234)</f>
        <v>0</v>
      </c>
      <c r="AC82" s="116">
        <f>SUM('Month (Million m3)'!AC232:AC234)</f>
        <v>261.37</v>
      </c>
      <c r="AD82" s="116">
        <f>SUM('Month (Million m3)'!AD232:AD234)</f>
        <v>928.78</v>
      </c>
      <c r="AE82" s="116">
        <f>SUM('Month (Million m3)'!AE232:AE234)</f>
        <v>0</v>
      </c>
      <c r="AF82" s="117">
        <f>SUM('Month (Million m3)'!AF232:AF234)</f>
        <v>3672.73</v>
      </c>
      <c r="AG82" s="116">
        <f>SUM('Month (Million m3)'!AG232:AG234)</f>
        <v>13742.510000000002</v>
      </c>
    </row>
    <row r="83" spans="1:33" ht="20.25" customHeight="1" x14ac:dyDescent="0.35">
      <c r="A83" s="144" t="s">
        <v>522</v>
      </c>
      <c r="B83" s="125">
        <f>SUM('Month (Million m3)'!B235:B237)</f>
        <v>290.55</v>
      </c>
      <c r="C83" s="125">
        <f>SUM('Month (Million m3)'!C235:C237)</f>
        <v>1268.1600000000001</v>
      </c>
      <c r="D83" s="116">
        <f>SUM('Month (Million m3)'!D235:D237)</f>
        <v>5967.24</v>
      </c>
      <c r="E83" s="116">
        <f>SUM('Month (Million m3)'!E235:E237)</f>
        <v>1610.02</v>
      </c>
      <c r="F83" s="116">
        <f>SUM('Month (Million m3)'!F235:F237)</f>
        <v>1364.0200000000002</v>
      </c>
      <c r="G83" s="116">
        <f>SUM('Month (Million m3)'!G235:G237)</f>
        <v>416.70000000000005</v>
      </c>
      <c r="H83" s="116">
        <f>SUM('Month (Million m3)'!H235:H237)</f>
        <v>0</v>
      </c>
      <c r="I83" s="116">
        <f>SUM('Month (Million m3)'!I235:I237)</f>
        <v>9357.98</v>
      </c>
      <c r="J83" s="117">
        <f>SUM('Month (Million m3)'!J235:J237)</f>
        <v>10916.689999999999</v>
      </c>
      <c r="K83" s="116">
        <f>SUM('Month (Million m3)'!K235:K237)</f>
        <v>335.15999999999997</v>
      </c>
      <c r="L83" s="116">
        <v>0</v>
      </c>
      <c r="M83" s="116">
        <f>SUM('Month (Million m3)'!M235:M237)</f>
        <v>0</v>
      </c>
      <c r="N83" s="116">
        <f>SUM('Month (Million m3)'!N235:N237)</f>
        <v>0</v>
      </c>
      <c r="O83" s="116">
        <f>SUM('Month (Million m3)'!O235:O237)</f>
        <v>83.58</v>
      </c>
      <c r="P83" s="116"/>
      <c r="Q83" s="116">
        <f>SUM('Month (Million m3)'!Q235:Q237)</f>
        <v>0</v>
      </c>
      <c r="R83" s="116">
        <f>SUM('Month (Million m3)'!R235:R237)</f>
        <v>0</v>
      </c>
      <c r="S83" s="116">
        <f>SUM('Month (Million m3)'!S235:S237)</f>
        <v>77.61</v>
      </c>
      <c r="T83" s="116">
        <v>0</v>
      </c>
      <c r="U83" s="116">
        <f>SUM('Month (Million m3)'!U235:U237)</f>
        <v>0</v>
      </c>
      <c r="V83" s="116">
        <f>SUM('Month (Million m3)'!V235:V237)</f>
        <v>78.540000000000006</v>
      </c>
      <c r="W83" s="116">
        <f>SUM('Month (Million m3)'!W235:W237)</f>
        <v>81.73</v>
      </c>
      <c r="X83" s="116">
        <f>SUM('Month (Million m3)'!X235:X237)</f>
        <v>0</v>
      </c>
      <c r="Y83" s="116">
        <f>SUM('Month (Million m3)'!Y235:Y237)</f>
        <v>193.31</v>
      </c>
      <c r="Z83" s="116">
        <f>SUM('Month (Million m3)'!Z235:Z237)</f>
        <v>1457.22</v>
      </c>
      <c r="AA83" s="116">
        <f>SUM('Month (Million m3)'!AA235:AA237)</f>
        <v>1299.1100000000001</v>
      </c>
      <c r="AB83" s="116">
        <f>SUM('Month (Million m3)'!AB235:AB237)</f>
        <v>0</v>
      </c>
      <c r="AC83" s="116">
        <f>SUM('Month (Million m3)'!AC235:AC237)</f>
        <v>67.040000000000006</v>
      </c>
      <c r="AD83" s="116">
        <f>SUM('Month (Million m3)'!AD235:AD237)</f>
        <v>557.36</v>
      </c>
      <c r="AE83" s="116">
        <f>SUM('Month (Million m3)'!AE235:AE237)</f>
        <v>0</v>
      </c>
      <c r="AF83" s="117">
        <f>SUM('Month (Million m3)'!AF235:AF237)</f>
        <v>4230.66</v>
      </c>
      <c r="AG83" s="116">
        <f>SUM('Month (Million m3)'!AG235:AG237)</f>
        <v>15147.36</v>
      </c>
    </row>
    <row r="84" spans="1:33" ht="20.25" customHeight="1" x14ac:dyDescent="0.35">
      <c r="A84" s="144" t="s">
        <v>523</v>
      </c>
      <c r="B84" s="125">
        <f>SUM('Month (Million m3)'!B238:B240)</f>
        <v>0</v>
      </c>
      <c r="C84" s="125">
        <f>SUM('Month (Million m3)'!C238:C240)</f>
        <v>3.0999999999999996</v>
      </c>
      <c r="D84" s="116">
        <f>SUM('Month (Million m3)'!D238:D240)</f>
        <v>3707.3199999999997</v>
      </c>
      <c r="E84" s="116">
        <f>SUM('Month (Million m3)'!E238:E240)</f>
        <v>1607.21</v>
      </c>
      <c r="F84" s="116">
        <f>SUM('Month (Million m3)'!F238:F240)</f>
        <v>324.05999999999995</v>
      </c>
      <c r="G84" s="116">
        <f>SUM('Month (Million m3)'!G238:G240)</f>
        <v>398.02</v>
      </c>
      <c r="H84" s="116">
        <f>SUM('Month (Million m3)'!H238:H240)</f>
        <v>0</v>
      </c>
      <c r="I84" s="116">
        <f>SUM('Month (Million m3)'!I238:I240)</f>
        <v>6036.62</v>
      </c>
      <c r="J84" s="117">
        <f>SUM('Month (Million m3)'!J238:J240)</f>
        <v>6039.72</v>
      </c>
      <c r="K84" s="116">
        <f>SUM('Month (Million m3)'!K238:K240)</f>
        <v>335.51000000000005</v>
      </c>
      <c r="L84" s="116">
        <f>SUM('Month (Million m3)'!L238:L240)</f>
        <v>89.83</v>
      </c>
      <c r="M84" s="116">
        <f>SUM('Month (Million m3)'!M238:M240)</f>
        <v>0</v>
      </c>
      <c r="N84" s="116">
        <f>SUM('Month (Million m3)'!N238:N240)</f>
        <v>0</v>
      </c>
      <c r="O84" s="116">
        <f>SUM('Month (Million m3)'!O238:O240)</f>
        <v>0</v>
      </c>
      <c r="P84" s="116"/>
      <c r="Q84" s="116">
        <f>SUM('Month (Million m3)'!Q238:Q240)</f>
        <v>0</v>
      </c>
      <c r="R84" s="116">
        <f>SUM('Month (Million m3)'!R238:R240)</f>
        <v>0</v>
      </c>
      <c r="S84" s="116">
        <f>SUM('Month (Million m3)'!S238:S240)</f>
        <v>0</v>
      </c>
      <c r="T84" s="116">
        <v>0</v>
      </c>
      <c r="U84" s="116">
        <f>SUM('Month (Million m3)'!U238:U240)</f>
        <v>0</v>
      </c>
      <c r="V84" s="116">
        <f>SUM('Month (Million m3)'!V238:V240)</f>
        <v>80.489999999999995</v>
      </c>
      <c r="W84" s="116">
        <f>SUM('Month (Million m3)'!W238:W240)</f>
        <v>82.73</v>
      </c>
      <c r="X84" s="116">
        <f>SUM('Month (Million m3)'!X238:X240)</f>
        <v>0</v>
      </c>
      <c r="Y84" s="116">
        <f>SUM('Month (Million m3)'!Y238:Y240)</f>
        <v>0</v>
      </c>
      <c r="Z84" s="116">
        <f>SUM('Month (Million m3)'!Z238:Z240)</f>
        <v>3795.7000000000003</v>
      </c>
      <c r="AA84" s="116">
        <f>SUM('Month (Million m3)'!AA238:AA240)</f>
        <v>290.98</v>
      </c>
      <c r="AB84" s="116">
        <f>SUM('Month (Million m3)'!AB238:AB240)</f>
        <v>0</v>
      </c>
      <c r="AC84" s="116">
        <f>SUM('Month (Million m3)'!AC238:AC240)</f>
        <v>98.69</v>
      </c>
      <c r="AD84" s="116">
        <f>SUM('Month (Million m3)'!AD238:AD240)</f>
        <v>99.43</v>
      </c>
      <c r="AE84" s="116">
        <f>SUM('Month (Million m3)'!AE238:AE240)</f>
        <v>0</v>
      </c>
      <c r="AF84" s="117">
        <f>SUM('Month (Million m3)'!AF238:AF240)</f>
        <v>4873.3600000000006</v>
      </c>
      <c r="AG84" s="116">
        <f>SUM('Month (Million m3)'!AG238:AG240)</f>
        <v>10913.07</v>
      </c>
    </row>
    <row r="85" spans="1:33" ht="20.25" customHeight="1" x14ac:dyDescent="0.35">
      <c r="A85" s="144" t="s">
        <v>524</v>
      </c>
      <c r="B85" s="125">
        <f>SUM('Month (Million m3)'!B241:B243)</f>
        <v>0</v>
      </c>
      <c r="C85" s="125">
        <f>SUM('Month (Million m3)'!C241:C243)</f>
        <v>53.129999999999995</v>
      </c>
      <c r="D85" s="116">
        <f>SUM('Month (Million m3)'!D241:D243)</f>
        <v>2201.6099999999997</v>
      </c>
      <c r="E85" s="116">
        <f>SUM('Month (Million m3)'!E241:E243)</f>
        <v>1317.9399999999998</v>
      </c>
      <c r="F85" s="116">
        <f>SUM('Month (Million m3)'!F241:F243)</f>
        <v>240.67000000000002</v>
      </c>
      <c r="G85" s="116">
        <f>SUM('Month (Million m3)'!G241:G243)</f>
        <v>302.54999999999995</v>
      </c>
      <c r="H85" s="116">
        <f>SUM('Month (Million m3)'!H241:H243)</f>
        <v>0</v>
      </c>
      <c r="I85" s="116">
        <f>SUM('Month (Million m3)'!I241:I243)</f>
        <v>4062.7699999999995</v>
      </c>
      <c r="J85" s="117">
        <f>SUM('Month (Million m3)'!J241:J243)</f>
        <v>4115.8999999999996</v>
      </c>
      <c r="K85" s="116">
        <f>SUM('Month (Million m3)'!K241:K243)</f>
        <v>78.930000000000007</v>
      </c>
      <c r="L85" s="116">
        <f>SUM('Month (Million m3)'!L241:L243)</f>
        <v>0</v>
      </c>
      <c r="M85" s="116">
        <f>SUM('Month (Million m3)'!M241:M243)</f>
        <v>0</v>
      </c>
      <c r="N85" s="116">
        <f>SUM('Month (Million m3)'!N241:N243)</f>
        <v>0</v>
      </c>
      <c r="O85" s="116">
        <f>SUM('Month (Million m3)'!O241:O243)</f>
        <v>0</v>
      </c>
      <c r="P85" s="116"/>
      <c r="Q85" s="116">
        <f>SUM('Month (Million m3)'!Q241:Q243)</f>
        <v>0</v>
      </c>
      <c r="R85" s="116">
        <f>SUM('Month (Million m3)'!R241:R243)</f>
        <v>0</v>
      </c>
      <c r="S85" s="116">
        <f>SUM('Month (Million m3)'!S241:S243)</f>
        <v>0</v>
      </c>
      <c r="T85" s="116">
        <v>0</v>
      </c>
      <c r="U85" s="116">
        <f>SUM('Month (Million m3)'!U241:U243)</f>
        <v>0</v>
      </c>
      <c r="V85" s="116">
        <f>SUM('Month (Million m3)'!V241:V243)</f>
        <v>0</v>
      </c>
      <c r="W85" s="116">
        <f>SUM('Month (Million m3)'!W241:W243)</f>
        <v>0</v>
      </c>
      <c r="X85" s="116">
        <f>SUM('Month (Million m3)'!X241:X243)</f>
        <v>0</v>
      </c>
      <c r="Y85" s="116">
        <f>SUM('Month (Million m3)'!Y241:Y243)</f>
        <v>0</v>
      </c>
      <c r="Z85" s="116">
        <f>SUM('Month (Million m3)'!Z241:Z243)</f>
        <v>1216.3899999999999</v>
      </c>
      <c r="AA85" s="116">
        <f>SUM('Month (Million m3)'!AA241:AA243)</f>
        <v>365.81</v>
      </c>
      <c r="AB85" s="116">
        <f>SUM('Month (Million m3)'!AB241:AB243)</f>
        <v>0</v>
      </c>
      <c r="AC85" s="116">
        <f>SUM('Month (Million m3)'!AC241:AC243)</f>
        <v>0</v>
      </c>
      <c r="AD85" s="116">
        <f>SUM('Month (Million m3)'!AD241:AD243)</f>
        <v>122.92</v>
      </c>
      <c r="AE85" s="116">
        <f>SUM('Month (Million m3)'!AE241:AE243)</f>
        <v>0</v>
      </c>
      <c r="AF85" s="117">
        <f>SUM('Month (Million m3)'!AF241:AF243)</f>
        <v>1784.05</v>
      </c>
      <c r="AG85" s="116">
        <f>SUM('Month (Million m3)'!AG241:AG243)</f>
        <v>5899.9400000000005</v>
      </c>
    </row>
    <row r="86" spans="1:33" ht="20.25" customHeight="1" x14ac:dyDescent="0.35">
      <c r="A86" s="144" t="s">
        <v>525</v>
      </c>
      <c r="B86" s="125">
        <f>SUM('Month (Million m3)'!B244:B246)</f>
        <v>75.47</v>
      </c>
      <c r="C86" s="125">
        <f>SUM('Month (Million m3)'!C244:C246)</f>
        <v>256.92</v>
      </c>
      <c r="D86" s="116">
        <f>SUM('Month (Million m3)'!D244:D246)</f>
        <v>5053.1000000000004</v>
      </c>
      <c r="E86" s="116">
        <f>SUM('Month (Million m3)'!E244:E246)</f>
        <v>1223.1600000000001</v>
      </c>
      <c r="F86" s="116">
        <f>SUM('Month (Million m3)'!F244:F246)</f>
        <v>788.42000000000007</v>
      </c>
      <c r="G86" s="116">
        <f>SUM('Month (Million m3)'!G244:G246)</f>
        <v>454.40999999999997</v>
      </c>
      <c r="H86" s="116">
        <f>SUM('Month (Million m3)'!H244:H246)</f>
        <v>7.26</v>
      </c>
      <c r="I86" s="116">
        <f>SUM('Month (Million m3)'!I244:I246)</f>
        <v>7526.3600000000006</v>
      </c>
      <c r="J86" s="117">
        <f>SUM('Month (Million m3)'!J244:J246)</f>
        <v>7858.75</v>
      </c>
      <c r="K86" s="116">
        <f>SUM('Month (Million m3)'!K244:K246)</f>
        <v>159.67000000000002</v>
      </c>
      <c r="L86" s="116">
        <f>SUM('Month (Million m3)'!L244:L246)</f>
        <v>0</v>
      </c>
      <c r="M86" s="116">
        <f>SUM('Month (Million m3)'!M244:M246)</f>
        <v>0</v>
      </c>
      <c r="N86" s="116">
        <f>SUM('Month (Million m3)'!N244:N246)</f>
        <v>0</v>
      </c>
      <c r="O86" s="116">
        <f>SUM('Month (Million m3)'!O244:O246)</f>
        <v>0</v>
      </c>
      <c r="P86" s="116"/>
      <c r="Q86" s="116">
        <f>SUM('Month (Million m3)'!Q244:Q246)</f>
        <v>0</v>
      </c>
      <c r="R86" s="116">
        <f>SUM('Month (Million m3)'!R244:R246)</f>
        <v>0</v>
      </c>
      <c r="S86" s="116">
        <f>SUM('Month (Million m3)'!S244:S246)</f>
        <v>159.25</v>
      </c>
      <c r="T86" s="116">
        <v>0</v>
      </c>
      <c r="U86" s="116">
        <f>SUM('Month (Million m3)'!U244:U246)</f>
        <v>0</v>
      </c>
      <c r="V86" s="116">
        <f>SUM('Month (Million m3)'!V244:V246)</f>
        <v>164.95999999999998</v>
      </c>
      <c r="W86" s="116">
        <f>SUM('Month (Million m3)'!W244:W246)</f>
        <v>164.97</v>
      </c>
      <c r="X86" s="116">
        <f>SUM('Month (Million m3)'!X244:X246)</f>
        <v>0</v>
      </c>
      <c r="Y86" s="116">
        <f>SUM('Month (Million m3)'!Y244:Y246)</f>
        <v>73.77</v>
      </c>
      <c r="Z86" s="116">
        <f>SUM('Month (Million m3)'!Z244:Z246)</f>
        <v>1992.3000000000002</v>
      </c>
      <c r="AA86" s="116">
        <f>SUM('Month (Million m3)'!AA244:AA246)</f>
        <v>813.29</v>
      </c>
      <c r="AB86" s="116">
        <f>SUM('Month (Million m3)'!AB244:AB246)</f>
        <v>0</v>
      </c>
      <c r="AC86" s="116">
        <f>SUM('Month (Million m3)'!AC244:AC246)</f>
        <v>744.46</v>
      </c>
      <c r="AD86" s="116">
        <f>SUM('Month (Million m3)'!AD244:AD246)</f>
        <v>1943.35</v>
      </c>
      <c r="AE86" s="116">
        <f>SUM('Month (Million m3)'!AE244:AE246)</f>
        <v>0</v>
      </c>
      <c r="AF86" s="117">
        <f>SUM('Month (Million m3)'!AF244:AF246)</f>
        <v>6216.0399999999991</v>
      </c>
      <c r="AG86" s="116">
        <f>SUM('Month (Million m3)'!AG244:AG246)</f>
        <v>14074.8</v>
      </c>
    </row>
    <row r="87" spans="1:33" ht="20.25" customHeight="1" x14ac:dyDescent="0.35">
      <c r="A87" s="144" t="s">
        <v>526</v>
      </c>
      <c r="B87" s="125">
        <f>SUM('Month (Million m3)'!B247:B249)</f>
        <v>33.89</v>
      </c>
      <c r="C87" s="125">
        <f>SUM('Month (Million m3)'!C247:C249)</f>
        <v>100.08</v>
      </c>
      <c r="D87" s="116">
        <f>SUM('Month (Million m3)'!D247:D249)</f>
        <v>4522.8500000000004</v>
      </c>
      <c r="E87" s="116">
        <f>SUM('Month (Million m3)'!E247:E249)</f>
        <v>1520.1399999999999</v>
      </c>
      <c r="F87" s="116">
        <f>SUM('Month (Million m3)'!F247:F249)</f>
        <v>465.08000000000004</v>
      </c>
      <c r="G87" s="116">
        <f>SUM('Month (Million m3)'!G247:G249)</f>
        <v>459.11</v>
      </c>
      <c r="H87" s="116">
        <f>SUM('Month (Million m3)'!H247:H249)</f>
        <v>4.38</v>
      </c>
      <c r="I87" s="116">
        <f>SUM('Month (Million m3)'!I247:I249)</f>
        <v>6971.56</v>
      </c>
      <c r="J87" s="117">
        <f>SUM('Month (Million m3)'!J247:J249)</f>
        <v>7105.5300000000007</v>
      </c>
      <c r="K87" s="116">
        <f>SUM('Month (Million m3)'!K247:K249)</f>
        <v>0</v>
      </c>
      <c r="L87" s="116">
        <f>SUM('Month (Million m3)'!L247:L249)</f>
        <v>0</v>
      </c>
      <c r="M87" s="116">
        <f>SUM('Month (Million m3)'!M247:M249)</f>
        <v>0</v>
      </c>
      <c r="N87" s="116">
        <f>SUM('Month (Million m3)'!N247:N249)</f>
        <v>181.27</v>
      </c>
      <c r="O87" s="116">
        <f>SUM('Month (Million m3)'!O247:O249)</f>
        <v>0</v>
      </c>
      <c r="P87" s="116"/>
      <c r="Q87" s="116">
        <f>SUM('Month (Million m3)'!Q247:Q249)</f>
        <v>0</v>
      </c>
      <c r="R87" s="116">
        <f>SUM('Month (Million m3)'!R247:R249)</f>
        <v>97.8</v>
      </c>
      <c r="S87" s="116">
        <f>SUM('Month (Million m3)'!S247:S249)</f>
        <v>0</v>
      </c>
      <c r="T87" s="116">
        <f>SUM('Month (Million m3)'!T247:T249)</f>
        <v>0</v>
      </c>
      <c r="U87" s="116">
        <f>SUM('Month (Million m3)'!U247:U249)</f>
        <v>0</v>
      </c>
      <c r="V87" s="116">
        <f>SUM('Month (Million m3)'!V247:V249)</f>
        <v>169.2</v>
      </c>
      <c r="W87" s="116">
        <f>SUM('Month (Million m3)'!W247:W249)</f>
        <v>158.72</v>
      </c>
      <c r="X87" s="116">
        <f>SUM('Month (Million m3)'!X247:X249)</f>
        <v>0</v>
      </c>
      <c r="Y87" s="116">
        <f>SUM('Month (Million m3)'!Y247:Y249)</f>
        <v>0</v>
      </c>
      <c r="Z87" s="116">
        <f>SUM('Month (Million m3)'!Z247:Z249)</f>
        <v>1888.53</v>
      </c>
      <c r="AA87" s="116">
        <f>SUM('Month (Million m3)'!AA247:AA249)</f>
        <v>1087.1199999999999</v>
      </c>
      <c r="AB87" s="116">
        <f>SUM('Month (Million m3)'!AB247:AB249)</f>
        <v>0</v>
      </c>
      <c r="AC87" s="116">
        <f>SUM('Month (Million m3)'!AC247:AC249)</f>
        <v>528.67000000000007</v>
      </c>
      <c r="AD87" s="116">
        <f>SUM('Month (Million m3)'!AD247:AD249)</f>
        <v>2304.88</v>
      </c>
      <c r="AE87" s="116">
        <f>SUM('Month (Million m3)'!AE247:AE249)</f>
        <v>0</v>
      </c>
      <c r="AF87" s="117">
        <f>SUM('Month (Million m3)'!AF247:AF249)</f>
        <v>6416.2</v>
      </c>
      <c r="AG87" s="116">
        <f>SUM('Month (Million m3)'!AG247:AG249)</f>
        <v>13521.74</v>
      </c>
    </row>
    <row r="88" spans="1:33" ht="20.25" customHeight="1" x14ac:dyDescent="0.35">
      <c r="A88" s="144" t="s">
        <v>527</v>
      </c>
      <c r="B88" s="125">
        <f>SUM('Month (Million m3)'!B250:B252)</f>
        <v>0</v>
      </c>
      <c r="C88" s="125">
        <f>SUM('Month (Million m3)'!C250:C252)</f>
        <v>0</v>
      </c>
      <c r="D88" s="116">
        <f>SUM('Month (Million m3)'!D250:D252)</f>
        <v>1550.7800000000002</v>
      </c>
      <c r="E88" s="116">
        <f>SUM('Month (Million m3)'!E250:E252)</f>
        <v>1242.25</v>
      </c>
      <c r="F88" s="116">
        <f>SUM('Month (Million m3)'!F250:F252)</f>
        <v>148.57999999999998</v>
      </c>
      <c r="G88" s="116">
        <f>SUM('Month (Million m3)'!G250:G252)</f>
        <v>439.19</v>
      </c>
      <c r="H88" s="116">
        <f>SUM('Month (Million m3)'!H250:H252)</f>
        <v>0</v>
      </c>
      <c r="I88" s="116">
        <f>SUM('Month (Million m3)'!I250:I252)</f>
        <v>3380.8099999999995</v>
      </c>
      <c r="J88" s="117">
        <f>SUM('Month (Million m3)'!J250:J252)</f>
        <v>3380.8099999999995</v>
      </c>
      <c r="K88" s="116">
        <f>SUM('Month (Million m3)'!K250:K252)</f>
        <v>0</v>
      </c>
      <c r="L88" s="116">
        <f>SUM('Month (Million m3)'!L250:L252)</f>
        <v>0</v>
      </c>
      <c r="M88" s="116">
        <f>SUM('Month (Million m3)'!M250:M252)</f>
        <v>0</v>
      </c>
      <c r="N88" s="116">
        <f>SUM('Month (Million m3)'!N250:N252)</f>
        <v>90.18</v>
      </c>
      <c r="O88" s="116">
        <f>SUM('Month (Million m3)'!O250:O252)</f>
        <v>0</v>
      </c>
      <c r="P88" s="116"/>
      <c r="Q88" s="116">
        <f>SUM('Month (Million m3)'!Q250:Q252)</f>
        <v>0</v>
      </c>
      <c r="R88" s="116">
        <f>SUM('Month (Million m3)'!R250:R252)</f>
        <v>0</v>
      </c>
      <c r="S88" s="116">
        <f>SUM('Month (Million m3)'!S250:S252)</f>
        <v>0</v>
      </c>
      <c r="T88" s="116">
        <f>SUM('Month (Million m3)'!T250:T252)</f>
        <v>99.03</v>
      </c>
      <c r="U88" s="116">
        <f>SUM('Month (Million m3)'!U250:U252)</f>
        <v>0</v>
      </c>
      <c r="V88" s="116">
        <f>SUM('Month (Million m3)'!V250:V252)</f>
        <v>80.680000000000007</v>
      </c>
      <c r="W88" s="116">
        <f>SUM('Month (Million m3)'!W250:W252)</f>
        <v>0</v>
      </c>
      <c r="X88" s="116">
        <f>SUM('Month (Million m3)'!X250:X252)</f>
        <v>0</v>
      </c>
      <c r="Y88" s="116">
        <f>SUM('Month (Million m3)'!Y250:Y252)</f>
        <v>0</v>
      </c>
      <c r="Z88" s="116">
        <f>SUM('Month (Million m3)'!Z250:Z252)</f>
        <v>4242.9799999999996</v>
      </c>
      <c r="AA88" s="116">
        <f>SUM('Month (Million m3)'!AA250:AA252)</f>
        <v>294.3</v>
      </c>
      <c r="AB88" s="116">
        <f>SUM('Month (Million m3)'!AB250:AB252)</f>
        <v>0</v>
      </c>
      <c r="AC88" s="116">
        <f>SUM('Month (Million m3)'!AC250:AC252)</f>
        <v>266.14</v>
      </c>
      <c r="AD88" s="116">
        <f>SUM('Month (Million m3)'!AD250:AD252)</f>
        <v>348.45</v>
      </c>
      <c r="AE88" s="116">
        <f>SUM('Month (Million m3)'!AE250:AE252)</f>
        <v>0</v>
      </c>
      <c r="AF88" s="117">
        <f>SUM('Month (Million m3)'!AF250:AF252)</f>
        <v>5421.78</v>
      </c>
      <c r="AG88" s="116">
        <f>SUM('Month (Million m3)'!AG250:AG252)</f>
        <v>8802.58</v>
      </c>
    </row>
    <row r="89" spans="1:33" ht="20.25" customHeight="1" x14ac:dyDescent="0.35">
      <c r="A89" s="144" t="s">
        <v>528</v>
      </c>
      <c r="B89" s="125">
        <f>SUM('Month (Million m3)'!B253:B255)</f>
        <v>0</v>
      </c>
      <c r="C89" s="125">
        <f>SUM('Month (Million m3)'!C253:C255)</f>
        <v>0</v>
      </c>
      <c r="D89" s="116">
        <f>SUM('Month (Million m3)'!D253:D255)</f>
        <v>2476</v>
      </c>
      <c r="E89" s="116">
        <f>SUM('Month (Million m3)'!E253:E255)</f>
        <v>1171.27</v>
      </c>
      <c r="F89" s="116">
        <f>SUM('Month (Million m3)'!F253:F255)</f>
        <v>226.35</v>
      </c>
      <c r="G89" s="116">
        <f>SUM('Month (Million m3)'!G253:G255)</f>
        <v>370.21999999999997</v>
      </c>
      <c r="H89" s="116">
        <f>SUM('Month (Million m3)'!H253:H255)</f>
        <v>0</v>
      </c>
      <c r="I89" s="116">
        <f>SUM('Month (Million m3)'!I253:I255)</f>
        <v>4243.8499999999995</v>
      </c>
      <c r="J89" s="117">
        <f>SUM('Month (Million m3)'!J253:J255)</f>
        <v>4243.8499999999995</v>
      </c>
      <c r="K89" s="116">
        <f>SUM('Month (Million m3)'!K253:K255)</f>
        <v>0</v>
      </c>
      <c r="L89" s="116">
        <f>SUM('Month (Million m3)'!L253:L255)</f>
        <v>0</v>
      </c>
      <c r="M89" s="116">
        <f>SUM('Month (Million m3)'!M253:M255)</f>
        <v>0</v>
      </c>
      <c r="N89" s="116">
        <f>SUM('Month (Million m3)'!N253:N255)</f>
        <v>0</v>
      </c>
      <c r="O89" s="116">
        <f>SUM('Month (Million m3)'!O253:O255)</f>
        <v>0</v>
      </c>
      <c r="P89" s="116"/>
      <c r="Q89" s="116">
        <f>SUM('Month (Million m3)'!Q253:Q255)</f>
        <v>0</v>
      </c>
      <c r="R89" s="116">
        <f>SUM('Month (Million m3)'!R253:R255)</f>
        <v>0</v>
      </c>
      <c r="S89" s="116">
        <f>SUM('Month (Million m3)'!S253:S255)</f>
        <v>0</v>
      </c>
      <c r="T89" s="116">
        <f>SUM('Month (Million m3)'!T253:T255)</f>
        <v>0</v>
      </c>
      <c r="U89" s="116">
        <f>SUM('Month (Million m3)'!U253:U255)</f>
        <v>0</v>
      </c>
      <c r="V89" s="116">
        <f>SUM('Month (Million m3)'!V253:V255)</f>
        <v>0</v>
      </c>
      <c r="W89" s="116">
        <f>SUM('Month (Million m3)'!W253:W255)</f>
        <v>0</v>
      </c>
      <c r="X89" s="116">
        <f>SUM('Month (Million m3)'!X253:X255)</f>
        <v>0</v>
      </c>
      <c r="Y89" s="116">
        <f>SUM('Month (Million m3)'!Y253:Y255)</f>
        <v>0</v>
      </c>
      <c r="Z89" s="116">
        <f>SUM('Month (Million m3)'!Z253:Z255)</f>
        <v>2172.6</v>
      </c>
      <c r="AA89" s="116">
        <f>SUM('Month (Million m3)'!AA253:AA255)</f>
        <v>0</v>
      </c>
      <c r="AB89" s="116">
        <f>SUM('Month (Million m3)'!AB253:AB255)</f>
        <v>0</v>
      </c>
      <c r="AC89" s="116">
        <f>SUM('Month (Million m3)'!AC253:AC255)</f>
        <v>0</v>
      </c>
      <c r="AD89" s="116">
        <f>SUM('Month (Million m3)'!AD253:AD255)</f>
        <v>227</v>
      </c>
      <c r="AE89" s="116">
        <f>SUM('Month (Million m3)'!AE253:AE255)</f>
        <v>0</v>
      </c>
      <c r="AF89" s="117">
        <f>SUM('Month (Million m3)'!AF253:AF255)</f>
        <v>2399.6</v>
      </c>
      <c r="AG89" s="116">
        <f>SUM('Month (Million m3)'!AG253:AG255)</f>
        <v>6643.4600000000009</v>
      </c>
    </row>
    <row r="90" spans="1:33" ht="20.25" customHeight="1" x14ac:dyDescent="0.35">
      <c r="A90" s="144" t="s">
        <v>529</v>
      </c>
      <c r="B90" s="125">
        <f>SUM('Month (Million m3)'!B256:B258)</f>
        <v>290.98</v>
      </c>
      <c r="C90" s="125">
        <f>SUM('Month (Million m3)'!C256:C258)</f>
        <v>896.44</v>
      </c>
      <c r="D90" s="116">
        <f>SUM('Month (Million m3)'!D256:D258)</f>
        <v>6638.4400000000005</v>
      </c>
      <c r="E90" s="116">
        <f>SUM('Month (Million m3)'!E256:E258)</f>
        <v>1382.0100000000002</v>
      </c>
      <c r="F90" s="116">
        <f>SUM('Month (Million m3)'!F256:F258)</f>
        <v>1064.9000000000001</v>
      </c>
      <c r="G90" s="116">
        <f>SUM('Month (Million m3)'!G256:G258)</f>
        <v>468</v>
      </c>
      <c r="H90" s="116">
        <f>SUM('Month (Million m3)'!H256:H258)</f>
        <v>6.75</v>
      </c>
      <c r="I90" s="116">
        <f>SUM('Month (Million m3)'!I256:I258)</f>
        <v>9560.09</v>
      </c>
      <c r="J90" s="117">
        <f>SUM('Month (Million m3)'!J256:J258)</f>
        <v>10747.51</v>
      </c>
      <c r="K90" s="116">
        <f>SUM('Month (Million m3)'!K256:K258)</f>
        <v>44.77</v>
      </c>
      <c r="L90" s="116">
        <f>SUM('Month (Million m3)'!L256:L258)</f>
        <v>0</v>
      </c>
      <c r="M90" s="116">
        <f>SUM('Month (Million m3)'!M256:M258)</f>
        <v>0</v>
      </c>
      <c r="N90" s="116">
        <f>SUM('Month (Million m3)'!N256:N258)</f>
        <v>0</v>
      </c>
      <c r="O90" s="116">
        <f>SUM('Month (Million m3)'!O256:O258)</f>
        <v>0</v>
      </c>
      <c r="P90" s="116"/>
      <c r="Q90" s="116">
        <f>SUM('Month (Million m3)'!Q256:Q258)</f>
        <v>0</v>
      </c>
      <c r="R90" s="116">
        <f>SUM('Month (Million m3)'!R256:R258)</f>
        <v>91.09</v>
      </c>
      <c r="S90" s="116">
        <f>SUM('Month (Million m3)'!S256:S258)</f>
        <v>0</v>
      </c>
      <c r="T90" s="116">
        <f>SUM('Month (Million m3)'!T256:T258)</f>
        <v>0</v>
      </c>
      <c r="U90" s="116">
        <f>SUM('Month (Million m3)'!U256:U258)</f>
        <v>0</v>
      </c>
      <c r="V90" s="116">
        <f>SUM('Month (Million m3)'!V256:V258)</f>
        <v>91.12</v>
      </c>
      <c r="W90" s="116">
        <f>SUM('Month (Million m3)'!W256:W258)</f>
        <v>0</v>
      </c>
      <c r="X90" s="116">
        <f>SUM('Month (Million m3)'!X256:X258)</f>
        <v>0</v>
      </c>
      <c r="Y90" s="116">
        <f>SUM('Month (Million m3)'!Y256:Y258)</f>
        <v>0</v>
      </c>
      <c r="Z90" s="116">
        <f>SUM('Month (Million m3)'!Z256:Z258)</f>
        <v>592.91000000000008</v>
      </c>
      <c r="AA90" s="116">
        <f>SUM('Month (Million m3)'!AA256:AA258)</f>
        <v>1078.5999999999999</v>
      </c>
      <c r="AB90" s="116">
        <f>SUM('Month (Million m3)'!AB256:AB258)</f>
        <v>0</v>
      </c>
      <c r="AC90" s="116">
        <f>SUM('Month (Million m3)'!AC256:AC258)</f>
        <v>242.57</v>
      </c>
      <c r="AD90" s="116">
        <f>SUM('Month (Million m3)'!AD256:AD258)</f>
        <v>2061.7600000000002</v>
      </c>
      <c r="AE90" s="116">
        <f>SUM('Month (Million m3)'!AE256:AE258)</f>
        <v>0</v>
      </c>
      <c r="AF90" s="117">
        <f>SUM('Month (Million m3)'!AF256:AF258)</f>
        <v>4202.8100000000004</v>
      </c>
      <c r="AG90" s="116">
        <f>SUM('Month (Million m3)'!AG256:AG258)</f>
        <v>14950.310000000001</v>
      </c>
    </row>
    <row r="91" spans="1:33" ht="20.25" customHeight="1" x14ac:dyDescent="0.35">
      <c r="A91" s="144" t="s">
        <v>530</v>
      </c>
      <c r="B91" s="125">
        <f>SUM('Month (Million m3)'!B259:B261)</f>
        <v>1741.2600000000002</v>
      </c>
      <c r="C91" s="125">
        <f>SUM('Month (Million m3)'!C259:C261)</f>
        <v>1895.43</v>
      </c>
      <c r="D91" s="116">
        <f>SUM('Month (Million m3)'!D259:D261)</f>
        <v>6380.97</v>
      </c>
      <c r="E91" s="116">
        <f>SUM('Month (Million m3)'!E259:E261)</f>
        <v>1399.9499999999998</v>
      </c>
      <c r="F91" s="116">
        <f>SUM('Month (Million m3)'!F259:F261)</f>
        <v>1384.44</v>
      </c>
      <c r="G91" s="116">
        <f>SUM('Month (Million m3)'!G259:G261)</f>
        <v>449.59</v>
      </c>
      <c r="H91" s="116">
        <f>SUM('Month (Million m3)'!H259:H261)</f>
        <v>4.17</v>
      </c>
      <c r="I91" s="116">
        <f>SUM('Month (Million m3)'!I259:I261)</f>
        <v>9619.11</v>
      </c>
      <c r="J91" s="117">
        <f>SUM('Month (Million m3)'!J259:J261)</f>
        <v>13255.8</v>
      </c>
      <c r="K91" s="116">
        <f>SUM('Month (Million m3)'!K259:K261)</f>
        <v>0</v>
      </c>
      <c r="L91" s="116">
        <f>SUM('Month (Million m3)'!L259:L261)</f>
        <v>0</v>
      </c>
      <c r="M91" s="116">
        <f>SUM('Month (Million m3)'!M259:M261)</f>
        <v>0</v>
      </c>
      <c r="N91" s="116">
        <f>SUM('Month (Million m3)'!N259:N261)</f>
        <v>0</v>
      </c>
      <c r="O91" s="116">
        <f>SUM('Month (Million m3)'!O259:O261)</f>
        <v>0</v>
      </c>
      <c r="P91" s="116"/>
      <c r="Q91" s="116">
        <f>SUM('Month (Million m3)'!Q259:Q261)</f>
        <v>0</v>
      </c>
      <c r="R91" s="116">
        <f>SUM('Month (Million m3)'!R259:R261)</f>
        <v>0</v>
      </c>
      <c r="S91" s="116">
        <f>SUM('Month (Million m3)'!S259:S261)</f>
        <v>0</v>
      </c>
      <c r="T91" s="116">
        <f>SUM('Month (Million m3)'!T259:T261)</f>
        <v>0</v>
      </c>
      <c r="U91" s="116">
        <f>SUM('Month (Million m3)'!U259:U261)</f>
        <v>0</v>
      </c>
      <c r="V91" s="116">
        <f>SUM('Month (Million m3)'!V259:V261)</f>
        <v>0</v>
      </c>
      <c r="W91" s="116">
        <f>SUM('Month (Million m3)'!W259:W261)</f>
        <v>0</v>
      </c>
      <c r="X91" s="116">
        <f>SUM('Month (Million m3)'!X259:X261)</f>
        <v>0</v>
      </c>
      <c r="Y91" s="116">
        <f>SUM('Month (Million m3)'!Y259:Y261)</f>
        <v>0</v>
      </c>
      <c r="Z91" s="116">
        <f>SUM('Month (Million m3)'!Z259:Z261)</f>
        <v>1289.49</v>
      </c>
      <c r="AA91" s="116">
        <f>SUM('Month (Million m3)'!AA259:AA261)</f>
        <v>1651.19</v>
      </c>
      <c r="AB91" s="116">
        <f>SUM('Month (Million m3)'!AB259:AB261)</f>
        <v>0</v>
      </c>
      <c r="AC91" s="116">
        <f>SUM('Month (Million m3)'!AC259:AC261)</f>
        <v>71.16</v>
      </c>
      <c r="AD91" s="116">
        <f>SUM('Month (Million m3)'!AD259:AD261)</f>
        <v>2086.31</v>
      </c>
      <c r="AE91" s="116">
        <f>SUM('Month (Million m3)'!AE259:AE261)</f>
        <v>0</v>
      </c>
      <c r="AF91" s="117">
        <f>SUM('Month (Million m3)'!AF259:AF261)</f>
        <v>5098.16</v>
      </c>
      <c r="AG91" s="116">
        <f>SUM('Month (Million m3)'!AG259:AG261)</f>
        <v>18353.95</v>
      </c>
    </row>
    <row r="92" spans="1:33" ht="20.25" customHeight="1" x14ac:dyDescent="0.35">
      <c r="A92" s="144" t="s">
        <v>531</v>
      </c>
      <c r="B92" s="125">
        <f>SUM('Month (Million m3)'!B262:B264)</f>
        <v>70.900000000000006</v>
      </c>
      <c r="C92" s="125">
        <f>SUM('Month (Million m3)'!C262:C264)</f>
        <v>79.37</v>
      </c>
      <c r="D92" s="116">
        <f>SUM('Month (Million m3)'!D262:D264)</f>
        <v>4896.3899999999994</v>
      </c>
      <c r="E92" s="116">
        <f>SUM('Month (Million m3)'!E262:E264)</f>
        <v>946.83999999999992</v>
      </c>
      <c r="F92" s="116">
        <f>SUM('Month (Million m3)'!F262:F264)</f>
        <v>385.66</v>
      </c>
      <c r="G92" s="116">
        <f>SUM('Month (Million m3)'!G262:G264)</f>
        <v>374.83</v>
      </c>
      <c r="H92" s="116">
        <f>SUM('Month (Million m3)'!H262:H264)</f>
        <v>1.5799999999999998</v>
      </c>
      <c r="I92" s="116">
        <f>SUM('Month (Million m3)'!I262:I264)</f>
        <v>6605.3</v>
      </c>
      <c r="J92" s="117">
        <f>SUM('Month (Million m3)'!J262:J264)</f>
        <v>6755.5700000000006</v>
      </c>
      <c r="K92" s="116">
        <f>SUM('Month (Million m3)'!K262:K264)</f>
        <v>469.83000000000004</v>
      </c>
      <c r="L92" s="116">
        <f>SUM('Month (Million m3)'!L262:L264)</f>
        <v>0</v>
      </c>
      <c r="M92" s="116">
        <f>SUM('Month (Million m3)'!M262:M264)</f>
        <v>0</v>
      </c>
      <c r="N92" s="116">
        <f>SUM('Month (Million m3)'!N262:N264)</f>
        <v>0</v>
      </c>
      <c r="O92" s="116">
        <f>SUM('Month (Million m3)'!O262:O264)</f>
        <v>0</v>
      </c>
      <c r="P92" s="116"/>
      <c r="Q92" s="116">
        <f>SUM('Month (Million m3)'!Q262:Q264)</f>
        <v>0</v>
      </c>
      <c r="R92" s="116">
        <f>SUM('Month (Million m3)'!R262:R264)</f>
        <v>0</v>
      </c>
      <c r="S92" s="116">
        <f>SUM('Month (Million m3)'!S262:S264)</f>
        <v>0</v>
      </c>
      <c r="T92" s="116">
        <f>SUM('Month (Million m3)'!T262:T264)</f>
        <v>0</v>
      </c>
      <c r="U92" s="116">
        <f>SUM('Month (Million m3)'!U262:U264)</f>
        <v>0</v>
      </c>
      <c r="V92" s="116">
        <f>SUM('Month (Million m3)'!V262:V264)</f>
        <v>0</v>
      </c>
      <c r="W92" s="116">
        <f>SUM('Month (Million m3)'!W262:W264)</f>
        <v>0</v>
      </c>
      <c r="X92" s="116">
        <f>SUM('Month (Million m3)'!X262:X264)</f>
        <v>0</v>
      </c>
      <c r="Y92" s="116">
        <f>SUM('Month (Million m3)'!Y262:Y264)</f>
        <v>0</v>
      </c>
      <c r="Z92" s="116">
        <f>SUM('Month (Million m3)'!Z262:Z264)</f>
        <v>2624.86</v>
      </c>
      <c r="AA92" s="116">
        <f>SUM('Month (Million m3)'!AA262:AA264)</f>
        <v>881.81</v>
      </c>
      <c r="AB92" s="116">
        <f>SUM('Month (Million m3)'!AB262:AB264)</f>
        <v>0</v>
      </c>
      <c r="AC92" s="116">
        <f>SUM('Month (Million m3)'!AC262:AC264)</f>
        <v>83.5</v>
      </c>
      <c r="AD92" s="116">
        <f>SUM('Month (Million m3)'!AD262:AD264)</f>
        <v>637.96999999999991</v>
      </c>
      <c r="AE92" s="116">
        <f>SUM('Month (Million m3)'!AE262:AE264)</f>
        <v>0</v>
      </c>
      <c r="AF92" s="117">
        <f>SUM('Month (Million m3)'!AF262:AF264)</f>
        <v>4697.96</v>
      </c>
      <c r="AG92" s="116">
        <f>SUM('Month (Million m3)'!AG262:AG264)</f>
        <v>11453.54</v>
      </c>
    </row>
    <row r="93" spans="1:33" ht="20.25" customHeight="1" x14ac:dyDescent="0.35">
      <c r="A93" s="144" t="s">
        <v>548</v>
      </c>
      <c r="B93" s="125">
        <f>SUM('Month (Million m3)'!B265:B267)</f>
        <v>0</v>
      </c>
      <c r="C93" s="125">
        <f>SUM('Month (Million m3)'!C265:C267)</f>
        <v>0</v>
      </c>
      <c r="D93" s="116">
        <f>SUM('Month (Million m3)'!D265:D267)</f>
        <v>3869.42</v>
      </c>
      <c r="E93" s="116">
        <f>SUM('Month (Million m3)'!E265:E267)</f>
        <v>1334.17</v>
      </c>
      <c r="F93" s="116">
        <f>SUM('Month (Million m3)'!F265:F267)</f>
        <v>533.03</v>
      </c>
      <c r="G93" s="116">
        <f>SUM('Month (Million m3)'!G265:G267)</f>
        <v>438.5</v>
      </c>
      <c r="H93" s="116">
        <f>SUM('Month (Million m3)'!H265:H267)</f>
        <v>2.37</v>
      </c>
      <c r="I93" s="116">
        <f>SUM('Month (Million m3)'!I265:I267)</f>
        <v>6177.49</v>
      </c>
      <c r="J93" s="117">
        <f>SUM('Month (Million m3)'!J265:J267)</f>
        <v>6177.49</v>
      </c>
      <c r="K93" s="116">
        <f>SUM('Month (Million m3)'!K265:K267)</f>
        <v>103.02</v>
      </c>
      <c r="L93" s="116">
        <f>SUM('Month (Million m3)'!L265:L267)</f>
        <v>0</v>
      </c>
      <c r="M93" s="116">
        <f>SUM('Month (Million m3)'!M265:M267)</f>
        <v>0</v>
      </c>
      <c r="N93" s="116">
        <f>SUM('Month (Million m3)'!N265:N267)</f>
        <v>0</v>
      </c>
      <c r="O93" s="116">
        <f>SUM('Month (Million m3)'!O265:O267)</f>
        <v>0</v>
      </c>
      <c r="P93" s="116"/>
      <c r="Q93" s="116">
        <f>SUM('Month (Million m3)'!Q265:Q267)</f>
        <v>0</v>
      </c>
      <c r="R93" s="116">
        <f>SUM('Month (Million m3)'!R265:R267)</f>
        <v>0</v>
      </c>
      <c r="S93" s="116">
        <f>SUM('Month (Million m3)'!S265:S267)</f>
        <v>0</v>
      </c>
      <c r="T93" s="116">
        <f>SUM('Month (Million m3)'!T265:T267)</f>
        <v>0</v>
      </c>
      <c r="U93" s="116">
        <f>SUM('Month (Million m3)'!U265:U267)</f>
        <v>0</v>
      </c>
      <c r="V93" s="116">
        <f>SUM('Month (Million m3)'!V265:V267)</f>
        <v>80.59</v>
      </c>
      <c r="W93" s="116">
        <f>SUM('Month (Million m3)'!W265:W267)</f>
        <v>0</v>
      </c>
      <c r="X93" s="116">
        <f>SUM('Month (Million m3)'!X265:X267)</f>
        <v>0</v>
      </c>
      <c r="Y93" s="116">
        <f>SUM('Month (Million m3)'!Y265:Y267)</f>
        <v>0</v>
      </c>
      <c r="Z93" s="116">
        <f>SUM('Month (Million m3)'!Z265:Z267)</f>
        <v>438.92999999999995</v>
      </c>
      <c r="AA93" s="116">
        <f>SUM('Month (Million m3)'!AA265:AA267)</f>
        <v>0</v>
      </c>
      <c r="AB93" s="116">
        <f>SUM('Month (Million m3)'!AB265:AB267)</f>
        <v>0</v>
      </c>
      <c r="AC93" s="116">
        <f>SUM('Month (Million m3)'!AC265:AC267)</f>
        <v>0</v>
      </c>
      <c r="AD93" s="116">
        <f>SUM('Month (Million m3)'!AD265:AD267)</f>
        <v>0</v>
      </c>
      <c r="AE93" s="116">
        <f>SUM('Month (Million m3)'!AE265:AE267)</f>
        <v>0</v>
      </c>
      <c r="AF93" s="117">
        <f>SUM('Month (Million m3)'!AF265:AF267)</f>
        <v>622.54</v>
      </c>
      <c r="AG93" s="116">
        <f>SUM('Month (Million m3)'!AG265:AG267)</f>
        <v>6800.02</v>
      </c>
    </row>
    <row r="94" spans="1:33" ht="20.25" customHeight="1" x14ac:dyDescent="0.35">
      <c r="A94" s="144" t="s">
        <v>555</v>
      </c>
      <c r="B94" s="125">
        <f>SUM('Month (Million m3)'!B268:B270)</f>
        <v>19.68</v>
      </c>
      <c r="C94" s="125">
        <f>SUM('Month (Million m3)'!C268:C270)</f>
        <v>358.33</v>
      </c>
      <c r="D94" s="116">
        <f>SUM('Month (Million m3)'!D268:D270)</f>
        <v>6621.2300000000005</v>
      </c>
      <c r="E94" s="116">
        <f>SUM('Month (Million m3)'!E268:E270)</f>
        <v>1339.4099999999999</v>
      </c>
      <c r="F94" s="116">
        <f>SUM('Month (Million m3)'!F268:F270)</f>
        <v>1665.1</v>
      </c>
      <c r="G94" s="116">
        <f>SUM('Month (Million m3)'!G268:G270)</f>
        <v>438.22999999999996</v>
      </c>
      <c r="H94" s="116">
        <f>SUM('Month (Million m3)'!H268:H270)</f>
        <v>1.21</v>
      </c>
      <c r="I94" s="116">
        <f>SUM('Month (Million m3)'!I268:I270)</f>
        <v>10065.19</v>
      </c>
      <c r="J94" s="117">
        <f>SUM('Month (Million m3)'!J268:J270)</f>
        <v>10443.200000000001</v>
      </c>
      <c r="K94" s="116">
        <f>SUM('Month (Million m3)'!K268:K270)</f>
        <v>177.57</v>
      </c>
      <c r="L94" s="116">
        <f>SUM('Month (Million m3)'!L268:L270)</f>
        <v>0</v>
      </c>
      <c r="M94" s="116">
        <f>SUM('Month (Million m3)'!M268:M270)</f>
        <v>0</v>
      </c>
      <c r="N94" s="116">
        <f>SUM('Month (Million m3)'!N268:N270)</f>
        <v>0</v>
      </c>
      <c r="O94" s="116">
        <f>SUM('Month (Million m3)'!O268:O270)</f>
        <v>0</v>
      </c>
      <c r="P94" s="116"/>
      <c r="Q94" s="116">
        <f>SUM('Month (Million m3)'!Q268:Q270)</f>
        <v>0</v>
      </c>
      <c r="R94" s="116">
        <f>SUM('Month (Million m3)'!R268:R270)</f>
        <v>0</v>
      </c>
      <c r="S94" s="116">
        <f>SUM('Month (Million m3)'!S268:S270)</f>
        <v>0</v>
      </c>
      <c r="T94" s="116">
        <f>SUM('Month (Million m3)'!T268:T270)</f>
        <v>98.11</v>
      </c>
      <c r="U94" s="116">
        <f>SUM('Month (Million m3)'!U268:U270)</f>
        <v>0</v>
      </c>
      <c r="V94" s="116">
        <f>SUM('Month (Million m3)'!V268:V270)</f>
        <v>0</v>
      </c>
      <c r="W94" s="116">
        <f>SUM('Month (Million m3)'!W268:W270)</f>
        <v>0</v>
      </c>
      <c r="X94" s="116">
        <f>SUM('Month (Million m3)'!X268:X270)</f>
        <v>0</v>
      </c>
      <c r="Y94" s="116">
        <f>SUM('Month (Million m3)'!Y268:Y270)</f>
        <v>826.89</v>
      </c>
      <c r="Z94" s="116">
        <f>SUM('Month (Million m3)'!Z268:Z270)</f>
        <v>1333.23</v>
      </c>
      <c r="AA94" s="116">
        <f>SUM('Month (Million m3)'!AA268:AA270)</f>
        <v>679.1400000000001</v>
      </c>
      <c r="AB94" s="116">
        <f>SUM('Month (Million m3)'!AB268:AB270)</f>
        <v>0</v>
      </c>
      <c r="AC94" s="116">
        <f>SUM('Month (Million m3)'!AC268:AC270)</f>
        <v>0</v>
      </c>
      <c r="AD94" s="116">
        <f>SUM('Month (Million m3)'!AD268:AD270)</f>
        <v>1184.3899999999999</v>
      </c>
      <c r="AE94" s="116">
        <f>SUM('Month (Million m3)'!AE268:AE270)</f>
        <v>0</v>
      </c>
      <c r="AF94" s="117">
        <f>SUM('Month (Million m3)'!AF268:AF270)</f>
        <v>4299.3500000000004</v>
      </c>
      <c r="AG94" s="116">
        <f>SUM('Month (Million m3)'!AG268:AG270)</f>
        <v>14742.550000000001</v>
      </c>
    </row>
    <row r="95" spans="1:33" ht="20.25" customHeight="1" x14ac:dyDescent="0.35">
      <c r="A95" s="144" t="s">
        <v>560</v>
      </c>
      <c r="B95" s="125">
        <f>SUM('Month (Million m3)'!B271:B273)</f>
        <v>53.13</v>
      </c>
      <c r="C95" s="125">
        <f>SUM('Month (Million m3)'!C271:C273)</f>
        <v>84.679999999999993</v>
      </c>
      <c r="D95" s="116">
        <f>SUM('Month (Million m3)'!D271:D273)</f>
        <v>6103.0199999999995</v>
      </c>
      <c r="E95" s="116">
        <f>SUM('Month (Million m3)'!E271:E273)</f>
        <v>1235.6600000000001</v>
      </c>
      <c r="F95" s="116">
        <f>SUM('Month (Million m3)'!F271:F273)</f>
        <v>883.39</v>
      </c>
      <c r="G95" s="116">
        <f>SUM('Month (Million m3)'!G271:G273)</f>
        <v>434.94999999999993</v>
      </c>
      <c r="H95" s="116">
        <f>SUM('Month (Million m3)'!H271:H273)</f>
        <v>0.86</v>
      </c>
      <c r="I95" s="116">
        <f>SUM('Month (Million m3)'!I271:I273)</f>
        <v>8657.8700000000008</v>
      </c>
      <c r="J95" s="117">
        <f>SUM('Month (Million m3)'!J271:J273)</f>
        <v>8795.68</v>
      </c>
      <c r="K95" s="116">
        <f>SUM('Month (Million m3)'!K271:K273)</f>
        <v>0</v>
      </c>
      <c r="L95" s="116">
        <f>SUM('Month (Million m3)'!L271:L273)</f>
        <v>173.94</v>
      </c>
      <c r="M95" s="116">
        <f>SUM('Month (Million m3)'!M271:M273)</f>
        <v>0</v>
      </c>
      <c r="N95" s="116">
        <f>SUM('Month (Million m3)'!N271:N273)</f>
        <v>0</v>
      </c>
      <c r="O95" s="116">
        <f>SUM('Month (Million m3)'!O271:O273)</f>
        <v>0</v>
      </c>
      <c r="P95" s="116">
        <f>SUM('Month (Million m3)'!P271:P273)</f>
        <v>0</v>
      </c>
      <c r="Q95" s="116">
        <f>SUM('Month (Million m3)'!Q271:Q273)</f>
        <v>0</v>
      </c>
      <c r="R95" s="116">
        <f>SUM('Month (Million m3)'!R271:R273)</f>
        <v>66.510000000000005</v>
      </c>
      <c r="S95" s="116">
        <f>SUM('Month (Million m3)'!S271:S273)</f>
        <v>0</v>
      </c>
      <c r="T95" s="116">
        <f>SUM('Month (Million m3)'!T271:T273)</f>
        <v>0</v>
      </c>
      <c r="U95" s="116">
        <f>SUM('Month (Million m3)'!U271:U273)</f>
        <v>0</v>
      </c>
      <c r="V95" s="116">
        <f>SUM('Month (Million m3)'!V271:V273)</f>
        <v>172.81</v>
      </c>
      <c r="W95" s="116">
        <f>SUM('Month (Million m3)'!W271:W273)</f>
        <v>0</v>
      </c>
      <c r="X95" s="116">
        <f>SUM('Month (Million m3)'!X271:X273)</f>
        <v>0</v>
      </c>
      <c r="Y95" s="116">
        <f>SUM('Month (Million m3)'!Y271:Y273)</f>
        <v>480.38</v>
      </c>
      <c r="Z95" s="116">
        <f>SUM('Month (Million m3)'!Z271:Z273)</f>
        <v>1499.95</v>
      </c>
      <c r="AA95" s="116">
        <f>SUM('Month (Million m3)'!AA271:AA273)</f>
        <v>490.35</v>
      </c>
      <c r="AB95" s="116">
        <f>SUM('Month (Million m3)'!AB271:AB273)</f>
        <v>82.54</v>
      </c>
      <c r="AC95" s="116">
        <f>SUM('Month (Million m3)'!AC271:AC273)</f>
        <v>182.23000000000002</v>
      </c>
      <c r="AD95" s="116">
        <f>SUM('Month (Million m3)'!AD271:AD273)</f>
        <v>4416.03</v>
      </c>
      <c r="AE95" s="116">
        <f>SUM('Month (Million m3)'!AE271:AE273)</f>
        <v>0</v>
      </c>
      <c r="AF95" s="117">
        <f>SUM('Month (Million m3)'!AF271:AF273)</f>
        <v>7564.74</v>
      </c>
      <c r="AG95" s="116">
        <f>SUM('Month (Million m3)'!AG271:AG273)</f>
        <v>16360.420000000002</v>
      </c>
    </row>
    <row r="96" spans="1:33" ht="20.25" customHeight="1" x14ac:dyDescent="0.35">
      <c r="A96" s="144" t="s">
        <v>579</v>
      </c>
      <c r="B96" s="125">
        <f>SUM('Month (Million m3)'!B274:B276)</f>
        <v>0</v>
      </c>
      <c r="C96" s="125">
        <f>SUM('Month (Million m3)'!C274:C276)</f>
        <v>0</v>
      </c>
      <c r="D96" s="116">
        <f>SUM('Month (Million m3)'!D274:D276)</f>
        <v>4308.59</v>
      </c>
      <c r="E96" s="116">
        <f>SUM('Month (Million m3)'!E274:E276)</f>
        <v>1342.69</v>
      </c>
      <c r="F96" s="116">
        <f>SUM('Month (Million m3)'!F274:F276)</f>
        <v>867.8900000000001</v>
      </c>
      <c r="G96" s="116">
        <f>SUM('Month (Million m3)'!G274:G276)</f>
        <v>358.62</v>
      </c>
      <c r="H96" s="116">
        <f>SUM('Month (Million m3)'!H274:H276)</f>
        <v>0</v>
      </c>
      <c r="I96" s="116">
        <f>SUM('Month (Million m3)'!I274:I276)</f>
        <v>6877.7999999999993</v>
      </c>
      <c r="J96" s="117">
        <f>SUM('Month (Million m3)'!J274:J276)</f>
        <v>6877.7999999999993</v>
      </c>
      <c r="K96" s="116">
        <f>SUM('Month (Million m3)'!K274:K276)</f>
        <v>348.46</v>
      </c>
      <c r="L96" s="116">
        <f>SUM('Month (Million m3)'!L274:L276)</f>
        <v>182.66</v>
      </c>
      <c r="M96" s="116">
        <f>SUM('Month (Million m3)'!M274:M276)</f>
        <v>0</v>
      </c>
      <c r="N96" s="116">
        <f>SUM('Month (Million m3)'!N274:N276)</f>
        <v>0</v>
      </c>
      <c r="O96" s="116">
        <f>SUM('Month (Million m3)'!O274:O276)</f>
        <v>0</v>
      </c>
      <c r="P96" s="116">
        <f>SUM('Month (Million m3)'!P274:P276)</f>
        <v>0</v>
      </c>
      <c r="Q96" s="116">
        <f>SUM('Month (Million m3)'!Q274:Q276)</f>
        <v>0</v>
      </c>
      <c r="R96" s="116">
        <f>SUM('Month (Million m3)'!R274:R276)</f>
        <v>39.07</v>
      </c>
      <c r="S96" s="116">
        <f>SUM('Month (Million m3)'!S274:S276)</f>
        <v>0</v>
      </c>
      <c r="T96" s="116">
        <f>SUM('Month (Million m3)'!T274:T276)</f>
        <v>0</v>
      </c>
      <c r="U96" s="116">
        <f>SUM('Month (Million m3)'!U274:U276)</f>
        <v>0</v>
      </c>
      <c r="V96" s="116">
        <f>SUM('Month (Million m3)'!V274:V276)</f>
        <v>88.54</v>
      </c>
      <c r="W96" s="116">
        <f>SUM('Month (Million m3)'!W274:W276)</f>
        <v>77.459999999999994</v>
      </c>
      <c r="X96" s="116">
        <f>SUM('Month (Million m3)'!X274:X276)</f>
        <v>0</v>
      </c>
      <c r="Y96" s="116">
        <f>SUM('Month (Million m3)'!Y274:Y276)</f>
        <v>541.77</v>
      </c>
      <c r="Z96" s="116">
        <f>SUM('Month (Million m3)'!Z274:Z276)</f>
        <v>2862.7</v>
      </c>
      <c r="AA96" s="116">
        <f>SUM('Month (Million m3)'!AA274:AA276)</f>
        <v>0</v>
      </c>
      <c r="AB96" s="116">
        <f>SUM('Month (Million m3)'!AB274:AB276)</f>
        <v>0</v>
      </c>
      <c r="AC96" s="116">
        <f>SUM('Month (Million m3)'!AC274:AC276)</f>
        <v>0</v>
      </c>
      <c r="AD96" s="116">
        <f>SUM('Month (Million m3)'!AD274:AD276)</f>
        <v>2312.69</v>
      </c>
      <c r="AE96" s="116">
        <f>SUM('Month (Million m3)'!AE274:AE276)</f>
        <v>0</v>
      </c>
      <c r="AF96" s="117">
        <f>SUM('Month (Million m3)'!AF274:AF276)</f>
        <v>6453.3600000000006</v>
      </c>
      <c r="AG96" s="116">
        <f>SUM('Month (Million m3)'!AG274:AG276)</f>
        <v>13331.16</v>
      </c>
    </row>
    <row r="97" spans="1:33" ht="20.25" customHeight="1" x14ac:dyDescent="0.35">
      <c r="A97" s="144" t="s">
        <v>590</v>
      </c>
      <c r="B97" s="125">
        <f>SUM('Month (Million m3)'!B277:B279)</f>
        <v>0</v>
      </c>
      <c r="C97" s="125">
        <f>SUM('Month (Million m3)'!C277:C279)</f>
        <v>0</v>
      </c>
      <c r="D97" s="116">
        <f>SUM('Month (Million m3)'!D277:D279)</f>
        <v>4088.8900000000003</v>
      </c>
      <c r="E97" s="116">
        <f>SUM('Month (Million m3)'!E277:E279)</f>
        <v>1416.8600000000001</v>
      </c>
      <c r="F97" s="116">
        <f>SUM('Month (Million m3)'!F277:F279)</f>
        <v>883.2</v>
      </c>
      <c r="G97" s="116">
        <f>SUM('Month (Million m3)'!G277:G279)</f>
        <v>449.39000000000004</v>
      </c>
      <c r="H97" s="116">
        <f>SUM('Month (Million m3)'!H277:H279)</f>
        <v>1.61</v>
      </c>
      <c r="I97" s="116">
        <f>SUM('Month (Million m3)'!I277:I279)</f>
        <v>6839.94</v>
      </c>
      <c r="J97" s="117">
        <f>SUM('Month (Million m3)'!J277:J279)</f>
        <v>6839.94</v>
      </c>
      <c r="K97" s="116">
        <f>SUM('Month (Million m3)'!K277:K279)</f>
        <v>130.28</v>
      </c>
      <c r="L97" s="116">
        <f>SUM('Month (Million m3)'!L277:L279)</f>
        <v>0</v>
      </c>
      <c r="M97" s="116">
        <f>SUM('Month (Million m3)'!M277:M279)</f>
        <v>0</v>
      </c>
      <c r="N97" s="116">
        <f>SUM('Month (Million m3)'!N277:N279)</f>
        <v>0</v>
      </c>
      <c r="O97" s="116">
        <f>SUM('Month (Million m3)'!O277:O279)</f>
        <v>0</v>
      </c>
      <c r="P97" s="116">
        <f>SUM('Month (Million m3)'!P277:P279)</f>
        <v>0</v>
      </c>
      <c r="Q97" s="116">
        <f>SUM('Month (Million m3)'!Q277:Q279)</f>
        <v>0</v>
      </c>
      <c r="R97" s="116">
        <f>SUM('Month (Million m3)'!R277:R279)</f>
        <v>0</v>
      </c>
      <c r="S97" s="116">
        <f>SUM('Month (Million m3)'!S277:S279)</f>
        <v>0</v>
      </c>
      <c r="T97" s="116">
        <f>SUM('Month (Million m3)'!T277:T279)</f>
        <v>0</v>
      </c>
      <c r="U97" s="116">
        <f>SUM('Month (Million m3)'!U277:U279)</f>
        <v>0</v>
      </c>
      <c r="V97" s="116">
        <f>SUM('Month (Million m3)'!V277:V279)</f>
        <v>157.97</v>
      </c>
      <c r="W97" s="116">
        <f>SUM('Month (Million m3)'!W277:W279)</f>
        <v>0</v>
      </c>
      <c r="X97" s="116">
        <f>SUM('Month (Million m3)'!X277:X279)</f>
        <v>24.78</v>
      </c>
      <c r="Y97" s="116">
        <f>SUM('Month (Million m3)'!Y277:Y279)</f>
        <v>524.65</v>
      </c>
      <c r="Z97" s="116">
        <f>SUM('Month (Million m3)'!Z277:Z279)</f>
        <v>2267.0299999999997</v>
      </c>
      <c r="AA97" s="116">
        <f>SUM('Month (Million m3)'!AA277:AA279)</f>
        <v>0</v>
      </c>
      <c r="AB97" s="116">
        <f>SUM('Month (Million m3)'!AB277:AB279)</f>
        <v>0</v>
      </c>
      <c r="AC97" s="116">
        <f>SUM('Month (Million m3)'!AC277:AC279)</f>
        <v>0</v>
      </c>
      <c r="AD97" s="116">
        <f>SUM('Month (Million m3)'!AD277:AD279)</f>
        <v>846.54</v>
      </c>
      <c r="AE97" s="116">
        <f>SUM('Month (Million m3)'!AE277:AE279)</f>
        <v>0</v>
      </c>
      <c r="AF97" s="117">
        <f>SUM('Month (Million m3)'!AF277:AF279)</f>
        <v>3951.2299999999996</v>
      </c>
      <c r="AG97" s="116">
        <f>SUM('Month (Million m3)'!AG277:AG279)</f>
        <v>10791.2</v>
      </c>
    </row>
    <row r="98" spans="1:33" ht="20.25" customHeight="1" x14ac:dyDescent="0.35">
      <c r="A98" s="144" t="s">
        <v>606</v>
      </c>
      <c r="B98" s="125">
        <f>SUM('Month (Million m3)'!B280:B282)</f>
        <v>0</v>
      </c>
      <c r="C98" s="125">
        <f>SUM('Month (Million m3)'!C280:C282)</f>
        <v>21.46</v>
      </c>
      <c r="D98" s="116">
        <f>SUM('Month (Million m3)'!D280:D282)</f>
        <v>5210.49</v>
      </c>
      <c r="E98" s="116">
        <f>SUM('Month (Million m3)'!E280:E282)</f>
        <v>1647.42</v>
      </c>
      <c r="F98" s="116">
        <f>SUM('Month (Million m3)'!F280:F282)</f>
        <v>1049.92</v>
      </c>
      <c r="G98" s="116">
        <f>SUM('Month (Million m3)'!G280:G282)</f>
        <v>460.29</v>
      </c>
      <c r="H98" s="116">
        <f>SUM('Month (Million m3)'!H280:H282)</f>
        <v>0</v>
      </c>
      <c r="I98" s="116">
        <f>SUM('Month (Million m3)'!I280:I282)</f>
        <v>8368.11</v>
      </c>
      <c r="J98" s="117">
        <f>SUM('Month (Million m3)'!J280:J282)</f>
        <v>8389.57</v>
      </c>
      <c r="K98" s="116">
        <f>SUM('Month (Million m3)'!K280:K282)</f>
        <v>97.9</v>
      </c>
      <c r="L98" s="116">
        <f>SUM('Month (Million m3)'!L280:L282)</f>
        <v>268.24</v>
      </c>
      <c r="M98" s="116">
        <f>SUM('Month (Million m3)'!M280:M282)</f>
        <v>0</v>
      </c>
      <c r="N98" s="116">
        <f>SUM('Month (Million m3)'!N280:N282)</f>
        <v>0</v>
      </c>
      <c r="O98" s="116">
        <f>SUM('Month (Million m3)'!O280:O282)</f>
        <v>0</v>
      </c>
      <c r="P98" s="116">
        <f>SUM('Month (Million m3)'!P280:P282)</f>
        <v>70.83</v>
      </c>
      <c r="Q98" s="116">
        <f>SUM('Month (Million m3)'!Q280:Q282)</f>
        <v>0</v>
      </c>
      <c r="R98" s="116">
        <f>SUM('Month (Million m3)'!R280:R282)</f>
        <v>0</v>
      </c>
      <c r="S98" s="116">
        <f>SUM('Month (Million m3)'!S280:S282)</f>
        <v>0</v>
      </c>
      <c r="T98" s="116">
        <f>SUM('Month (Million m3)'!T280:T282)</f>
        <v>0</v>
      </c>
      <c r="U98" s="116">
        <f>SUM('Month (Million m3)'!U280:U282)</f>
        <v>0</v>
      </c>
      <c r="V98" s="116">
        <f>SUM('Month (Million m3)'!V280:V282)</f>
        <v>88.69</v>
      </c>
      <c r="W98" s="116">
        <f>SUM('Month (Million m3)'!W280:W282)</f>
        <v>169.65</v>
      </c>
      <c r="X98" s="116">
        <f>SUM('Month (Million m3)'!X280:X282)</f>
        <v>0</v>
      </c>
      <c r="Y98" s="116">
        <f>SUM('Month (Million m3)'!Y280:Y282)</f>
        <v>648.48</v>
      </c>
      <c r="Z98" s="116">
        <f>SUM('Month (Million m3)'!Z280:Z282)</f>
        <v>1107.92</v>
      </c>
      <c r="AA98" s="116">
        <f>SUM('Month (Million m3)'!AA280:AA282)</f>
        <v>0</v>
      </c>
      <c r="AB98" s="116">
        <f>SUM('Month (Million m3)'!AB280:AB282)</f>
        <v>0</v>
      </c>
      <c r="AC98" s="116">
        <f>SUM('Month (Million m3)'!AC280:AC282)</f>
        <v>0</v>
      </c>
      <c r="AD98" s="116">
        <f>SUM('Month (Million m3)'!AD280:AD282)</f>
        <v>5199.41</v>
      </c>
      <c r="AE98" s="116">
        <f>SUM('Month (Million m3)'!AE280:AE282)</f>
        <v>0</v>
      </c>
      <c r="AF98" s="117">
        <f>SUM('Month (Million m3)'!AF280:AF282)</f>
        <v>7651.119999999999</v>
      </c>
      <c r="AG98" s="116">
        <f>SUM('Month (Million m3)'!AG280:AG282)</f>
        <v>16040.68</v>
      </c>
    </row>
    <row r="99" spans="1:33" ht="20.25" customHeight="1" x14ac:dyDescent="0.35">
      <c r="A99" s="144" t="s">
        <v>612</v>
      </c>
      <c r="B99" s="125">
        <f>SUM('Month (Million m3)'!B283:B285)</f>
        <v>1.91</v>
      </c>
      <c r="C99" s="125">
        <f>SUM('Month (Million m3)'!C283:C285)</f>
        <v>31.68</v>
      </c>
      <c r="D99" s="116">
        <f>SUM('Month (Million m3)'!D283:D285)</f>
        <v>5495.42</v>
      </c>
      <c r="E99" s="116">
        <f>SUM('Month (Million m3)'!E283:E285)</f>
        <v>1505.8400000000001</v>
      </c>
      <c r="F99" s="116">
        <f>SUM('Month (Million m3)'!F283:F285)</f>
        <v>786.48</v>
      </c>
      <c r="G99" s="116">
        <f>SUM('Month (Million m3)'!G283:G285)</f>
        <v>417.99</v>
      </c>
      <c r="H99" s="116">
        <f>SUM('Month (Million m3)'!H283:H285)</f>
        <v>1.7600000000000002</v>
      </c>
      <c r="I99" s="116">
        <f>SUM('Month (Million m3)'!I283:I285)</f>
        <v>8207.49</v>
      </c>
      <c r="J99" s="117">
        <f>SUM('Month (Million m3)'!J283:J285)</f>
        <v>8241.09</v>
      </c>
      <c r="K99" s="116">
        <f>SUM('Month (Million m3)'!K283:K285)</f>
        <v>0</v>
      </c>
      <c r="L99" s="116">
        <f>SUM('Month (Million m3)'!L283:L285)</f>
        <v>725.56</v>
      </c>
      <c r="M99" s="116">
        <f>SUM('Month (Million m3)'!M283:M285)</f>
        <v>0</v>
      </c>
      <c r="N99" s="116">
        <f>SUM('Month (Million m3)'!N283:N285)</f>
        <v>0</v>
      </c>
      <c r="O99" s="116">
        <f>SUM('Month (Million m3)'!O283:O285)</f>
        <v>0</v>
      </c>
      <c r="P99" s="116">
        <f>SUM('Month (Million m3)'!P283:P285)</f>
        <v>0</v>
      </c>
      <c r="Q99" s="116">
        <f>SUM('Month (Million m3)'!Q283:Q285)</f>
        <v>0</v>
      </c>
      <c r="R99" s="116">
        <f>SUM('Month (Million m3)'!R283:R285)</f>
        <v>186.09</v>
      </c>
      <c r="S99" s="116">
        <f>SUM('Month (Million m3)'!S283:S285)</f>
        <v>0</v>
      </c>
      <c r="T99" s="116">
        <f>SUM('Month (Million m3)'!T283:T285)</f>
        <v>0</v>
      </c>
      <c r="U99" s="116">
        <f>SUM('Month (Million m3)'!U283:U285)</f>
        <v>0</v>
      </c>
      <c r="V99" s="116">
        <f>SUM('Month (Million m3)'!V283:V285)</f>
        <v>246.03</v>
      </c>
      <c r="W99" s="116">
        <f>SUM('Month (Million m3)'!W283:W285)</f>
        <v>82.5</v>
      </c>
      <c r="X99" s="116">
        <f>SUM('Month (Million m3)'!X283:X285)</f>
        <v>0</v>
      </c>
      <c r="Y99" s="116">
        <f>SUM('Month (Million m3)'!Y283:Y285)</f>
        <v>490.28</v>
      </c>
      <c r="Z99" s="116">
        <f>SUM('Month (Million m3)'!Z283:Z285)</f>
        <v>673.23</v>
      </c>
      <c r="AA99" s="116">
        <f>SUM('Month (Million m3)'!AA283:AA285)</f>
        <v>0</v>
      </c>
      <c r="AB99" s="116">
        <f>SUM('Month (Million m3)'!AB283:AB285)</f>
        <v>0</v>
      </c>
      <c r="AC99" s="116">
        <f>SUM('Month (Million m3)'!AC283:AC285)</f>
        <v>175.88</v>
      </c>
      <c r="AD99" s="116">
        <f>SUM('Month (Million m3)'!AD283:AD285)</f>
        <v>5469.47</v>
      </c>
      <c r="AE99" s="116">
        <f>SUM('Month (Million m3)'!AE283:AE285)</f>
        <v>0</v>
      </c>
      <c r="AF99" s="117">
        <f>SUM('Month (Million m3)'!AF283:AF285)</f>
        <v>8049.0299999999988</v>
      </c>
      <c r="AG99" s="116">
        <f>SUM('Month (Million m3)'!AG283:AG285)</f>
        <v>16290.119999999999</v>
      </c>
    </row>
    <row r="100" spans="1:33" ht="18" customHeight="1" x14ac:dyDescent="0.35">
      <c r="A100" s="144" t="s">
        <v>616</v>
      </c>
      <c r="B100" s="125">
        <f>SUM('Month (Million m3)'!B286:B288)</f>
        <v>0</v>
      </c>
      <c r="C100" s="125">
        <f>SUM('Month (Million m3)'!C286:C288)</f>
        <v>0</v>
      </c>
      <c r="D100" s="116">
        <f>SUM('Month (Million m3)'!D286:D288)</f>
        <v>1684.9499999999998</v>
      </c>
      <c r="E100" s="116">
        <f>SUM('Month (Million m3)'!E286:E288)</f>
        <v>1367.5500000000002</v>
      </c>
      <c r="F100" s="116">
        <f>SUM('Month (Million m3)'!F286:F288)</f>
        <v>730.8900000000001</v>
      </c>
      <c r="G100" s="116">
        <f>SUM('Month (Million m3)'!G286:G288)</f>
        <v>429.09000000000003</v>
      </c>
      <c r="H100" s="116">
        <f>SUM('Month (Million m3)'!H286:H288)</f>
        <v>0</v>
      </c>
      <c r="I100" s="116">
        <f>SUM('Month (Million m3)'!I286:I288)</f>
        <v>4212.4699999999993</v>
      </c>
      <c r="J100" s="117">
        <f>SUM('Month (Million m3)'!J286:J288)</f>
        <v>4212.4699999999993</v>
      </c>
      <c r="K100" s="116">
        <f>SUM('Month (Million m3)'!K286:K288)</f>
        <v>211.24</v>
      </c>
      <c r="L100" s="116">
        <f>SUM('Month (Million m3)'!L286:L288)</f>
        <v>90.33</v>
      </c>
      <c r="M100" s="116">
        <f>SUM('Month (Million m3)'!M286:M288)</f>
        <v>0</v>
      </c>
      <c r="N100" s="116">
        <f>SUM('Month (Million m3)'!N286:N288)</f>
        <v>0</v>
      </c>
      <c r="O100" s="116">
        <f>SUM('Month (Million m3)'!O286:O288)</f>
        <v>0</v>
      </c>
      <c r="P100" s="116">
        <f>SUM('Month (Million m3)'!P286:P288)</f>
        <v>0</v>
      </c>
      <c r="Q100" s="116">
        <f>SUM('Month (Million m3)'!Q286:Q288)</f>
        <v>0</v>
      </c>
      <c r="R100" s="116">
        <f>SUM('Month (Million m3)'!R286:R288)</f>
        <v>79.8</v>
      </c>
      <c r="S100" s="116">
        <f>SUM('Month (Million m3)'!S286:S288)</f>
        <v>0</v>
      </c>
      <c r="T100" s="116">
        <f>SUM('Month (Million m3)'!T286:T288)</f>
        <v>0</v>
      </c>
      <c r="U100" s="116">
        <f>SUM('Month (Million m3)'!U286:U288)</f>
        <v>0</v>
      </c>
      <c r="V100" s="116">
        <f>SUM('Month (Million m3)'!V286:V288)</f>
        <v>88.4</v>
      </c>
      <c r="W100" s="116">
        <f>SUM('Month (Million m3)'!W286:W288)</f>
        <v>84.94</v>
      </c>
      <c r="X100" s="116">
        <f>SUM('Month (Million m3)'!X286:X288)</f>
        <v>0</v>
      </c>
      <c r="Y100" s="116">
        <f>SUM('Month (Million m3)'!Y286:Y288)</f>
        <v>457.82</v>
      </c>
      <c r="Z100" s="116">
        <f>SUM('Month (Million m3)'!Z286:Z288)</f>
        <v>1280.8399999999999</v>
      </c>
      <c r="AA100" s="116">
        <f>SUM('Month (Million m3)'!AA286:AA288)</f>
        <v>0</v>
      </c>
      <c r="AB100" s="116">
        <f>SUM('Month (Million m3)'!AB286:AB288)</f>
        <v>0</v>
      </c>
      <c r="AC100" s="116">
        <f>SUM('Month (Million m3)'!AC286:AC288)</f>
        <v>97.99</v>
      </c>
      <c r="AD100" s="116">
        <f>SUM('Month (Million m3)'!AD286:AD288)</f>
        <v>3713.42</v>
      </c>
      <c r="AE100" s="116">
        <f>SUM('Month (Million m3)'!AE286:AE288)</f>
        <v>0</v>
      </c>
      <c r="AF100" s="117">
        <f>SUM('Month (Million m3)'!AF286:AF288)</f>
        <v>6104.77</v>
      </c>
      <c r="AG100" s="116">
        <f>SUM('Month (Million m3)'!AG286:AG288)</f>
        <v>10317.25</v>
      </c>
    </row>
    <row r="101" spans="1:33" ht="18" customHeight="1" x14ac:dyDescent="0.35">
      <c r="A101" s="144" t="s">
        <v>625</v>
      </c>
      <c r="B101" s="125">
        <f>SUM('Month (Million m3)'!B289:B291)</f>
        <v>0</v>
      </c>
      <c r="C101" s="125">
        <f>SUM('Month (Million m3)'!C289:C291)</f>
        <v>0</v>
      </c>
      <c r="D101" s="116">
        <f>SUM('Month (Million m3)'!D289:D291)</f>
        <v>2566.5299999999997</v>
      </c>
      <c r="E101" s="116">
        <f>SUM('Month (Million m3)'!E289:E291)</f>
        <v>1302.55</v>
      </c>
      <c r="F101" s="116">
        <f>SUM('Month (Million m3)'!F289:F291)</f>
        <v>505.2</v>
      </c>
      <c r="G101" s="116">
        <f>SUM('Month (Million m3)'!G289:G291)</f>
        <v>364.67</v>
      </c>
      <c r="H101" s="116">
        <f>SUM('Month (Million m3)'!H289:H291)</f>
        <v>0</v>
      </c>
      <c r="I101" s="116">
        <f>SUM('Month (Million m3)'!I289:I291)</f>
        <v>4738.93</v>
      </c>
      <c r="J101" s="117">
        <f>SUM('Month (Million m3)'!J289:J291)</f>
        <v>4738.93</v>
      </c>
      <c r="K101" s="116">
        <f>SUM('Month (Million m3)'!K289:K291)</f>
        <v>201.38</v>
      </c>
      <c r="L101" s="116">
        <f>SUM('Month (Million m3)'!L289:L291)</f>
        <v>0</v>
      </c>
      <c r="M101" s="116">
        <f>SUM('Month (Million m3)'!M289:M291)</f>
        <v>0</v>
      </c>
      <c r="N101" s="116">
        <f>SUM('Month (Million m3)'!N289:N291)</f>
        <v>0</v>
      </c>
      <c r="O101" s="116">
        <f>SUM('Month (Million m3)'!O289:O291)</f>
        <v>0</v>
      </c>
      <c r="P101" s="116">
        <f>SUM('Month (Million m3)'!P289:P291)</f>
        <v>0</v>
      </c>
      <c r="Q101" s="116">
        <f>SUM('Month (Million m3)'!Q289:Q291)</f>
        <v>0</v>
      </c>
      <c r="R101" s="116">
        <f>SUM('Month (Million m3)'!R289:R291)</f>
        <v>0</v>
      </c>
      <c r="S101" s="116">
        <f>SUM('Month (Million m3)'!S289:S291)</f>
        <v>0</v>
      </c>
      <c r="T101" s="116">
        <f>SUM('Month (Million m3)'!T289:T291)</f>
        <v>0</v>
      </c>
      <c r="U101" s="116">
        <f>SUM('Month (Million m3)'!U289:U291)</f>
        <v>0</v>
      </c>
      <c r="V101" s="116">
        <f>SUM('Month (Million m3)'!V289:V291)</f>
        <v>87.96</v>
      </c>
      <c r="W101" s="116">
        <f>SUM('Month (Million m3)'!W289:W291)</f>
        <v>166.58</v>
      </c>
      <c r="X101" s="116">
        <f>SUM('Month (Million m3)'!X289:X291)</f>
        <v>0</v>
      </c>
      <c r="Y101" s="116">
        <f>SUM('Month (Million m3)'!Y289:Y291)</f>
        <v>0</v>
      </c>
      <c r="Z101" s="116">
        <f>SUM('Month (Million m3)'!Z289:Z291)</f>
        <v>455.41</v>
      </c>
      <c r="AA101" s="116">
        <f>SUM('Month (Million m3)'!AA289:AA291)</f>
        <v>0</v>
      </c>
      <c r="AB101" s="116">
        <f>SUM('Month (Million m3)'!AB289:AB291)</f>
        <v>0</v>
      </c>
      <c r="AC101" s="116">
        <f>SUM('Month (Million m3)'!AC289:AC291)</f>
        <v>0</v>
      </c>
      <c r="AD101" s="116">
        <f>SUM('Month (Million m3)'!AD289:AD291)</f>
        <v>196.86</v>
      </c>
      <c r="AE101" s="116">
        <f>SUM('Month (Million m3)'!AE289:AE291)</f>
        <v>0</v>
      </c>
      <c r="AF101" s="117">
        <f>SUM('Month (Million m3)'!AF289:AF291)</f>
        <v>1108.2</v>
      </c>
      <c r="AG101" s="116">
        <f>SUM('Month (Million m3)'!AG289:AG291)</f>
        <v>5847.15</v>
      </c>
    </row>
    <row r="102" spans="1:33" ht="18" customHeight="1" x14ac:dyDescent="0.35">
      <c r="A102" s="144" t="s">
        <v>626</v>
      </c>
      <c r="B102" s="125">
        <f>SUM('Month (Million m3)'!B292:B294)</f>
        <v>0</v>
      </c>
      <c r="C102" s="125">
        <f>SUM('Month (Million m3)'!C292:C294)</f>
        <v>1.9200000000000002</v>
      </c>
      <c r="D102" s="116">
        <f>SUM('Month (Million m3)'!D292:D294)</f>
        <v>5889.57</v>
      </c>
      <c r="E102" s="116">
        <f>SUM('Month (Million m3)'!E292:E294)</f>
        <v>1234.53</v>
      </c>
      <c r="F102" s="116">
        <f>SUM('Month (Million m3)'!F292:F294)</f>
        <v>1114.28</v>
      </c>
      <c r="G102" s="116">
        <f>SUM('Month (Million m3)'!G292:G294)</f>
        <v>324.5</v>
      </c>
      <c r="H102" s="116">
        <f>SUM('Month (Million m3)'!H292:H294)</f>
        <v>0</v>
      </c>
      <c r="I102" s="116">
        <f>SUM('Month (Million m3)'!I292:I294)</f>
        <v>8562.89</v>
      </c>
      <c r="J102" s="117">
        <f>SUM('Month (Million m3)'!J292:J294)</f>
        <v>8564.8100000000013</v>
      </c>
      <c r="K102" s="116">
        <f>SUM('Month (Million m3)'!K292:K294)</f>
        <v>79.02</v>
      </c>
      <c r="L102" s="116">
        <f>SUM('Month (Million m3)'!L292:L294)</f>
        <v>0</v>
      </c>
      <c r="M102" s="116">
        <f>SUM('Month (Million m3)'!M292:M294)</f>
        <v>0</v>
      </c>
      <c r="N102" s="116">
        <f>SUM('Month (Million m3)'!N292:N294)</f>
        <v>0</v>
      </c>
      <c r="O102" s="116">
        <f>SUM('Month (Million m3)'!O292:O294)</f>
        <v>0</v>
      </c>
      <c r="P102" s="116">
        <f>SUM('Month (Million m3)'!P292:P294)</f>
        <v>0</v>
      </c>
      <c r="Q102" s="116">
        <f>SUM('Month (Million m3)'!Q292:Q294)</f>
        <v>0</v>
      </c>
      <c r="R102" s="116">
        <f>SUM('Month (Million m3)'!R292:R294)</f>
        <v>0</v>
      </c>
      <c r="S102" s="116">
        <f>SUM('Month (Million m3)'!S292:S294)</f>
        <v>0</v>
      </c>
      <c r="T102" s="116">
        <f>SUM('Month (Million m3)'!T292:T294)</f>
        <v>0</v>
      </c>
      <c r="U102" s="116">
        <f>SUM('Month (Million m3)'!U292:U294)</f>
        <v>0</v>
      </c>
      <c r="V102" s="116">
        <f>SUM('Month (Million m3)'!V292:V294)</f>
        <v>46.83</v>
      </c>
      <c r="W102" s="116">
        <f>SUM('Month (Million m3)'!W292:W294)</f>
        <v>84.64</v>
      </c>
      <c r="X102" s="116">
        <f>SUM('Month (Million m3)'!X292:X294)</f>
        <v>0</v>
      </c>
      <c r="Y102" s="116">
        <f>SUM('Month (Million m3)'!Y292:Y294)</f>
        <v>853.77</v>
      </c>
      <c r="Z102" s="116">
        <f>SUM('Month (Million m3)'!Z292:Z294)</f>
        <v>350.59</v>
      </c>
      <c r="AA102" s="116">
        <f>SUM('Month (Million m3)'!AA292:AA294)</f>
        <v>0</v>
      </c>
      <c r="AB102" s="116">
        <f>SUM('Month (Million m3)'!AB292:AB294)</f>
        <v>46.19</v>
      </c>
      <c r="AC102" s="116">
        <f>SUM('Month (Million m3)'!AC292:AC294)</f>
        <v>158.88</v>
      </c>
      <c r="AD102" s="116">
        <f>SUM('Month (Million m3)'!AD292:AD294)</f>
        <v>2508.9899999999998</v>
      </c>
      <c r="AE102" s="116">
        <f>SUM('Month (Million m3)'!AE292:AE294)</f>
        <v>0</v>
      </c>
      <c r="AF102" s="117">
        <f>SUM('Month (Million m3)'!AF292:AF294)</f>
        <v>4128.92</v>
      </c>
      <c r="AG102" s="116">
        <f>SUM('Month (Million m3)'!AG292:AG294)</f>
        <v>12693.74</v>
      </c>
    </row>
  </sheetData>
  <pageMargins left="0.7" right="0.7" top="0.75" bottom="0.75" header="0.3" footer="0.3"/>
  <pageSetup paperSize="9" orientation="portrait" r:id="rId1"/>
  <ignoredErrors>
    <ignoredError sqref="U7:AG97 B7:O97 Q7:T97 B98:AG98 B99:AG99 B100:AG100 B101:AG101 B102:AG102" formulaRange="1"/>
  </ignoredErrors>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67504-63FC-45F8-9B23-D05B693937F0}">
  <sheetPr codeName="Sheet9"/>
  <dimension ref="A1:AG296"/>
  <sheetViews>
    <sheetView showGridLines="0" zoomScaleNormal="100" workbookViewId="0">
      <pane ySplit="6" topLeftCell="A7" activePane="bottomLeft" state="frozen"/>
      <selection activeCell="AL6" sqref="AL6"/>
      <selection pane="bottomLeft" activeCell="A7" sqref="A7"/>
    </sheetView>
  </sheetViews>
  <sheetFormatPr defaultRowHeight="15.5" x14ac:dyDescent="0.35"/>
  <cols>
    <col min="1" max="1" width="28.54296875" style="2" customWidth="1"/>
    <col min="2" max="2" width="14.26953125" style="2" customWidth="1"/>
    <col min="3" max="10" width="13.54296875" style="2" customWidth="1"/>
    <col min="11" max="12" width="13.54296875" customWidth="1"/>
    <col min="13" max="30" width="13.54296875" style="2" customWidth="1"/>
    <col min="31" max="32" width="13.54296875" customWidth="1"/>
    <col min="33" max="33" width="13.54296875" style="2" customWidth="1"/>
    <col min="34" max="35" width="10.54296875" style="2" customWidth="1"/>
    <col min="36" max="36" width="12" style="2" customWidth="1"/>
    <col min="37" max="37" width="15.453125" style="2" customWidth="1"/>
    <col min="38" max="230" width="8.7265625" style="2"/>
    <col min="231" max="231" width="7.26953125" style="2" customWidth="1"/>
    <col min="232" max="232" width="13" style="2" bestFit="1" customWidth="1"/>
    <col min="233" max="233" width="9.26953125" style="2" customWidth="1"/>
    <col min="234" max="234" width="17.26953125" style="2" customWidth="1"/>
    <col min="235" max="235" width="9.26953125" style="2" customWidth="1"/>
    <col min="236" max="236" width="12" style="2" customWidth="1"/>
    <col min="237" max="237" width="9.26953125" style="2" customWidth="1"/>
    <col min="238" max="238" width="10.7265625" style="2" customWidth="1"/>
    <col min="239" max="239" width="11.453125" style="2" customWidth="1"/>
    <col min="240" max="240" width="12.54296875" style="2" customWidth="1"/>
    <col min="241" max="241" width="8.54296875" style="2" customWidth="1"/>
    <col min="242" max="242" width="9.453125" style="2" customWidth="1"/>
    <col min="243" max="243" width="11.54296875" style="2" customWidth="1"/>
    <col min="244" max="244" width="9.26953125" style="2" customWidth="1"/>
    <col min="245" max="245" width="7.54296875" style="2" customWidth="1"/>
    <col min="246" max="246" width="10" style="2" customWidth="1"/>
    <col min="247" max="247" width="11.26953125" style="2" customWidth="1"/>
    <col min="248" max="248" width="10" style="2" customWidth="1"/>
    <col min="249" max="250" width="7" style="2" customWidth="1"/>
    <col min="251" max="252" width="7.54296875" style="2" customWidth="1"/>
    <col min="253" max="253" width="9.26953125" style="2" customWidth="1"/>
    <col min="254" max="254" width="9.453125" style="2" customWidth="1"/>
    <col min="255" max="255" width="7" style="2" customWidth="1"/>
    <col min="256" max="256" width="9" style="2" customWidth="1"/>
    <col min="257" max="257" width="7" style="2" customWidth="1"/>
    <col min="258" max="258" width="10.453125" style="2" customWidth="1"/>
    <col min="259" max="262" width="7" style="2" customWidth="1"/>
    <col min="263" max="263" width="8.54296875" style="2" customWidth="1"/>
    <col min="264" max="264" width="9.26953125" style="2" customWidth="1"/>
    <col min="265" max="265" width="11" style="2" customWidth="1"/>
    <col min="266" max="267" width="9.26953125" style="2" customWidth="1"/>
    <col min="268" max="268" width="16.26953125" style="2" bestFit="1" customWidth="1"/>
    <col min="269" max="269" width="14.54296875" style="2" bestFit="1" customWidth="1"/>
    <col min="270" max="270" width="15" style="2" bestFit="1" customWidth="1"/>
    <col min="271" max="271" width="8.7265625" style="2"/>
    <col min="272" max="272" width="14.453125" style="2" bestFit="1" customWidth="1"/>
    <col min="273" max="486" width="8.7265625" style="2"/>
    <col min="487" max="487" width="7.26953125" style="2" customWidth="1"/>
    <col min="488" max="488" width="13" style="2" bestFit="1" customWidth="1"/>
    <col min="489" max="489" width="9.26953125" style="2" customWidth="1"/>
    <col min="490" max="490" width="17.26953125" style="2" customWidth="1"/>
    <col min="491" max="491" width="9.26953125" style="2" customWidth="1"/>
    <col min="492" max="492" width="12" style="2" customWidth="1"/>
    <col min="493" max="493" width="9.26953125" style="2" customWidth="1"/>
    <col min="494" max="494" width="10.7265625" style="2" customWidth="1"/>
    <col min="495" max="495" width="11.453125" style="2" customWidth="1"/>
    <col min="496" max="496" width="12.54296875" style="2" customWidth="1"/>
    <col min="497" max="497" width="8.54296875" style="2" customWidth="1"/>
    <col min="498" max="498" width="9.453125" style="2" customWidth="1"/>
    <col min="499" max="499" width="11.54296875" style="2" customWidth="1"/>
    <col min="500" max="500" width="9.26953125" style="2" customWidth="1"/>
    <col min="501" max="501" width="7.54296875" style="2" customWidth="1"/>
    <col min="502" max="502" width="10" style="2" customWidth="1"/>
    <col min="503" max="503" width="11.26953125" style="2" customWidth="1"/>
    <col min="504" max="504" width="10" style="2" customWidth="1"/>
    <col min="505" max="506" width="7" style="2" customWidth="1"/>
    <col min="507" max="508" width="7.54296875" style="2" customWidth="1"/>
    <col min="509" max="509" width="9.26953125" style="2" customWidth="1"/>
    <col min="510" max="510" width="9.453125" style="2" customWidth="1"/>
    <col min="511" max="511" width="7" style="2" customWidth="1"/>
    <col min="512" max="512" width="9" style="2" customWidth="1"/>
    <col min="513" max="513" width="7" style="2" customWidth="1"/>
    <col min="514" max="514" width="10.453125" style="2" customWidth="1"/>
    <col min="515" max="518" width="7" style="2" customWidth="1"/>
    <col min="519" max="519" width="8.54296875" style="2" customWidth="1"/>
    <col min="520" max="520" width="9.26953125" style="2" customWidth="1"/>
    <col min="521" max="521" width="11" style="2" customWidth="1"/>
    <col min="522" max="523" width="9.26953125" style="2" customWidth="1"/>
    <col min="524" max="524" width="16.26953125" style="2" bestFit="1" customWidth="1"/>
    <col min="525" max="525" width="14.54296875" style="2" bestFit="1" customWidth="1"/>
    <col min="526" max="526" width="15" style="2" bestFit="1" customWidth="1"/>
    <col min="527" max="527" width="8.7265625" style="2"/>
    <col min="528" max="528" width="14.453125" style="2" bestFit="1" customWidth="1"/>
    <col min="529" max="742" width="8.7265625" style="2"/>
    <col min="743" max="743" width="7.26953125" style="2" customWidth="1"/>
    <col min="744" max="744" width="13" style="2" bestFit="1" customWidth="1"/>
    <col min="745" max="745" width="9.26953125" style="2" customWidth="1"/>
    <col min="746" max="746" width="17.26953125" style="2" customWidth="1"/>
    <col min="747" max="747" width="9.26953125" style="2" customWidth="1"/>
    <col min="748" max="748" width="12" style="2" customWidth="1"/>
    <col min="749" max="749" width="9.26953125" style="2" customWidth="1"/>
    <col min="750" max="750" width="10.7265625" style="2" customWidth="1"/>
    <col min="751" max="751" width="11.453125" style="2" customWidth="1"/>
    <col min="752" max="752" width="12.54296875" style="2" customWidth="1"/>
    <col min="753" max="753" width="8.54296875" style="2" customWidth="1"/>
    <col min="754" max="754" width="9.453125" style="2" customWidth="1"/>
    <col min="755" max="755" width="11.54296875" style="2" customWidth="1"/>
    <col min="756" max="756" width="9.26953125" style="2" customWidth="1"/>
    <col min="757" max="757" width="7.54296875" style="2" customWidth="1"/>
    <col min="758" max="758" width="10" style="2" customWidth="1"/>
    <col min="759" max="759" width="11.26953125" style="2" customWidth="1"/>
    <col min="760" max="760" width="10" style="2" customWidth="1"/>
    <col min="761" max="762" width="7" style="2" customWidth="1"/>
    <col min="763" max="764" width="7.54296875" style="2" customWidth="1"/>
    <col min="765" max="765" width="9.26953125" style="2" customWidth="1"/>
    <col min="766" max="766" width="9.453125" style="2" customWidth="1"/>
    <col min="767" max="767" width="7" style="2" customWidth="1"/>
    <col min="768" max="768" width="9" style="2" customWidth="1"/>
    <col min="769" max="769" width="7" style="2" customWidth="1"/>
    <col min="770" max="770" width="10.453125" style="2" customWidth="1"/>
    <col min="771" max="774" width="7" style="2" customWidth="1"/>
    <col min="775" max="775" width="8.54296875" style="2" customWidth="1"/>
    <col min="776" max="776" width="9.26953125" style="2" customWidth="1"/>
    <col min="777" max="777" width="11" style="2" customWidth="1"/>
    <col min="778" max="779" width="9.26953125" style="2" customWidth="1"/>
    <col min="780" max="780" width="16.26953125" style="2" bestFit="1" customWidth="1"/>
    <col min="781" max="781" width="14.54296875" style="2" bestFit="1" customWidth="1"/>
    <col min="782" max="782" width="15" style="2" bestFit="1" customWidth="1"/>
    <col min="783" max="783" width="8.7265625" style="2"/>
    <col min="784" max="784" width="14.453125" style="2" bestFit="1" customWidth="1"/>
    <col min="785" max="998" width="8.7265625" style="2"/>
    <col min="999" max="999" width="7.26953125" style="2" customWidth="1"/>
    <col min="1000" max="1000" width="13" style="2" bestFit="1" customWidth="1"/>
    <col min="1001" max="1001" width="9.26953125" style="2" customWidth="1"/>
    <col min="1002" max="1002" width="17.26953125" style="2" customWidth="1"/>
    <col min="1003" max="1003" width="9.26953125" style="2" customWidth="1"/>
    <col min="1004" max="1004" width="12" style="2" customWidth="1"/>
    <col min="1005" max="1005" width="9.26953125" style="2" customWidth="1"/>
    <col min="1006" max="1006" width="10.7265625" style="2" customWidth="1"/>
    <col min="1007" max="1007" width="11.453125" style="2" customWidth="1"/>
    <col min="1008" max="1008" width="12.54296875" style="2" customWidth="1"/>
    <col min="1009" max="1009" width="8.54296875" style="2" customWidth="1"/>
    <col min="1010" max="1010" width="9.453125" style="2" customWidth="1"/>
    <col min="1011" max="1011" width="11.54296875" style="2" customWidth="1"/>
    <col min="1012" max="1012" width="9.26953125" style="2" customWidth="1"/>
    <col min="1013" max="1013" width="7.54296875" style="2" customWidth="1"/>
    <col min="1014" max="1014" width="10" style="2" customWidth="1"/>
    <col min="1015" max="1015" width="11.26953125" style="2" customWidth="1"/>
    <col min="1016" max="1016" width="10" style="2" customWidth="1"/>
    <col min="1017" max="1018" width="7" style="2" customWidth="1"/>
    <col min="1019" max="1020" width="7.54296875" style="2" customWidth="1"/>
    <col min="1021" max="1021" width="9.26953125" style="2" customWidth="1"/>
    <col min="1022" max="1022" width="9.453125" style="2" customWidth="1"/>
    <col min="1023" max="1023" width="7" style="2" customWidth="1"/>
    <col min="1024" max="1024" width="9" style="2" customWidth="1"/>
    <col min="1025" max="1025" width="7" style="2" customWidth="1"/>
    <col min="1026" max="1026" width="10.453125" style="2" customWidth="1"/>
    <col min="1027" max="1030" width="7" style="2" customWidth="1"/>
    <col min="1031" max="1031" width="8.54296875" style="2" customWidth="1"/>
    <col min="1032" max="1032" width="9.26953125" style="2" customWidth="1"/>
    <col min="1033" max="1033" width="11" style="2" customWidth="1"/>
    <col min="1034" max="1035" width="9.26953125" style="2" customWidth="1"/>
    <col min="1036" max="1036" width="16.26953125" style="2" bestFit="1" customWidth="1"/>
    <col min="1037" max="1037" width="14.54296875" style="2" bestFit="1" customWidth="1"/>
    <col min="1038" max="1038" width="15" style="2" bestFit="1" customWidth="1"/>
    <col min="1039" max="1039" width="8.7265625" style="2"/>
    <col min="1040" max="1040" width="14.453125" style="2" bestFit="1" customWidth="1"/>
    <col min="1041" max="1254" width="8.7265625" style="2"/>
    <col min="1255" max="1255" width="7.26953125" style="2" customWidth="1"/>
    <col min="1256" max="1256" width="13" style="2" bestFit="1" customWidth="1"/>
    <col min="1257" max="1257" width="9.26953125" style="2" customWidth="1"/>
    <col min="1258" max="1258" width="17.26953125" style="2" customWidth="1"/>
    <col min="1259" max="1259" width="9.26953125" style="2" customWidth="1"/>
    <col min="1260" max="1260" width="12" style="2" customWidth="1"/>
    <col min="1261" max="1261" width="9.26953125" style="2" customWidth="1"/>
    <col min="1262" max="1262" width="10.7265625" style="2" customWidth="1"/>
    <col min="1263" max="1263" width="11.453125" style="2" customWidth="1"/>
    <col min="1264" max="1264" width="12.54296875" style="2" customWidth="1"/>
    <col min="1265" max="1265" width="8.54296875" style="2" customWidth="1"/>
    <col min="1266" max="1266" width="9.453125" style="2" customWidth="1"/>
    <col min="1267" max="1267" width="11.54296875" style="2" customWidth="1"/>
    <col min="1268" max="1268" width="9.26953125" style="2" customWidth="1"/>
    <col min="1269" max="1269" width="7.54296875" style="2" customWidth="1"/>
    <col min="1270" max="1270" width="10" style="2" customWidth="1"/>
    <col min="1271" max="1271" width="11.26953125" style="2" customWidth="1"/>
    <col min="1272" max="1272" width="10" style="2" customWidth="1"/>
    <col min="1273" max="1274" width="7" style="2" customWidth="1"/>
    <col min="1275" max="1276" width="7.54296875" style="2" customWidth="1"/>
    <col min="1277" max="1277" width="9.26953125" style="2" customWidth="1"/>
    <col min="1278" max="1278" width="9.453125" style="2" customWidth="1"/>
    <col min="1279" max="1279" width="7" style="2" customWidth="1"/>
    <col min="1280" max="1280" width="9" style="2" customWidth="1"/>
    <col min="1281" max="1281" width="7" style="2" customWidth="1"/>
    <col min="1282" max="1282" width="10.453125" style="2" customWidth="1"/>
    <col min="1283" max="1286" width="7" style="2" customWidth="1"/>
    <col min="1287" max="1287" width="8.54296875" style="2" customWidth="1"/>
    <col min="1288" max="1288" width="9.26953125" style="2" customWidth="1"/>
    <col min="1289" max="1289" width="11" style="2" customWidth="1"/>
    <col min="1290" max="1291" width="9.26953125" style="2" customWidth="1"/>
    <col min="1292" max="1292" width="16.26953125" style="2" bestFit="1" customWidth="1"/>
    <col min="1293" max="1293" width="14.54296875" style="2" bestFit="1" customWidth="1"/>
    <col min="1294" max="1294" width="15" style="2" bestFit="1" customWidth="1"/>
    <col min="1295" max="1295" width="8.7265625" style="2"/>
    <col min="1296" max="1296" width="14.453125" style="2" bestFit="1" customWidth="1"/>
    <col min="1297" max="1510" width="8.7265625" style="2"/>
    <col min="1511" max="1511" width="7.26953125" style="2" customWidth="1"/>
    <col min="1512" max="1512" width="13" style="2" bestFit="1" customWidth="1"/>
    <col min="1513" max="1513" width="9.26953125" style="2" customWidth="1"/>
    <col min="1514" max="1514" width="17.26953125" style="2" customWidth="1"/>
    <col min="1515" max="1515" width="9.26953125" style="2" customWidth="1"/>
    <col min="1516" max="1516" width="12" style="2" customWidth="1"/>
    <col min="1517" max="1517" width="9.26953125" style="2" customWidth="1"/>
    <col min="1518" max="1518" width="10.7265625" style="2" customWidth="1"/>
    <col min="1519" max="1519" width="11.453125" style="2" customWidth="1"/>
    <col min="1520" max="1520" width="12.54296875" style="2" customWidth="1"/>
    <col min="1521" max="1521" width="8.54296875" style="2" customWidth="1"/>
    <col min="1522" max="1522" width="9.453125" style="2" customWidth="1"/>
    <col min="1523" max="1523" width="11.54296875" style="2" customWidth="1"/>
    <col min="1524" max="1524" width="9.26953125" style="2" customWidth="1"/>
    <col min="1525" max="1525" width="7.54296875" style="2" customWidth="1"/>
    <col min="1526" max="1526" width="10" style="2" customWidth="1"/>
    <col min="1527" max="1527" width="11.26953125" style="2" customWidth="1"/>
    <col min="1528" max="1528" width="10" style="2" customWidth="1"/>
    <col min="1529" max="1530" width="7" style="2" customWidth="1"/>
    <col min="1531" max="1532" width="7.54296875" style="2" customWidth="1"/>
    <col min="1533" max="1533" width="9.26953125" style="2" customWidth="1"/>
    <col min="1534" max="1534" width="9.453125" style="2" customWidth="1"/>
    <col min="1535" max="1535" width="7" style="2" customWidth="1"/>
    <col min="1536" max="1536" width="9" style="2" customWidth="1"/>
    <col min="1537" max="1537" width="7" style="2" customWidth="1"/>
    <col min="1538" max="1538" width="10.453125" style="2" customWidth="1"/>
    <col min="1539" max="1542" width="7" style="2" customWidth="1"/>
    <col min="1543" max="1543" width="8.54296875" style="2" customWidth="1"/>
    <col min="1544" max="1544" width="9.26953125" style="2" customWidth="1"/>
    <col min="1545" max="1545" width="11" style="2" customWidth="1"/>
    <col min="1546" max="1547" width="9.26953125" style="2" customWidth="1"/>
    <col min="1548" max="1548" width="16.26953125" style="2" bestFit="1" customWidth="1"/>
    <col min="1549" max="1549" width="14.54296875" style="2" bestFit="1" customWidth="1"/>
    <col min="1550" max="1550" width="15" style="2" bestFit="1" customWidth="1"/>
    <col min="1551" max="1551" width="8.7265625" style="2"/>
    <col min="1552" max="1552" width="14.453125" style="2" bestFit="1" customWidth="1"/>
    <col min="1553" max="1766" width="8.7265625" style="2"/>
    <col min="1767" max="1767" width="7.26953125" style="2" customWidth="1"/>
    <col min="1768" max="1768" width="13" style="2" bestFit="1" customWidth="1"/>
    <col min="1769" max="1769" width="9.26953125" style="2" customWidth="1"/>
    <col min="1770" max="1770" width="17.26953125" style="2" customWidth="1"/>
    <col min="1771" max="1771" width="9.26953125" style="2" customWidth="1"/>
    <col min="1772" max="1772" width="12" style="2" customWidth="1"/>
    <col min="1773" max="1773" width="9.26953125" style="2" customWidth="1"/>
    <col min="1774" max="1774" width="10.7265625" style="2" customWidth="1"/>
    <col min="1775" max="1775" width="11.453125" style="2" customWidth="1"/>
    <col min="1776" max="1776" width="12.54296875" style="2" customWidth="1"/>
    <col min="1777" max="1777" width="8.54296875" style="2" customWidth="1"/>
    <col min="1778" max="1778" width="9.453125" style="2" customWidth="1"/>
    <col min="1779" max="1779" width="11.54296875" style="2" customWidth="1"/>
    <col min="1780" max="1780" width="9.26953125" style="2" customWidth="1"/>
    <col min="1781" max="1781" width="7.54296875" style="2" customWidth="1"/>
    <col min="1782" max="1782" width="10" style="2" customWidth="1"/>
    <col min="1783" max="1783" width="11.26953125" style="2" customWidth="1"/>
    <col min="1784" max="1784" width="10" style="2" customWidth="1"/>
    <col min="1785" max="1786" width="7" style="2" customWidth="1"/>
    <col min="1787" max="1788" width="7.54296875" style="2" customWidth="1"/>
    <col min="1789" max="1789" width="9.26953125" style="2" customWidth="1"/>
    <col min="1790" max="1790" width="9.453125" style="2" customWidth="1"/>
    <col min="1791" max="1791" width="7" style="2" customWidth="1"/>
    <col min="1792" max="1792" width="9" style="2" customWidth="1"/>
    <col min="1793" max="1793" width="7" style="2" customWidth="1"/>
    <col min="1794" max="1794" width="10.453125" style="2" customWidth="1"/>
    <col min="1795" max="1798" width="7" style="2" customWidth="1"/>
    <col min="1799" max="1799" width="8.54296875" style="2" customWidth="1"/>
    <col min="1800" max="1800" width="9.26953125" style="2" customWidth="1"/>
    <col min="1801" max="1801" width="11" style="2" customWidth="1"/>
    <col min="1802" max="1803" width="9.26953125" style="2" customWidth="1"/>
    <col min="1804" max="1804" width="16.26953125" style="2" bestFit="1" customWidth="1"/>
    <col min="1805" max="1805" width="14.54296875" style="2" bestFit="1" customWidth="1"/>
    <col min="1806" max="1806" width="15" style="2" bestFit="1" customWidth="1"/>
    <col min="1807" max="1807" width="8.7265625" style="2"/>
    <col min="1808" max="1808" width="14.453125" style="2" bestFit="1" customWidth="1"/>
    <col min="1809" max="2022" width="8.7265625" style="2"/>
    <col min="2023" max="2023" width="7.26953125" style="2" customWidth="1"/>
    <col min="2024" max="2024" width="13" style="2" bestFit="1" customWidth="1"/>
    <col min="2025" max="2025" width="9.26953125" style="2" customWidth="1"/>
    <col min="2026" max="2026" width="17.26953125" style="2" customWidth="1"/>
    <col min="2027" max="2027" width="9.26953125" style="2" customWidth="1"/>
    <col min="2028" max="2028" width="12" style="2" customWidth="1"/>
    <col min="2029" max="2029" width="9.26953125" style="2" customWidth="1"/>
    <col min="2030" max="2030" width="10.7265625" style="2" customWidth="1"/>
    <col min="2031" max="2031" width="11.453125" style="2" customWidth="1"/>
    <col min="2032" max="2032" width="12.54296875" style="2" customWidth="1"/>
    <col min="2033" max="2033" width="8.54296875" style="2" customWidth="1"/>
    <col min="2034" max="2034" width="9.453125" style="2" customWidth="1"/>
    <col min="2035" max="2035" width="11.54296875" style="2" customWidth="1"/>
    <col min="2036" max="2036" width="9.26953125" style="2" customWidth="1"/>
    <col min="2037" max="2037" width="7.54296875" style="2" customWidth="1"/>
    <col min="2038" max="2038" width="10" style="2" customWidth="1"/>
    <col min="2039" max="2039" width="11.26953125" style="2" customWidth="1"/>
    <col min="2040" max="2040" width="10" style="2" customWidth="1"/>
    <col min="2041" max="2042" width="7" style="2" customWidth="1"/>
    <col min="2043" max="2044" width="7.54296875" style="2" customWidth="1"/>
    <col min="2045" max="2045" width="9.26953125" style="2" customWidth="1"/>
    <col min="2046" max="2046" width="9.453125" style="2" customWidth="1"/>
    <col min="2047" max="2047" width="7" style="2" customWidth="1"/>
    <col min="2048" max="2048" width="9" style="2" customWidth="1"/>
    <col min="2049" max="2049" width="7" style="2" customWidth="1"/>
    <col min="2050" max="2050" width="10.453125" style="2" customWidth="1"/>
    <col min="2051" max="2054" width="7" style="2" customWidth="1"/>
    <col min="2055" max="2055" width="8.54296875" style="2" customWidth="1"/>
    <col min="2056" max="2056" width="9.26953125" style="2" customWidth="1"/>
    <col min="2057" max="2057" width="11" style="2" customWidth="1"/>
    <col min="2058" max="2059" width="9.26953125" style="2" customWidth="1"/>
    <col min="2060" max="2060" width="16.26953125" style="2" bestFit="1" customWidth="1"/>
    <col min="2061" max="2061" width="14.54296875" style="2" bestFit="1" customWidth="1"/>
    <col min="2062" max="2062" width="15" style="2" bestFit="1" customWidth="1"/>
    <col min="2063" max="2063" width="8.7265625" style="2"/>
    <col min="2064" max="2064" width="14.453125" style="2" bestFit="1" customWidth="1"/>
    <col min="2065" max="2278" width="8.7265625" style="2"/>
    <col min="2279" max="2279" width="7.26953125" style="2" customWidth="1"/>
    <col min="2280" max="2280" width="13" style="2" bestFit="1" customWidth="1"/>
    <col min="2281" max="2281" width="9.26953125" style="2" customWidth="1"/>
    <col min="2282" max="2282" width="17.26953125" style="2" customWidth="1"/>
    <col min="2283" max="2283" width="9.26953125" style="2" customWidth="1"/>
    <col min="2284" max="2284" width="12" style="2" customWidth="1"/>
    <col min="2285" max="2285" width="9.26953125" style="2" customWidth="1"/>
    <col min="2286" max="2286" width="10.7265625" style="2" customWidth="1"/>
    <col min="2287" max="2287" width="11.453125" style="2" customWidth="1"/>
    <col min="2288" max="2288" width="12.54296875" style="2" customWidth="1"/>
    <col min="2289" max="2289" width="8.54296875" style="2" customWidth="1"/>
    <col min="2290" max="2290" width="9.453125" style="2" customWidth="1"/>
    <col min="2291" max="2291" width="11.54296875" style="2" customWidth="1"/>
    <col min="2292" max="2292" width="9.26953125" style="2" customWidth="1"/>
    <col min="2293" max="2293" width="7.54296875" style="2" customWidth="1"/>
    <col min="2294" max="2294" width="10" style="2" customWidth="1"/>
    <col min="2295" max="2295" width="11.26953125" style="2" customWidth="1"/>
    <col min="2296" max="2296" width="10" style="2" customWidth="1"/>
    <col min="2297" max="2298" width="7" style="2" customWidth="1"/>
    <col min="2299" max="2300" width="7.54296875" style="2" customWidth="1"/>
    <col min="2301" max="2301" width="9.26953125" style="2" customWidth="1"/>
    <col min="2302" max="2302" width="9.453125" style="2" customWidth="1"/>
    <col min="2303" max="2303" width="7" style="2" customWidth="1"/>
    <col min="2304" max="2304" width="9" style="2" customWidth="1"/>
    <col min="2305" max="2305" width="7" style="2" customWidth="1"/>
    <col min="2306" max="2306" width="10.453125" style="2" customWidth="1"/>
    <col min="2307" max="2310" width="7" style="2" customWidth="1"/>
    <col min="2311" max="2311" width="8.54296875" style="2" customWidth="1"/>
    <col min="2312" max="2312" width="9.26953125" style="2" customWidth="1"/>
    <col min="2313" max="2313" width="11" style="2" customWidth="1"/>
    <col min="2314" max="2315" width="9.26953125" style="2" customWidth="1"/>
    <col min="2316" max="2316" width="16.26953125" style="2" bestFit="1" customWidth="1"/>
    <col min="2317" max="2317" width="14.54296875" style="2" bestFit="1" customWidth="1"/>
    <col min="2318" max="2318" width="15" style="2" bestFit="1" customWidth="1"/>
    <col min="2319" max="2319" width="8.7265625" style="2"/>
    <col min="2320" max="2320" width="14.453125" style="2" bestFit="1" customWidth="1"/>
    <col min="2321" max="2534" width="8.7265625" style="2"/>
    <col min="2535" max="2535" width="7.26953125" style="2" customWidth="1"/>
    <col min="2536" max="2536" width="13" style="2" bestFit="1" customWidth="1"/>
    <col min="2537" max="2537" width="9.26953125" style="2" customWidth="1"/>
    <col min="2538" max="2538" width="17.26953125" style="2" customWidth="1"/>
    <col min="2539" max="2539" width="9.26953125" style="2" customWidth="1"/>
    <col min="2540" max="2540" width="12" style="2" customWidth="1"/>
    <col min="2541" max="2541" width="9.26953125" style="2" customWidth="1"/>
    <col min="2542" max="2542" width="10.7265625" style="2" customWidth="1"/>
    <col min="2543" max="2543" width="11.453125" style="2" customWidth="1"/>
    <col min="2544" max="2544" width="12.54296875" style="2" customWidth="1"/>
    <col min="2545" max="2545" width="8.54296875" style="2" customWidth="1"/>
    <col min="2546" max="2546" width="9.453125" style="2" customWidth="1"/>
    <col min="2547" max="2547" width="11.54296875" style="2" customWidth="1"/>
    <col min="2548" max="2548" width="9.26953125" style="2" customWidth="1"/>
    <col min="2549" max="2549" width="7.54296875" style="2" customWidth="1"/>
    <col min="2550" max="2550" width="10" style="2" customWidth="1"/>
    <col min="2551" max="2551" width="11.26953125" style="2" customWidth="1"/>
    <col min="2552" max="2552" width="10" style="2" customWidth="1"/>
    <col min="2553" max="2554" width="7" style="2" customWidth="1"/>
    <col min="2555" max="2556" width="7.54296875" style="2" customWidth="1"/>
    <col min="2557" max="2557" width="9.26953125" style="2" customWidth="1"/>
    <col min="2558" max="2558" width="9.453125" style="2" customWidth="1"/>
    <col min="2559" max="2559" width="7" style="2" customWidth="1"/>
    <col min="2560" max="2560" width="9" style="2" customWidth="1"/>
    <col min="2561" max="2561" width="7" style="2" customWidth="1"/>
    <col min="2562" max="2562" width="10.453125" style="2" customWidth="1"/>
    <col min="2563" max="2566" width="7" style="2" customWidth="1"/>
    <col min="2567" max="2567" width="8.54296875" style="2" customWidth="1"/>
    <col min="2568" max="2568" width="9.26953125" style="2" customWidth="1"/>
    <col min="2569" max="2569" width="11" style="2" customWidth="1"/>
    <col min="2570" max="2571" width="9.26953125" style="2" customWidth="1"/>
    <col min="2572" max="2572" width="16.26953125" style="2" bestFit="1" customWidth="1"/>
    <col min="2573" max="2573" width="14.54296875" style="2" bestFit="1" customWidth="1"/>
    <col min="2574" max="2574" width="15" style="2" bestFit="1" customWidth="1"/>
    <col min="2575" max="2575" width="8.7265625" style="2"/>
    <col min="2576" max="2576" width="14.453125" style="2" bestFit="1" customWidth="1"/>
    <col min="2577" max="2790" width="8.7265625" style="2"/>
    <col min="2791" max="2791" width="7.26953125" style="2" customWidth="1"/>
    <col min="2792" max="2792" width="13" style="2" bestFit="1" customWidth="1"/>
    <col min="2793" max="2793" width="9.26953125" style="2" customWidth="1"/>
    <col min="2794" max="2794" width="17.26953125" style="2" customWidth="1"/>
    <col min="2795" max="2795" width="9.26953125" style="2" customWidth="1"/>
    <col min="2796" max="2796" width="12" style="2" customWidth="1"/>
    <col min="2797" max="2797" width="9.26953125" style="2" customWidth="1"/>
    <col min="2798" max="2798" width="10.7265625" style="2" customWidth="1"/>
    <col min="2799" max="2799" width="11.453125" style="2" customWidth="1"/>
    <col min="2800" max="2800" width="12.54296875" style="2" customWidth="1"/>
    <col min="2801" max="2801" width="8.54296875" style="2" customWidth="1"/>
    <col min="2802" max="2802" width="9.453125" style="2" customWidth="1"/>
    <col min="2803" max="2803" width="11.54296875" style="2" customWidth="1"/>
    <col min="2804" max="2804" width="9.26953125" style="2" customWidth="1"/>
    <col min="2805" max="2805" width="7.54296875" style="2" customWidth="1"/>
    <col min="2806" max="2806" width="10" style="2" customWidth="1"/>
    <col min="2807" max="2807" width="11.26953125" style="2" customWidth="1"/>
    <col min="2808" max="2808" width="10" style="2" customWidth="1"/>
    <col min="2809" max="2810" width="7" style="2" customWidth="1"/>
    <col min="2811" max="2812" width="7.54296875" style="2" customWidth="1"/>
    <col min="2813" max="2813" width="9.26953125" style="2" customWidth="1"/>
    <col min="2814" max="2814" width="9.453125" style="2" customWidth="1"/>
    <col min="2815" max="2815" width="7" style="2" customWidth="1"/>
    <col min="2816" max="2816" width="9" style="2" customWidth="1"/>
    <col min="2817" max="2817" width="7" style="2" customWidth="1"/>
    <col min="2818" max="2818" width="10.453125" style="2" customWidth="1"/>
    <col min="2819" max="2822" width="7" style="2" customWidth="1"/>
    <col min="2823" max="2823" width="8.54296875" style="2" customWidth="1"/>
    <col min="2824" max="2824" width="9.26953125" style="2" customWidth="1"/>
    <col min="2825" max="2825" width="11" style="2" customWidth="1"/>
    <col min="2826" max="2827" width="9.26953125" style="2" customWidth="1"/>
    <col min="2828" max="2828" width="16.26953125" style="2" bestFit="1" customWidth="1"/>
    <col min="2829" max="2829" width="14.54296875" style="2" bestFit="1" customWidth="1"/>
    <col min="2830" max="2830" width="15" style="2" bestFit="1" customWidth="1"/>
    <col min="2831" max="2831" width="8.7265625" style="2"/>
    <col min="2832" max="2832" width="14.453125" style="2" bestFit="1" customWidth="1"/>
    <col min="2833" max="3046" width="8.7265625" style="2"/>
    <col min="3047" max="3047" width="7.26953125" style="2" customWidth="1"/>
    <col min="3048" max="3048" width="13" style="2" bestFit="1" customWidth="1"/>
    <col min="3049" max="3049" width="9.26953125" style="2" customWidth="1"/>
    <col min="3050" max="3050" width="17.26953125" style="2" customWidth="1"/>
    <col min="3051" max="3051" width="9.26953125" style="2" customWidth="1"/>
    <col min="3052" max="3052" width="12" style="2" customWidth="1"/>
    <col min="3053" max="3053" width="9.26953125" style="2" customWidth="1"/>
    <col min="3054" max="3054" width="10.7265625" style="2" customWidth="1"/>
    <col min="3055" max="3055" width="11.453125" style="2" customWidth="1"/>
    <col min="3056" max="3056" width="12.54296875" style="2" customWidth="1"/>
    <col min="3057" max="3057" width="8.54296875" style="2" customWidth="1"/>
    <col min="3058" max="3058" width="9.453125" style="2" customWidth="1"/>
    <col min="3059" max="3059" width="11.54296875" style="2" customWidth="1"/>
    <col min="3060" max="3060" width="9.26953125" style="2" customWidth="1"/>
    <col min="3061" max="3061" width="7.54296875" style="2" customWidth="1"/>
    <col min="3062" max="3062" width="10" style="2" customWidth="1"/>
    <col min="3063" max="3063" width="11.26953125" style="2" customWidth="1"/>
    <col min="3064" max="3064" width="10" style="2" customWidth="1"/>
    <col min="3065" max="3066" width="7" style="2" customWidth="1"/>
    <col min="3067" max="3068" width="7.54296875" style="2" customWidth="1"/>
    <col min="3069" max="3069" width="9.26953125" style="2" customWidth="1"/>
    <col min="3070" max="3070" width="9.453125" style="2" customWidth="1"/>
    <col min="3071" max="3071" width="7" style="2" customWidth="1"/>
    <col min="3072" max="3072" width="9" style="2" customWidth="1"/>
    <col min="3073" max="3073" width="7" style="2" customWidth="1"/>
    <col min="3074" max="3074" width="10.453125" style="2" customWidth="1"/>
    <col min="3075" max="3078" width="7" style="2" customWidth="1"/>
    <col min="3079" max="3079" width="8.54296875" style="2" customWidth="1"/>
    <col min="3080" max="3080" width="9.26953125" style="2" customWidth="1"/>
    <col min="3081" max="3081" width="11" style="2" customWidth="1"/>
    <col min="3082" max="3083" width="9.26953125" style="2" customWidth="1"/>
    <col min="3084" max="3084" width="16.26953125" style="2" bestFit="1" customWidth="1"/>
    <col min="3085" max="3085" width="14.54296875" style="2" bestFit="1" customWidth="1"/>
    <col min="3086" max="3086" width="15" style="2" bestFit="1" customWidth="1"/>
    <col min="3087" max="3087" width="8.7265625" style="2"/>
    <col min="3088" max="3088" width="14.453125" style="2" bestFit="1" customWidth="1"/>
    <col min="3089" max="3302" width="8.7265625" style="2"/>
    <col min="3303" max="3303" width="7.26953125" style="2" customWidth="1"/>
    <col min="3304" max="3304" width="13" style="2" bestFit="1" customWidth="1"/>
    <col min="3305" max="3305" width="9.26953125" style="2" customWidth="1"/>
    <col min="3306" max="3306" width="17.26953125" style="2" customWidth="1"/>
    <col min="3307" max="3307" width="9.26953125" style="2" customWidth="1"/>
    <col min="3308" max="3308" width="12" style="2" customWidth="1"/>
    <col min="3309" max="3309" width="9.26953125" style="2" customWidth="1"/>
    <col min="3310" max="3310" width="10.7265625" style="2" customWidth="1"/>
    <col min="3311" max="3311" width="11.453125" style="2" customWidth="1"/>
    <col min="3312" max="3312" width="12.54296875" style="2" customWidth="1"/>
    <col min="3313" max="3313" width="8.54296875" style="2" customWidth="1"/>
    <col min="3314" max="3314" width="9.453125" style="2" customWidth="1"/>
    <col min="3315" max="3315" width="11.54296875" style="2" customWidth="1"/>
    <col min="3316" max="3316" width="9.26953125" style="2" customWidth="1"/>
    <col min="3317" max="3317" width="7.54296875" style="2" customWidth="1"/>
    <col min="3318" max="3318" width="10" style="2" customWidth="1"/>
    <col min="3319" max="3319" width="11.26953125" style="2" customWidth="1"/>
    <col min="3320" max="3320" width="10" style="2" customWidth="1"/>
    <col min="3321" max="3322" width="7" style="2" customWidth="1"/>
    <col min="3323" max="3324" width="7.54296875" style="2" customWidth="1"/>
    <col min="3325" max="3325" width="9.26953125" style="2" customWidth="1"/>
    <col min="3326" max="3326" width="9.453125" style="2" customWidth="1"/>
    <col min="3327" max="3327" width="7" style="2" customWidth="1"/>
    <col min="3328" max="3328" width="9" style="2" customWidth="1"/>
    <col min="3329" max="3329" width="7" style="2" customWidth="1"/>
    <col min="3330" max="3330" width="10.453125" style="2" customWidth="1"/>
    <col min="3331" max="3334" width="7" style="2" customWidth="1"/>
    <col min="3335" max="3335" width="8.54296875" style="2" customWidth="1"/>
    <col min="3336" max="3336" width="9.26953125" style="2" customWidth="1"/>
    <col min="3337" max="3337" width="11" style="2" customWidth="1"/>
    <col min="3338" max="3339" width="9.26953125" style="2" customWidth="1"/>
    <col min="3340" max="3340" width="16.26953125" style="2" bestFit="1" customWidth="1"/>
    <col min="3341" max="3341" width="14.54296875" style="2" bestFit="1" customWidth="1"/>
    <col min="3342" max="3342" width="15" style="2" bestFit="1" customWidth="1"/>
    <col min="3343" max="3343" width="8.7265625" style="2"/>
    <col min="3344" max="3344" width="14.453125" style="2" bestFit="1" customWidth="1"/>
    <col min="3345" max="3558" width="8.7265625" style="2"/>
    <col min="3559" max="3559" width="7.26953125" style="2" customWidth="1"/>
    <col min="3560" max="3560" width="13" style="2" bestFit="1" customWidth="1"/>
    <col min="3561" max="3561" width="9.26953125" style="2" customWidth="1"/>
    <col min="3562" max="3562" width="17.26953125" style="2" customWidth="1"/>
    <col min="3563" max="3563" width="9.26953125" style="2" customWidth="1"/>
    <col min="3564" max="3564" width="12" style="2" customWidth="1"/>
    <col min="3565" max="3565" width="9.26953125" style="2" customWidth="1"/>
    <col min="3566" max="3566" width="10.7265625" style="2" customWidth="1"/>
    <col min="3567" max="3567" width="11.453125" style="2" customWidth="1"/>
    <col min="3568" max="3568" width="12.54296875" style="2" customWidth="1"/>
    <col min="3569" max="3569" width="8.54296875" style="2" customWidth="1"/>
    <col min="3570" max="3570" width="9.453125" style="2" customWidth="1"/>
    <col min="3571" max="3571" width="11.54296875" style="2" customWidth="1"/>
    <col min="3572" max="3572" width="9.26953125" style="2" customWidth="1"/>
    <col min="3573" max="3573" width="7.54296875" style="2" customWidth="1"/>
    <col min="3574" max="3574" width="10" style="2" customWidth="1"/>
    <col min="3575" max="3575" width="11.26953125" style="2" customWidth="1"/>
    <col min="3576" max="3576" width="10" style="2" customWidth="1"/>
    <col min="3577" max="3578" width="7" style="2" customWidth="1"/>
    <col min="3579" max="3580" width="7.54296875" style="2" customWidth="1"/>
    <col min="3581" max="3581" width="9.26953125" style="2" customWidth="1"/>
    <col min="3582" max="3582" width="9.453125" style="2" customWidth="1"/>
    <col min="3583" max="3583" width="7" style="2" customWidth="1"/>
    <col min="3584" max="3584" width="9" style="2" customWidth="1"/>
    <col min="3585" max="3585" width="7" style="2" customWidth="1"/>
    <col min="3586" max="3586" width="10.453125" style="2" customWidth="1"/>
    <col min="3587" max="3590" width="7" style="2" customWidth="1"/>
    <col min="3591" max="3591" width="8.54296875" style="2" customWidth="1"/>
    <col min="3592" max="3592" width="9.26953125" style="2" customWidth="1"/>
    <col min="3593" max="3593" width="11" style="2" customWidth="1"/>
    <col min="3594" max="3595" width="9.26953125" style="2" customWidth="1"/>
    <col min="3596" max="3596" width="16.26953125" style="2" bestFit="1" customWidth="1"/>
    <col min="3597" max="3597" width="14.54296875" style="2" bestFit="1" customWidth="1"/>
    <col min="3598" max="3598" width="15" style="2" bestFit="1" customWidth="1"/>
    <col min="3599" max="3599" width="8.7265625" style="2"/>
    <col min="3600" max="3600" width="14.453125" style="2" bestFit="1" customWidth="1"/>
    <col min="3601" max="3814" width="8.7265625" style="2"/>
    <col min="3815" max="3815" width="7.26953125" style="2" customWidth="1"/>
    <col min="3816" max="3816" width="13" style="2" bestFit="1" customWidth="1"/>
    <col min="3817" max="3817" width="9.26953125" style="2" customWidth="1"/>
    <col min="3818" max="3818" width="17.26953125" style="2" customWidth="1"/>
    <col min="3819" max="3819" width="9.26953125" style="2" customWidth="1"/>
    <col min="3820" max="3820" width="12" style="2" customWidth="1"/>
    <col min="3821" max="3821" width="9.26953125" style="2" customWidth="1"/>
    <col min="3822" max="3822" width="10.7265625" style="2" customWidth="1"/>
    <col min="3823" max="3823" width="11.453125" style="2" customWidth="1"/>
    <col min="3824" max="3824" width="12.54296875" style="2" customWidth="1"/>
    <col min="3825" max="3825" width="8.54296875" style="2" customWidth="1"/>
    <col min="3826" max="3826" width="9.453125" style="2" customWidth="1"/>
    <col min="3827" max="3827" width="11.54296875" style="2" customWidth="1"/>
    <col min="3828" max="3828" width="9.26953125" style="2" customWidth="1"/>
    <col min="3829" max="3829" width="7.54296875" style="2" customWidth="1"/>
    <col min="3830" max="3830" width="10" style="2" customWidth="1"/>
    <col min="3831" max="3831" width="11.26953125" style="2" customWidth="1"/>
    <col min="3832" max="3832" width="10" style="2" customWidth="1"/>
    <col min="3833" max="3834" width="7" style="2" customWidth="1"/>
    <col min="3835" max="3836" width="7.54296875" style="2" customWidth="1"/>
    <col min="3837" max="3837" width="9.26953125" style="2" customWidth="1"/>
    <col min="3838" max="3838" width="9.453125" style="2" customWidth="1"/>
    <col min="3839" max="3839" width="7" style="2" customWidth="1"/>
    <col min="3840" max="3840" width="9" style="2" customWidth="1"/>
    <col min="3841" max="3841" width="7" style="2" customWidth="1"/>
    <col min="3842" max="3842" width="10.453125" style="2" customWidth="1"/>
    <col min="3843" max="3846" width="7" style="2" customWidth="1"/>
    <col min="3847" max="3847" width="8.54296875" style="2" customWidth="1"/>
    <col min="3848" max="3848" width="9.26953125" style="2" customWidth="1"/>
    <col min="3849" max="3849" width="11" style="2" customWidth="1"/>
    <col min="3850" max="3851" width="9.26953125" style="2" customWidth="1"/>
    <col min="3852" max="3852" width="16.26953125" style="2" bestFit="1" customWidth="1"/>
    <col min="3853" max="3853" width="14.54296875" style="2" bestFit="1" customWidth="1"/>
    <col min="3854" max="3854" width="15" style="2" bestFit="1" customWidth="1"/>
    <col min="3855" max="3855" width="8.7265625" style="2"/>
    <col min="3856" max="3856" width="14.453125" style="2" bestFit="1" customWidth="1"/>
    <col min="3857" max="4070" width="8.7265625" style="2"/>
    <col min="4071" max="4071" width="7.26953125" style="2" customWidth="1"/>
    <col min="4072" max="4072" width="13" style="2" bestFit="1" customWidth="1"/>
    <col min="4073" max="4073" width="9.26953125" style="2" customWidth="1"/>
    <col min="4074" max="4074" width="17.26953125" style="2" customWidth="1"/>
    <col min="4075" max="4075" width="9.26953125" style="2" customWidth="1"/>
    <col min="4076" max="4076" width="12" style="2" customWidth="1"/>
    <col min="4077" max="4077" width="9.26953125" style="2" customWidth="1"/>
    <col min="4078" max="4078" width="10.7265625" style="2" customWidth="1"/>
    <col min="4079" max="4079" width="11.453125" style="2" customWidth="1"/>
    <col min="4080" max="4080" width="12.54296875" style="2" customWidth="1"/>
    <col min="4081" max="4081" width="8.54296875" style="2" customWidth="1"/>
    <col min="4082" max="4082" width="9.453125" style="2" customWidth="1"/>
    <col min="4083" max="4083" width="11.54296875" style="2" customWidth="1"/>
    <col min="4084" max="4084" width="9.26953125" style="2" customWidth="1"/>
    <col min="4085" max="4085" width="7.54296875" style="2" customWidth="1"/>
    <col min="4086" max="4086" width="10" style="2" customWidth="1"/>
    <col min="4087" max="4087" width="11.26953125" style="2" customWidth="1"/>
    <col min="4088" max="4088" width="10" style="2" customWidth="1"/>
    <col min="4089" max="4090" width="7" style="2" customWidth="1"/>
    <col min="4091" max="4092" width="7.54296875" style="2" customWidth="1"/>
    <col min="4093" max="4093" width="9.26953125" style="2" customWidth="1"/>
    <col min="4094" max="4094" width="9.453125" style="2" customWidth="1"/>
    <col min="4095" max="4095" width="7" style="2" customWidth="1"/>
    <col min="4096" max="4096" width="9" style="2" customWidth="1"/>
    <col min="4097" max="4097" width="7" style="2" customWidth="1"/>
    <col min="4098" max="4098" width="10.453125" style="2" customWidth="1"/>
    <col min="4099" max="4102" width="7" style="2" customWidth="1"/>
    <col min="4103" max="4103" width="8.54296875" style="2" customWidth="1"/>
    <col min="4104" max="4104" width="9.26953125" style="2" customWidth="1"/>
    <col min="4105" max="4105" width="11" style="2" customWidth="1"/>
    <col min="4106" max="4107" width="9.26953125" style="2" customWidth="1"/>
    <col min="4108" max="4108" width="16.26953125" style="2" bestFit="1" customWidth="1"/>
    <col min="4109" max="4109" width="14.54296875" style="2" bestFit="1" customWidth="1"/>
    <col min="4110" max="4110" width="15" style="2" bestFit="1" customWidth="1"/>
    <col min="4111" max="4111" width="8.7265625" style="2"/>
    <col min="4112" max="4112" width="14.453125" style="2" bestFit="1" customWidth="1"/>
    <col min="4113" max="4326" width="8.7265625" style="2"/>
    <col min="4327" max="4327" width="7.26953125" style="2" customWidth="1"/>
    <col min="4328" max="4328" width="13" style="2" bestFit="1" customWidth="1"/>
    <col min="4329" max="4329" width="9.26953125" style="2" customWidth="1"/>
    <col min="4330" max="4330" width="17.26953125" style="2" customWidth="1"/>
    <col min="4331" max="4331" width="9.26953125" style="2" customWidth="1"/>
    <col min="4332" max="4332" width="12" style="2" customWidth="1"/>
    <col min="4333" max="4333" width="9.26953125" style="2" customWidth="1"/>
    <col min="4334" max="4334" width="10.7265625" style="2" customWidth="1"/>
    <col min="4335" max="4335" width="11.453125" style="2" customWidth="1"/>
    <col min="4336" max="4336" width="12.54296875" style="2" customWidth="1"/>
    <col min="4337" max="4337" width="8.54296875" style="2" customWidth="1"/>
    <col min="4338" max="4338" width="9.453125" style="2" customWidth="1"/>
    <col min="4339" max="4339" width="11.54296875" style="2" customWidth="1"/>
    <col min="4340" max="4340" width="9.26953125" style="2" customWidth="1"/>
    <col min="4341" max="4341" width="7.54296875" style="2" customWidth="1"/>
    <col min="4342" max="4342" width="10" style="2" customWidth="1"/>
    <col min="4343" max="4343" width="11.26953125" style="2" customWidth="1"/>
    <col min="4344" max="4344" width="10" style="2" customWidth="1"/>
    <col min="4345" max="4346" width="7" style="2" customWidth="1"/>
    <col min="4347" max="4348" width="7.54296875" style="2" customWidth="1"/>
    <col min="4349" max="4349" width="9.26953125" style="2" customWidth="1"/>
    <col min="4350" max="4350" width="9.453125" style="2" customWidth="1"/>
    <col min="4351" max="4351" width="7" style="2" customWidth="1"/>
    <col min="4352" max="4352" width="9" style="2" customWidth="1"/>
    <col min="4353" max="4353" width="7" style="2" customWidth="1"/>
    <col min="4354" max="4354" width="10.453125" style="2" customWidth="1"/>
    <col min="4355" max="4358" width="7" style="2" customWidth="1"/>
    <col min="4359" max="4359" width="8.54296875" style="2" customWidth="1"/>
    <col min="4360" max="4360" width="9.26953125" style="2" customWidth="1"/>
    <col min="4361" max="4361" width="11" style="2" customWidth="1"/>
    <col min="4362" max="4363" width="9.26953125" style="2" customWidth="1"/>
    <col min="4364" max="4364" width="16.26953125" style="2" bestFit="1" customWidth="1"/>
    <col min="4365" max="4365" width="14.54296875" style="2" bestFit="1" customWidth="1"/>
    <col min="4366" max="4366" width="15" style="2" bestFit="1" customWidth="1"/>
    <col min="4367" max="4367" width="8.7265625" style="2"/>
    <col min="4368" max="4368" width="14.453125" style="2" bestFit="1" customWidth="1"/>
    <col min="4369" max="4582" width="8.7265625" style="2"/>
    <col min="4583" max="4583" width="7.26953125" style="2" customWidth="1"/>
    <col min="4584" max="4584" width="13" style="2" bestFit="1" customWidth="1"/>
    <col min="4585" max="4585" width="9.26953125" style="2" customWidth="1"/>
    <col min="4586" max="4586" width="17.26953125" style="2" customWidth="1"/>
    <col min="4587" max="4587" width="9.26953125" style="2" customWidth="1"/>
    <col min="4588" max="4588" width="12" style="2" customWidth="1"/>
    <col min="4589" max="4589" width="9.26953125" style="2" customWidth="1"/>
    <col min="4590" max="4590" width="10.7265625" style="2" customWidth="1"/>
    <col min="4591" max="4591" width="11.453125" style="2" customWidth="1"/>
    <col min="4592" max="4592" width="12.54296875" style="2" customWidth="1"/>
    <col min="4593" max="4593" width="8.54296875" style="2" customWidth="1"/>
    <col min="4594" max="4594" width="9.453125" style="2" customWidth="1"/>
    <col min="4595" max="4595" width="11.54296875" style="2" customWidth="1"/>
    <col min="4596" max="4596" width="9.26953125" style="2" customWidth="1"/>
    <col min="4597" max="4597" width="7.54296875" style="2" customWidth="1"/>
    <col min="4598" max="4598" width="10" style="2" customWidth="1"/>
    <col min="4599" max="4599" width="11.26953125" style="2" customWidth="1"/>
    <col min="4600" max="4600" width="10" style="2" customWidth="1"/>
    <col min="4601" max="4602" width="7" style="2" customWidth="1"/>
    <col min="4603" max="4604" width="7.54296875" style="2" customWidth="1"/>
    <col min="4605" max="4605" width="9.26953125" style="2" customWidth="1"/>
    <col min="4606" max="4606" width="9.453125" style="2" customWidth="1"/>
    <col min="4607" max="4607" width="7" style="2" customWidth="1"/>
    <col min="4608" max="4608" width="9" style="2" customWidth="1"/>
    <col min="4609" max="4609" width="7" style="2" customWidth="1"/>
    <col min="4610" max="4610" width="10.453125" style="2" customWidth="1"/>
    <col min="4611" max="4614" width="7" style="2" customWidth="1"/>
    <col min="4615" max="4615" width="8.54296875" style="2" customWidth="1"/>
    <col min="4616" max="4616" width="9.26953125" style="2" customWidth="1"/>
    <col min="4617" max="4617" width="11" style="2" customWidth="1"/>
    <col min="4618" max="4619" width="9.26953125" style="2" customWidth="1"/>
    <col min="4620" max="4620" width="16.26953125" style="2" bestFit="1" customWidth="1"/>
    <col min="4621" max="4621" width="14.54296875" style="2" bestFit="1" customWidth="1"/>
    <col min="4622" max="4622" width="15" style="2" bestFit="1" customWidth="1"/>
    <col min="4623" max="4623" width="8.7265625" style="2"/>
    <col min="4624" max="4624" width="14.453125" style="2" bestFit="1" customWidth="1"/>
    <col min="4625" max="4838" width="8.7265625" style="2"/>
    <col min="4839" max="4839" width="7.26953125" style="2" customWidth="1"/>
    <col min="4840" max="4840" width="13" style="2" bestFit="1" customWidth="1"/>
    <col min="4841" max="4841" width="9.26953125" style="2" customWidth="1"/>
    <col min="4842" max="4842" width="17.26953125" style="2" customWidth="1"/>
    <col min="4843" max="4843" width="9.26953125" style="2" customWidth="1"/>
    <col min="4844" max="4844" width="12" style="2" customWidth="1"/>
    <col min="4845" max="4845" width="9.26953125" style="2" customWidth="1"/>
    <col min="4846" max="4846" width="10.7265625" style="2" customWidth="1"/>
    <col min="4847" max="4847" width="11.453125" style="2" customWidth="1"/>
    <col min="4848" max="4848" width="12.54296875" style="2" customWidth="1"/>
    <col min="4849" max="4849" width="8.54296875" style="2" customWidth="1"/>
    <col min="4850" max="4850" width="9.453125" style="2" customWidth="1"/>
    <col min="4851" max="4851" width="11.54296875" style="2" customWidth="1"/>
    <col min="4852" max="4852" width="9.26953125" style="2" customWidth="1"/>
    <col min="4853" max="4853" width="7.54296875" style="2" customWidth="1"/>
    <col min="4854" max="4854" width="10" style="2" customWidth="1"/>
    <col min="4855" max="4855" width="11.26953125" style="2" customWidth="1"/>
    <col min="4856" max="4856" width="10" style="2" customWidth="1"/>
    <col min="4857" max="4858" width="7" style="2" customWidth="1"/>
    <col min="4859" max="4860" width="7.54296875" style="2" customWidth="1"/>
    <col min="4861" max="4861" width="9.26953125" style="2" customWidth="1"/>
    <col min="4862" max="4862" width="9.453125" style="2" customWidth="1"/>
    <col min="4863" max="4863" width="7" style="2" customWidth="1"/>
    <col min="4864" max="4864" width="9" style="2" customWidth="1"/>
    <col min="4865" max="4865" width="7" style="2" customWidth="1"/>
    <col min="4866" max="4866" width="10.453125" style="2" customWidth="1"/>
    <col min="4867" max="4870" width="7" style="2" customWidth="1"/>
    <col min="4871" max="4871" width="8.54296875" style="2" customWidth="1"/>
    <col min="4872" max="4872" width="9.26953125" style="2" customWidth="1"/>
    <col min="4873" max="4873" width="11" style="2" customWidth="1"/>
    <col min="4874" max="4875" width="9.26953125" style="2" customWidth="1"/>
    <col min="4876" max="4876" width="16.26953125" style="2" bestFit="1" customWidth="1"/>
    <col min="4877" max="4877" width="14.54296875" style="2" bestFit="1" customWidth="1"/>
    <col min="4878" max="4878" width="15" style="2" bestFit="1" customWidth="1"/>
    <col min="4879" max="4879" width="8.7265625" style="2"/>
    <col min="4880" max="4880" width="14.453125" style="2" bestFit="1" customWidth="1"/>
    <col min="4881" max="5094" width="8.7265625" style="2"/>
    <col min="5095" max="5095" width="7.26953125" style="2" customWidth="1"/>
    <col min="5096" max="5096" width="13" style="2" bestFit="1" customWidth="1"/>
    <col min="5097" max="5097" width="9.26953125" style="2" customWidth="1"/>
    <col min="5098" max="5098" width="17.26953125" style="2" customWidth="1"/>
    <col min="5099" max="5099" width="9.26953125" style="2" customWidth="1"/>
    <col min="5100" max="5100" width="12" style="2" customWidth="1"/>
    <col min="5101" max="5101" width="9.26953125" style="2" customWidth="1"/>
    <col min="5102" max="5102" width="10.7265625" style="2" customWidth="1"/>
    <col min="5103" max="5103" width="11.453125" style="2" customWidth="1"/>
    <col min="5104" max="5104" width="12.54296875" style="2" customWidth="1"/>
    <col min="5105" max="5105" width="8.54296875" style="2" customWidth="1"/>
    <col min="5106" max="5106" width="9.453125" style="2" customWidth="1"/>
    <col min="5107" max="5107" width="11.54296875" style="2" customWidth="1"/>
    <col min="5108" max="5108" width="9.26953125" style="2" customWidth="1"/>
    <col min="5109" max="5109" width="7.54296875" style="2" customWidth="1"/>
    <col min="5110" max="5110" width="10" style="2" customWidth="1"/>
    <col min="5111" max="5111" width="11.26953125" style="2" customWidth="1"/>
    <col min="5112" max="5112" width="10" style="2" customWidth="1"/>
    <col min="5113" max="5114" width="7" style="2" customWidth="1"/>
    <col min="5115" max="5116" width="7.54296875" style="2" customWidth="1"/>
    <col min="5117" max="5117" width="9.26953125" style="2" customWidth="1"/>
    <col min="5118" max="5118" width="9.453125" style="2" customWidth="1"/>
    <col min="5119" max="5119" width="7" style="2" customWidth="1"/>
    <col min="5120" max="5120" width="9" style="2" customWidth="1"/>
    <col min="5121" max="5121" width="7" style="2" customWidth="1"/>
    <col min="5122" max="5122" width="10.453125" style="2" customWidth="1"/>
    <col min="5123" max="5126" width="7" style="2" customWidth="1"/>
    <col min="5127" max="5127" width="8.54296875" style="2" customWidth="1"/>
    <col min="5128" max="5128" width="9.26953125" style="2" customWidth="1"/>
    <col min="5129" max="5129" width="11" style="2" customWidth="1"/>
    <col min="5130" max="5131" width="9.26953125" style="2" customWidth="1"/>
    <col min="5132" max="5132" width="16.26953125" style="2" bestFit="1" customWidth="1"/>
    <col min="5133" max="5133" width="14.54296875" style="2" bestFit="1" customWidth="1"/>
    <col min="5134" max="5134" width="15" style="2" bestFit="1" customWidth="1"/>
    <col min="5135" max="5135" width="8.7265625" style="2"/>
    <col min="5136" max="5136" width="14.453125" style="2" bestFit="1" customWidth="1"/>
    <col min="5137" max="5350" width="8.7265625" style="2"/>
    <col min="5351" max="5351" width="7.26953125" style="2" customWidth="1"/>
    <col min="5352" max="5352" width="13" style="2" bestFit="1" customWidth="1"/>
    <col min="5353" max="5353" width="9.26953125" style="2" customWidth="1"/>
    <col min="5354" max="5354" width="17.26953125" style="2" customWidth="1"/>
    <col min="5355" max="5355" width="9.26953125" style="2" customWidth="1"/>
    <col min="5356" max="5356" width="12" style="2" customWidth="1"/>
    <col min="5357" max="5357" width="9.26953125" style="2" customWidth="1"/>
    <col min="5358" max="5358" width="10.7265625" style="2" customWidth="1"/>
    <col min="5359" max="5359" width="11.453125" style="2" customWidth="1"/>
    <col min="5360" max="5360" width="12.54296875" style="2" customWidth="1"/>
    <col min="5361" max="5361" width="8.54296875" style="2" customWidth="1"/>
    <col min="5362" max="5362" width="9.453125" style="2" customWidth="1"/>
    <col min="5363" max="5363" width="11.54296875" style="2" customWidth="1"/>
    <col min="5364" max="5364" width="9.26953125" style="2" customWidth="1"/>
    <col min="5365" max="5365" width="7.54296875" style="2" customWidth="1"/>
    <col min="5366" max="5366" width="10" style="2" customWidth="1"/>
    <col min="5367" max="5367" width="11.26953125" style="2" customWidth="1"/>
    <col min="5368" max="5368" width="10" style="2" customWidth="1"/>
    <col min="5369" max="5370" width="7" style="2" customWidth="1"/>
    <col min="5371" max="5372" width="7.54296875" style="2" customWidth="1"/>
    <col min="5373" max="5373" width="9.26953125" style="2" customWidth="1"/>
    <col min="5374" max="5374" width="9.453125" style="2" customWidth="1"/>
    <col min="5375" max="5375" width="7" style="2" customWidth="1"/>
    <col min="5376" max="5376" width="9" style="2" customWidth="1"/>
    <col min="5377" max="5377" width="7" style="2" customWidth="1"/>
    <col min="5378" max="5378" width="10.453125" style="2" customWidth="1"/>
    <col min="5379" max="5382" width="7" style="2" customWidth="1"/>
    <col min="5383" max="5383" width="8.54296875" style="2" customWidth="1"/>
    <col min="5384" max="5384" width="9.26953125" style="2" customWidth="1"/>
    <col min="5385" max="5385" width="11" style="2" customWidth="1"/>
    <col min="5386" max="5387" width="9.26953125" style="2" customWidth="1"/>
    <col min="5388" max="5388" width="16.26953125" style="2" bestFit="1" customWidth="1"/>
    <col min="5389" max="5389" width="14.54296875" style="2" bestFit="1" customWidth="1"/>
    <col min="5390" max="5390" width="15" style="2" bestFit="1" customWidth="1"/>
    <col min="5391" max="5391" width="8.7265625" style="2"/>
    <col min="5392" max="5392" width="14.453125" style="2" bestFit="1" customWidth="1"/>
    <col min="5393" max="5606" width="8.7265625" style="2"/>
    <col min="5607" max="5607" width="7.26953125" style="2" customWidth="1"/>
    <col min="5608" max="5608" width="13" style="2" bestFit="1" customWidth="1"/>
    <col min="5609" max="5609" width="9.26953125" style="2" customWidth="1"/>
    <col min="5610" max="5610" width="17.26953125" style="2" customWidth="1"/>
    <col min="5611" max="5611" width="9.26953125" style="2" customWidth="1"/>
    <col min="5612" max="5612" width="12" style="2" customWidth="1"/>
    <col min="5613" max="5613" width="9.26953125" style="2" customWidth="1"/>
    <col min="5614" max="5614" width="10.7265625" style="2" customWidth="1"/>
    <col min="5615" max="5615" width="11.453125" style="2" customWidth="1"/>
    <col min="5616" max="5616" width="12.54296875" style="2" customWidth="1"/>
    <col min="5617" max="5617" width="8.54296875" style="2" customWidth="1"/>
    <col min="5618" max="5618" width="9.453125" style="2" customWidth="1"/>
    <col min="5619" max="5619" width="11.54296875" style="2" customWidth="1"/>
    <col min="5620" max="5620" width="9.26953125" style="2" customWidth="1"/>
    <col min="5621" max="5621" width="7.54296875" style="2" customWidth="1"/>
    <col min="5622" max="5622" width="10" style="2" customWidth="1"/>
    <col min="5623" max="5623" width="11.26953125" style="2" customWidth="1"/>
    <col min="5624" max="5624" width="10" style="2" customWidth="1"/>
    <col min="5625" max="5626" width="7" style="2" customWidth="1"/>
    <col min="5627" max="5628" width="7.54296875" style="2" customWidth="1"/>
    <col min="5629" max="5629" width="9.26953125" style="2" customWidth="1"/>
    <col min="5630" max="5630" width="9.453125" style="2" customWidth="1"/>
    <col min="5631" max="5631" width="7" style="2" customWidth="1"/>
    <col min="5632" max="5632" width="9" style="2" customWidth="1"/>
    <col min="5633" max="5633" width="7" style="2" customWidth="1"/>
    <col min="5634" max="5634" width="10.453125" style="2" customWidth="1"/>
    <col min="5635" max="5638" width="7" style="2" customWidth="1"/>
    <col min="5639" max="5639" width="8.54296875" style="2" customWidth="1"/>
    <col min="5640" max="5640" width="9.26953125" style="2" customWidth="1"/>
    <col min="5641" max="5641" width="11" style="2" customWidth="1"/>
    <col min="5642" max="5643" width="9.26953125" style="2" customWidth="1"/>
    <col min="5644" max="5644" width="16.26953125" style="2" bestFit="1" customWidth="1"/>
    <col min="5645" max="5645" width="14.54296875" style="2" bestFit="1" customWidth="1"/>
    <col min="5646" max="5646" width="15" style="2" bestFit="1" customWidth="1"/>
    <col min="5647" max="5647" width="8.7265625" style="2"/>
    <col min="5648" max="5648" width="14.453125" style="2" bestFit="1" customWidth="1"/>
    <col min="5649" max="5862" width="8.7265625" style="2"/>
    <col min="5863" max="5863" width="7.26953125" style="2" customWidth="1"/>
    <col min="5864" max="5864" width="13" style="2" bestFit="1" customWidth="1"/>
    <col min="5865" max="5865" width="9.26953125" style="2" customWidth="1"/>
    <col min="5866" max="5866" width="17.26953125" style="2" customWidth="1"/>
    <col min="5867" max="5867" width="9.26953125" style="2" customWidth="1"/>
    <col min="5868" max="5868" width="12" style="2" customWidth="1"/>
    <col min="5869" max="5869" width="9.26953125" style="2" customWidth="1"/>
    <col min="5870" max="5870" width="10.7265625" style="2" customWidth="1"/>
    <col min="5871" max="5871" width="11.453125" style="2" customWidth="1"/>
    <col min="5872" max="5872" width="12.54296875" style="2" customWidth="1"/>
    <col min="5873" max="5873" width="8.54296875" style="2" customWidth="1"/>
    <col min="5874" max="5874" width="9.453125" style="2" customWidth="1"/>
    <col min="5875" max="5875" width="11.54296875" style="2" customWidth="1"/>
    <col min="5876" max="5876" width="9.26953125" style="2" customWidth="1"/>
    <col min="5877" max="5877" width="7.54296875" style="2" customWidth="1"/>
    <col min="5878" max="5878" width="10" style="2" customWidth="1"/>
    <col min="5879" max="5879" width="11.26953125" style="2" customWidth="1"/>
    <col min="5880" max="5880" width="10" style="2" customWidth="1"/>
    <col min="5881" max="5882" width="7" style="2" customWidth="1"/>
    <col min="5883" max="5884" width="7.54296875" style="2" customWidth="1"/>
    <col min="5885" max="5885" width="9.26953125" style="2" customWidth="1"/>
    <col min="5886" max="5886" width="9.453125" style="2" customWidth="1"/>
    <col min="5887" max="5887" width="7" style="2" customWidth="1"/>
    <col min="5888" max="5888" width="9" style="2" customWidth="1"/>
    <col min="5889" max="5889" width="7" style="2" customWidth="1"/>
    <col min="5890" max="5890" width="10.453125" style="2" customWidth="1"/>
    <col min="5891" max="5894" width="7" style="2" customWidth="1"/>
    <col min="5895" max="5895" width="8.54296875" style="2" customWidth="1"/>
    <col min="5896" max="5896" width="9.26953125" style="2" customWidth="1"/>
    <col min="5897" max="5897" width="11" style="2" customWidth="1"/>
    <col min="5898" max="5899" width="9.26953125" style="2" customWidth="1"/>
    <col min="5900" max="5900" width="16.26953125" style="2" bestFit="1" customWidth="1"/>
    <col min="5901" max="5901" width="14.54296875" style="2" bestFit="1" customWidth="1"/>
    <col min="5902" max="5902" width="15" style="2" bestFit="1" customWidth="1"/>
    <col min="5903" max="5903" width="8.7265625" style="2"/>
    <col min="5904" max="5904" width="14.453125" style="2" bestFit="1" customWidth="1"/>
    <col min="5905" max="6118" width="8.7265625" style="2"/>
    <col min="6119" max="6119" width="7.26953125" style="2" customWidth="1"/>
    <col min="6120" max="6120" width="13" style="2" bestFit="1" customWidth="1"/>
    <col min="6121" max="6121" width="9.26953125" style="2" customWidth="1"/>
    <col min="6122" max="6122" width="17.26953125" style="2" customWidth="1"/>
    <col min="6123" max="6123" width="9.26953125" style="2" customWidth="1"/>
    <col min="6124" max="6124" width="12" style="2" customWidth="1"/>
    <col min="6125" max="6125" width="9.26953125" style="2" customWidth="1"/>
    <col min="6126" max="6126" width="10.7265625" style="2" customWidth="1"/>
    <col min="6127" max="6127" width="11.453125" style="2" customWidth="1"/>
    <col min="6128" max="6128" width="12.54296875" style="2" customWidth="1"/>
    <col min="6129" max="6129" width="8.54296875" style="2" customWidth="1"/>
    <col min="6130" max="6130" width="9.453125" style="2" customWidth="1"/>
    <col min="6131" max="6131" width="11.54296875" style="2" customWidth="1"/>
    <col min="6132" max="6132" width="9.26953125" style="2" customWidth="1"/>
    <col min="6133" max="6133" width="7.54296875" style="2" customWidth="1"/>
    <col min="6134" max="6134" width="10" style="2" customWidth="1"/>
    <col min="6135" max="6135" width="11.26953125" style="2" customWidth="1"/>
    <col min="6136" max="6136" width="10" style="2" customWidth="1"/>
    <col min="6137" max="6138" width="7" style="2" customWidth="1"/>
    <col min="6139" max="6140" width="7.54296875" style="2" customWidth="1"/>
    <col min="6141" max="6141" width="9.26953125" style="2" customWidth="1"/>
    <col min="6142" max="6142" width="9.453125" style="2" customWidth="1"/>
    <col min="6143" max="6143" width="7" style="2" customWidth="1"/>
    <col min="6144" max="6144" width="9" style="2" customWidth="1"/>
    <col min="6145" max="6145" width="7" style="2" customWidth="1"/>
    <col min="6146" max="6146" width="10.453125" style="2" customWidth="1"/>
    <col min="6147" max="6150" width="7" style="2" customWidth="1"/>
    <col min="6151" max="6151" width="8.54296875" style="2" customWidth="1"/>
    <col min="6152" max="6152" width="9.26953125" style="2" customWidth="1"/>
    <col min="6153" max="6153" width="11" style="2" customWidth="1"/>
    <col min="6154" max="6155" width="9.26953125" style="2" customWidth="1"/>
    <col min="6156" max="6156" width="16.26953125" style="2" bestFit="1" customWidth="1"/>
    <col min="6157" max="6157" width="14.54296875" style="2" bestFit="1" customWidth="1"/>
    <col min="6158" max="6158" width="15" style="2" bestFit="1" customWidth="1"/>
    <col min="6159" max="6159" width="8.7265625" style="2"/>
    <col min="6160" max="6160" width="14.453125" style="2" bestFit="1" customWidth="1"/>
    <col min="6161" max="6374" width="8.7265625" style="2"/>
    <col min="6375" max="6375" width="7.26953125" style="2" customWidth="1"/>
    <col min="6376" max="6376" width="13" style="2" bestFit="1" customWidth="1"/>
    <col min="6377" max="6377" width="9.26953125" style="2" customWidth="1"/>
    <col min="6378" max="6378" width="17.26953125" style="2" customWidth="1"/>
    <col min="6379" max="6379" width="9.26953125" style="2" customWidth="1"/>
    <col min="6380" max="6380" width="12" style="2" customWidth="1"/>
    <col min="6381" max="6381" width="9.26953125" style="2" customWidth="1"/>
    <col min="6382" max="6382" width="10.7265625" style="2" customWidth="1"/>
    <col min="6383" max="6383" width="11.453125" style="2" customWidth="1"/>
    <col min="6384" max="6384" width="12.54296875" style="2" customWidth="1"/>
    <col min="6385" max="6385" width="8.54296875" style="2" customWidth="1"/>
    <col min="6386" max="6386" width="9.453125" style="2" customWidth="1"/>
    <col min="6387" max="6387" width="11.54296875" style="2" customWidth="1"/>
    <col min="6388" max="6388" width="9.26953125" style="2" customWidth="1"/>
    <col min="6389" max="6389" width="7.54296875" style="2" customWidth="1"/>
    <col min="6390" max="6390" width="10" style="2" customWidth="1"/>
    <col min="6391" max="6391" width="11.26953125" style="2" customWidth="1"/>
    <col min="6392" max="6392" width="10" style="2" customWidth="1"/>
    <col min="6393" max="6394" width="7" style="2" customWidth="1"/>
    <col min="6395" max="6396" width="7.54296875" style="2" customWidth="1"/>
    <col min="6397" max="6397" width="9.26953125" style="2" customWidth="1"/>
    <col min="6398" max="6398" width="9.453125" style="2" customWidth="1"/>
    <col min="6399" max="6399" width="7" style="2" customWidth="1"/>
    <col min="6400" max="6400" width="9" style="2" customWidth="1"/>
    <col min="6401" max="6401" width="7" style="2" customWidth="1"/>
    <col min="6402" max="6402" width="10.453125" style="2" customWidth="1"/>
    <col min="6403" max="6406" width="7" style="2" customWidth="1"/>
    <col min="6407" max="6407" width="8.54296875" style="2" customWidth="1"/>
    <col min="6408" max="6408" width="9.26953125" style="2" customWidth="1"/>
    <col min="6409" max="6409" width="11" style="2" customWidth="1"/>
    <col min="6410" max="6411" width="9.26953125" style="2" customWidth="1"/>
    <col min="6412" max="6412" width="16.26953125" style="2" bestFit="1" customWidth="1"/>
    <col min="6413" max="6413" width="14.54296875" style="2" bestFit="1" customWidth="1"/>
    <col min="6414" max="6414" width="15" style="2" bestFit="1" customWidth="1"/>
    <col min="6415" max="6415" width="8.7265625" style="2"/>
    <col min="6416" max="6416" width="14.453125" style="2" bestFit="1" customWidth="1"/>
    <col min="6417" max="6630" width="8.7265625" style="2"/>
    <col min="6631" max="6631" width="7.26953125" style="2" customWidth="1"/>
    <col min="6632" max="6632" width="13" style="2" bestFit="1" customWidth="1"/>
    <col min="6633" max="6633" width="9.26953125" style="2" customWidth="1"/>
    <col min="6634" max="6634" width="17.26953125" style="2" customWidth="1"/>
    <col min="6635" max="6635" width="9.26953125" style="2" customWidth="1"/>
    <col min="6636" max="6636" width="12" style="2" customWidth="1"/>
    <col min="6637" max="6637" width="9.26953125" style="2" customWidth="1"/>
    <col min="6638" max="6638" width="10.7265625" style="2" customWidth="1"/>
    <col min="6639" max="6639" width="11.453125" style="2" customWidth="1"/>
    <col min="6640" max="6640" width="12.54296875" style="2" customWidth="1"/>
    <col min="6641" max="6641" width="8.54296875" style="2" customWidth="1"/>
    <col min="6642" max="6642" width="9.453125" style="2" customWidth="1"/>
    <col min="6643" max="6643" width="11.54296875" style="2" customWidth="1"/>
    <col min="6644" max="6644" width="9.26953125" style="2" customWidth="1"/>
    <col min="6645" max="6645" width="7.54296875" style="2" customWidth="1"/>
    <col min="6646" max="6646" width="10" style="2" customWidth="1"/>
    <col min="6647" max="6647" width="11.26953125" style="2" customWidth="1"/>
    <col min="6648" max="6648" width="10" style="2" customWidth="1"/>
    <col min="6649" max="6650" width="7" style="2" customWidth="1"/>
    <col min="6651" max="6652" width="7.54296875" style="2" customWidth="1"/>
    <col min="6653" max="6653" width="9.26953125" style="2" customWidth="1"/>
    <col min="6654" max="6654" width="9.453125" style="2" customWidth="1"/>
    <col min="6655" max="6655" width="7" style="2" customWidth="1"/>
    <col min="6656" max="6656" width="9" style="2" customWidth="1"/>
    <col min="6657" max="6657" width="7" style="2" customWidth="1"/>
    <col min="6658" max="6658" width="10.453125" style="2" customWidth="1"/>
    <col min="6659" max="6662" width="7" style="2" customWidth="1"/>
    <col min="6663" max="6663" width="8.54296875" style="2" customWidth="1"/>
    <col min="6664" max="6664" width="9.26953125" style="2" customWidth="1"/>
    <col min="6665" max="6665" width="11" style="2" customWidth="1"/>
    <col min="6666" max="6667" width="9.26953125" style="2" customWidth="1"/>
    <col min="6668" max="6668" width="16.26953125" style="2" bestFit="1" customWidth="1"/>
    <col min="6669" max="6669" width="14.54296875" style="2" bestFit="1" customWidth="1"/>
    <col min="6670" max="6670" width="15" style="2" bestFit="1" customWidth="1"/>
    <col min="6671" max="6671" width="8.7265625" style="2"/>
    <col min="6672" max="6672" width="14.453125" style="2" bestFit="1" customWidth="1"/>
    <col min="6673" max="6886" width="8.7265625" style="2"/>
    <col min="6887" max="6887" width="7.26953125" style="2" customWidth="1"/>
    <col min="6888" max="6888" width="13" style="2" bestFit="1" customWidth="1"/>
    <col min="6889" max="6889" width="9.26953125" style="2" customWidth="1"/>
    <col min="6890" max="6890" width="17.26953125" style="2" customWidth="1"/>
    <col min="6891" max="6891" width="9.26953125" style="2" customWidth="1"/>
    <col min="6892" max="6892" width="12" style="2" customWidth="1"/>
    <col min="6893" max="6893" width="9.26953125" style="2" customWidth="1"/>
    <col min="6894" max="6894" width="10.7265625" style="2" customWidth="1"/>
    <col min="6895" max="6895" width="11.453125" style="2" customWidth="1"/>
    <col min="6896" max="6896" width="12.54296875" style="2" customWidth="1"/>
    <col min="6897" max="6897" width="8.54296875" style="2" customWidth="1"/>
    <col min="6898" max="6898" width="9.453125" style="2" customWidth="1"/>
    <col min="6899" max="6899" width="11.54296875" style="2" customWidth="1"/>
    <col min="6900" max="6900" width="9.26953125" style="2" customWidth="1"/>
    <col min="6901" max="6901" width="7.54296875" style="2" customWidth="1"/>
    <col min="6902" max="6902" width="10" style="2" customWidth="1"/>
    <col min="6903" max="6903" width="11.26953125" style="2" customWidth="1"/>
    <col min="6904" max="6904" width="10" style="2" customWidth="1"/>
    <col min="6905" max="6906" width="7" style="2" customWidth="1"/>
    <col min="6907" max="6908" width="7.54296875" style="2" customWidth="1"/>
    <col min="6909" max="6909" width="9.26953125" style="2" customWidth="1"/>
    <col min="6910" max="6910" width="9.453125" style="2" customWidth="1"/>
    <col min="6911" max="6911" width="7" style="2" customWidth="1"/>
    <col min="6912" max="6912" width="9" style="2" customWidth="1"/>
    <col min="6913" max="6913" width="7" style="2" customWidth="1"/>
    <col min="6914" max="6914" width="10.453125" style="2" customWidth="1"/>
    <col min="6915" max="6918" width="7" style="2" customWidth="1"/>
    <col min="6919" max="6919" width="8.54296875" style="2" customWidth="1"/>
    <col min="6920" max="6920" width="9.26953125" style="2" customWidth="1"/>
    <col min="6921" max="6921" width="11" style="2" customWidth="1"/>
    <col min="6922" max="6923" width="9.26953125" style="2" customWidth="1"/>
    <col min="6924" max="6924" width="16.26953125" style="2" bestFit="1" customWidth="1"/>
    <col min="6925" max="6925" width="14.54296875" style="2" bestFit="1" customWidth="1"/>
    <col min="6926" max="6926" width="15" style="2" bestFit="1" customWidth="1"/>
    <col min="6927" max="6927" width="8.7265625" style="2"/>
    <col min="6928" max="6928" width="14.453125" style="2" bestFit="1" customWidth="1"/>
    <col min="6929" max="7142" width="8.7265625" style="2"/>
    <col min="7143" max="7143" width="7.26953125" style="2" customWidth="1"/>
    <col min="7144" max="7144" width="13" style="2" bestFit="1" customWidth="1"/>
    <col min="7145" max="7145" width="9.26953125" style="2" customWidth="1"/>
    <col min="7146" max="7146" width="17.26953125" style="2" customWidth="1"/>
    <col min="7147" max="7147" width="9.26953125" style="2" customWidth="1"/>
    <col min="7148" max="7148" width="12" style="2" customWidth="1"/>
    <col min="7149" max="7149" width="9.26953125" style="2" customWidth="1"/>
    <col min="7150" max="7150" width="10.7265625" style="2" customWidth="1"/>
    <col min="7151" max="7151" width="11.453125" style="2" customWidth="1"/>
    <col min="7152" max="7152" width="12.54296875" style="2" customWidth="1"/>
    <col min="7153" max="7153" width="8.54296875" style="2" customWidth="1"/>
    <col min="7154" max="7154" width="9.453125" style="2" customWidth="1"/>
    <col min="7155" max="7155" width="11.54296875" style="2" customWidth="1"/>
    <col min="7156" max="7156" width="9.26953125" style="2" customWidth="1"/>
    <col min="7157" max="7157" width="7.54296875" style="2" customWidth="1"/>
    <col min="7158" max="7158" width="10" style="2" customWidth="1"/>
    <col min="7159" max="7159" width="11.26953125" style="2" customWidth="1"/>
    <col min="7160" max="7160" width="10" style="2" customWidth="1"/>
    <col min="7161" max="7162" width="7" style="2" customWidth="1"/>
    <col min="7163" max="7164" width="7.54296875" style="2" customWidth="1"/>
    <col min="7165" max="7165" width="9.26953125" style="2" customWidth="1"/>
    <col min="7166" max="7166" width="9.453125" style="2" customWidth="1"/>
    <col min="7167" max="7167" width="7" style="2" customWidth="1"/>
    <col min="7168" max="7168" width="9" style="2" customWidth="1"/>
    <col min="7169" max="7169" width="7" style="2" customWidth="1"/>
    <col min="7170" max="7170" width="10.453125" style="2" customWidth="1"/>
    <col min="7171" max="7174" width="7" style="2" customWidth="1"/>
    <col min="7175" max="7175" width="8.54296875" style="2" customWidth="1"/>
    <col min="7176" max="7176" width="9.26953125" style="2" customWidth="1"/>
    <col min="7177" max="7177" width="11" style="2" customWidth="1"/>
    <col min="7178" max="7179" width="9.26953125" style="2" customWidth="1"/>
    <col min="7180" max="7180" width="16.26953125" style="2" bestFit="1" customWidth="1"/>
    <col min="7181" max="7181" width="14.54296875" style="2" bestFit="1" customWidth="1"/>
    <col min="7182" max="7182" width="15" style="2" bestFit="1" customWidth="1"/>
    <col min="7183" max="7183" width="8.7265625" style="2"/>
    <col min="7184" max="7184" width="14.453125" style="2" bestFit="1" customWidth="1"/>
    <col min="7185" max="7398" width="8.7265625" style="2"/>
    <col min="7399" max="7399" width="7.26953125" style="2" customWidth="1"/>
    <col min="7400" max="7400" width="13" style="2" bestFit="1" customWidth="1"/>
    <col min="7401" max="7401" width="9.26953125" style="2" customWidth="1"/>
    <col min="7402" max="7402" width="17.26953125" style="2" customWidth="1"/>
    <col min="7403" max="7403" width="9.26953125" style="2" customWidth="1"/>
    <col min="7404" max="7404" width="12" style="2" customWidth="1"/>
    <col min="7405" max="7405" width="9.26953125" style="2" customWidth="1"/>
    <col min="7406" max="7406" width="10.7265625" style="2" customWidth="1"/>
    <col min="7407" max="7407" width="11.453125" style="2" customWidth="1"/>
    <col min="7408" max="7408" width="12.54296875" style="2" customWidth="1"/>
    <col min="7409" max="7409" width="8.54296875" style="2" customWidth="1"/>
    <col min="7410" max="7410" width="9.453125" style="2" customWidth="1"/>
    <col min="7411" max="7411" width="11.54296875" style="2" customWidth="1"/>
    <col min="7412" max="7412" width="9.26953125" style="2" customWidth="1"/>
    <col min="7413" max="7413" width="7.54296875" style="2" customWidth="1"/>
    <col min="7414" max="7414" width="10" style="2" customWidth="1"/>
    <col min="7415" max="7415" width="11.26953125" style="2" customWidth="1"/>
    <col min="7416" max="7416" width="10" style="2" customWidth="1"/>
    <col min="7417" max="7418" width="7" style="2" customWidth="1"/>
    <col min="7419" max="7420" width="7.54296875" style="2" customWidth="1"/>
    <col min="7421" max="7421" width="9.26953125" style="2" customWidth="1"/>
    <col min="7422" max="7422" width="9.453125" style="2" customWidth="1"/>
    <col min="7423" max="7423" width="7" style="2" customWidth="1"/>
    <col min="7424" max="7424" width="9" style="2" customWidth="1"/>
    <col min="7425" max="7425" width="7" style="2" customWidth="1"/>
    <col min="7426" max="7426" width="10.453125" style="2" customWidth="1"/>
    <col min="7427" max="7430" width="7" style="2" customWidth="1"/>
    <col min="7431" max="7431" width="8.54296875" style="2" customWidth="1"/>
    <col min="7432" max="7432" width="9.26953125" style="2" customWidth="1"/>
    <col min="7433" max="7433" width="11" style="2" customWidth="1"/>
    <col min="7434" max="7435" width="9.26953125" style="2" customWidth="1"/>
    <col min="7436" max="7436" width="16.26953125" style="2" bestFit="1" customWidth="1"/>
    <col min="7437" max="7437" width="14.54296875" style="2" bestFit="1" customWidth="1"/>
    <col min="7438" max="7438" width="15" style="2" bestFit="1" customWidth="1"/>
    <col min="7439" max="7439" width="8.7265625" style="2"/>
    <col min="7440" max="7440" width="14.453125" style="2" bestFit="1" customWidth="1"/>
    <col min="7441" max="7654" width="8.7265625" style="2"/>
    <col min="7655" max="7655" width="7.26953125" style="2" customWidth="1"/>
    <col min="7656" max="7656" width="13" style="2" bestFit="1" customWidth="1"/>
    <col min="7657" max="7657" width="9.26953125" style="2" customWidth="1"/>
    <col min="7658" max="7658" width="17.26953125" style="2" customWidth="1"/>
    <col min="7659" max="7659" width="9.26953125" style="2" customWidth="1"/>
    <col min="7660" max="7660" width="12" style="2" customWidth="1"/>
    <col min="7661" max="7661" width="9.26953125" style="2" customWidth="1"/>
    <col min="7662" max="7662" width="10.7265625" style="2" customWidth="1"/>
    <col min="7663" max="7663" width="11.453125" style="2" customWidth="1"/>
    <col min="7664" max="7664" width="12.54296875" style="2" customWidth="1"/>
    <col min="7665" max="7665" width="8.54296875" style="2" customWidth="1"/>
    <col min="7666" max="7666" width="9.453125" style="2" customWidth="1"/>
    <col min="7667" max="7667" width="11.54296875" style="2" customWidth="1"/>
    <col min="7668" max="7668" width="9.26953125" style="2" customWidth="1"/>
    <col min="7669" max="7669" width="7.54296875" style="2" customWidth="1"/>
    <col min="7670" max="7670" width="10" style="2" customWidth="1"/>
    <col min="7671" max="7671" width="11.26953125" style="2" customWidth="1"/>
    <col min="7672" max="7672" width="10" style="2" customWidth="1"/>
    <col min="7673" max="7674" width="7" style="2" customWidth="1"/>
    <col min="7675" max="7676" width="7.54296875" style="2" customWidth="1"/>
    <col min="7677" max="7677" width="9.26953125" style="2" customWidth="1"/>
    <col min="7678" max="7678" width="9.453125" style="2" customWidth="1"/>
    <col min="7679" max="7679" width="7" style="2" customWidth="1"/>
    <col min="7680" max="7680" width="9" style="2" customWidth="1"/>
    <col min="7681" max="7681" width="7" style="2" customWidth="1"/>
    <col min="7682" max="7682" width="10.453125" style="2" customWidth="1"/>
    <col min="7683" max="7686" width="7" style="2" customWidth="1"/>
    <col min="7687" max="7687" width="8.54296875" style="2" customWidth="1"/>
    <col min="7688" max="7688" width="9.26953125" style="2" customWidth="1"/>
    <col min="7689" max="7689" width="11" style="2" customWidth="1"/>
    <col min="7690" max="7691" width="9.26953125" style="2" customWidth="1"/>
    <col min="7692" max="7692" width="16.26953125" style="2" bestFit="1" customWidth="1"/>
    <col min="7693" max="7693" width="14.54296875" style="2" bestFit="1" customWidth="1"/>
    <col min="7694" max="7694" width="15" style="2" bestFit="1" customWidth="1"/>
    <col min="7695" max="7695" width="8.7265625" style="2"/>
    <col min="7696" max="7696" width="14.453125" style="2" bestFit="1" customWidth="1"/>
    <col min="7697" max="7910" width="8.7265625" style="2"/>
    <col min="7911" max="7911" width="7.26953125" style="2" customWidth="1"/>
    <col min="7912" max="7912" width="13" style="2" bestFit="1" customWidth="1"/>
    <col min="7913" max="7913" width="9.26953125" style="2" customWidth="1"/>
    <col min="7914" max="7914" width="17.26953125" style="2" customWidth="1"/>
    <col min="7915" max="7915" width="9.26953125" style="2" customWidth="1"/>
    <col min="7916" max="7916" width="12" style="2" customWidth="1"/>
    <col min="7917" max="7917" width="9.26953125" style="2" customWidth="1"/>
    <col min="7918" max="7918" width="10.7265625" style="2" customWidth="1"/>
    <col min="7919" max="7919" width="11.453125" style="2" customWidth="1"/>
    <col min="7920" max="7920" width="12.54296875" style="2" customWidth="1"/>
    <col min="7921" max="7921" width="8.54296875" style="2" customWidth="1"/>
    <col min="7922" max="7922" width="9.453125" style="2" customWidth="1"/>
    <col min="7923" max="7923" width="11.54296875" style="2" customWidth="1"/>
    <col min="7924" max="7924" width="9.26953125" style="2" customWidth="1"/>
    <col min="7925" max="7925" width="7.54296875" style="2" customWidth="1"/>
    <col min="7926" max="7926" width="10" style="2" customWidth="1"/>
    <col min="7927" max="7927" width="11.26953125" style="2" customWidth="1"/>
    <col min="7928" max="7928" width="10" style="2" customWidth="1"/>
    <col min="7929" max="7930" width="7" style="2" customWidth="1"/>
    <col min="7931" max="7932" width="7.54296875" style="2" customWidth="1"/>
    <col min="7933" max="7933" width="9.26953125" style="2" customWidth="1"/>
    <col min="7934" max="7934" width="9.453125" style="2" customWidth="1"/>
    <col min="7935" max="7935" width="7" style="2" customWidth="1"/>
    <col min="7936" max="7936" width="9" style="2" customWidth="1"/>
    <col min="7937" max="7937" width="7" style="2" customWidth="1"/>
    <col min="7938" max="7938" width="10.453125" style="2" customWidth="1"/>
    <col min="7939" max="7942" width="7" style="2" customWidth="1"/>
    <col min="7943" max="7943" width="8.54296875" style="2" customWidth="1"/>
    <col min="7944" max="7944" width="9.26953125" style="2" customWidth="1"/>
    <col min="7945" max="7945" width="11" style="2" customWidth="1"/>
    <col min="7946" max="7947" width="9.26953125" style="2" customWidth="1"/>
    <col min="7948" max="7948" width="16.26953125" style="2" bestFit="1" customWidth="1"/>
    <col min="7949" max="7949" width="14.54296875" style="2" bestFit="1" customWidth="1"/>
    <col min="7950" max="7950" width="15" style="2" bestFit="1" customWidth="1"/>
    <col min="7951" max="7951" width="8.7265625" style="2"/>
    <col min="7952" max="7952" width="14.453125" style="2" bestFit="1" customWidth="1"/>
    <col min="7953" max="8166" width="8.7265625" style="2"/>
    <col min="8167" max="8167" width="7.26953125" style="2" customWidth="1"/>
    <col min="8168" max="8168" width="13" style="2" bestFit="1" customWidth="1"/>
    <col min="8169" max="8169" width="9.26953125" style="2" customWidth="1"/>
    <col min="8170" max="8170" width="17.26953125" style="2" customWidth="1"/>
    <col min="8171" max="8171" width="9.26953125" style="2" customWidth="1"/>
    <col min="8172" max="8172" width="12" style="2" customWidth="1"/>
    <col min="8173" max="8173" width="9.26953125" style="2" customWidth="1"/>
    <col min="8174" max="8174" width="10.7265625" style="2" customWidth="1"/>
    <col min="8175" max="8175" width="11.453125" style="2" customWidth="1"/>
    <col min="8176" max="8176" width="12.54296875" style="2" customWidth="1"/>
    <col min="8177" max="8177" width="8.54296875" style="2" customWidth="1"/>
    <col min="8178" max="8178" width="9.453125" style="2" customWidth="1"/>
    <col min="8179" max="8179" width="11.54296875" style="2" customWidth="1"/>
    <col min="8180" max="8180" width="9.26953125" style="2" customWidth="1"/>
    <col min="8181" max="8181" width="7.54296875" style="2" customWidth="1"/>
    <col min="8182" max="8182" width="10" style="2" customWidth="1"/>
    <col min="8183" max="8183" width="11.26953125" style="2" customWidth="1"/>
    <col min="8184" max="8184" width="10" style="2" customWidth="1"/>
    <col min="8185" max="8186" width="7" style="2" customWidth="1"/>
    <col min="8187" max="8188" width="7.54296875" style="2" customWidth="1"/>
    <col min="8189" max="8189" width="9.26953125" style="2" customWidth="1"/>
    <col min="8190" max="8190" width="9.453125" style="2" customWidth="1"/>
    <col min="8191" max="8191" width="7" style="2" customWidth="1"/>
    <col min="8192" max="8192" width="9" style="2" customWidth="1"/>
    <col min="8193" max="8193" width="7" style="2" customWidth="1"/>
    <col min="8194" max="8194" width="10.453125" style="2" customWidth="1"/>
    <col min="8195" max="8198" width="7" style="2" customWidth="1"/>
    <col min="8199" max="8199" width="8.54296875" style="2" customWidth="1"/>
    <col min="8200" max="8200" width="9.26953125" style="2" customWidth="1"/>
    <col min="8201" max="8201" width="11" style="2" customWidth="1"/>
    <col min="8202" max="8203" width="9.26953125" style="2" customWidth="1"/>
    <col min="8204" max="8204" width="16.26953125" style="2" bestFit="1" customWidth="1"/>
    <col min="8205" max="8205" width="14.54296875" style="2" bestFit="1" customWidth="1"/>
    <col min="8206" max="8206" width="15" style="2" bestFit="1" customWidth="1"/>
    <col min="8207" max="8207" width="8.7265625" style="2"/>
    <col min="8208" max="8208" width="14.453125" style="2" bestFit="1" customWidth="1"/>
    <col min="8209" max="8422" width="8.7265625" style="2"/>
    <col min="8423" max="8423" width="7.26953125" style="2" customWidth="1"/>
    <col min="8424" max="8424" width="13" style="2" bestFit="1" customWidth="1"/>
    <col min="8425" max="8425" width="9.26953125" style="2" customWidth="1"/>
    <col min="8426" max="8426" width="17.26953125" style="2" customWidth="1"/>
    <col min="8427" max="8427" width="9.26953125" style="2" customWidth="1"/>
    <col min="8428" max="8428" width="12" style="2" customWidth="1"/>
    <col min="8429" max="8429" width="9.26953125" style="2" customWidth="1"/>
    <col min="8430" max="8430" width="10.7265625" style="2" customWidth="1"/>
    <col min="8431" max="8431" width="11.453125" style="2" customWidth="1"/>
    <col min="8432" max="8432" width="12.54296875" style="2" customWidth="1"/>
    <col min="8433" max="8433" width="8.54296875" style="2" customWidth="1"/>
    <col min="8434" max="8434" width="9.453125" style="2" customWidth="1"/>
    <col min="8435" max="8435" width="11.54296875" style="2" customWidth="1"/>
    <col min="8436" max="8436" width="9.26953125" style="2" customWidth="1"/>
    <col min="8437" max="8437" width="7.54296875" style="2" customWidth="1"/>
    <col min="8438" max="8438" width="10" style="2" customWidth="1"/>
    <col min="8439" max="8439" width="11.26953125" style="2" customWidth="1"/>
    <col min="8440" max="8440" width="10" style="2" customWidth="1"/>
    <col min="8441" max="8442" width="7" style="2" customWidth="1"/>
    <col min="8443" max="8444" width="7.54296875" style="2" customWidth="1"/>
    <col min="8445" max="8445" width="9.26953125" style="2" customWidth="1"/>
    <col min="8446" max="8446" width="9.453125" style="2" customWidth="1"/>
    <col min="8447" max="8447" width="7" style="2" customWidth="1"/>
    <col min="8448" max="8448" width="9" style="2" customWidth="1"/>
    <col min="8449" max="8449" width="7" style="2" customWidth="1"/>
    <col min="8450" max="8450" width="10.453125" style="2" customWidth="1"/>
    <col min="8451" max="8454" width="7" style="2" customWidth="1"/>
    <col min="8455" max="8455" width="8.54296875" style="2" customWidth="1"/>
    <col min="8456" max="8456" width="9.26953125" style="2" customWidth="1"/>
    <col min="8457" max="8457" width="11" style="2" customWidth="1"/>
    <col min="8458" max="8459" width="9.26953125" style="2" customWidth="1"/>
    <col min="8460" max="8460" width="16.26953125" style="2" bestFit="1" customWidth="1"/>
    <col min="8461" max="8461" width="14.54296875" style="2" bestFit="1" customWidth="1"/>
    <col min="8462" max="8462" width="15" style="2" bestFit="1" customWidth="1"/>
    <col min="8463" max="8463" width="8.7265625" style="2"/>
    <col min="8464" max="8464" width="14.453125" style="2" bestFit="1" customWidth="1"/>
    <col min="8465" max="8678" width="8.7265625" style="2"/>
    <col min="8679" max="8679" width="7.26953125" style="2" customWidth="1"/>
    <col min="8680" max="8680" width="13" style="2" bestFit="1" customWidth="1"/>
    <col min="8681" max="8681" width="9.26953125" style="2" customWidth="1"/>
    <col min="8682" max="8682" width="17.26953125" style="2" customWidth="1"/>
    <col min="8683" max="8683" width="9.26953125" style="2" customWidth="1"/>
    <col min="8684" max="8684" width="12" style="2" customWidth="1"/>
    <col min="8685" max="8685" width="9.26953125" style="2" customWidth="1"/>
    <col min="8686" max="8686" width="10.7265625" style="2" customWidth="1"/>
    <col min="8687" max="8687" width="11.453125" style="2" customWidth="1"/>
    <col min="8688" max="8688" width="12.54296875" style="2" customWidth="1"/>
    <col min="8689" max="8689" width="8.54296875" style="2" customWidth="1"/>
    <col min="8690" max="8690" width="9.453125" style="2" customWidth="1"/>
    <col min="8691" max="8691" width="11.54296875" style="2" customWidth="1"/>
    <col min="8692" max="8692" width="9.26953125" style="2" customWidth="1"/>
    <col min="8693" max="8693" width="7.54296875" style="2" customWidth="1"/>
    <col min="8694" max="8694" width="10" style="2" customWidth="1"/>
    <col min="8695" max="8695" width="11.26953125" style="2" customWidth="1"/>
    <col min="8696" max="8696" width="10" style="2" customWidth="1"/>
    <col min="8697" max="8698" width="7" style="2" customWidth="1"/>
    <col min="8699" max="8700" width="7.54296875" style="2" customWidth="1"/>
    <col min="8701" max="8701" width="9.26953125" style="2" customWidth="1"/>
    <col min="8702" max="8702" width="9.453125" style="2" customWidth="1"/>
    <col min="8703" max="8703" width="7" style="2" customWidth="1"/>
    <col min="8704" max="8704" width="9" style="2" customWidth="1"/>
    <col min="8705" max="8705" width="7" style="2" customWidth="1"/>
    <col min="8706" max="8706" width="10.453125" style="2" customWidth="1"/>
    <col min="8707" max="8710" width="7" style="2" customWidth="1"/>
    <col min="8711" max="8711" width="8.54296875" style="2" customWidth="1"/>
    <col min="8712" max="8712" width="9.26953125" style="2" customWidth="1"/>
    <col min="8713" max="8713" width="11" style="2" customWidth="1"/>
    <col min="8714" max="8715" width="9.26953125" style="2" customWidth="1"/>
    <col min="8716" max="8716" width="16.26953125" style="2" bestFit="1" customWidth="1"/>
    <col min="8717" max="8717" width="14.54296875" style="2" bestFit="1" customWidth="1"/>
    <col min="8718" max="8718" width="15" style="2" bestFit="1" customWidth="1"/>
    <col min="8719" max="8719" width="8.7265625" style="2"/>
    <col min="8720" max="8720" width="14.453125" style="2" bestFit="1" customWidth="1"/>
    <col min="8721" max="8934" width="8.7265625" style="2"/>
    <col min="8935" max="8935" width="7.26953125" style="2" customWidth="1"/>
    <col min="8936" max="8936" width="13" style="2" bestFit="1" customWidth="1"/>
    <col min="8937" max="8937" width="9.26953125" style="2" customWidth="1"/>
    <col min="8938" max="8938" width="17.26953125" style="2" customWidth="1"/>
    <col min="8939" max="8939" width="9.26953125" style="2" customWidth="1"/>
    <col min="8940" max="8940" width="12" style="2" customWidth="1"/>
    <col min="8941" max="8941" width="9.26953125" style="2" customWidth="1"/>
    <col min="8942" max="8942" width="10.7265625" style="2" customWidth="1"/>
    <col min="8943" max="8943" width="11.453125" style="2" customWidth="1"/>
    <col min="8944" max="8944" width="12.54296875" style="2" customWidth="1"/>
    <col min="8945" max="8945" width="8.54296875" style="2" customWidth="1"/>
    <col min="8946" max="8946" width="9.453125" style="2" customWidth="1"/>
    <col min="8947" max="8947" width="11.54296875" style="2" customWidth="1"/>
    <col min="8948" max="8948" width="9.26953125" style="2" customWidth="1"/>
    <col min="8949" max="8949" width="7.54296875" style="2" customWidth="1"/>
    <col min="8950" max="8950" width="10" style="2" customWidth="1"/>
    <col min="8951" max="8951" width="11.26953125" style="2" customWidth="1"/>
    <col min="8952" max="8952" width="10" style="2" customWidth="1"/>
    <col min="8953" max="8954" width="7" style="2" customWidth="1"/>
    <col min="8955" max="8956" width="7.54296875" style="2" customWidth="1"/>
    <col min="8957" max="8957" width="9.26953125" style="2" customWidth="1"/>
    <col min="8958" max="8958" width="9.453125" style="2" customWidth="1"/>
    <col min="8959" max="8959" width="7" style="2" customWidth="1"/>
    <col min="8960" max="8960" width="9" style="2" customWidth="1"/>
    <col min="8961" max="8961" width="7" style="2" customWidth="1"/>
    <col min="8962" max="8962" width="10.453125" style="2" customWidth="1"/>
    <col min="8963" max="8966" width="7" style="2" customWidth="1"/>
    <col min="8967" max="8967" width="8.54296875" style="2" customWidth="1"/>
    <col min="8968" max="8968" width="9.26953125" style="2" customWidth="1"/>
    <col min="8969" max="8969" width="11" style="2" customWidth="1"/>
    <col min="8970" max="8971" width="9.26953125" style="2" customWidth="1"/>
    <col min="8972" max="8972" width="16.26953125" style="2" bestFit="1" customWidth="1"/>
    <col min="8973" max="8973" width="14.54296875" style="2" bestFit="1" customWidth="1"/>
    <col min="8974" max="8974" width="15" style="2" bestFit="1" customWidth="1"/>
    <col min="8975" max="8975" width="8.7265625" style="2"/>
    <col min="8976" max="8976" width="14.453125" style="2" bestFit="1" customWidth="1"/>
    <col min="8977" max="9190" width="8.7265625" style="2"/>
    <col min="9191" max="9191" width="7.26953125" style="2" customWidth="1"/>
    <col min="9192" max="9192" width="13" style="2" bestFit="1" customWidth="1"/>
    <col min="9193" max="9193" width="9.26953125" style="2" customWidth="1"/>
    <col min="9194" max="9194" width="17.26953125" style="2" customWidth="1"/>
    <col min="9195" max="9195" width="9.26953125" style="2" customWidth="1"/>
    <col min="9196" max="9196" width="12" style="2" customWidth="1"/>
    <col min="9197" max="9197" width="9.26953125" style="2" customWidth="1"/>
    <col min="9198" max="9198" width="10.7265625" style="2" customWidth="1"/>
    <col min="9199" max="9199" width="11.453125" style="2" customWidth="1"/>
    <col min="9200" max="9200" width="12.54296875" style="2" customWidth="1"/>
    <col min="9201" max="9201" width="8.54296875" style="2" customWidth="1"/>
    <col min="9202" max="9202" width="9.453125" style="2" customWidth="1"/>
    <col min="9203" max="9203" width="11.54296875" style="2" customWidth="1"/>
    <col min="9204" max="9204" width="9.26953125" style="2" customWidth="1"/>
    <col min="9205" max="9205" width="7.54296875" style="2" customWidth="1"/>
    <col min="9206" max="9206" width="10" style="2" customWidth="1"/>
    <col min="9207" max="9207" width="11.26953125" style="2" customWidth="1"/>
    <col min="9208" max="9208" width="10" style="2" customWidth="1"/>
    <col min="9209" max="9210" width="7" style="2" customWidth="1"/>
    <col min="9211" max="9212" width="7.54296875" style="2" customWidth="1"/>
    <col min="9213" max="9213" width="9.26953125" style="2" customWidth="1"/>
    <col min="9214" max="9214" width="9.453125" style="2" customWidth="1"/>
    <col min="9215" max="9215" width="7" style="2" customWidth="1"/>
    <col min="9216" max="9216" width="9" style="2" customWidth="1"/>
    <col min="9217" max="9217" width="7" style="2" customWidth="1"/>
    <col min="9218" max="9218" width="10.453125" style="2" customWidth="1"/>
    <col min="9219" max="9222" width="7" style="2" customWidth="1"/>
    <col min="9223" max="9223" width="8.54296875" style="2" customWidth="1"/>
    <col min="9224" max="9224" width="9.26953125" style="2" customWidth="1"/>
    <col min="9225" max="9225" width="11" style="2" customWidth="1"/>
    <col min="9226" max="9227" width="9.26953125" style="2" customWidth="1"/>
    <col min="9228" max="9228" width="16.26953125" style="2" bestFit="1" customWidth="1"/>
    <col min="9229" max="9229" width="14.54296875" style="2" bestFit="1" customWidth="1"/>
    <col min="9230" max="9230" width="15" style="2" bestFit="1" customWidth="1"/>
    <col min="9231" max="9231" width="8.7265625" style="2"/>
    <col min="9232" max="9232" width="14.453125" style="2" bestFit="1" customWidth="1"/>
    <col min="9233" max="9446" width="8.7265625" style="2"/>
    <col min="9447" max="9447" width="7.26953125" style="2" customWidth="1"/>
    <col min="9448" max="9448" width="13" style="2" bestFit="1" customWidth="1"/>
    <col min="9449" max="9449" width="9.26953125" style="2" customWidth="1"/>
    <col min="9450" max="9450" width="17.26953125" style="2" customWidth="1"/>
    <col min="9451" max="9451" width="9.26953125" style="2" customWidth="1"/>
    <col min="9452" max="9452" width="12" style="2" customWidth="1"/>
    <col min="9453" max="9453" width="9.26953125" style="2" customWidth="1"/>
    <col min="9454" max="9454" width="10.7265625" style="2" customWidth="1"/>
    <col min="9455" max="9455" width="11.453125" style="2" customWidth="1"/>
    <col min="9456" max="9456" width="12.54296875" style="2" customWidth="1"/>
    <col min="9457" max="9457" width="8.54296875" style="2" customWidth="1"/>
    <col min="9458" max="9458" width="9.453125" style="2" customWidth="1"/>
    <col min="9459" max="9459" width="11.54296875" style="2" customWidth="1"/>
    <col min="9460" max="9460" width="9.26953125" style="2" customWidth="1"/>
    <col min="9461" max="9461" width="7.54296875" style="2" customWidth="1"/>
    <col min="9462" max="9462" width="10" style="2" customWidth="1"/>
    <col min="9463" max="9463" width="11.26953125" style="2" customWidth="1"/>
    <col min="9464" max="9464" width="10" style="2" customWidth="1"/>
    <col min="9465" max="9466" width="7" style="2" customWidth="1"/>
    <col min="9467" max="9468" width="7.54296875" style="2" customWidth="1"/>
    <col min="9469" max="9469" width="9.26953125" style="2" customWidth="1"/>
    <col min="9470" max="9470" width="9.453125" style="2" customWidth="1"/>
    <col min="9471" max="9471" width="7" style="2" customWidth="1"/>
    <col min="9472" max="9472" width="9" style="2" customWidth="1"/>
    <col min="9473" max="9473" width="7" style="2" customWidth="1"/>
    <col min="9474" max="9474" width="10.453125" style="2" customWidth="1"/>
    <col min="9475" max="9478" width="7" style="2" customWidth="1"/>
    <col min="9479" max="9479" width="8.54296875" style="2" customWidth="1"/>
    <col min="9480" max="9480" width="9.26953125" style="2" customWidth="1"/>
    <col min="9481" max="9481" width="11" style="2" customWidth="1"/>
    <col min="9482" max="9483" width="9.26953125" style="2" customWidth="1"/>
    <col min="9484" max="9484" width="16.26953125" style="2" bestFit="1" customWidth="1"/>
    <col min="9485" max="9485" width="14.54296875" style="2" bestFit="1" customWidth="1"/>
    <col min="9486" max="9486" width="15" style="2" bestFit="1" customWidth="1"/>
    <col min="9487" max="9487" width="8.7265625" style="2"/>
    <col min="9488" max="9488" width="14.453125" style="2" bestFit="1" customWidth="1"/>
    <col min="9489" max="9702" width="8.7265625" style="2"/>
    <col min="9703" max="9703" width="7.26953125" style="2" customWidth="1"/>
    <col min="9704" max="9704" width="13" style="2" bestFit="1" customWidth="1"/>
    <col min="9705" max="9705" width="9.26953125" style="2" customWidth="1"/>
    <col min="9706" max="9706" width="17.26953125" style="2" customWidth="1"/>
    <col min="9707" max="9707" width="9.26953125" style="2" customWidth="1"/>
    <col min="9708" max="9708" width="12" style="2" customWidth="1"/>
    <col min="9709" max="9709" width="9.26953125" style="2" customWidth="1"/>
    <col min="9710" max="9710" width="10.7265625" style="2" customWidth="1"/>
    <col min="9711" max="9711" width="11.453125" style="2" customWidth="1"/>
    <col min="9712" max="9712" width="12.54296875" style="2" customWidth="1"/>
    <col min="9713" max="9713" width="8.54296875" style="2" customWidth="1"/>
    <col min="9714" max="9714" width="9.453125" style="2" customWidth="1"/>
    <col min="9715" max="9715" width="11.54296875" style="2" customWidth="1"/>
    <col min="9716" max="9716" width="9.26953125" style="2" customWidth="1"/>
    <col min="9717" max="9717" width="7.54296875" style="2" customWidth="1"/>
    <col min="9718" max="9718" width="10" style="2" customWidth="1"/>
    <col min="9719" max="9719" width="11.26953125" style="2" customWidth="1"/>
    <col min="9720" max="9720" width="10" style="2" customWidth="1"/>
    <col min="9721" max="9722" width="7" style="2" customWidth="1"/>
    <col min="9723" max="9724" width="7.54296875" style="2" customWidth="1"/>
    <col min="9725" max="9725" width="9.26953125" style="2" customWidth="1"/>
    <col min="9726" max="9726" width="9.453125" style="2" customWidth="1"/>
    <col min="9727" max="9727" width="7" style="2" customWidth="1"/>
    <col min="9728" max="9728" width="9" style="2" customWidth="1"/>
    <col min="9729" max="9729" width="7" style="2" customWidth="1"/>
    <col min="9730" max="9730" width="10.453125" style="2" customWidth="1"/>
    <col min="9731" max="9734" width="7" style="2" customWidth="1"/>
    <col min="9735" max="9735" width="8.54296875" style="2" customWidth="1"/>
    <col min="9736" max="9736" width="9.26953125" style="2" customWidth="1"/>
    <col min="9737" max="9737" width="11" style="2" customWidth="1"/>
    <col min="9738" max="9739" width="9.26953125" style="2" customWidth="1"/>
    <col min="9740" max="9740" width="16.26953125" style="2" bestFit="1" customWidth="1"/>
    <col min="9741" max="9741" width="14.54296875" style="2" bestFit="1" customWidth="1"/>
    <col min="9742" max="9742" width="15" style="2" bestFit="1" customWidth="1"/>
    <col min="9743" max="9743" width="8.7265625" style="2"/>
    <col min="9744" max="9744" width="14.453125" style="2" bestFit="1" customWidth="1"/>
    <col min="9745" max="9958" width="8.7265625" style="2"/>
    <col min="9959" max="9959" width="7.26953125" style="2" customWidth="1"/>
    <col min="9960" max="9960" width="13" style="2" bestFit="1" customWidth="1"/>
    <col min="9961" max="9961" width="9.26953125" style="2" customWidth="1"/>
    <col min="9962" max="9962" width="17.26953125" style="2" customWidth="1"/>
    <col min="9963" max="9963" width="9.26953125" style="2" customWidth="1"/>
    <col min="9964" max="9964" width="12" style="2" customWidth="1"/>
    <col min="9965" max="9965" width="9.26953125" style="2" customWidth="1"/>
    <col min="9966" max="9966" width="10.7265625" style="2" customWidth="1"/>
    <col min="9967" max="9967" width="11.453125" style="2" customWidth="1"/>
    <col min="9968" max="9968" width="12.54296875" style="2" customWidth="1"/>
    <col min="9969" max="9969" width="8.54296875" style="2" customWidth="1"/>
    <col min="9970" max="9970" width="9.453125" style="2" customWidth="1"/>
    <col min="9971" max="9971" width="11.54296875" style="2" customWidth="1"/>
    <col min="9972" max="9972" width="9.26953125" style="2" customWidth="1"/>
    <col min="9973" max="9973" width="7.54296875" style="2" customWidth="1"/>
    <col min="9974" max="9974" width="10" style="2" customWidth="1"/>
    <col min="9975" max="9975" width="11.26953125" style="2" customWidth="1"/>
    <col min="9976" max="9976" width="10" style="2" customWidth="1"/>
    <col min="9977" max="9978" width="7" style="2" customWidth="1"/>
    <col min="9979" max="9980" width="7.54296875" style="2" customWidth="1"/>
    <col min="9981" max="9981" width="9.26953125" style="2" customWidth="1"/>
    <col min="9982" max="9982" width="9.453125" style="2" customWidth="1"/>
    <col min="9983" max="9983" width="7" style="2" customWidth="1"/>
    <col min="9984" max="9984" width="9" style="2" customWidth="1"/>
    <col min="9985" max="9985" width="7" style="2" customWidth="1"/>
    <col min="9986" max="9986" width="10.453125" style="2" customWidth="1"/>
    <col min="9987" max="9990" width="7" style="2" customWidth="1"/>
    <col min="9991" max="9991" width="8.54296875" style="2" customWidth="1"/>
    <col min="9992" max="9992" width="9.26953125" style="2" customWidth="1"/>
    <col min="9993" max="9993" width="11" style="2" customWidth="1"/>
    <col min="9994" max="9995" width="9.26953125" style="2" customWidth="1"/>
    <col min="9996" max="9996" width="16.26953125" style="2" bestFit="1" customWidth="1"/>
    <col min="9997" max="9997" width="14.54296875" style="2" bestFit="1" customWidth="1"/>
    <col min="9998" max="9998" width="15" style="2" bestFit="1" customWidth="1"/>
    <col min="9999" max="9999" width="8.7265625" style="2"/>
    <col min="10000" max="10000" width="14.453125" style="2" bestFit="1" customWidth="1"/>
    <col min="10001" max="10214" width="8.7265625" style="2"/>
    <col min="10215" max="10215" width="7.26953125" style="2" customWidth="1"/>
    <col min="10216" max="10216" width="13" style="2" bestFit="1" customWidth="1"/>
    <col min="10217" max="10217" width="9.26953125" style="2" customWidth="1"/>
    <col min="10218" max="10218" width="17.26953125" style="2" customWidth="1"/>
    <col min="10219" max="10219" width="9.26953125" style="2" customWidth="1"/>
    <col min="10220" max="10220" width="12" style="2" customWidth="1"/>
    <col min="10221" max="10221" width="9.26953125" style="2" customWidth="1"/>
    <col min="10222" max="10222" width="10.7265625" style="2" customWidth="1"/>
    <col min="10223" max="10223" width="11.453125" style="2" customWidth="1"/>
    <col min="10224" max="10224" width="12.54296875" style="2" customWidth="1"/>
    <col min="10225" max="10225" width="8.54296875" style="2" customWidth="1"/>
    <col min="10226" max="10226" width="9.453125" style="2" customWidth="1"/>
    <col min="10227" max="10227" width="11.54296875" style="2" customWidth="1"/>
    <col min="10228" max="10228" width="9.26953125" style="2" customWidth="1"/>
    <col min="10229" max="10229" width="7.54296875" style="2" customWidth="1"/>
    <col min="10230" max="10230" width="10" style="2" customWidth="1"/>
    <col min="10231" max="10231" width="11.26953125" style="2" customWidth="1"/>
    <col min="10232" max="10232" width="10" style="2" customWidth="1"/>
    <col min="10233" max="10234" width="7" style="2" customWidth="1"/>
    <col min="10235" max="10236" width="7.54296875" style="2" customWidth="1"/>
    <col min="10237" max="10237" width="9.26953125" style="2" customWidth="1"/>
    <col min="10238" max="10238" width="9.453125" style="2" customWidth="1"/>
    <col min="10239" max="10239" width="7" style="2" customWidth="1"/>
    <col min="10240" max="10240" width="9" style="2" customWidth="1"/>
    <col min="10241" max="10241" width="7" style="2" customWidth="1"/>
    <col min="10242" max="10242" width="10.453125" style="2" customWidth="1"/>
    <col min="10243" max="10246" width="7" style="2" customWidth="1"/>
    <col min="10247" max="10247" width="8.54296875" style="2" customWidth="1"/>
    <col min="10248" max="10248" width="9.26953125" style="2" customWidth="1"/>
    <col min="10249" max="10249" width="11" style="2" customWidth="1"/>
    <col min="10250" max="10251" width="9.26953125" style="2" customWidth="1"/>
    <col min="10252" max="10252" width="16.26953125" style="2" bestFit="1" customWidth="1"/>
    <col min="10253" max="10253" width="14.54296875" style="2" bestFit="1" customWidth="1"/>
    <col min="10254" max="10254" width="15" style="2" bestFit="1" customWidth="1"/>
    <col min="10255" max="10255" width="8.7265625" style="2"/>
    <col min="10256" max="10256" width="14.453125" style="2" bestFit="1" customWidth="1"/>
    <col min="10257" max="10470" width="8.7265625" style="2"/>
    <col min="10471" max="10471" width="7.26953125" style="2" customWidth="1"/>
    <col min="10472" max="10472" width="13" style="2" bestFit="1" customWidth="1"/>
    <col min="10473" max="10473" width="9.26953125" style="2" customWidth="1"/>
    <col min="10474" max="10474" width="17.26953125" style="2" customWidth="1"/>
    <col min="10475" max="10475" width="9.26953125" style="2" customWidth="1"/>
    <col min="10476" max="10476" width="12" style="2" customWidth="1"/>
    <col min="10477" max="10477" width="9.26953125" style="2" customWidth="1"/>
    <col min="10478" max="10478" width="10.7265625" style="2" customWidth="1"/>
    <col min="10479" max="10479" width="11.453125" style="2" customWidth="1"/>
    <col min="10480" max="10480" width="12.54296875" style="2" customWidth="1"/>
    <col min="10481" max="10481" width="8.54296875" style="2" customWidth="1"/>
    <col min="10482" max="10482" width="9.453125" style="2" customWidth="1"/>
    <col min="10483" max="10483" width="11.54296875" style="2" customWidth="1"/>
    <col min="10484" max="10484" width="9.26953125" style="2" customWidth="1"/>
    <col min="10485" max="10485" width="7.54296875" style="2" customWidth="1"/>
    <col min="10486" max="10486" width="10" style="2" customWidth="1"/>
    <col min="10487" max="10487" width="11.26953125" style="2" customWidth="1"/>
    <col min="10488" max="10488" width="10" style="2" customWidth="1"/>
    <col min="10489" max="10490" width="7" style="2" customWidth="1"/>
    <col min="10491" max="10492" width="7.54296875" style="2" customWidth="1"/>
    <col min="10493" max="10493" width="9.26953125" style="2" customWidth="1"/>
    <col min="10494" max="10494" width="9.453125" style="2" customWidth="1"/>
    <col min="10495" max="10495" width="7" style="2" customWidth="1"/>
    <col min="10496" max="10496" width="9" style="2" customWidth="1"/>
    <col min="10497" max="10497" width="7" style="2" customWidth="1"/>
    <col min="10498" max="10498" width="10.453125" style="2" customWidth="1"/>
    <col min="10499" max="10502" width="7" style="2" customWidth="1"/>
    <col min="10503" max="10503" width="8.54296875" style="2" customWidth="1"/>
    <col min="10504" max="10504" width="9.26953125" style="2" customWidth="1"/>
    <col min="10505" max="10505" width="11" style="2" customWidth="1"/>
    <col min="10506" max="10507" width="9.26953125" style="2" customWidth="1"/>
    <col min="10508" max="10508" width="16.26953125" style="2" bestFit="1" customWidth="1"/>
    <col min="10509" max="10509" width="14.54296875" style="2" bestFit="1" customWidth="1"/>
    <col min="10510" max="10510" width="15" style="2" bestFit="1" customWidth="1"/>
    <col min="10511" max="10511" width="8.7265625" style="2"/>
    <col min="10512" max="10512" width="14.453125" style="2" bestFit="1" customWidth="1"/>
    <col min="10513" max="10726" width="8.7265625" style="2"/>
    <col min="10727" max="10727" width="7.26953125" style="2" customWidth="1"/>
    <col min="10728" max="10728" width="13" style="2" bestFit="1" customWidth="1"/>
    <col min="10729" max="10729" width="9.26953125" style="2" customWidth="1"/>
    <col min="10730" max="10730" width="17.26953125" style="2" customWidth="1"/>
    <col min="10731" max="10731" width="9.26953125" style="2" customWidth="1"/>
    <col min="10732" max="10732" width="12" style="2" customWidth="1"/>
    <col min="10733" max="10733" width="9.26953125" style="2" customWidth="1"/>
    <col min="10734" max="10734" width="10.7265625" style="2" customWidth="1"/>
    <col min="10735" max="10735" width="11.453125" style="2" customWidth="1"/>
    <col min="10736" max="10736" width="12.54296875" style="2" customWidth="1"/>
    <col min="10737" max="10737" width="8.54296875" style="2" customWidth="1"/>
    <col min="10738" max="10738" width="9.453125" style="2" customWidth="1"/>
    <col min="10739" max="10739" width="11.54296875" style="2" customWidth="1"/>
    <col min="10740" max="10740" width="9.26953125" style="2" customWidth="1"/>
    <col min="10741" max="10741" width="7.54296875" style="2" customWidth="1"/>
    <col min="10742" max="10742" width="10" style="2" customWidth="1"/>
    <col min="10743" max="10743" width="11.26953125" style="2" customWidth="1"/>
    <col min="10744" max="10744" width="10" style="2" customWidth="1"/>
    <col min="10745" max="10746" width="7" style="2" customWidth="1"/>
    <col min="10747" max="10748" width="7.54296875" style="2" customWidth="1"/>
    <col min="10749" max="10749" width="9.26953125" style="2" customWidth="1"/>
    <col min="10750" max="10750" width="9.453125" style="2" customWidth="1"/>
    <col min="10751" max="10751" width="7" style="2" customWidth="1"/>
    <col min="10752" max="10752" width="9" style="2" customWidth="1"/>
    <col min="10753" max="10753" width="7" style="2" customWidth="1"/>
    <col min="10754" max="10754" width="10.453125" style="2" customWidth="1"/>
    <col min="10755" max="10758" width="7" style="2" customWidth="1"/>
    <col min="10759" max="10759" width="8.54296875" style="2" customWidth="1"/>
    <col min="10760" max="10760" width="9.26953125" style="2" customWidth="1"/>
    <col min="10761" max="10761" width="11" style="2" customWidth="1"/>
    <col min="10762" max="10763" width="9.26953125" style="2" customWidth="1"/>
    <col min="10764" max="10764" width="16.26953125" style="2" bestFit="1" customWidth="1"/>
    <col min="10765" max="10765" width="14.54296875" style="2" bestFit="1" customWidth="1"/>
    <col min="10766" max="10766" width="15" style="2" bestFit="1" customWidth="1"/>
    <col min="10767" max="10767" width="8.7265625" style="2"/>
    <col min="10768" max="10768" width="14.453125" style="2" bestFit="1" customWidth="1"/>
    <col min="10769" max="10982" width="8.7265625" style="2"/>
    <col min="10983" max="10983" width="7.26953125" style="2" customWidth="1"/>
    <col min="10984" max="10984" width="13" style="2" bestFit="1" customWidth="1"/>
    <col min="10985" max="10985" width="9.26953125" style="2" customWidth="1"/>
    <col min="10986" max="10986" width="17.26953125" style="2" customWidth="1"/>
    <col min="10987" max="10987" width="9.26953125" style="2" customWidth="1"/>
    <col min="10988" max="10988" width="12" style="2" customWidth="1"/>
    <col min="10989" max="10989" width="9.26953125" style="2" customWidth="1"/>
    <col min="10990" max="10990" width="10.7265625" style="2" customWidth="1"/>
    <col min="10991" max="10991" width="11.453125" style="2" customWidth="1"/>
    <col min="10992" max="10992" width="12.54296875" style="2" customWidth="1"/>
    <col min="10993" max="10993" width="8.54296875" style="2" customWidth="1"/>
    <col min="10994" max="10994" width="9.453125" style="2" customWidth="1"/>
    <col min="10995" max="10995" width="11.54296875" style="2" customWidth="1"/>
    <col min="10996" max="10996" width="9.26953125" style="2" customWidth="1"/>
    <col min="10997" max="10997" width="7.54296875" style="2" customWidth="1"/>
    <col min="10998" max="10998" width="10" style="2" customWidth="1"/>
    <col min="10999" max="10999" width="11.26953125" style="2" customWidth="1"/>
    <col min="11000" max="11000" width="10" style="2" customWidth="1"/>
    <col min="11001" max="11002" width="7" style="2" customWidth="1"/>
    <col min="11003" max="11004" width="7.54296875" style="2" customWidth="1"/>
    <col min="11005" max="11005" width="9.26953125" style="2" customWidth="1"/>
    <col min="11006" max="11006" width="9.453125" style="2" customWidth="1"/>
    <col min="11007" max="11007" width="7" style="2" customWidth="1"/>
    <col min="11008" max="11008" width="9" style="2" customWidth="1"/>
    <col min="11009" max="11009" width="7" style="2" customWidth="1"/>
    <col min="11010" max="11010" width="10.453125" style="2" customWidth="1"/>
    <col min="11011" max="11014" width="7" style="2" customWidth="1"/>
    <col min="11015" max="11015" width="8.54296875" style="2" customWidth="1"/>
    <col min="11016" max="11016" width="9.26953125" style="2" customWidth="1"/>
    <col min="11017" max="11017" width="11" style="2" customWidth="1"/>
    <col min="11018" max="11019" width="9.26953125" style="2" customWidth="1"/>
    <col min="11020" max="11020" width="16.26953125" style="2" bestFit="1" customWidth="1"/>
    <col min="11021" max="11021" width="14.54296875" style="2" bestFit="1" customWidth="1"/>
    <col min="11022" max="11022" width="15" style="2" bestFit="1" customWidth="1"/>
    <col min="11023" max="11023" width="8.7265625" style="2"/>
    <col min="11024" max="11024" width="14.453125" style="2" bestFit="1" customWidth="1"/>
    <col min="11025" max="11238" width="8.7265625" style="2"/>
    <col min="11239" max="11239" width="7.26953125" style="2" customWidth="1"/>
    <col min="11240" max="11240" width="13" style="2" bestFit="1" customWidth="1"/>
    <col min="11241" max="11241" width="9.26953125" style="2" customWidth="1"/>
    <col min="11242" max="11242" width="17.26953125" style="2" customWidth="1"/>
    <col min="11243" max="11243" width="9.26953125" style="2" customWidth="1"/>
    <col min="11244" max="11244" width="12" style="2" customWidth="1"/>
    <col min="11245" max="11245" width="9.26953125" style="2" customWidth="1"/>
    <col min="11246" max="11246" width="10.7265625" style="2" customWidth="1"/>
    <col min="11247" max="11247" width="11.453125" style="2" customWidth="1"/>
    <col min="11248" max="11248" width="12.54296875" style="2" customWidth="1"/>
    <col min="11249" max="11249" width="8.54296875" style="2" customWidth="1"/>
    <col min="11250" max="11250" width="9.453125" style="2" customWidth="1"/>
    <col min="11251" max="11251" width="11.54296875" style="2" customWidth="1"/>
    <col min="11252" max="11252" width="9.26953125" style="2" customWidth="1"/>
    <col min="11253" max="11253" width="7.54296875" style="2" customWidth="1"/>
    <col min="11254" max="11254" width="10" style="2" customWidth="1"/>
    <col min="11255" max="11255" width="11.26953125" style="2" customWidth="1"/>
    <col min="11256" max="11256" width="10" style="2" customWidth="1"/>
    <col min="11257" max="11258" width="7" style="2" customWidth="1"/>
    <col min="11259" max="11260" width="7.54296875" style="2" customWidth="1"/>
    <col min="11261" max="11261" width="9.26953125" style="2" customWidth="1"/>
    <col min="11262" max="11262" width="9.453125" style="2" customWidth="1"/>
    <col min="11263" max="11263" width="7" style="2" customWidth="1"/>
    <col min="11264" max="11264" width="9" style="2" customWidth="1"/>
    <col min="11265" max="11265" width="7" style="2" customWidth="1"/>
    <col min="11266" max="11266" width="10.453125" style="2" customWidth="1"/>
    <col min="11267" max="11270" width="7" style="2" customWidth="1"/>
    <col min="11271" max="11271" width="8.54296875" style="2" customWidth="1"/>
    <col min="11272" max="11272" width="9.26953125" style="2" customWidth="1"/>
    <col min="11273" max="11273" width="11" style="2" customWidth="1"/>
    <col min="11274" max="11275" width="9.26953125" style="2" customWidth="1"/>
    <col min="11276" max="11276" width="16.26953125" style="2" bestFit="1" customWidth="1"/>
    <col min="11277" max="11277" width="14.54296875" style="2" bestFit="1" customWidth="1"/>
    <col min="11278" max="11278" width="15" style="2" bestFit="1" customWidth="1"/>
    <col min="11279" max="11279" width="8.7265625" style="2"/>
    <col min="11280" max="11280" width="14.453125" style="2" bestFit="1" customWidth="1"/>
    <col min="11281" max="11494" width="8.7265625" style="2"/>
    <col min="11495" max="11495" width="7.26953125" style="2" customWidth="1"/>
    <col min="11496" max="11496" width="13" style="2" bestFit="1" customWidth="1"/>
    <col min="11497" max="11497" width="9.26953125" style="2" customWidth="1"/>
    <col min="11498" max="11498" width="17.26953125" style="2" customWidth="1"/>
    <col min="11499" max="11499" width="9.26953125" style="2" customWidth="1"/>
    <col min="11500" max="11500" width="12" style="2" customWidth="1"/>
    <col min="11501" max="11501" width="9.26953125" style="2" customWidth="1"/>
    <col min="11502" max="11502" width="10.7265625" style="2" customWidth="1"/>
    <col min="11503" max="11503" width="11.453125" style="2" customWidth="1"/>
    <col min="11504" max="11504" width="12.54296875" style="2" customWidth="1"/>
    <col min="11505" max="11505" width="8.54296875" style="2" customWidth="1"/>
    <col min="11506" max="11506" width="9.453125" style="2" customWidth="1"/>
    <col min="11507" max="11507" width="11.54296875" style="2" customWidth="1"/>
    <col min="11508" max="11508" width="9.26953125" style="2" customWidth="1"/>
    <col min="11509" max="11509" width="7.54296875" style="2" customWidth="1"/>
    <col min="11510" max="11510" width="10" style="2" customWidth="1"/>
    <col min="11511" max="11511" width="11.26953125" style="2" customWidth="1"/>
    <col min="11512" max="11512" width="10" style="2" customWidth="1"/>
    <col min="11513" max="11514" width="7" style="2" customWidth="1"/>
    <col min="11515" max="11516" width="7.54296875" style="2" customWidth="1"/>
    <col min="11517" max="11517" width="9.26953125" style="2" customWidth="1"/>
    <col min="11518" max="11518" width="9.453125" style="2" customWidth="1"/>
    <col min="11519" max="11519" width="7" style="2" customWidth="1"/>
    <col min="11520" max="11520" width="9" style="2" customWidth="1"/>
    <col min="11521" max="11521" width="7" style="2" customWidth="1"/>
    <col min="11522" max="11522" width="10.453125" style="2" customWidth="1"/>
    <col min="11523" max="11526" width="7" style="2" customWidth="1"/>
    <col min="11527" max="11527" width="8.54296875" style="2" customWidth="1"/>
    <col min="11528" max="11528" width="9.26953125" style="2" customWidth="1"/>
    <col min="11529" max="11529" width="11" style="2" customWidth="1"/>
    <col min="11530" max="11531" width="9.26953125" style="2" customWidth="1"/>
    <col min="11532" max="11532" width="16.26953125" style="2" bestFit="1" customWidth="1"/>
    <col min="11533" max="11533" width="14.54296875" style="2" bestFit="1" customWidth="1"/>
    <col min="11534" max="11534" width="15" style="2" bestFit="1" customWidth="1"/>
    <col min="11535" max="11535" width="8.7265625" style="2"/>
    <col min="11536" max="11536" width="14.453125" style="2" bestFit="1" customWidth="1"/>
    <col min="11537" max="11750" width="8.7265625" style="2"/>
    <col min="11751" max="11751" width="7.26953125" style="2" customWidth="1"/>
    <col min="11752" max="11752" width="13" style="2" bestFit="1" customWidth="1"/>
    <col min="11753" max="11753" width="9.26953125" style="2" customWidth="1"/>
    <col min="11754" max="11754" width="17.26953125" style="2" customWidth="1"/>
    <col min="11755" max="11755" width="9.26953125" style="2" customWidth="1"/>
    <col min="11756" max="11756" width="12" style="2" customWidth="1"/>
    <col min="11757" max="11757" width="9.26953125" style="2" customWidth="1"/>
    <col min="11758" max="11758" width="10.7265625" style="2" customWidth="1"/>
    <col min="11759" max="11759" width="11.453125" style="2" customWidth="1"/>
    <col min="11760" max="11760" width="12.54296875" style="2" customWidth="1"/>
    <col min="11761" max="11761" width="8.54296875" style="2" customWidth="1"/>
    <col min="11762" max="11762" width="9.453125" style="2" customWidth="1"/>
    <col min="11763" max="11763" width="11.54296875" style="2" customWidth="1"/>
    <col min="11764" max="11764" width="9.26953125" style="2" customWidth="1"/>
    <col min="11765" max="11765" width="7.54296875" style="2" customWidth="1"/>
    <col min="11766" max="11766" width="10" style="2" customWidth="1"/>
    <col min="11767" max="11767" width="11.26953125" style="2" customWidth="1"/>
    <col min="11768" max="11768" width="10" style="2" customWidth="1"/>
    <col min="11769" max="11770" width="7" style="2" customWidth="1"/>
    <col min="11771" max="11772" width="7.54296875" style="2" customWidth="1"/>
    <col min="11773" max="11773" width="9.26953125" style="2" customWidth="1"/>
    <col min="11774" max="11774" width="9.453125" style="2" customWidth="1"/>
    <col min="11775" max="11775" width="7" style="2" customWidth="1"/>
    <col min="11776" max="11776" width="9" style="2" customWidth="1"/>
    <col min="11777" max="11777" width="7" style="2" customWidth="1"/>
    <col min="11778" max="11778" width="10.453125" style="2" customWidth="1"/>
    <col min="11779" max="11782" width="7" style="2" customWidth="1"/>
    <col min="11783" max="11783" width="8.54296875" style="2" customWidth="1"/>
    <col min="11784" max="11784" width="9.26953125" style="2" customWidth="1"/>
    <col min="11785" max="11785" width="11" style="2" customWidth="1"/>
    <col min="11786" max="11787" width="9.26953125" style="2" customWidth="1"/>
    <col min="11788" max="11788" width="16.26953125" style="2" bestFit="1" customWidth="1"/>
    <col min="11789" max="11789" width="14.54296875" style="2" bestFit="1" customWidth="1"/>
    <col min="11790" max="11790" width="15" style="2" bestFit="1" customWidth="1"/>
    <col min="11791" max="11791" width="8.7265625" style="2"/>
    <col min="11792" max="11792" width="14.453125" style="2" bestFit="1" customWidth="1"/>
    <col min="11793" max="12006" width="8.7265625" style="2"/>
    <col min="12007" max="12007" width="7.26953125" style="2" customWidth="1"/>
    <col min="12008" max="12008" width="13" style="2" bestFit="1" customWidth="1"/>
    <col min="12009" max="12009" width="9.26953125" style="2" customWidth="1"/>
    <col min="12010" max="12010" width="17.26953125" style="2" customWidth="1"/>
    <col min="12011" max="12011" width="9.26953125" style="2" customWidth="1"/>
    <col min="12012" max="12012" width="12" style="2" customWidth="1"/>
    <col min="12013" max="12013" width="9.26953125" style="2" customWidth="1"/>
    <col min="12014" max="12014" width="10.7265625" style="2" customWidth="1"/>
    <col min="12015" max="12015" width="11.453125" style="2" customWidth="1"/>
    <col min="12016" max="12016" width="12.54296875" style="2" customWidth="1"/>
    <col min="12017" max="12017" width="8.54296875" style="2" customWidth="1"/>
    <col min="12018" max="12018" width="9.453125" style="2" customWidth="1"/>
    <col min="12019" max="12019" width="11.54296875" style="2" customWidth="1"/>
    <col min="12020" max="12020" width="9.26953125" style="2" customWidth="1"/>
    <col min="12021" max="12021" width="7.54296875" style="2" customWidth="1"/>
    <col min="12022" max="12022" width="10" style="2" customWidth="1"/>
    <col min="12023" max="12023" width="11.26953125" style="2" customWidth="1"/>
    <col min="12024" max="12024" width="10" style="2" customWidth="1"/>
    <col min="12025" max="12026" width="7" style="2" customWidth="1"/>
    <col min="12027" max="12028" width="7.54296875" style="2" customWidth="1"/>
    <col min="12029" max="12029" width="9.26953125" style="2" customWidth="1"/>
    <col min="12030" max="12030" width="9.453125" style="2" customWidth="1"/>
    <col min="12031" max="12031" width="7" style="2" customWidth="1"/>
    <col min="12032" max="12032" width="9" style="2" customWidth="1"/>
    <col min="12033" max="12033" width="7" style="2" customWidth="1"/>
    <col min="12034" max="12034" width="10.453125" style="2" customWidth="1"/>
    <col min="12035" max="12038" width="7" style="2" customWidth="1"/>
    <col min="12039" max="12039" width="8.54296875" style="2" customWidth="1"/>
    <col min="12040" max="12040" width="9.26953125" style="2" customWidth="1"/>
    <col min="12041" max="12041" width="11" style="2" customWidth="1"/>
    <col min="12042" max="12043" width="9.26953125" style="2" customWidth="1"/>
    <col min="12044" max="12044" width="16.26953125" style="2" bestFit="1" customWidth="1"/>
    <col min="12045" max="12045" width="14.54296875" style="2" bestFit="1" customWidth="1"/>
    <col min="12046" max="12046" width="15" style="2" bestFit="1" customWidth="1"/>
    <col min="12047" max="12047" width="8.7265625" style="2"/>
    <col min="12048" max="12048" width="14.453125" style="2" bestFit="1" customWidth="1"/>
    <col min="12049" max="12262" width="8.7265625" style="2"/>
    <col min="12263" max="12263" width="7.26953125" style="2" customWidth="1"/>
    <col min="12264" max="12264" width="13" style="2" bestFit="1" customWidth="1"/>
    <col min="12265" max="12265" width="9.26953125" style="2" customWidth="1"/>
    <col min="12266" max="12266" width="17.26953125" style="2" customWidth="1"/>
    <col min="12267" max="12267" width="9.26953125" style="2" customWidth="1"/>
    <col min="12268" max="12268" width="12" style="2" customWidth="1"/>
    <col min="12269" max="12269" width="9.26953125" style="2" customWidth="1"/>
    <col min="12270" max="12270" width="10.7265625" style="2" customWidth="1"/>
    <col min="12271" max="12271" width="11.453125" style="2" customWidth="1"/>
    <col min="12272" max="12272" width="12.54296875" style="2" customWidth="1"/>
    <col min="12273" max="12273" width="8.54296875" style="2" customWidth="1"/>
    <col min="12274" max="12274" width="9.453125" style="2" customWidth="1"/>
    <col min="12275" max="12275" width="11.54296875" style="2" customWidth="1"/>
    <col min="12276" max="12276" width="9.26953125" style="2" customWidth="1"/>
    <col min="12277" max="12277" width="7.54296875" style="2" customWidth="1"/>
    <col min="12278" max="12278" width="10" style="2" customWidth="1"/>
    <col min="12279" max="12279" width="11.26953125" style="2" customWidth="1"/>
    <col min="12280" max="12280" width="10" style="2" customWidth="1"/>
    <col min="12281" max="12282" width="7" style="2" customWidth="1"/>
    <col min="12283" max="12284" width="7.54296875" style="2" customWidth="1"/>
    <col min="12285" max="12285" width="9.26953125" style="2" customWidth="1"/>
    <col min="12286" max="12286" width="9.453125" style="2" customWidth="1"/>
    <col min="12287" max="12287" width="7" style="2" customWidth="1"/>
    <col min="12288" max="12288" width="9" style="2" customWidth="1"/>
    <col min="12289" max="12289" width="7" style="2" customWidth="1"/>
    <col min="12290" max="12290" width="10.453125" style="2" customWidth="1"/>
    <col min="12291" max="12294" width="7" style="2" customWidth="1"/>
    <col min="12295" max="12295" width="8.54296875" style="2" customWidth="1"/>
    <col min="12296" max="12296" width="9.26953125" style="2" customWidth="1"/>
    <col min="12297" max="12297" width="11" style="2" customWidth="1"/>
    <col min="12298" max="12299" width="9.26953125" style="2" customWidth="1"/>
    <col min="12300" max="12300" width="16.26953125" style="2" bestFit="1" customWidth="1"/>
    <col min="12301" max="12301" width="14.54296875" style="2" bestFit="1" customWidth="1"/>
    <col min="12302" max="12302" width="15" style="2" bestFit="1" customWidth="1"/>
    <col min="12303" max="12303" width="8.7265625" style="2"/>
    <col min="12304" max="12304" width="14.453125" style="2" bestFit="1" customWidth="1"/>
    <col min="12305" max="12518" width="8.7265625" style="2"/>
    <col min="12519" max="12519" width="7.26953125" style="2" customWidth="1"/>
    <col min="12520" max="12520" width="13" style="2" bestFit="1" customWidth="1"/>
    <col min="12521" max="12521" width="9.26953125" style="2" customWidth="1"/>
    <col min="12522" max="12522" width="17.26953125" style="2" customWidth="1"/>
    <col min="12523" max="12523" width="9.26953125" style="2" customWidth="1"/>
    <col min="12524" max="12524" width="12" style="2" customWidth="1"/>
    <col min="12525" max="12525" width="9.26953125" style="2" customWidth="1"/>
    <col min="12526" max="12526" width="10.7265625" style="2" customWidth="1"/>
    <col min="12527" max="12527" width="11.453125" style="2" customWidth="1"/>
    <col min="12528" max="12528" width="12.54296875" style="2" customWidth="1"/>
    <col min="12529" max="12529" width="8.54296875" style="2" customWidth="1"/>
    <col min="12530" max="12530" width="9.453125" style="2" customWidth="1"/>
    <col min="12531" max="12531" width="11.54296875" style="2" customWidth="1"/>
    <col min="12532" max="12532" width="9.26953125" style="2" customWidth="1"/>
    <col min="12533" max="12533" width="7.54296875" style="2" customWidth="1"/>
    <col min="12534" max="12534" width="10" style="2" customWidth="1"/>
    <col min="12535" max="12535" width="11.26953125" style="2" customWidth="1"/>
    <col min="12536" max="12536" width="10" style="2" customWidth="1"/>
    <col min="12537" max="12538" width="7" style="2" customWidth="1"/>
    <col min="12539" max="12540" width="7.54296875" style="2" customWidth="1"/>
    <col min="12541" max="12541" width="9.26953125" style="2" customWidth="1"/>
    <col min="12542" max="12542" width="9.453125" style="2" customWidth="1"/>
    <col min="12543" max="12543" width="7" style="2" customWidth="1"/>
    <col min="12544" max="12544" width="9" style="2" customWidth="1"/>
    <col min="12545" max="12545" width="7" style="2" customWidth="1"/>
    <col min="12546" max="12546" width="10.453125" style="2" customWidth="1"/>
    <col min="12547" max="12550" width="7" style="2" customWidth="1"/>
    <col min="12551" max="12551" width="8.54296875" style="2" customWidth="1"/>
    <col min="12552" max="12552" width="9.26953125" style="2" customWidth="1"/>
    <col min="12553" max="12553" width="11" style="2" customWidth="1"/>
    <col min="12554" max="12555" width="9.26953125" style="2" customWidth="1"/>
    <col min="12556" max="12556" width="16.26953125" style="2" bestFit="1" customWidth="1"/>
    <col min="12557" max="12557" width="14.54296875" style="2" bestFit="1" customWidth="1"/>
    <col min="12558" max="12558" width="15" style="2" bestFit="1" customWidth="1"/>
    <col min="12559" max="12559" width="8.7265625" style="2"/>
    <col min="12560" max="12560" width="14.453125" style="2" bestFit="1" customWidth="1"/>
    <col min="12561" max="12774" width="8.7265625" style="2"/>
    <col min="12775" max="12775" width="7.26953125" style="2" customWidth="1"/>
    <col min="12776" max="12776" width="13" style="2" bestFit="1" customWidth="1"/>
    <col min="12777" max="12777" width="9.26953125" style="2" customWidth="1"/>
    <col min="12778" max="12778" width="17.26953125" style="2" customWidth="1"/>
    <col min="12779" max="12779" width="9.26953125" style="2" customWidth="1"/>
    <col min="12780" max="12780" width="12" style="2" customWidth="1"/>
    <col min="12781" max="12781" width="9.26953125" style="2" customWidth="1"/>
    <col min="12782" max="12782" width="10.7265625" style="2" customWidth="1"/>
    <col min="12783" max="12783" width="11.453125" style="2" customWidth="1"/>
    <col min="12784" max="12784" width="12.54296875" style="2" customWidth="1"/>
    <col min="12785" max="12785" width="8.54296875" style="2" customWidth="1"/>
    <col min="12786" max="12786" width="9.453125" style="2" customWidth="1"/>
    <col min="12787" max="12787" width="11.54296875" style="2" customWidth="1"/>
    <col min="12788" max="12788" width="9.26953125" style="2" customWidth="1"/>
    <col min="12789" max="12789" width="7.54296875" style="2" customWidth="1"/>
    <col min="12790" max="12790" width="10" style="2" customWidth="1"/>
    <col min="12791" max="12791" width="11.26953125" style="2" customWidth="1"/>
    <col min="12792" max="12792" width="10" style="2" customWidth="1"/>
    <col min="12793" max="12794" width="7" style="2" customWidth="1"/>
    <col min="12795" max="12796" width="7.54296875" style="2" customWidth="1"/>
    <col min="12797" max="12797" width="9.26953125" style="2" customWidth="1"/>
    <col min="12798" max="12798" width="9.453125" style="2" customWidth="1"/>
    <col min="12799" max="12799" width="7" style="2" customWidth="1"/>
    <col min="12800" max="12800" width="9" style="2" customWidth="1"/>
    <col min="12801" max="12801" width="7" style="2" customWidth="1"/>
    <col min="12802" max="12802" width="10.453125" style="2" customWidth="1"/>
    <col min="12803" max="12806" width="7" style="2" customWidth="1"/>
    <col min="12807" max="12807" width="8.54296875" style="2" customWidth="1"/>
    <col min="12808" max="12808" width="9.26953125" style="2" customWidth="1"/>
    <col min="12809" max="12809" width="11" style="2" customWidth="1"/>
    <col min="12810" max="12811" width="9.26953125" style="2" customWidth="1"/>
    <col min="12812" max="12812" width="16.26953125" style="2" bestFit="1" customWidth="1"/>
    <col min="12813" max="12813" width="14.54296875" style="2" bestFit="1" customWidth="1"/>
    <col min="12814" max="12814" width="15" style="2" bestFit="1" customWidth="1"/>
    <col min="12815" max="12815" width="8.7265625" style="2"/>
    <col min="12816" max="12816" width="14.453125" style="2" bestFit="1" customWidth="1"/>
    <col min="12817" max="13030" width="8.7265625" style="2"/>
    <col min="13031" max="13031" width="7.26953125" style="2" customWidth="1"/>
    <col min="13032" max="13032" width="13" style="2" bestFit="1" customWidth="1"/>
    <col min="13033" max="13033" width="9.26953125" style="2" customWidth="1"/>
    <col min="13034" max="13034" width="17.26953125" style="2" customWidth="1"/>
    <col min="13035" max="13035" width="9.26953125" style="2" customWidth="1"/>
    <col min="13036" max="13036" width="12" style="2" customWidth="1"/>
    <col min="13037" max="13037" width="9.26953125" style="2" customWidth="1"/>
    <col min="13038" max="13038" width="10.7265625" style="2" customWidth="1"/>
    <col min="13039" max="13039" width="11.453125" style="2" customWidth="1"/>
    <col min="13040" max="13040" width="12.54296875" style="2" customWidth="1"/>
    <col min="13041" max="13041" width="8.54296875" style="2" customWidth="1"/>
    <col min="13042" max="13042" width="9.453125" style="2" customWidth="1"/>
    <col min="13043" max="13043" width="11.54296875" style="2" customWidth="1"/>
    <col min="13044" max="13044" width="9.26953125" style="2" customWidth="1"/>
    <col min="13045" max="13045" width="7.54296875" style="2" customWidth="1"/>
    <col min="13046" max="13046" width="10" style="2" customWidth="1"/>
    <col min="13047" max="13047" width="11.26953125" style="2" customWidth="1"/>
    <col min="13048" max="13048" width="10" style="2" customWidth="1"/>
    <col min="13049" max="13050" width="7" style="2" customWidth="1"/>
    <col min="13051" max="13052" width="7.54296875" style="2" customWidth="1"/>
    <col min="13053" max="13053" width="9.26953125" style="2" customWidth="1"/>
    <col min="13054" max="13054" width="9.453125" style="2" customWidth="1"/>
    <col min="13055" max="13055" width="7" style="2" customWidth="1"/>
    <col min="13056" max="13056" width="9" style="2" customWidth="1"/>
    <col min="13057" max="13057" width="7" style="2" customWidth="1"/>
    <col min="13058" max="13058" width="10.453125" style="2" customWidth="1"/>
    <col min="13059" max="13062" width="7" style="2" customWidth="1"/>
    <col min="13063" max="13063" width="8.54296875" style="2" customWidth="1"/>
    <col min="13064" max="13064" width="9.26953125" style="2" customWidth="1"/>
    <col min="13065" max="13065" width="11" style="2" customWidth="1"/>
    <col min="13066" max="13067" width="9.26953125" style="2" customWidth="1"/>
    <col min="13068" max="13068" width="16.26953125" style="2" bestFit="1" customWidth="1"/>
    <col min="13069" max="13069" width="14.54296875" style="2" bestFit="1" customWidth="1"/>
    <col min="13070" max="13070" width="15" style="2" bestFit="1" customWidth="1"/>
    <col min="13071" max="13071" width="8.7265625" style="2"/>
    <col min="13072" max="13072" width="14.453125" style="2" bestFit="1" customWidth="1"/>
    <col min="13073" max="13286" width="8.7265625" style="2"/>
    <col min="13287" max="13287" width="7.26953125" style="2" customWidth="1"/>
    <col min="13288" max="13288" width="13" style="2" bestFit="1" customWidth="1"/>
    <col min="13289" max="13289" width="9.26953125" style="2" customWidth="1"/>
    <col min="13290" max="13290" width="17.26953125" style="2" customWidth="1"/>
    <col min="13291" max="13291" width="9.26953125" style="2" customWidth="1"/>
    <col min="13292" max="13292" width="12" style="2" customWidth="1"/>
    <col min="13293" max="13293" width="9.26953125" style="2" customWidth="1"/>
    <col min="13294" max="13294" width="10.7265625" style="2" customWidth="1"/>
    <col min="13295" max="13295" width="11.453125" style="2" customWidth="1"/>
    <col min="13296" max="13296" width="12.54296875" style="2" customWidth="1"/>
    <col min="13297" max="13297" width="8.54296875" style="2" customWidth="1"/>
    <col min="13298" max="13298" width="9.453125" style="2" customWidth="1"/>
    <col min="13299" max="13299" width="11.54296875" style="2" customWidth="1"/>
    <col min="13300" max="13300" width="9.26953125" style="2" customWidth="1"/>
    <col min="13301" max="13301" width="7.54296875" style="2" customWidth="1"/>
    <col min="13302" max="13302" width="10" style="2" customWidth="1"/>
    <col min="13303" max="13303" width="11.26953125" style="2" customWidth="1"/>
    <col min="13304" max="13304" width="10" style="2" customWidth="1"/>
    <col min="13305" max="13306" width="7" style="2" customWidth="1"/>
    <col min="13307" max="13308" width="7.54296875" style="2" customWidth="1"/>
    <col min="13309" max="13309" width="9.26953125" style="2" customWidth="1"/>
    <col min="13310" max="13310" width="9.453125" style="2" customWidth="1"/>
    <col min="13311" max="13311" width="7" style="2" customWidth="1"/>
    <col min="13312" max="13312" width="9" style="2" customWidth="1"/>
    <col min="13313" max="13313" width="7" style="2" customWidth="1"/>
    <col min="13314" max="13314" width="10.453125" style="2" customWidth="1"/>
    <col min="13315" max="13318" width="7" style="2" customWidth="1"/>
    <col min="13319" max="13319" width="8.54296875" style="2" customWidth="1"/>
    <col min="13320" max="13320" width="9.26953125" style="2" customWidth="1"/>
    <col min="13321" max="13321" width="11" style="2" customWidth="1"/>
    <col min="13322" max="13323" width="9.26953125" style="2" customWidth="1"/>
    <col min="13324" max="13324" width="16.26953125" style="2" bestFit="1" customWidth="1"/>
    <col min="13325" max="13325" width="14.54296875" style="2" bestFit="1" customWidth="1"/>
    <col min="13326" max="13326" width="15" style="2" bestFit="1" customWidth="1"/>
    <col min="13327" max="13327" width="8.7265625" style="2"/>
    <col min="13328" max="13328" width="14.453125" style="2" bestFit="1" customWidth="1"/>
    <col min="13329" max="13542" width="8.7265625" style="2"/>
    <col min="13543" max="13543" width="7.26953125" style="2" customWidth="1"/>
    <col min="13544" max="13544" width="13" style="2" bestFit="1" customWidth="1"/>
    <col min="13545" max="13545" width="9.26953125" style="2" customWidth="1"/>
    <col min="13546" max="13546" width="17.26953125" style="2" customWidth="1"/>
    <col min="13547" max="13547" width="9.26953125" style="2" customWidth="1"/>
    <col min="13548" max="13548" width="12" style="2" customWidth="1"/>
    <col min="13549" max="13549" width="9.26953125" style="2" customWidth="1"/>
    <col min="13550" max="13550" width="10.7265625" style="2" customWidth="1"/>
    <col min="13551" max="13551" width="11.453125" style="2" customWidth="1"/>
    <col min="13552" max="13552" width="12.54296875" style="2" customWidth="1"/>
    <col min="13553" max="13553" width="8.54296875" style="2" customWidth="1"/>
    <col min="13554" max="13554" width="9.453125" style="2" customWidth="1"/>
    <col min="13555" max="13555" width="11.54296875" style="2" customWidth="1"/>
    <col min="13556" max="13556" width="9.26953125" style="2" customWidth="1"/>
    <col min="13557" max="13557" width="7.54296875" style="2" customWidth="1"/>
    <col min="13558" max="13558" width="10" style="2" customWidth="1"/>
    <col min="13559" max="13559" width="11.26953125" style="2" customWidth="1"/>
    <col min="13560" max="13560" width="10" style="2" customWidth="1"/>
    <col min="13561" max="13562" width="7" style="2" customWidth="1"/>
    <col min="13563" max="13564" width="7.54296875" style="2" customWidth="1"/>
    <col min="13565" max="13565" width="9.26953125" style="2" customWidth="1"/>
    <col min="13566" max="13566" width="9.453125" style="2" customWidth="1"/>
    <col min="13567" max="13567" width="7" style="2" customWidth="1"/>
    <col min="13568" max="13568" width="9" style="2" customWidth="1"/>
    <col min="13569" max="13569" width="7" style="2" customWidth="1"/>
    <col min="13570" max="13570" width="10.453125" style="2" customWidth="1"/>
    <col min="13571" max="13574" width="7" style="2" customWidth="1"/>
    <col min="13575" max="13575" width="8.54296875" style="2" customWidth="1"/>
    <col min="13576" max="13576" width="9.26953125" style="2" customWidth="1"/>
    <col min="13577" max="13577" width="11" style="2" customWidth="1"/>
    <col min="13578" max="13579" width="9.26953125" style="2" customWidth="1"/>
    <col min="13580" max="13580" width="16.26953125" style="2" bestFit="1" customWidth="1"/>
    <col min="13581" max="13581" width="14.54296875" style="2" bestFit="1" customWidth="1"/>
    <col min="13582" max="13582" width="15" style="2" bestFit="1" customWidth="1"/>
    <col min="13583" max="13583" width="8.7265625" style="2"/>
    <col min="13584" max="13584" width="14.453125" style="2" bestFit="1" customWidth="1"/>
    <col min="13585" max="13798" width="8.7265625" style="2"/>
    <col min="13799" max="13799" width="7.26953125" style="2" customWidth="1"/>
    <col min="13800" max="13800" width="13" style="2" bestFit="1" customWidth="1"/>
    <col min="13801" max="13801" width="9.26953125" style="2" customWidth="1"/>
    <col min="13802" max="13802" width="17.26953125" style="2" customWidth="1"/>
    <col min="13803" max="13803" width="9.26953125" style="2" customWidth="1"/>
    <col min="13804" max="13804" width="12" style="2" customWidth="1"/>
    <col min="13805" max="13805" width="9.26953125" style="2" customWidth="1"/>
    <col min="13806" max="13806" width="10.7265625" style="2" customWidth="1"/>
    <col min="13807" max="13807" width="11.453125" style="2" customWidth="1"/>
    <col min="13808" max="13808" width="12.54296875" style="2" customWidth="1"/>
    <col min="13809" max="13809" width="8.54296875" style="2" customWidth="1"/>
    <col min="13810" max="13810" width="9.453125" style="2" customWidth="1"/>
    <col min="13811" max="13811" width="11.54296875" style="2" customWidth="1"/>
    <col min="13812" max="13812" width="9.26953125" style="2" customWidth="1"/>
    <col min="13813" max="13813" width="7.54296875" style="2" customWidth="1"/>
    <col min="13814" max="13814" width="10" style="2" customWidth="1"/>
    <col min="13815" max="13815" width="11.26953125" style="2" customWidth="1"/>
    <col min="13816" max="13816" width="10" style="2" customWidth="1"/>
    <col min="13817" max="13818" width="7" style="2" customWidth="1"/>
    <col min="13819" max="13820" width="7.54296875" style="2" customWidth="1"/>
    <col min="13821" max="13821" width="9.26953125" style="2" customWidth="1"/>
    <col min="13822" max="13822" width="9.453125" style="2" customWidth="1"/>
    <col min="13823" max="13823" width="7" style="2" customWidth="1"/>
    <col min="13824" max="13824" width="9" style="2" customWidth="1"/>
    <col min="13825" max="13825" width="7" style="2" customWidth="1"/>
    <col min="13826" max="13826" width="10.453125" style="2" customWidth="1"/>
    <col min="13827" max="13830" width="7" style="2" customWidth="1"/>
    <col min="13831" max="13831" width="8.54296875" style="2" customWidth="1"/>
    <col min="13832" max="13832" width="9.26953125" style="2" customWidth="1"/>
    <col min="13833" max="13833" width="11" style="2" customWidth="1"/>
    <col min="13834" max="13835" width="9.26953125" style="2" customWidth="1"/>
    <col min="13836" max="13836" width="16.26953125" style="2" bestFit="1" customWidth="1"/>
    <col min="13837" max="13837" width="14.54296875" style="2" bestFit="1" customWidth="1"/>
    <col min="13838" max="13838" width="15" style="2" bestFit="1" customWidth="1"/>
    <col min="13839" max="13839" width="8.7265625" style="2"/>
    <col min="13840" max="13840" width="14.453125" style="2" bestFit="1" customWidth="1"/>
    <col min="13841" max="14054" width="8.7265625" style="2"/>
    <col min="14055" max="14055" width="7.26953125" style="2" customWidth="1"/>
    <col min="14056" max="14056" width="13" style="2" bestFit="1" customWidth="1"/>
    <col min="14057" max="14057" width="9.26953125" style="2" customWidth="1"/>
    <col min="14058" max="14058" width="17.26953125" style="2" customWidth="1"/>
    <col min="14059" max="14059" width="9.26953125" style="2" customWidth="1"/>
    <col min="14060" max="14060" width="12" style="2" customWidth="1"/>
    <col min="14061" max="14061" width="9.26953125" style="2" customWidth="1"/>
    <col min="14062" max="14062" width="10.7265625" style="2" customWidth="1"/>
    <col min="14063" max="14063" width="11.453125" style="2" customWidth="1"/>
    <col min="14064" max="14064" width="12.54296875" style="2" customWidth="1"/>
    <col min="14065" max="14065" width="8.54296875" style="2" customWidth="1"/>
    <col min="14066" max="14066" width="9.453125" style="2" customWidth="1"/>
    <col min="14067" max="14067" width="11.54296875" style="2" customWidth="1"/>
    <col min="14068" max="14068" width="9.26953125" style="2" customWidth="1"/>
    <col min="14069" max="14069" width="7.54296875" style="2" customWidth="1"/>
    <col min="14070" max="14070" width="10" style="2" customWidth="1"/>
    <col min="14071" max="14071" width="11.26953125" style="2" customWidth="1"/>
    <col min="14072" max="14072" width="10" style="2" customWidth="1"/>
    <col min="14073" max="14074" width="7" style="2" customWidth="1"/>
    <col min="14075" max="14076" width="7.54296875" style="2" customWidth="1"/>
    <col min="14077" max="14077" width="9.26953125" style="2" customWidth="1"/>
    <col min="14078" max="14078" width="9.453125" style="2" customWidth="1"/>
    <col min="14079" max="14079" width="7" style="2" customWidth="1"/>
    <col min="14080" max="14080" width="9" style="2" customWidth="1"/>
    <col min="14081" max="14081" width="7" style="2" customWidth="1"/>
    <col min="14082" max="14082" width="10.453125" style="2" customWidth="1"/>
    <col min="14083" max="14086" width="7" style="2" customWidth="1"/>
    <col min="14087" max="14087" width="8.54296875" style="2" customWidth="1"/>
    <col min="14088" max="14088" width="9.26953125" style="2" customWidth="1"/>
    <col min="14089" max="14089" width="11" style="2" customWidth="1"/>
    <col min="14090" max="14091" width="9.26953125" style="2" customWidth="1"/>
    <col min="14092" max="14092" width="16.26953125" style="2" bestFit="1" customWidth="1"/>
    <col min="14093" max="14093" width="14.54296875" style="2" bestFit="1" customWidth="1"/>
    <col min="14094" max="14094" width="15" style="2" bestFit="1" customWidth="1"/>
    <col min="14095" max="14095" width="8.7265625" style="2"/>
    <col min="14096" max="14096" width="14.453125" style="2" bestFit="1" customWidth="1"/>
    <col min="14097" max="14310" width="8.7265625" style="2"/>
    <col min="14311" max="14311" width="7.26953125" style="2" customWidth="1"/>
    <col min="14312" max="14312" width="13" style="2" bestFit="1" customWidth="1"/>
    <col min="14313" max="14313" width="9.26953125" style="2" customWidth="1"/>
    <col min="14314" max="14314" width="17.26953125" style="2" customWidth="1"/>
    <col min="14315" max="14315" width="9.26953125" style="2" customWidth="1"/>
    <col min="14316" max="14316" width="12" style="2" customWidth="1"/>
    <col min="14317" max="14317" width="9.26953125" style="2" customWidth="1"/>
    <col min="14318" max="14318" width="10.7265625" style="2" customWidth="1"/>
    <col min="14319" max="14319" width="11.453125" style="2" customWidth="1"/>
    <col min="14320" max="14320" width="12.54296875" style="2" customWidth="1"/>
    <col min="14321" max="14321" width="8.54296875" style="2" customWidth="1"/>
    <col min="14322" max="14322" width="9.453125" style="2" customWidth="1"/>
    <col min="14323" max="14323" width="11.54296875" style="2" customWidth="1"/>
    <col min="14324" max="14324" width="9.26953125" style="2" customWidth="1"/>
    <col min="14325" max="14325" width="7.54296875" style="2" customWidth="1"/>
    <col min="14326" max="14326" width="10" style="2" customWidth="1"/>
    <col min="14327" max="14327" width="11.26953125" style="2" customWidth="1"/>
    <col min="14328" max="14328" width="10" style="2" customWidth="1"/>
    <col min="14329" max="14330" width="7" style="2" customWidth="1"/>
    <col min="14331" max="14332" width="7.54296875" style="2" customWidth="1"/>
    <col min="14333" max="14333" width="9.26953125" style="2" customWidth="1"/>
    <col min="14334" max="14334" width="9.453125" style="2" customWidth="1"/>
    <col min="14335" max="14335" width="7" style="2" customWidth="1"/>
    <col min="14336" max="14336" width="9" style="2" customWidth="1"/>
    <col min="14337" max="14337" width="7" style="2" customWidth="1"/>
    <col min="14338" max="14338" width="10.453125" style="2" customWidth="1"/>
    <col min="14339" max="14342" width="7" style="2" customWidth="1"/>
    <col min="14343" max="14343" width="8.54296875" style="2" customWidth="1"/>
    <col min="14344" max="14344" width="9.26953125" style="2" customWidth="1"/>
    <col min="14345" max="14345" width="11" style="2" customWidth="1"/>
    <col min="14346" max="14347" width="9.26953125" style="2" customWidth="1"/>
    <col min="14348" max="14348" width="16.26953125" style="2" bestFit="1" customWidth="1"/>
    <col min="14349" max="14349" width="14.54296875" style="2" bestFit="1" customWidth="1"/>
    <col min="14350" max="14350" width="15" style="2" bestFit="1" customWidth="1"/>
    <col min="14351" max="14351" width="8.7265625" style="2"/>
    <col min="14352" max="14352" width="14.453125" style="2" bestFit="1" customWidth="1"/>
    <col min="14353" max="14566" width="8.7265625" style="2"/>
    <col min="14567" max="14567" width="7.26953125" style="2" customWidth="1"/>
    <col min="14568" max="14568" width="13" style="2" bestFit="1" customWidth="1"/>
    <col min="14569" max="14569" width="9.26953125" style="2" customWidth="1"/>
    <col min="14570" max="14570" width="17.26953125" style="2" customWidth="1"/>
    <col min="14571" max="14571" width="9.26953125" style="2" customWidth="1"/>
    <col min="14572" max="14572" width="12" style="2" customWidth="1"/>
    <col min="14573" max="14573" width="9.26953125" style="2" customWidth="1"/>
    <col min="14574" max="14574" width="10.7265625" style="2" customWidth="1"/>
    <col min="14575" max="14575" width="11.453125" style="2" customWidth="1"/>
    <col min="14576" max="14576" width="12.54296875" style="2" customWidth="1"/>
    <col min="14577" max="14577" width="8.54296875" style="2" customWidth="1"/>
    <col min="14578" max="14578" width="9.453125" style="2" customWidth="1"/>
    <col min="14579" max="14579" width="11.54296875" style="2" customWidth="1"/>
    <col min="14580" max="14580" width="9.26953125" style="2" customWidth="1"/>
    <col min="14581" max="14581" width="7.54296875" style="2" customWidth="1"/>
    <col min="14582" max="14582" width="10" style="2" customWidth="1"/>
    <col min="14583" max="14583" width="11.26953125" style="2" customWidth="1"/>
    <col min="14584" max="14584" width="10" style="2" customWidth="1"/>
    <col min="14585" max="14586" width="7" style="2" customWidth="1"/>
    <col min="14587" max="14588" width="7.54296875" style="2" customWidth="1"/>
    <col min="14589" max="14589" width="9.26953125" style="2" customWidth="1"/>
    <col min="14590" max="14590" width="9.453125" style="2" customWidth="1"/>
    <col min="14591" max="14591" width="7" style="2" customWidth="1"/>
    <col min="14592" max="14592" width="9" style="2" customWidth="1"/>
    <col min="14593" max="14593" width="7" style="2" customWidth="1"/>
    <col min="14594" max="14594" width="10.453125" style="2" customWidth="1"/>
    <col min="14595" max="14598" width="7" style="2" customWidth="1"/>
    <col min="14599" max="14599" width="8.54296875" style="2" customWidth="1"/>
    <col min="14600" max="14600" width="9.26953125" style="2" customWidth="1"/>
    <col min="14601" max="14601" width="11" style="2" customWidth="1"/>
    <col min="14602" max="14603" width="9.26953125" style="2" customWidth="1"/>
    <col min="14604" max="14604" width="16.26953125" style="2" bestFit="1" customWidth="1"/>
    <col min="14605" max="14605" width="14.54296875" style="2" bestFit="1" customWidth="1"/>
    <col min="14606" max="14606" width="15" style="2" bestFit="1" customWidth="1"/>
    <col min="14607" max="14607" width="8.7265625" style="2"/>
    <col min="14608" max="14608" width="14.453125" style="2" bestFit="1" customWidth="1"/>
    <col min="14609" max="14822" width="8.7265625" style="2"/>
    <col min="14823" max="14823" width="7.26953125" style="2" customWidth="1"/>
    <col min="14824" max="14824" width="13" style="2" bestFit="1" customWidth="1"/>
    <col min="14825" max="14825" width="9.26953125" style="2" customWidth="1"/>
    <col min="14826" max="14826" width="17.26953125" style="2" customWidth="1"/>
    <col min="14827" max="14827" width="9.26953125" style="2" customWidth="1"/>
    <col min="14828" max="14828" width="12" style="2" customWidth="1"/>
    <col min="14829" max="14829" width="9.26953125" style="2" customWidth="1"/>
    <col min="14830" max="14830" width="10.7265625" style="2" customWidth="1"/>
    <col min="14831" max="14831" width="11.453125" style="2" customWidth="1"/>
    <col min="14832" max="14832" width="12.54296875" style="2" customWidth="1"/>
    <col min="14833" max="14833" width="8.54296875" style="2" customWidth="1"/>
    <col min="14834" max="14834" width="9.453125" style="2" customWidth="1"/>
    <col min="14835" max="14835" width="11.54296875" style="2" customWidth="1"/>
    <col min="14836" max="14836" width="9.26953125" style="2" customWidth="1"/>
    <col min="14837" max="14837" width="7.54296875" style="2" customWidth="1"/>
    <col min="14838" max="14838" width="10" style="2" customWidth="1"/>
    <col min="14839" max="14839" width="11.26953125" style="2" customWidth="1"/>
    <col min="14840" max="14840" width="10" style="2" customWidth="1"/>
    <col min="14841" max="14842" width="7" style="2" customWidth="1"/>
    <col min="14843" max="14844" width="7.54296875" style="2" customWidth="1"/>
    <col min="14845" max="14845" width="9.26953125" style="2" customWidth="1"/>
    <col min="14846" max="14846" width="9.453125" style="2" customWidth="1"/>
    <col min="14847" max="14847" width="7" style="2" customWidth="1"/>
    <col min="14848" max="14848" width="9" style="2" customWidth="1"/>
    <col min="14849" max="14849" width="7" style="2" customWidth="1"/>
    <col min="14850" max="14850" width="10.453125" style="2" customWidth="1"/>
    <col min="14851" max="14854" width="7" style="2" customWidth="1"/>
    <col min="14855" max="14855" width="8.54296875" style="2" customWidth="1"/>
    <col min="14856" max="14856" width="9.26953125" style="2" customWidth="1"/>
    <col min="14857" max="14857" width="11" style="2" customWidth="1"/>
    <col min="14858" max="14859" width="9.26953125" style="2" customWidth="1"/>
    <col min="14860" max="14860" width="16.26953125" style="2" bestFit="1" customWidth="1"/>
    <col min="14861" max="14861" width="14.54296875" style="2" bestFit="1" customWidth="1"/>
    <col min="14862" max="14862" width="15" style="2" bestFit="1" customWidth="1"/>
    <col min="14863" max="14863" width="8.7265625" style="2"/>
    <col min="14864" max="14864" width="14.453125" style="2" bestFit="1" customWidth="1"/>
    <col min="14865" max="15078" width="8.7265625" style="2"/>
    <col min="15079" max="15079" width="7.26953125" style="2" customWidth="1"/>
    <col min="15080" max="15080" width="13" style="2" bestFit="1" customWidth="1"/>
    <col min="15081" max="15081" width="9.26953125" style="2" customWidth="1"/>
    <col min="15082" max="15082" width="17.26953125" style="2" customWidth="1"/>
    <col min="15083" max="15083" width="9.26953125" style="2" customWidth="1"/>
    <col min="15084" max="15084" width="12" style="2" customWidth="1"/>
    <col min="15085" max="15085" width="9.26953125" style="2" customWidth="1"/>
    <col min="15086" max="15086" width="10.7265625" style="2" customWidth="1"/>
    <col min="15087" max="15087" width="11.453125" style="2" customWidth="1"/>
    <col min="15088" max="15088" width="12.54296875" style="2" customWidth="1"/>
    <col min="15089" max="15089" width="8.54296875" style="2" customWidth="1"/>
    <col min="15090" max="15090" width="9.453125" style="2" customWidth="1"/>
    <col min="15091" max="15091" width="11.54296875" style="2" customWidth="1"/>
    <col min="15092" max="15092" width="9.26953125" style="2" customWidth="1"/>
    <col min="15093" max="15093" width="7.54296875" style="2" customWidth="1"/>
    <col min="15094" max="15094" width="10" style="2" customWidth="1"/>
    <col min="15095" max="15095" width="11.26953125" style="2" customWidth="1"/>
    <col min="15096" max="15096" width="10" style="2" customWidth="1"/>
    <col min="15097" max="15098" width="7" style="2" customWidth="1"/>
    <col min="15099" max="15100" width="7.54296875" style="2" customWidth="1"/>
    <col min="15101" max="15101" width="9.26953125" style="2" customWidth="1"/>
    <col min="15102" max="15102" width="9.453125" style="2" customWidth="1"/>
    <col min="15103" max="15103" width="7" style="2" customWidth="1"/>
    <col min="15104" max="15104" width="9" style="2" customWidth="1"/>
    <col min="15105" max="15105" width="7" style="2" customWidth="1"/>
    <col min="15106" max="15106" width="10.453125" style="2" customWidth="1"/>
    <col min="15107" max="15110" width="7" style="2" customWidth="1"/>
    <col min="15111" max="15111" width="8.54296875" style="2" customWidth="1"/>
    <col min="15112" max="15112" width="9.26953125" style="2" customWidth="1"/>
    <col min="15113" max="15113" width="11" style="2" customWidth="1"/>
    <col min="15114" max="15115" width="9.26953125" style="2" customWidth="1"/>
    <col min="15116" max="15116" width="16.26953125" style="2" bestFit="1" customWidth="1"/>
    <col min="15117" max="15117" width="14.54296875" style="2" bestFit="1" customWidth="1"/>
    <col min="15118" max="15118" width="15" style="2" bestFit="1" customWidth="1"/>
    <col min="15119" max="15119" width="8.7265625" style="2"/>
    <col min="15120" max="15120" width="14.453125" style="2" bestFit="1" customWidth="1"/>
    <col min="15121" max="15334" width="8.7265625" style="2"/>
    <col min="15335" max="15335" width="7.26953125" style="2" customWidth="1"/>
    <col min="15336" max="15336" width="13" style="2" bestFit="1" customWidth="1"/>
    <col min="15337" max="15337" width="9.26953125" style="2" customWidth="1"/>
    <col min="15338" max="15338" width="17.26953125" style="2" customWidth="1"/>
    <col min="15339" max="15339" width="9.26953125" style="2" customWidth="1"/>
    <col min="15340" max="15340" width="12" style="2" customWidth="1"/>
    <col min="15341" max="15341" width="9.26953125" style="2" customWidth="1"/>
    <col min="15342" max="15342" width="10.7265625" style="2" customWidth="1"/>
    <col min="15343" max="15343" width="11.453125" style="2" customWidth="1"/>
    <col min="15344" max="15344" width="12.54296875" style="2" customWidth="1"/>
    <col min="15345" max="15345" width="8.54296875" style="2" customWidth="1"/>
    <col min="15346" max="15346" width="9.453125" style="2" customWidth="1"/>
    <col min="15347" max="15347" width="11.54296875" style="2" customWidth="1"/>
    <col min="15348" max="15348" width="9.26953125" style="2" customWidth="1"/>
    <col min="15349" max="15349" width="7.54296875" style="2" customWidth="1"/>
    <col min="15350" max="15350" width="10" style="2" customWidth="1"/>
    <col min="15351" max="15351" width="11.26953125" style="2" customWidth="1"/>
    <col min="15352" max="15352" width="10" style="2" customWidth="1"/>
    <col min="15353" max="15354" width="7" style="2" customWidth="1"/>
    <col min="15355" max="15356" width="7.54296875" style="2" customWidth="1"/>
    <col min="15357" max="15357" width="9.26953125" style="2" customWidth="1"/>
    <col min="15358" max="15358" width="9.453125" style="2" customWidth="1"/>
    <col min="15359" max="15359" width="7" style="2" customWidth="1"/>
    <col min="15360" max="15360" width="9" style="2" customWidth="1"/>
    <col min="15361" max="15361" width="7" style="2" customWidth="1"/>
    <col min="15362" max="15362" width="10.453125" style="2" customWidth="1"/>
    <col min="15363" max="15366" width="7" style="2" customWidth="1"/>
    <col min="15367" max="15367" width="8.54296875" style="2" customWidth="1"/>
    <col min="15368" max="15368" width="9.26953125" style="2" customWidth="1"/>
    <col min="15369" max="15369" width="11" style="2" customWidth="1"/>
    <col min="15370" max="15371" width="9.26953125" style="2" customWidth="1"/>
    <col min="15372" max="15372" width="16.26953125" style="2" bestFit="1" customWidth="1"/>
    <col min="15373" max="15373" width="14.54296875" style="2" bestFit="1" customWidth="1"/>
    <col min="15374" max="15374" width="15" style="2" bestFit="1" customWidth="1"/>
    <col min="15375" max="15375" width="8.7265625" style="2"/>
    <col min="15376" max="15376" width="14.453125" style="2" bestFit="1" customWidth="1"/>
    <col min="15377" max="15590" width="8.7265625" style="2"/>
    <col min="15591" max="15591" width="7.26953125" style="2" customWidth="1"/>
    <col min="15592" max="15592" width="13" style="2" bestFit="1" customWidth="1"/>
    <col min="15593" max="15593" width="9.26953125" style="2" customWidth="1"/>
    <col min="15594" max="15594" width="17.26953125" style="2" customWidth="1"/>
    <col min="15595" max="15595" width="9.26953125" style="2" customWidth="1"/>
    <col min="15596" max="15596" width="12" style="2" customWidth="1"/>
    <col min="15597" max="15597" width="9.26953125" style="2" customWidth="1"/>
    <col min="15598" max="15598" width="10.7265625" style="2" customWidth="1"/>
    <col min="15599" max="15599" width="11.453125" style="2" customWidth="1"/>
    <col min="15600" max="15600" width="12.54296875" style="2" customWidth="1"/>
    <col min="15601" max="15601" width="8.54296875" style="2" customWidth="1"/>
    <col min="15602" max="15602" width="9.453125" style="2" customWidth="1"/>
    <col min="15603" max="15603" width="11.54296875" style="2" customWidth="1"/>
    <col min="15604" max="15604" width="9.26953125" style="2" customWidth="1"/>
    <col min="15605" max="15605" width="7.54296875" style="2" customWidth="1"/>
    <col min="15606" max="15606" width="10" style="2" customWidth="1"/>
    <col min="15607" max="15607" width="11.26953125" style="2" customWidth="1"/>
    <col min="15608" max="15608" width="10" style="2" customWidth="1"/>
    <col min="15609" max="15610" width="7" style="2" customWidth="1"/>
    <col min="15611" max="15612" width="7.54296875" style="2" customWidth="1"/>
    <col min="15613" max="15613" width="9.26953125" style="2" customWidth="1"/>
    <col min="15614" max="15614" width="9.453125" style="2" customWidth="1"/>
    <col min="15615" max="15615" width="7" style="2" customWidth="1"/>
    <col min="15616" max="15616" width="9" style="2" customWidth="1"/>
    <col min="15617" max="15617" width="7" style="2" customWidth="1"/>
    <col min="15618" max="15618" width="10.453125" style="2" customWidth="1"/>
    <col min="15619" max="15622" width="7" style="2" customWidth="1"/>
    <col min="15623" max="15623" width="8.54296875" style="2" customWidth="1"/>
    <col min="15624" max="15624" width="9.26953125" style="2" customWidth="1"/>
    <col min="15625" max="15625" width="11" style="2" customWidth="1"/>
    <col min="15626" max="15627" width="9.26953125" style="2" customWidth="1"/>
    <col min="15628" max="15628" width="16.26953125" style="2" bestFit="1" customWidth="1"/>
    <col min="15629" max="15629" width="14.54296875" style="2" bestFit="1" customWidth="1"/>
    <col min="15630" max="15630" width="15" style="2" bestFit="1" customWidth="1"/>
    <col min="15631" max="15631" width="8.7265625" style="2"/>
    <col min="15632" max="15632" width="14.453125" style="2" bestFit="1" customWidth="1"/>
    <col min="15633" max="15846" width="8.7265625" style="2"/>
    <col min="15847" max="15847" width="7.26953125" style="2" customWidth="1"/>
    <col min="15848" max="15848" width="13" style="2" bestFit="1" customWidth="1"/>
    <col min="15849" max="15849" width="9.26953125" style="2" customWidth="1"/>
    <col min="15850" max="15850" width="17.26953125" style="2" customWidth="1"/>
    <col min="15851" max="15851" width="9.26953125" style="2" customWidth="1"/>
    <col min="15852" max="15852" width="12" style="2" customWidth="1"/>
    <col min="15853" max="15853" width="9.26953125" style="2" customWidth="1"/>
    <col min="15854" max="15854" width="10.7265625" style="2" customWidth="1"/>
    <col min="15855" max="15855" width="11.453125" style="2" customWidth="1"/>
    <col min="15856" max="15856" width="12.54296875" style="2" customWidth="1"/>
    <col min="15857" max="15857" width="8.54296875" style="2" customWidth="1"/>
    <col min="15858" max="15858" width="9.453125" style="2" customWidth="1"/>
    <col min="15859" max="15859" width="11.54296875" style="2" customWidth="1"/>
    <col min="15860" max="15860" width="9.26953125" style="2" customWidth="1"/>
    <col min="15861" max="15861" width="7.54296875" style="2" customWidth="1"/>
    <col min="15862" max="15862" width="10" style="2" customWidth="1"/>
    <col min="15863" max="15863" width="11.26953125" style="2" customWidth="1"/>
    <col min="15864" max="15864" width="10" style="2" customWidth="1"/>
    <col min="15865" max="15866" width="7" style="2" customWidth="1"/>
    <col min="15867" max="15868" width="7.54296875" style="2" customWidth="1"/>
    <col min="15869" max="15869" width="9.26953125" style="2" customWidth="1"/>
    <col min="15870" max="15870" width="9.453125" style="2" customWidth="1"/>
    <col min="15871" max="15871" width="7" style="2" customWidth="1"/>
    <col min="15872" max="15872" width="9" style="2" customWidth="1"/>
    <col min="15873" max="15873" width="7" style="2" customWidth="1"/>
    <col min="15874" max="15874" width="10.453125" style="2" customWidth="1"/>
    <col min="15875" max="15878" width="7" style="2" customWidth="1"/>
    <col min="15879" max="15879" width="8.54296875" style="2" customWidth="1"/>
    <col min="15880" max="15880" width="9.26953125" style="2" customWidth="1"/>
    <col min="15881" max="15881" width="11" style="2" customWidth="1"/>
    <col min="15882" max="15883" width="9.26953125" style="2" customWidth="1"/>
    <col min="15884" max="15884" width="16.26953125" style="2" bestFit="1" customWidth="1"/>
    <col min="15885" max="15885" width="14.54296875" style="2" bestFit="1" customWidth="1"/>
    <col min="15886" max="15886" width="15" style="2" bestFit="1" customWidth="1"/>
    <col min="15887" max="15887" width="8.7265625" style="2"/>
    <col min="15888" max="15888" width="14.453125" style="2" bestFit="1" customWidth="1"/>
    <col min="15889" max="16102" width="8.7265625" style="2"/>
    <col min="16103" max="16103" width="7.26953125" style="2" customWidth="1"/>
    <col min="16104" max="16104" width="13" style="2" bestFit="1" customWidth="1"/>
    <col min="16105" max="16105" width="9.26953125" style="2" customWidth="1"/>
    <col min="16106" max="16106" width="17.26953125" style="2" customWidth="1"/>
    <col min="16107" max="16107" width="9.26953125" style="2" customWidth="1"/>
    <col min="16108" max="16108" width="12" style="2" customWidth="1"/>
    <col min="16109" max="16109" width="9.26953125" style="2" customWidth="1"/>
    <col min="16110" max="16110" width="10.7265625" style="2" customWidth="1"/>
    <col min="16111" max="16111" width="11.453125" style="2" customWidth="1"/>
    <col min="16112" max="16112" width="12.54296875" style="2" customWidth="1"/>
    <col min="16113" max="16113" width="8.54296875" style="2" customWidth="1"/>
    <col min="16114" max="16114" width="9.453125" style="2" customWidth="1"/>
    <col min="16115" max="16115" width="11.54296875" style="2" customWidth="1"/>
    <col min="16116" max="16116" width="9.26953125" style="2" customWidth="1"/>
    <col min="16117" max="16117" width="7.54296875" style="2" customWidth="1"/>
    <col min="16118" max="16118" width="10" style="2" customWidth="1"/>
    <col min="16119" max="16119" width="11.26953125" style="2" customWidth="1"/>
    <col min="16120" max="16120" width="10" style="2" customWidth="1"/>
    <col min="16121" max="16122" width="7" style="2" customWidth="1"/>
    <col min="16123" max="16124" width="7.54296875" style="2" customWidth="1"/>
    <col min="16125" max="16125" width="9.26953125" style="2" customWidth="1"/>
    <col min="16126" max="16126" width="9.453125" style="2" customWidth="1"/>
    <col min="16127" max="16127" width="7" style="2" customWidth="1"/>
    <col min="16128" max="16128" width="9" style="2" customWidth="1"/>
    <col min="16129" max="16129" width="7" style="2" customWidth="1"/>
    <col min="16130" max="16130" width="10.453125" style="2" customWidth="1"/>
    <col min="16131" max="16134" width="7" style="2" customWidth="1"/>
    <col min="16135" max="16135" width="8.54296875" style="2" customWidth="1"/>
    <col min="16136" max="16136" width="9.26953125" style="2" customWidth="1"/>
    <col min="16137" max="16137" width="11" style="2" customWidth="1"/>
    <col min="16138" max="16139" width="9.26953125" style="2" customWidth="1"/>
    <col min="16140" max="16140" width="16.26953125" style="2" bestFit="1" customWidth="1"/>
    <col min="16141" max="16141" width="14.54296875" style="2" bestFit="1" customWidth="1"/>
    <col min="16142" max="16142" width="15" style="2" bestFit="1" customWidth="1"/>
    <col min="16143" max="16143" width="8.7265625" style="2"/>
    <col min="16144" max="16144" width="14.453125" style="2" bestFit="1" customWidth="1"/>
    <col min="16145" max="16383" width="8.7265625" style="2"/>
    <col min="16384" max="16384" width="9.26953125" style="2" customWidth="1"/>
  </cols>
  <sheetData>
    <row r="1" spans="1:33" ht="45" customHeight="1" x14ac:dyDescent="0.35">
      <c r="A1" s="64" t="s">
        <v>445</v>
      </c>
      <c r="K1" s="2"/>
      <c r="L1" s="2"/>
      <c r="AE1" s="2"/>
      <c r="AF1" s="2"/>
    </row>
    <row r="2" spans="1:33" ht="20.25" customHeight="1" x14ac:dyDescent="0.35">
      <c r="A2" s="65" t="s">
        <v>25</v>
      </c>
      <c r="K2" s="2"/>
      <c r="L2" s="2"/>
      <c r="AE2" s="2"/>
      <c r="AF2" s="2"/>
    </row>
    <row r="3" spans="1:33" customFormat="1" ht="20.25" customHeight="1" x14ac:dyDescent="0.35">
      <c r="A3" s="65" t="s">
        <v>162</v>
      </c>
      <c r="B3" s="93"/>
      <c r="C3" s="93"/>
      <c r="D3" s="93"/>
      <c r="E3" s="93"/>
      <c r="F3" s="93"/>
      <c r="G3" s="94"/>
      <c r="H3" s="93"/>
      <c r="I3" s="93"/>
      <c r="J3" s="93"/>
      <c r="Z3" s="93"/>
      <c r="AA3" s="93"/>
      <c r="AC3" s="93"/>
    </row>
    <row r="4" spans="1:33" ht="20.25" customHeight="1" x14ac:dyDescent="0.35">
      <c r="A4" s="76"/>
      <c r="B4" s="79" t="s">
        <v>51</v>
      </c>
      <c r="C4" s="79"/>
      <c r="D4" s="79"/>
      <c r="E4" s="79"/>
      <c r="F4" s="79"/>
      <c r="G4" s="79"/>
      <c r="H4" s="79"/>
      <c r="I4" s="126"/>
      <c r="J4" s="85"/>
      <c r="K4" s="79" t="s">
        <v>540</v>
      </c>
      <c r="L4" s="79"/>
      <c r="M4" s="79"/>
      <c r="N4" s="79"/>
      <c r="O4" s="79"/>
      <c r="P4" s="79"/>
      <c r="Q4" s="79"/>
      <c r="R4" s="79"/>
      <c r="S4" s="79"/>
      <c r="T4" s="79"/>
      <c r="U4" s="79"/>
      <c r="V4" s="79"/>
      <c r="W4" s="79"/>
      <c r="X4" s="79"/>
      <c r="Y4" s="79"/>
      <c r="Z4" s="79"/>
      <c r="AA4" s="79"/>
      <c r="AB4" s="79"/>
      <c r="AC4" s="79"/>
      <c r="AD4" s="79"/>
      <c r="AE4" s="79"/>
      <c r="AF4" s="86"/>
      <c r="AG4" s="87"/>
    </row>
    <row r="5" spans="1:33" s="84" customFormat="1" ht="20.25" customHeight="1" x14ac:dyDescent="0.35">
      <c r="A5" s="95"/>
      <c r="B5" s="79" t="s">
        <v>52</v>
      </c>
      <c r="C5" s="87" t="s">
        <v>53</v>
      </c>
      <c r="D5" s="79" t="s">
        <v>67</v>
      </c>
      <c r="E5" s="79"/>
      <c r="F5" s="79"/>
      <c r="G5" s="79"/>
      <c r="H5" s="79"/>
      <c r="I5" s="79"/>
      <c r="J5" s="85"/>
      <c r="K5" s="79"/>
      <c r="L5" s="79"/>
      <c r="M5" s="79"/>
      <c r="N5" s="79"/>
      <c r="O5" s="79"/>
      <c r="P5" s="79"/>
      <c r="Q5" s="79"/>
      <c r="R5" s="79"/>
      <c r="S5" s="79"/>
      <c r="T5" s="79"/>
      <c r="U5" s="79"/>
      <c r="V5" s="79"/>
      <c r="W5" s="79"/>
      <c r="X5" s="79"/>
      <c r="Y5" s="79"/>
      <c r="Z5" s="79"/>
      <c r="AA5" s="79"/>
      <c r="AB5" s="79"/>
      <c r="AC5" s="79"/>
      <c r="AD5" s="79"/>
      <c r="AE5" s="79"/>
      <c r="AF5" s="85"/>
      <c r="AG5" s="95"/>
    </row>
    <row r="6" spans="1:33" ht="60" customHeight="1" x14ac:dyDescent="0.35">
      <c r="A6" s="72" t="s">
        <v>98</v>
      </c>
      <c r="B6" s="71" t="s">
        <v>68</v>
      </c>
      <c r="C6" s="74" t="s">
        <v>56</v>
      </c>
      <c r="D6" s="71" t="s">
        <v>57</v>
      </c>
      <c r="E6" s="71" t="s">
        <v>69</v>
      </c>
      <c r="F6" s="71" t="s">
        <v>165</v>
      </c>
      <c r="G6" s="71" t="s">
        <v>70</v>
      </c>
      <c r="H6" s="71" t="s">
        <v>71</v>
      </c>
      <c r="I6" s="71" t="s">
        <v>59</v>
      </c>
      <c r="J6" s="72" t="s">
        <v>60</v>
      </c>
      <c r="K6" s="71" t="s">
        <v>73</v>
      </c>
      <c r="L6" s="71" t="s">
        <v>74</v>
      </c>
      <c r="M6" s="71" t="s">
        <v>75</v>
      </c>
      <c r="N6" s="71" t="s">
        <v>52</v>
      </c>
      <c r="O6" s="71" t="s">
        <v>76</v>
      </c>
      <c r="P6" s="71" t="s">
        <v>580</v>
      </c>
      <c r="Q6" s="71" t="s">
        <v>77</v>
      </c>
      <c r="R6" s="71" t="s">
        <v>78</v>
      </c>
      <c r="S6" s="71" t="s">
        <v>79</v>
      </c>
      <c r="T6" s="71" t="s">
        <v>80</v>
      </c>
      <c r="U6" s="71" t="s">
        <v>53</v>
      </c>
      <c r="V6" s="71" t="s">
        <v>81</v>
      </c>
      <c r="W6" s="71" t="s">
        <v>67</v>
      </c>
      <c r="X6" s="71" t="s">
        <v>574</v>
      </c>
      <c r="Y6" s="71" t="s">
        <v>82</v>
      </c>
      <c r="Z6" s="71" t="s">
        <v>61</v>
      </c>
      <c r="AA6" s="71" t="s">
        <v>62</v>
      </c>
      <c r="AB6" s="71" t="s">
        <v>556</v>
      </c>
      <c r="AC6" s="71" t="s">
        <v>63</v>
      </c>
      <c r="AD6" s="71" t="s">
        <v>72</v>
      </c>
      <c r="AE6" s="71" t="s">
        <v>83</v>
      </c>
      <c r="AF6" s="72" t="s">
        <v>64</v>
      </c>
      <c r="AG6" s="132" t="s">
        <v>55</v>
      </c>
    </row>
    <row r="7" spans="1:33" ht="20.25" customHeight="1" x14ac:dyDescent="0.35">
      <c r="A7" s="145" t="s">
        <v>180</v>
      </c>
      <c r="B7" s="127">
        <v>0</v>
      </c>
      <c r="C7" s="127">
        <v>0</v>
      </c>
      <c r="D7" s="127">
        <v>0</v>
      </c>
      <c r="E7" s="127">
        <v>0</v>
      </c>
      <c r="F7" s="127">
        <v>95.06</v>
      </c>
      <c r="G7" s="127">
        <v>0</v>
      </c>
      <c r="H7" s="127">
        <v>0</v>
      </c>
      <c r="I7" s="127">
        <v>95.06</v>
      </c>
      <c r="J7" s="128">
        <v>95.06</v>
      </c>
      <c r="K7" s="127">
        <v>0</v>
      </c>
      <c r="L7" s="127">
        <v>0</v>
      </c>
      <c r="M7" s="127">
        <v>0</v>
      </c>
      <c r="N7" s="127">
        <v>0</v>
      </c>
      <c r="O7" s="127">
        <v>0</v>
      </c>
      <c r="P7" s="127">
        <v>0</v>
      </c>
      <c r="Q7" s="127">
        <v>0</v>
      </c>
      <c r="R7" s="127">
        <v>0</v>
      </c>
      <c r="S7" s="127">
        <v>0</v>
      </c>
      <c r="T7" s="127">
        <v>0</v>
      </c>
      <c r="U7" s="127">
        <v>0</v>
      </c>
      <c r="V7" s="127">
        <v>0</v>
      </c>
      <c r="W7" s="127">
        <v>0</v>
      </c>
      <c r="X7" s="127">
        <v>0</v>
      </c>
      <c r="Y7" s="127">
        <v>0</v>
      </c>
      <c r="Z7" s="127">
        <v>0</v>
      </c>
      <c r="AA7" s="127">
        <v>0</v>
      </c>
      <c r="AB7" s="127">
        <v>0</v>
      </c>
      <c r="AC7" s="127">
        <v>0</v>
      </c>
      <c r="AD7" s="127">
        <v>0</v>
      </c>
      <c r="AE7" s="127">
        <v>0</v>
      </c>
      <c r="AF7" s="128">
        <v>0</v>
      </c>
      <c r="AG7" s="127">
        <v>95.06</v>
      </c>
    </row>
    <row r="8" spans="1:33" ht="20.25" customHeight="1" x14ac:dyDescent="0.35">
      <c r="A8" s="145" t="s">
        <v>181</v>
      </c>
      <c r="B8" s="127">
        <v>0</v>
      </c>
      <c r="C8" s="127">
        <v>0</v>
      </c>
      <c r="D8" s="127">
        <v>0</v>
      </c>
      <c r="E8" s="127">
        <v>0</v>
      </c>
      <c r="F8" s="127">
        <v>88.75</v>
      </c>
      <c r="G8" s="127">
        <v>0</v>
      </c>
      <c r="H8" s="127">
        <v>0</v>
      </c>
      <c r="I8" s="127">
        <v>88.75</v>
      </c>
      <c r="J8" s="128">
        <v>88.75</v>
      </c>
      <c r="K8" s="127">
        <v>0</v>
      </c>
      <c r="L8" s="127">
        <v>0</v>
      </c>
      <c r="M8" s="127">
        <v>0</v>
      </c>
      <c r="N8" s="127">
        <v>0</v>
      </c>
      <c r="O8" s="127">
        <v>0</v>
      </c>
      <c r="P8" s="127">
        <v>0</v>
      </c>
      <c r="Q8" s="127">
        <v>0</v>
      </c>
      <c r="R8" s="127">
        <v>0</v>
      </c>
      <c r="S8" s="127">
        <v>0</v>
      </c>
      <c r="T8" s="127">
        <v>0</v>
      </c>
      <c r="U8" s="127">
        <v>0</v>
      </c>
      <c r="V8" s="127">
        <v>0</v>
      </c>
      <c r="W8" s="127">
        <v>0</v>
      </c>
      <c r="X8" s="127">
        <v>0</v>
      </c>
      <c r="Y8" s="127">
        <v>0</v>
      </c>
      <c r="Z8" s="127">
        <v>0</v>
      </c>
      <c r="AA8" s="127">
        <v>0</v>
      </c>
      <c r="AB8" s="127">
        <v>0</v>
      </c>
      <c r="AC8" s="127">
        <v>0</v>
      </c>
      <c r="AD8" s="127">
        <v>0</v>
      </c>
      <c r="AE8" s="127">
        <v>0</v>
      </c>
      <c r="AF8" s="128">
        <v>0</v>
      </c>
      <c r="AG8" s="127">
        <v>88.75</v>
      </c>
    </row>
    <row r="9" spans="1:33" ht="20.25" customHeight="1" x14ac:dyDescent="0.35">
      <c r="A9" s="145" t="s">
        <v>182</v>
      </c>
      <c r="B9" s="127">
        <v>0</v>
      </c>
      <c r="C9" s="127">
        <v>0</v>
      </c>
      <c r="D9" s="127">
        <v>0</v>
      </c>
      <c r="E9" s="127">
        <v>0</v>
      </c>
      <c r="F9" s="127">
        <v>97.16</v>
      </c>
      <c r="G9" s="127">
        <v>0</v>
      </c>
      <c r="H9" s="127">
        <v>0</v>
      </c>
      <c r="I9" s="127">
        <v>97.16</v>
      </c>
      <c r="J9" s="128">
        <v>97.16</v>
      </c>
      <c r="K9" s="127">
        <v>0</v>
      </c>
      <c r="L9" s="127">
        <v>0</v>
      </c>
      <c r="M9" s="127">
        <v>0</v>
      </c>
      <c r="N9" s="127">
        <v>0</v>
      </c>
      <c r="O9" s="127">
        <v>0</v>
      </c>
      <c r="P9" s="127">
        <v>0</v>
      </c>
      <c r="Q9" s="127">
        <v>0</v>
      </c>
      <c r="R9" s="127">
        <v>0</v>
      </c>
      <c r="S9" s="127">
        <v>0</v>
      </c>
      <c r="T9" s="127">
        <v>0</v>
      </c>
      <c r="U9" s="127">
        <v>0</v>
      </c>
      <c r="V9" s="127">
        <v>0</v>
      </c>
      <c r="W9" s="127">
        <v>0</v>
      </c>
      <c r="X9" s="127">
        <v>0</v>
      </c>
      <c r="Y9" s="127">
        <v>0</v>
      </c>
      <c r="Z9" s="127">
        <v>0</v>
      </c>
      <c r="AA9" s="127">
        <v>0</v>
      </c>
      <c r="AB9" s="127">
        <v>0</v>
      </c>
      <c r="AC9" s="127">
        <v>0</v>
      </c>
      <c r="AD9" s="127">
        <v>0</v>
      </c>
      <c r="AE9" s="127">
        <v>0</v>
      </c>
      <c r="AF9" s="128">
        <v>0</v>
      </c>
      <c r="AG9" s="127">
        <v>97.16</v>
      </c>
    </row>
    <row r="10" spans="1:33" ht="20.25" customHeight="1" x14ac:dyDescent="0.35">
      <c r="A10" s="145" t="s">
        <v>183</v>
      </c>
      <c r="B10" s="127">
        <v>0</v>
      </c>
      <c r="C10" s="127">
        <v>0</v>
      </c>
      <c r="D10" s="127">
        <v>0</v>
      </c>
      <c r="E10" s="127">
        <v>0</v>
      </c>
      <c r="F10" s="127">
        <v>89.12</v>
      </c>
      <c r="G10" s="127">
        <v>0</v>
      </c>
      <c r="H10" s="127">
        <v>0</v>
      </c>
      <c r="I10" s="127">
        <v>89.12</v>
      </c>
      <c r="J10" s="128">
        <v>89.12</v>
      </c>
      <c r="K10" s="127">
        <v>0</v>
      </c>
      <c r="L10" s="127">
        <v>0</v>
      </c>
      <c r="M10" s="127">
        <v>0</v>
      </c>
      <c r="N10" s="127">
        <v>0</v>
      </c>
      <c r="O10" s="127">
        <v>0</v>
      </c>
      <c r="P10" s="127">
        <v>0</v>
      </c>
      <c r="Q10" s="127">
        <v>0</v>
      </c>
      <c r="R10" s="127">
        <v>0</v>
      </c>
      <c r="S10" s="127">
        <v>0</v>
      </c>
      <c r="T10" s="127">
        <v>0</v>
      </c>
      <c r="U10" s="127">
        <v>0</v>
      </c>
      <c r="V10" s="127">
        <v>0</v>
      </c>
      <c r="W10" s="127">
        <v>0</v>
      </c>
      <c r="X10" s="127">
        <v>0</v>
      </c>
      <c r="Y10" s="127">
        <v>0</v>
      </c>
      <c r="Z10" s="127">
        <v>0</v>
      </c>
      <c r="AA10" s="127">
        <v>0</v>
      </c>
      <c r="AB10" s="127">
        <v>0</v>
      </c>
      <c r="AC10" s="127">
        <v>0</v>
      </c>
      <c r="AD10" s="127">
        <v>0</v>
      </c>
      <c r="AE10" s="127">
        <v>0</v>
      </c>
      <c r="AF10" s="128">
        <v>0</v>
      </c>
      <c r="AG10" s="127">
        <v>89.12</v>
      </c>
    </row>
    <row r="11" spans="1:33" ht="20.25" customHeight="1" x14ac:dyDescent="0.35">
      <c r="A11" s="145" t="s">
        <v>184</v>
      </c>
      <c r="B11" s="127">
        <v>0</v>
      </c>
      <c r="C11" s="127">
        <v>0</v>
      </c>
      <c r="D11" s="127">
        <v>0</v>
      </c>
      <c r="E11" s="127">
        <v>0</v>
      </c>
      <c r="F11" s="127">
        <v>78.510000000000005</v>
      </c>
      <c r="G11" s="127">
        <v>0</v>
      </c>
      <c r="H11" s="127">
        <v>0</v>
      </c>
      <c r="I11" s="127">
        <v>78.510000000000005</v>
      </c>
      <c r="J11" s="128">
        <v>78.510000000000005</v>
      </c>
      <c r="K11" s="127">
        <v>0</v>
      </c>
      <c r="L11" s="127">
        <v>0</v>
      </c>
      <c r="M11" s="127">
        <v>0</v>
      </c>
      <c r="N11" s="127">
        <v>0</v>
      </c>
      <c r="O11" s="127">
        <v>0</v>
      </c>
      <c r="P11" s="127">
        <v>0</v>
      </c>
      <c r="Q11" s="127">
        <v>0</v>
      </c>
      <c r="R11" s="127">
        <v>0</v>
      </c>
      <c r="S11" s="127">
        <v>0</v>
      </c>
      <c r="T11" s="127">
        <v>0</v>
      </c>
      <c r="U11" s="127">
        <v>0</v>
      </c>
      <c r="V11" s="127">
        <v>0</v>
      </c>
      <c r="W11" s="127">
        <v>0</v>
      </c>
      <c r="X11" s="127">
        <v>0</v>
      </c>
      <c r="Y11" s="127">
        <v>0</v>
      </c>
      <c r="Z11" s="127">
        <v>0</v>
      </c>
      <c r="AA11" s="127">
        <v>0</v>
      </c>
      <c r="AB11" s="127">
        <v>0</v>
      </c>
      <c r="AC11" s="127">
        <v>0</v>
      </c>
      <c r="AD11" s="127">
        <v>0</v>
      </c>
      <c r="AE11" s="127">
        <v>0</v>
      </c>
      <c r="AF11" s="128">
        <v>0</v>
      </c>
      <c r="AG11" s="127">
        <v>78.510000000000005</v>
      </c>
    </row>
    <row r="12" spans="1:33" ht="20.25" customHeight="1" x14ac:dyDescent="0.35">
      <c r="A12" s="145" t="s">
        <v>185</v>
      </c>
      <c r="B12" s="127">
        <v>0</v>
      </c>
      <c r="C12" s="127">
        <v>0</v>
      </c>
      <c r="D12" s="127">
        <v>0</v>
      </c>
      <c r="E12" s="127">
        <v>0</v>
      </c>
      <c r="F12" s="127">
        <v>54.38</v>
      </c>
      <c r="G12" s="127">
        <v>0</v>
      </c>
      <c r="H12" s="127">
        <v>0</v>
      </c>
      <c r="I12" s="127">
        <v>54.38</v>
      </c>
      <c r="J12" s="128">
        <v>54.38</v>
      </c>
      <c r="K12" s="127">
        <v>0</v>
      </c>
      <c r="L12" s="127">
        <v>0</v>
      </c>
      <c r="M12" s="127">
        <v>0</v>
      </c>
      <c r="N12" s="127">
        <v>0</v>
      </c>
      <c r="O12" s="127">
        <v>0</v>
      </c>
      <c r="P12" s="127">
        <v>0</v>
      </c>
      <c r="Q12" s="127">
        <v>0</v>
      </c>
      <c r="R12" s="127">
        <v>0</v>
      </c>
      <c r="S12" s="127">
        <v>0</v>
      </c>
      <c r="T12" s="127">
        <v>0</v>
      </c>
      <c r="U12" s="127">
        <v>0</v>
      </c>
      <c r="V12" s="127">
        <v>0</v>
      </c>
      <c r="W12" s="127">
        <v>0</v>
      </c>
      <c r="X12" s="127">
        <v>0</v>
      </c>
      <c r="Y12" s="127">
        <v>0</v>
      </c>
      <c r="Z12" s="127">
        <v>0</v>
      </c>
      <c r="AA12" s="127">
        <v>0</v>
      </c>
      <c r="AB12" s="127">
        <v>0</v>
      </c>
      <c r="AC12" s="127">
        <v>0</v>
      </c>
      <c r="AD12" s="127">
        <v>0</v>
      </c>
      <c r="AE12" s="127">
        <v>0</v>
      </c>
      <c r="AF12" s="128">
        <v>0</v>
      </c>
      <c r="AG12" s="127">
        <v>54.38</v>
      </c>
    </row>
    <row r="13" spans="1:33" ht="20.25" customHeight="1" x14ac:dyDescent="0.35">
      <c r="A13" s="145" t="s">
        <v>186</v>
      </c>
      <c r="B13" s="127">
        <v>0</v>
      </c>
      <c r="C13" s="127">
        <v>0</v>
      </c>
      <c r="D13" s="127">
        <v>0</v>
      </c>
      <c r="E13" s="127">
        <v>0</v>
      </c>
      <c r="F13" s="127">
        <v>50.18</v>
      </c>
      <c r="G13" s="127">
        <v>0</v>
      </c>
      <c r="H13" s="127">
        <v>0</v>
      </c>
      <c r="I13" s="127">
        <v>50.18</v>
      </c>
      <c r="J13" s="128">
        <v>50.18</v>
      </c>
      <c r="K13" s="127">
        <v>0</v>
      </c>
      <c r="L13" s="127">
        <v>0</v>
      </c>
      <c r="M13" s="127">
        <v>0</v>
      </c>
      <c r="N13" s="127">
        <v>0</v>
      </c>
      <c r="O13" s="127">
        <v>0</v>
      </c>
      <c r="P13" s="127">
        <v>0</v>
      </c>
      <c r="Q13" s="127">
        <v>0</v>
      </c>
      <c r="R13" s="127">
        <v>0</v>
      </c>
      <c r="S13" s="127">
        <v>0</v>
      </c>
      <c r="T13" s="127">
        <v>0</v>
      </c>
      <c r="U13" s="127">
        <v>0</v>
      </c>
      <c r="V13" s="127">
        <v>0</v>
      </c>
      <c r="W13" s="127">
        <v>0</v>
      </c>
      <c r="X13" s="127">
        <v>0</v>
      </c>
      <c r="Y13" s="127">
        <v>0</v>
      </c>
      <c r="Z13" s="127">
        <v>0</v>
      </c>
      <c r="AA13" s="127">
        <v>0</v>
      </c>
      <c r="AB13" s="127">
        <v>0</v>
      </c>
      <c r="AC13" s="127">
        <v>0</v>
      </c>
      <c r="AD13" s="127">
        <v>0</v>
      </c>
      <c r="AE13" s="127">
        <v>0</v>
      </c>
      <c r="AF13" s="128">
        <v>0</v>
      </c>
      <c r="AG13" s="127">
        <v>50.18</v>
      </c>
    </row>
    <row r="14" spans="1:33" ht="20.25" customHeight="1" x14ac:dyDescent="0.35">
      <c r="A14" s="145" t="s">
        <v>187</v>
      </c>
      <c r="B14" s="127">
        <v>0</v>
      </c>
      <c r="C14" s="127">
        <v>0</v>
      </c>
      <c r="D14" s="127">
        <v>0</v>
      </c>
      <c r="E14" s="127">
        <v>0</v>
      </c>
      <c r="F14" s="127">
        <v>84.09</v>
      </c>
      <c r="G14" s="127">
        <v>0</v>
      </c>
      <c r="H14" s="127">
        <v>0</v>
      </c>
      <c r="I14" s="127">
        <v>84.09</v>
      </c>
      <c r="J14" s="128">
        <v>84.09</v>
      </c>
      <c r="K14" s="127">
        <v>0</v>
      </c>
      <c r="L14" s="127">
        <v>0</v>
      </c>
      <c r="M14" s="127">
        <v>0</v>
      </c>
      <c r="N14" s="127">
        <v>0</v>
      </c>
      <c r="O14" s="127">
        <v>0</v>
      </c>
      <c r="P14" s="127">
        <v>0</v>
      </c>
      <c r="Q14" s="127">
        <v>0</v>
      </c>
      <c r="R14" s="127">
        <v>0</v>
      </c>
      <c r="S14" s="127">
        <v>0</v>
      </c>
      <c r="T14" s="127">
        <v>0</v>
      </c>
      <c r="U14" s="127">
        <v>0</v>
      </c>
      <c r="V14" s="127">
        <v>0</v>
      </c>
      <c r="W14" s="127">
        <v>0</v>
      </c>
      <c r="X14" s="127">
        <v>0</v>
      </c>
      <c r="Y14" s="127">
        <v>0</v>
      </c>
      <c r="Z14" s="127">
        <v>0</v>
      </c>
      <c r="AA14" s="127">
        <v>0</v>
      </c>
      <c r="AB14" s="127">
        <v>0</v>
      </c>
      <c r="AC14" s="127">
        <v>0</v>
      </c>
      <c r="AD14" s="127">
        <v>0</v>
      </c>
      <c r="AE14" s="127">
        <v>0</v>
      </c>
      <c r="AF14" s="128">
        <v>0</v>
      </c>
      <c r="AG14" s="127">
        <v>84.09</v>
      </c>
    </row>
    <row r="15" spans="1:33" ht="20.25" customHeight="1" x14ac:dyDescent="0.35">
      <c r="A15" s="145" t="s">
        <v>188</v>
      </c>
      <c r="B15" s="127">
        <v>0</v>
      </c>
      <c r="C15" s="127">
        <v>0</v>
      </c>
      <c r="D15" s="127">
        <v>0</v>
      </c>
      <c r="E15" s="127">
        <v>0</v>
      </c>
      <c r="F15" s="127">
        <v>90.76</v>
      </c>
      <c r="G15" s="127">
        <v>0</v>
      </c>
      <c r="H15" s="127">
        <v>0</v>
      </c>
      <c r="I15" s="127">
        <v>90.76</v>
      </c>
      <c r="J15" s="128">
        <v>90.76</v>
      </c>
      <c r="K15" s="127">
        <v>0</v>
      </c>
      <c r="L15" s="127">
        <v>0</v>
      </c>
      <c r="M15" s="127">
        <v>0</v>
      </c>
      <c r="N15" s="127">
        <v>0</v>
      </c>
      <c r="O15" s="127">
        <v>0</v>
      </c>
      <c r="P15" s="127">
        <v>0</v>
      </c>
      <c r="Q15" s="127">
        <v>0</v>
      </c>
      <c r="R15" s="127">
        <v>0</v>
      </c>
      <c r="S15" s="127">
        <v>0</v>
      </c>
      <c r="T15" s="127">
        <v>0</v>
      </c>
      <c r="U15" s="127">
        <v>0</v>
      </c>
      <c r="V15" s="127">
        <v>0</v>
      </c>
      <c r="W15" s="127">
        <v>0</v>
      </c>
      <c r="X15" s="127">
        <v>0</v>
      </c>
      <c r="Y15" s="127">
        <v>0</v>
      </c>
      <c r="Z15" s="127">
        <v>0</v>
      </c>
      <c r="AA15" s="127">
        <v>0</v>
      </c>
      <c r="AB15" s="127">
        <v>0</v>
      </c>
      <c r="AC15" s="127">
        <v>0</v>
      </c>
      <c r="AD15" s="127">
        <v>0</v>
      </c>
      <c r="AE15" s="127">
        <v>0</v>
      </c>
      <c r="AF15" s="128">
        <v>0</v>
      </c>
      <c r="AG15" s="127">
        <v>90.76</v>
      </c>
    </row>
    <row r="16" spans="1:33" ht="20.25" customHeight="1" x14ac:dyDescent="0.35">
      <c r="A16" s="145" t="s">
        <v>189</v>
      </c>
      <c r="B16" s="127">
        <v>0</v>
      </c>
      <c r="C16" s="127">
        <v>0</v>
      </c>
      <c r="D16" s="127">
        <v>0</v>
      </c>
      <c r="E16" s="127">
        <v>0</v>
      </c>
      <c r="F16" s="127">
        <v>101</v>
      </c>
      <c r="G16" s="127">
        <v>0</v>
      </c>
      <c r="H16" s="127">
        <v>0</v>
      </c>
      <c r="I16" s="127">
        <v>101</v>
      </c>
      <c r="J16" s="128">
        <v>101</v>
      </c>
      <c r="K16" s="127">
        <v>0</v>
      </c>
      <c r="L16" s="127">
        <v>0</v>
      </c>
      <c r="M16" s="127">
        <v>0</v>
      </c>
      <c r="N16" s="127">
        <v>0</v>
      </c>
      <c r="O16" s="127">
        <v>0</v>
      </c>
      <c r="P16" s="127">
        <v>0</v>
      </c>
      <c r="Q16" s="127">
        <v>0</v>
      </c>
      <c r="R16" s="127">
        <v>0</v>
      </c>
      <c r="S16" s="127">
        <v>0</v>
      </c>
      <c r="T16" s="127">
        <v>0</v>
      </c>
      <c r="U16" s="127">
        <v>0</v>
      </c>
      <c r="V16" s="127">
        <v>0</v>
      </c>
      <c r="W16" s="127">
        <v>0</v>
      </c>
      <c r="X16" s="127">
        <v>0</v>
      </c>
      <c r="Y16" s="127">
        <v>0</v>
      </c>
      <c r="Z16" s="127">
        <v>0</v>
      </c>
      <c r="AA16" s="127">
        <v>0</v>
      </c>
      <c r="AB16" s="127">
        <v>0</v>
      </c>
      <c r="AC16" s="127">
        <v>0</v>
      </c>
      <c r="AD16" s="127">
        <v>0</v>
      </c>
      <c r="AE16" s="127">
        <v>0</v>
      </c>
      <c r="AF16" s="128">
        <v>0</v>
      </c>
      <c r="AG16" s="127">
        <v>101</v>
      </c>
    </row>
    <row r="17" spans="1:33" ht="20.25" customHeight="1" x14ac:dyDescent="0.35">
      <c r="A17" s="145" t="s">
        <v>190</v>
      </c>
      <c r="B17" s="127">
        <v>32.08</v>
      </c>
      <c r="C17" s="127">
        <v>0</v>
      </c>
      <c r="D17" s="127">
        <v>0</v>
      </c>
      <c r="E17" s="127">
        <v>0</v>
      </c>
      <c r="F17" s="127">
        <v>99.35</v>
      </c>
      <c r="G17" s="127">
        <v>0</v>
      </c>
      <c r="H17" s="127">
        <v>0</v>
      </c>
      <c r="I17" s="127">
        <v>99.35</v>
      </c>
      <c r="J17" s="128">
        <v>131.43</v>
      </c>
      <c r="K17" s="127">
        <v>0</v>
      </c>
      <c r="L17" s="127">
        <v>0</v>
      </c>
      <c r="M17" s="127">
        <v>0</v>
      </c>
      <c r="N17" s="127">
        <v>0</v>
      </c>
      <c r="O17" s="127">
        <v>0</v>
      </c>
      <c r="P17" s="127">
        <v>0</v>
      </c>
      <c r="Q17" s="127">
        <v>0</v>
      </c>
      <c r="R17" s="127">
        <v>0</v>
      </c>
      <c r="S17" s="127">
        <v>0</v>
      </c>
      <c r="T17" s="127">
        <v>0</v>
      </c>
      <c r="U17" s="127">
        <v>0</v>
      </c>
      <c r="V17" s="127">
        <v>0</v>
      </c>
      <c r="W17" s="127">
        <v>0</v>
      </c>
      <c r="X17" s="127">
        <v>0</v>
      </c>
      <c r="Y17" s="127">
        <v>0</v>
      </c>
      <c r="Z17" s="127">
        <v>0</v>
      </c>
      <c r="AA17" s="127">
        <v>0</v>
      </c>
      <c r="AB17" s="127">
        <v>0</v>
      </c>
      <c r="AC17" s="127">
        <v>0</v>
      </c>
      <c r="AD17" s="127">
        <v>0</v>
      </c>
      <c r="AE17" s="127">
        <v>0</v>
      </c>
      <c r="AF17" s="128">
        <v>0</v>
      </c>
      <c r="AG17" s="127">
        <v>131.43</v>
      </c>
    </row>
    <row r="18" spans="1:33" ht="20.25" customHeight="1" x14ac:dyDescent="0.35">
      <c r="A18" s="145" t="s">
        <v>191</v>
      </c>
      <c r="B18" s="127">
        <v>238.01</v>
      </c>
      <c r="C18" s="127">
        <v>0</v>
      </c>
      <c r="D18" s="127">
        <v>0</v>
      </c>
      <c r="E18" s="127">
        <v>0</v>
      </c>
      <c r="F18" s="127">
        <v>102.55</v>
      </c>
      <c r="G18" s="127">
        <v>0</v>
      </c>
      <c r="H18" s="127">
        <v>0</v>
      </c>
      <c r="I18" s="127">
        <v>102.55</v>
      </c>
      <c r="J18" s="128">
        <v>340.56</v>
      </c>
      <c r="K18" s="127">
        <v>0</v>
      </c>
      <c r="L18" s="127">
        <v>0</v>
      </c>
      <c r="M18" s="127">
        <v>0</v>
      </c>
      <c r="N18" s="127">
        <v>0</v>
      </c>
      <c r="O18" s="127">
        <v>0</v>
      </c>
      <c r="P18" s="127">
        <v>0</v>
      </c>
      <c r="Q18" s="127">
        <v>0</v>
      </c>
      <c r="R18" s="127">
        <v>0</v>
      </c>
      <c r="S18" s="127">
        <v>0</v>
      </c>
      <c r="T18" s="127">
        <v>0</v>
      </c>
      <c r="U18" s="127">
        <v>0</v>
      </c>
      <c r="V18" s="127">
        <v>0</v>
      </c>
      <c r="W18" s="127">
        <v>0</v>
      </c>
      <c r="X18" s="127">
        <v>0</v>
      </c>
      <c r="Y18" s="127">
        <v>0</v>
      </c>
      <c r="Z18" s="127">
        <v>0</v>
      </c>
      <c r="AA18" s="127">
        <v>0</v>
      </c>
      <c r="AB18" s="127">
        <v>0</v>
      </c>
      <c r="AC18" s="127">
        <v>0</v>
      </c>
      <c r="AD18" s="127">
        <v>0</v>
      </c>
      <c r="AE18" s="127">
        <v>0</v>
      </c>
      <c r="AF18" s="128">
        <v>0</v>
      </c>
      <c r="AG18" s="127">
        <v>340.56</v>
      </c>
    </row>
    <row r="19" spans="1:33" ht="20.25" customHeight="1" x14ac:dyDescent="0.35">
      <c r="A19" s="145" t="s">
        <v>192</v>
      </c>
      <c r="B19" s="127">
        <v>89.57</v>
      </c>
      <c r="C19" s="127">
        <v>0</v>
      </c>
      <c r="D19" s="127">
        <v>0</v>
      </c>
      <c r="E19" s="127">
        <v>0</v>
      </c>
      <c r="F19" s="127">
        <v>97</v>
      </c>
      <c r="G19" s="127">
        <v>0</v>
      </c>
      <c r="H19" s="127">
        <v>0</v>
      </c>
      <c r="I19" s="127">
        <v>97</v>
      </c>
      <c r="J19" s="128">
        <v>186.57</v>
      </c>
      <c r="K19" s="127">
        <v>0</v>
      </c>
      <c r="L19" s="127">
        <v>0</v>
      </c>
      <c r="M19" s="127">
        <v>0</v>
      </c>
      <c r="N19" s="127">
        <v>0</v>
      </c>
      <c r="O19" s="127">
        <v>0</v>
      </c>
      <c r="P19" s="127">
        <v>0</v>
      </c>
      <c r="Q19" s="127">
        <v>0</v>
      </c>
      <c r="R19" s="127">
        <v>0</v>
      </c>
      <c r="S19" s="127">
        <v>0</v>
      </c>
      <c r="T19" s="127">
        <v>0</v>
      </c>
      <c r="U19" s="127">
        <v>0</v>
      </c>
      <c r="V19" s="127">
        <v>0</v>
      </c>
      <c r="W19" s="127">
        <v>0</v>
      </c>
      <c r="X19" s="127">
        <v>0</v>
      </c>
      <c r="Y19" s="127">
        <v>0</v>
      </c>
      <c r="Z19" s="127">
        <v>0</v>
      </c>
      <c r="AA19" s="127">
        <v>0</v>
      </c>
      <c r="AB19" s="127">
        <v>0</v>
      </c>
      <c r="AC19" s="127">
        <v>0</v>
      </c>
      <c r="AD19" s="127">
        <v>0</v>
      </c>
      <c r="AE19" s="127">
        <v>0</v>
      </c>
      <c r="AF19" s="128">
        <v>0</v>
      </c>
      <c r="AG19" s="127">
        <v>186.57</v>
      </c>
    </row>
    <row r="20" spans="1:33" ht="20.25" customHeight="1" x14ac:dyDescent="0.35">
      <c r="A20" s="145" t="s">
        <v>193</v>
      </c>
      <c r="B20" s="127">
        <v>180.61</v>
      </c>
      <c r="C20" s="127">
        <v>0</v>
      </c>
      <c r="D20" s="127">
        <v>0</v>
      </c>
      <c r="E20" s="127">
        <v>0</v>
      </c>
      <c r="F20" s="127">
        <v>85</v>
      </c>
      <c r="G20" s="127">
        <v>0</v>
      </c>
      <c r="H20" s="127">
        <v>0</v>
      </c>
      <c r="I20" s="127">
        <v>85</v>
      </c>
      <c r="J20" s="128">
        <v>265.61</v>
      </c>
      <c r="K20" s="127">
        <v>0</v>
      </c>
      <c r="L20" s="127">
        <v>0</v>
      </c>
      <c r="M20" s="127">
        <v>0</v>
      </c>
      <c r="N20" s="127">
        <v>0</v>
      </c>
      <c r="O20" s="127">
        <v>0</v>
      </c>
      <c r="P20" s="127">
        <v>0</v>
      </c>
      <c r="Q20" s="127">
        <v>0</v>
      </c>
      <c r="R20" s="127">
        <v>0</v>
      </c>
      <c r="S20" s="127">
        <v>0</v>
      </c>
      <c r="T20" s="127">
        <v>0</v>
      </c>
      <c r="U20" s="127">
        <v>0</v>
      </c>
      <c r="V20" s="127">
        <v>0</v>
      </c>
      <c r="W20" s="127">
        <v>0</v>
      </c>
      <c r="X20" s="127">
        <v>0</v>
      </c>
      <c r="Y20" s="127">
        <v>0</v>
      </c>
      <c r="Z20" s="127">
        <v>0</v>
      </c>
      <c r="AA20" s="127">
        <v>0</v>
      </c>
      <c r="AB20" s="127">
        <v>0</v>
      </c>
      <c r="AC20" s="127">
        <v>0</v>
      </c>
      <c r="AD20" s="127">
        <v>0</v>
      </c>
      <c r="AE20" s="127">
        <v>0</v>
      </c>
      <c r="AF20" s="128">
        <v>0</v>
      </c>
      <c r="AG20" s="127">
        <v>265.61</v>
      </c>
    </row>
    <row r="21" spans="1:33" ht="20.25" customHeight="1" x14ac:dyDescent="0.35">
      <c r="A21" s="145" t="s">
        <v>194</v>
      </c>
      <c r="B21" s="127">
        <v>11.33</v>
      </c>
      <c r="C21" s="127">
        <v>0</v>
      </c>
      <c r="D21" s="127">
        <v>0</v>
      </c>
      <c r="E21" s="127">
        <v>0</v>
      </c>
      <c r="F21" s="127">
        <v>81</v>
      </c>
      <c r="G21" s="127">
        <v>0</v>
      </c>
      <c r="H21" s="127">
        <v>0</v>
      </c>
      <c r="I21" s="127">
        <v>81</v>
      </c>
      <c r="J21" s="128">
        <v>92.33</v>
      </c>
      <c r="K21" s="127">
        <v>0</v>
      </c>
      <c r="L21" s="127">
        <v>0</v>
      </c>
      <c r="M21" s="127">
        <v>0</v>
      </c>
      <c r="N21" s="127">
        <v>0</v>
      </c>
      <c r="O21" s="127">
        <v>0</v>
      </c>
      <c r="P21" s="127">
        <v>0</v>
      </c>
      <c r="Q21" s="127">
        <v>0</v>
      </c>
      <c r="R21" s="127">
        <v>0</v>
      </c>
      <c r="S21" s="127">
        <v>0</v>
      </c>
      <c r="T21" s="127">
        <v>0</v>
      </c>
      <c r="U21" s="127">
        <v>0</v>
      </c>
      <c r="V21" s="127">
        <v>0</v>
      </c>
      <c r="W21" s="127">
        <v>0</v>
      </c>
      <c r="X21" s="127">
        <v>0</v>
      </c>
      <c r="Y21" s="127">
        <v>0</v>
      </c>
      <c r="Z21" s="127">
        <v>0</v>
      </c>
      <c r="AA21" s="127">
        <v>0</v>
      </c>
      <c r="AB21" s="127">
        <v>0</v>
      </c>
      <c r="AC21" s="127">
        <v>0</v>
      </c>
      <c r="AD21" s="127">
        <v>0</v>
      </c>
      <c r="AE21" s="127">
        <v>0</v>
      </c>
      <c r="AF21" s="128">
        <v>0</v>
      </c>
      <c r="AG21" s="127">
        <v>92.33</v>
      </c>
    </row>
    <row r="22" spans="1:33" ht="20.25" customHeight="1" x14ac:dyDescent="0.35">
      <c r="A22" s="145" t="s">
        <v>195</v>
      </c>
      <c r="B22" s="127">
        <v>0</v>
      </c>
      <c r="C22" s="127">
        <v>0</v>
      </c>
      <c r="D22" s="127">
        <v>0</v>
      </c>
      <c r="E22" s="127">
        <v>0</v>
      </c>
      <c r="F22" s="127">
        <v>62</v>
      </c>
      <c r="G22" s="127">
        <v>0</v>
      </c>
      <c r="H22" s="127">
        <v>0</v>
      </c>
      <c r="I22" s="127">
        <v>62</v>
      </c>
      <c r="J22" s="128">
        <v>62</v>
      </c>
      <c r="K22" s="127">
        <v>0</v>
      </c>
      <c r="L22" s="127">
        <v>0</v>
      </c>
      <c r="M22" s="127">
        <v>0</v>
      </c>
      <c r="N22" s="127">
        <v>0</v>
      </c>
      <c r="O22" s="127">
        <v>0</v>
      </c>
      <c r="P22" s="127">
        <v>0</v>
      </c>
      <c r="Q22" s="127">
        <v>0</v>
      </c>
      <c r="R22" s="127">
        <v>0</v>
      </c>
      <c r="S22" s="127">
        <v>0</v>
      </c>
      <c r="T22" s="127">
        <v>0</v>
      </c>
      <c r="U22" s="127">
        <v>0</v>
      </c>
      <c r="V22" s="127">
        <v>0</v>
      </c>
      <c r="W22" s="127">
        <v>0</v>
      </c>
      <c r="X22" s="127">
        <v>0</v>
      </c>
      <c r="Y22" s="127">
        <v>0</v>
      </c>
      <c r="Z22" s="127">
        <v>0</v>
      </c>
      <c r="AA22" s="127">
        <v>0</v>
      </c>
      <c r="AB22" s="127">
        <v>0</v>
      </c>
      <c r="AC22" s="127">
        <v>0</v>
      </c>
      <c r="AD22" s="127">
        <v>0</v>
      </c>
      <c r="AE22" s="127">
        <v>0</v>
      </c>
      <c r="AF22" s="128">
        <v>0</v>
      </c>
      <c r="AG22" s="127">
        <v>62</v>
      </c>
    </row>
    <row r="23" spans="1:33" ht="20.25" customHeight="1" x14ac:dyDescent="0.35">
      <c r="A23" s="145" t="s">
        <v>196</v>
      </c>
      <c r="B23" s="127">
        <v>0</v>
      </c>
      <c r="C23" s="127">
        <v>0</v>
      </c>
      <c r="D23" s="127">
        <v>0</v>
      </c>
      <c r="E23" s="127">
        <v>0</v>
      </c>
      <c r="F23" s="127">
        <v>65</v>
      </c>
      <c r="G23" s="127">
        <v>0</v>
      </c>
      <c r="H23" s="127">
        <v>0</v>
      </c>
      <c r="I23" s="127">
        <v>65</v>
      </c>
      <c r="J23" s="128">
        <v>65</v>
      </c>
      <c r="K23" s="127">
        <v>0</v>
      </c>
      <c r="L23" s="127">
        <v>0</v>
      </c>
      <c r="M23" s="127">
        <v>0</v>
      </c>
      <c r="N23" s="127">
        <v>0</v>
      </c>
      <c r="O23" s="127">
        <v>0</v>
      </c>
      <c r="P23" s="127">
        <v>0</v>
      </c>
      <c r="Q23" s="127">
        <v>0</v>
      </c>
      <c r="R23" s="127">
        <v>0</v>
      </c>
      <c r="S23" s="127">
        <v>0</v>
      </c>
      <c r="T23" s="127">
        <v>0</v>
      </c>
      <c r="U23" s="127">
        <v>0</v>
      </c>
      <c r="V23" s="127">
        <v>0</v>
      </c>
      <c r="W23" s="127">
        <v>0</v>
      </c>
      <c r="X23" s="127">
        <v>0</v>
      </c>
      <c r="Y23" s="127">
        <v>0</v>
      </c>
      <c r="Z23" s="127">
        <v>0</v>
      </c>
      <c r="AA23" s="127">
        <v>0</v>
      </c>
      <c r="AB23" s="127">
        <v>0</v>
      </c>
      <c r="AC23" s="127">
        <v>0</v>
      </c>
      <c r="AD23" s="127">
        <v>0</v>
      </c>
      <c r="AE23" s="127">
        <v>0</v>
      </c>
      <c r="AF23" s="128">
        <v>0</v>
      </c>
      <c r="AG23" s="127">
        <v>65</v>
      </c>
    </row>
    <row r="24" spans="1:33" ht="20.25" customHeight="1" x14ac:dyDescent="0.35">
      <c r="A24" s="145" t="s">
        <v>197</v>
      </c>
      <c r="B24" s="127">
        <v>0</v>
      </c>
      <c r="C24" s="127">
        <v>0</v>
      </c>
      <c r="D24" s="127">
        <v>0</v>
      </c>
      <c r="E24" s="127">
        <v>0</v>
      </c>
      <c r="F24" s="127">
        <v>63</v>
      </c>
      <c r="G24" s="127">
        <v>0</v>
      </c>
      <c r="H24" s="127">
        <v>0</v>
      </c>
      <c r="I24" s="127">
        <v>63</v>
      </c>
      <c r="J24" s="128">
        <v>63</v>
      </c>
      <c r="K24" s="127">
        <v>0</v>
      </c>
      <c r="L24" s="127">
        <v>0</v>
      </c>
      <c r="M24" s="127">
        <v>0</v>
      </c>
      <c r="N24" s="127">
        <v>0</v>
      </c>
      <c r="O24" s="127">
        <v>0</v>
      </c>
      <c r="P24" s="127">
        <v>0</v>
      </c>
      <c r="Q24" s="127">
        <v>0</v>
      </c>
      <c r="R24" s="127">
        <v>0</v>
      </c>
      <c r="S24" s="127">
        <v>0</v>
      </c>
      <c r="T24" s="127">
        <v>0</v>
      </c>
      <c r="U24" s="127">
        <v>0</v>
      </c>
      <c r="V24" s="127">
        <v>0</v>
      </c>
      <c r="W24" s="127">
        <v>0</v>
      </c>
      <c r="X24" s="127">
        <v>0</v>
      </c>
      <c r="Y24" s="127">
        <v>0</v>
      </c>
      <c r="Z24" s="127">
        <v>0</v>
      </c>
      <c r="AA24" s="127">
        <v>0</v>
      </c>
      <c r="AB24" s="127">
        <v>0</v>
      </c>
      <c r="AC24" s="127">
        <v>0</v>
      </c>
      <c r="AD24" s="127">
        <v>0</v>
      </c>
      <c r="AE24" s="127">
        <v>0</v>
      </c>
      <c r="AF24" s="128">
        <v>0</v>
      </c>
      <c r="AG24" s="127">
        <v>63</v>
      </c>
    </row>
    <row r="25" spans="1:33" ht="20.25" customHeight="1" x14ac:dyDescent="0.35">
      <c r="A25" s="145" t="s">
        <v>198</v>
      </c>
      <c r="B25" s="127">
        <v>0</v>
      </c>
      <c r="C25" s="127">
        <v>0</v>
      </c>
      <c r="D25" s="127">
        <v>0</v>
      </c>
      <c r="E25" s="127">
        <v>0</v>
      </c>
      <c r="F25" s="127">
        <v>0</v>
      </c>
      <c r="G25" s="127">
        <v>0</v>
      </c>
      <c r="H25" s="127">
        <v>0</v>
      </c>
      <c r="I25" s="127">
        <v>0</v>
      </c>
      <c r="J25" s="128">
        <v>0</v>
      </c>
      <c r="K25" s="127">
        <v>0</v>
      </c>
      <c r="L25" s="127">
        <v>0</v>
      </c>
      <c r="M25" s="127">
        <v>0</v>
      </c>
      <c r="N25" s="127">
        <v>0</v>
      </c>
      <c r="O25" s="127">
        <v>0</v>
      </c>
      <c r="P25" s="127">
        <v>0</v>
      </c>
      <c r="Q25" s="127">
        <v>0</v>
      </c>
      <c r="R25" s="127">
        <v>0</v>
      </c>
      <c r="S25" s="127">
        <v>0</v>
      </c>
      <c r="T25" s="127">
        <v>0</v>
      </c>
      <c r="U25" s="127">
        <v>0</v>
      </c>
      <c r="V25" s="127">
        <v>0</v>
      </c>
      <c r="W25" s="127">
        <v>0</v>
      </c>
      <c r="X25" s="127">
        <v>0</v>
      </c>
      <c r="Y25" s="127">
        <v>0</v>
      </c>
      <c r="Z25" s="127">
        <v>0</v>
      </c>
      <c r="AA25" s="127">
        <v>0</v>
      </c>
      <c r="AB25" s="127">
        <v>0</v>
      </c>
      <c r="AC25" s="127">
        <v>0</v>
      </c>
      <c r="AD25" s="127">
        <v>0</v>
      </c>
      <c r="AE25" s="127">
        <v>0</v>
      </c>
      <c r="AF25" s="128">
        <v>0</v>
      </c>
      <c r="AG25" s="127">
        <v>0</v>
      </c>
    </row>
    <row r="26" spans="1:33" ht="20.25" customHeight="1" x14ac:dyDescent="0.35">
      <c r="A26" s="145" t="s">
        <v>199</v>
      </c>
      <c r="B26" s="127">
        <v>0</v>
      </c>
      <c r="C26" s="127">
        <v>0</v>
      </c>
      <c r="D26" s="127">
        <v>0</v>
      </c>
      <c r="E26" s="127">
        <v>0</v>
      </c>
      <c r="F26" s="127">
        <v>66</v>
      </c>
      <c r="G26" s="127">
        <v>0</v>
      </c>
      <c r="H26" s="127">
        <v>0</v>
      </c>
      <c r="I26" s="127">
        <v>66</v>
      </c>
      <c r="J26" s="128">
        <v>66</v>
      </c>
      <c r="K26" s="127">
        <v>0</v>
      </c>
      <c r="L26" s="127">
        <v>0</v>
      </c>
      <c r="M26" s="127">
        <v>0</v>
      </c>
      <c r="N26" s="127">
        <v>0</v>
      </c>
      <c r="O26" s="127">
        <v>0</v>
      </c>
      <c r="P26" s="127">
        <v>0</v>
      </c>
      <c r="Q26" s="127">
        <v>0</v>
      </c>
      <c r="R26" s="127">
        <v>0</v>
      </c>
      <c r="S26" s="127">
        <v>0</v>
      </c>
      <c r="T26" s="127">
        <v>0</v>
      </c>
      <c r="U26" s="127">
        <v>0</v>
      </c>
      <c r="V26" s="127">
        <v>0</v>
      </c>
      <c r="W26" s="127">
        <v>0</v>
      </c>
      <c r="X26" s="127">
        <v>0</v>
      </c>
      <c r="Y26" s="127">
        <v>0</v>
      </c>
      <c r="Z26" s="127">
        <v>0</v>
      </c>
      <c r="AA26" s="127">
        <v>0</v>
      </c>
      <c r="AB26" s="127">
        <v>0</v>
      </c>
      <c r="AC26" s="127">
        <v>0</v>
      </c>
      <c r="AD26" s="127">
        <v>0</v>
      </c>
      <c r="AE26" s="127">
        <v>0</v>
      </c>
      <c r="AF26" s="128">
        <v>0</v>
      </c>
      <c r="AG26" s="127">
        <v>66</v>
      </c>
    </row>
    <row r="27" spans="1:33" ht="20.25" customHeight="1" x14ac:dyDescent="0.35">
      <c r="A27" s="145" t="s">
        <v>200</v>
      </c>
      <c r="B27" s="127">
        <v>0</v>
      </c>
      <c r="C27" s="127">
        <v>0</v>
      </c>
      <c r="D27" s="127">
        <v>0</v>
      </c>
      <c r="E27" s="127">
        <v>0</v>
      </c>
      <c r="F27" s="127">
        <v>63</v>
      </c>
      <c r="G27" s="127">
        <v>0</v>
      </c>
      <c r="H27" s="127">
        <v>0</v>
      </c>
      <c r="I27" s="127">
        <v>63</v>
      </c>
      <c r="J27" s="128">
        <v>63</v>
      </c>
      <c r="K27" s="127">
        <v>0</v>
      </c>
      <c r="L27" s="127">
        <v>0</v>
      </c>
      <c r="M27" s="127">
        <v>0</v>
      </c>
      <c r="N27" s="127">
        <v>0</v>
      </c>
      <c r="O27" s="127">
        <v>0</v>
      </c>
      <c r="P27" s="127">
        <v>0</v>
      </c>
      <c r="Q27" s="127">
        <v>0</v>
      </c>
      <c r="R27" s="127">
        <v>0</v>
      </c>
      <c r="S27" s="127">
        <v>0</v>
      </c>
      <c r="T27" s="127">
        <v>0</v>
      </c>
      <c r="U27" s="127">
        <v>0</v>
      </c>
      <c r="V27" s="127">
        <v>0</v>
      </c>
      <c r="W27" s="127">
        <v>0</v>
      </c>
      <c r="X27" s="127">
        <v>0</v>
      </c>
      <c r="Y27" s="127">
        <v>0</v>
      </c>
      <c r="Z27" s="127">
        <v>0</v>
      </c>
      <c r="AA27" s="127">
        <v>0</v>
      </c>
      <c r="AB27" s="127">
        <v>0</v>
      </c>
      <c r="AC27" s="127">
        <v>0</v>
      </c>
      <c r="AD27" s="127">
        <v>0</v>
      </c>
      <c r="AE27" s="127">
        <v>0</v>
      </c>
      <c r="AF27" s="128">
        <v>0</v>
      </c>
      <c r="AG27" s="127">
        <v>63</v>
      </c>
    </row>
    <row r="28" spans="1:33" ht="20.25" customHeight="1" x14ac:dyDescent="0.35">
      <c r="A28" s="145" t="s">
        <v>201</v>
      </c>
      <c r="B28" s="127">
        <v>0</v>
      </c>
      <c r="C28" s="127">
        <v>0</v>
      </c>
      <c r="D28" s="127">
        <v>0</v>
      </c>
      <c r="E28" s="127">
        <v>0</v>
      </c>
      <c r="F28" s="127">
        <v>141</v>
      </c>
      <c r="G28" s="127">
        <v>0</v>
      </c>
      <c r="H28" s="127">
        <v>0</v>
      </c>
      <c r="I28" s="127">
        <v>141</v>
      </c>
      <c r="J28" s="128">
        <v>141</v>
      </c>
      <c r="K28" s="127">
        <v>0</v>
      </c>
      <c r="L28" s="127">
        <v>0</v>
      </c>
      <c r="M28" s="127">
        <v>0</v>
      </c>
      <c r="N28" s="127">
        <v>0</v>
      </c>
      <c r="O28" s="127">
        <v>0</v>
      </c>
      <c r="P28" s="127">
        <v>0</v>
      </c>
      <c r="Q28" s="127">
        <v>0</v>
      </c>
      <c r="R28" s="127">
        <v>0</v>
      </c>
      <c r="S28" s="127">
        <v>0</v>
      </c>
      <c r="T28" s="127">
        <v>0</v>
      </c>
      <c r="U28" s="127">
        <v>0</v>
      </c>
      <c r="V28" s="127">
        <v>0</v>
      </c>
      <c r="W28" s="127">
        <v>0</v>
      </c>
      <c r="X28" s="127">
        <v>0</v>
      </c>
      <c r="Y28" s="127">
        <v>0</v>
      </c>
      <c r="Z28" s="127">
        <v>0</v>
      </c>
      <c r="AA28" s="127">
        <v>0</v>
      </c>
      <c r="AB28" s="127">
        <v>0</v>
      </c>
      <c r="AC28" s="127">
        <v>0</v>
      </c>
      <c r="AD28" s="127">
        <v>0</v>
      </c>
      <c r="AE28" s="127">
        <v>0</v>
      </c>
      <c r="AF28" s="128">
        <v>0</v>
      </c>
      <c r="AG28" s="127">
        <v>141</v>
      </c>
    </row>
    <row r="29" spans="1:33" ht="20.25" customHeight="1" x14ac:dyDescent="0.35">
      <c r="A29" s="145" t="s">
        <v>202</v>
      </c>
      <c r="B29" s="127">
        <v>0</v>
      </c>
      <c r="C29" s="127">
        <v>0</v>
      </c>
      <c r="D29" s="127">
        <v>0</v>
      </c>
      <c r="E29" s="127">
        <v>0</v>
      </c>
      <c r="F29" s="127">
        <v>157</v>
      </c>
      <c r="G29" s="127">
        <v>0</v>
      </c>
      <c r="H29" s="127">
        <v>0</v>
      </c>
      <c r="I29" s="127">
        <v>157</v>
      </c>
      <c r="J29" s="128">
        <v>157</v>
      </c>
      <c r="K29" s="127">
        <v>0</v>
      </c>
      <c r="L29" s="127">
        <v>0</v>
      </c>
      <c r="M29" s="127">
        <v>0</v>
      </c>
      <c r="N29" s="127">
        <v>0</v>
      </c>
      <c r="O29" s="127">
        <v>0</v>
      </c>
      <c r="P29" s="127">
        <v>0</v>
      </c>
      <c r="Q29" s="127">
        <v>0</v>
      </c>
      <c r="R29" s="127">
        <v>0</v>
      </c>
      <c r="S29" s="127">
        <v>0</v>
      </c>
      <c r="T29" s="127">
        <v>0</v>
      </c>
      <c r="U29" s="127">
        <v>0</v>
      </c>
      <c r="V29" s="127">
        <v>0</v>
      </c>
      <c r="W29" s="127">
        <v>0</v>
      </c>
      <c r="X29" s="127">
        <v>0</v>
      </c>
      <c r="Y29" s="127">
        <v>0</v>
      </c>
      <c r="Z29" s="127">
        <v>0</v>
      </c>
      <c r="AA29" s="127">
        <v>0</v>
      </c>
      <c r="AB29" s="127">
        <v>0</v>
      </c>
      <c r="AC29" s="127">
        <v>0</v>
      </c>
      <c r="AD29" s="127">
        <v>0</v>
      </c>
      <c r="AE29" s="127">
        <v>0</v>
      </c>
      <c r="AF29" s="128">
        <v>0</v>
      </c>
      <c r="AG29" s="127">
        <v>157</v>
      </c>
    </row>
    <row r="30" spans="1:33" ht="20.25" customHeight="1" x14ac:dyDescent="0.35">
      <c r="A30" s="145" t="s">
        <v>203</v>
      </c>
      <c r="B30" s="127">
        <v>85.46</v>
      </c>
      <c r="C30" s="127">
        <v>0</v>
      </c>
      <c r="D30" s="127">
        <v>0</v>
      </c>
      <c r="E30" s="127">
        <v>0</v>
      </c>
      <c r="F30" s="127">
        <v>278</v>
      </c>
      <c r="G30" s="127">
        <v>0</v>
      </c>
      <c r="H30" s="127">
        <v>0</v>
      </c>
      <c r="I30" s="127">
        <v>278</v>
      </c>
      <c r="J30" s="128">
        <v>363.46</v>
      </c>
      <c r="K30" s="127">
        <v>0</v>
      </c>
      <c r="L30" s="127">
        <v>0</v>
      </c>
      <c r="M30" s="127">
        <v>0</v>
      </c>
      <c r="N30" s="127">
        <v>0</v>
      </c>
      <c r="O30" s="127">
        <v>0</v>
      </c>
      <c r="P30" s="127">
        <v>0</v>
      </c>
      <c r="Q30" s="127">
        <v>0</v>
      </c>
      <c r="R30" s="127">
        <v>0</v>
      </c>
      <c r="S30" s="127">
        <v>0</v>
      </c>
      <c r="T30" s="127">
        <v>0</v>
      </c>
      <c r="U30" s="127">
        <v>0</v>
      </c>
      <c r="V30" s="127">
        <v>0</v>
      </c>
      <c r="W30" s="127">
        <v>0</v>
      </c>
      <c r="X30" s="127">
        <v>0</v>
      </c>
      <c r="Y30" s="127">
        <v>0</v>
      </c>
      <c r="Z30" s="127">
        <v>0</v>
      </c>
      <c r="AA30" s="127">
        <v>0</v>
      </c>
      <c r="AB30" s="127">
        <v>0</v>
      </c>
      <c r="AC30" s="127">
        <v>0</v>
      </c>
      <c r="AD30" s="127">
        <v>0</v>
      </c>
      <c r="AE30" s="127">
        <v>0</v>
      </c>
      <c r="AF30" s="128">
        <v>0</v>
      </c>
      <c r="AG30" s="127">
        <v>363.46</v>
      </c>
    </row>
    <row r="31" spans="1:33" ht="20.25" customHeight="1" x14ac:dyDescent="0.35">
      <c r="A31" s="145" t="s">
        <v>204</v>
      </c>
      <c r="B31" s="127">
        <v>371</v>
      </c>
      <c r="C31" s="127">
        <v>0</v>
      </c>
      <c r="D31" s="127">
        <v>0</v>
      </c>
      <c r="E31" s="127">
        <v>0</v>
      </c>
      <c r="F31" s="127">
        <v>277</v>
      </c>
      <c r="G31" s="127">
        <v>0</v>
      </c>
      <c r="H31" s="127">
        <v>0</v>
      </c>
      <c r="I31" s="127">
        <v>277</v>
      </c>
      <c r="J31" s="128">
        <v>648</v>
      </c>
      <c r="K31" s="127">
        <v>0</v>
      </c>
      <c r="L31" s="127">
        <v>0</v>
      </c>
      <c r="M31" s="127">
        <v>0</v>
      </c>
      <c r="N31" s="127">
        <v>0</v>
      </c>
      <c r="O31" s="127">
        <v>0</v>
      </c>
      <c r="P31" s="127">
        <v>0</v>
      </c>
      <c r="Q31" s="127">
        <v>0</v>
      </c>
      <c r="R31" s="127">
        <v>0</v>
      </c>
      <c r="S31" s="127">
        <v>0</v>
      </c>
      <c r="T31" s="127">
        <v>0</v>
      </c>
      <c r="U31" s="127">
        <v>0</v>
      </c>
      <c r="V31" s="127">
        <v>0</v>
      </c>
      <c r="W31" s="127">
        <v>0</v>
      </c>
      <c r="X31" s="127">
        <v>0</v>
      </c>
      <c r="Y31" s="127">
        <v>0</v>
      </c>
      <c r="Z31" s="127">
        <v>0</v>
      </c>
      <c r="AA31" s="127">
        <v>0</v>
      </c>
      <c r="AB31" s="127">
        <v>0</v>
      </c>
      <c r="AC31" s="127">
        <v>0</v>
      </c>
      <c r="AD31" s="127">
        <v>0</v>
      </c>
      <c r="AE31" s="127">
        <v>0</v>
      </c>
      <c r="AF31" s="128">
        <v>0</v>
      </c>
      <c r="AG31" s="127">
        <v>648</v>
      </c>
    </row>
    <row r="32" spans="1:33" ht="20.25" customHeight="1" x14ac:dyDescent="0.35">
      <c r="A32" s="145" t="s">
        <v>205</v>
      </c>
      <c r="B32" s="127">
        <v>140</v>
      </c>
      <c r="C32" s="127">
        <v>0</v>
      </c>
      <c r="D32" s="127">
        <v>0</v>
      </c>
      <c r="E32" s="127">
        <v>0</v>
      </c>
      <c r="F32" s="127">
        <v>370</v>
      </c>
      <c r="G32" s="127">
        <v>0</v>
      </c>
      <c r="H32" s="127">
        <v>0</v>
      </c>
      <c r="I32" s="127">
        <v>370</v>
      </c>
      <c r="J32" s="128">
        <v>510</v>
      </c>
      <c r="K32" s="127">
        <v>0</v>
      </c>
      <c r="L32" s="127">
        <v>0</v>
      </c>
      <c r="M32" s="127">
        <v>0</v>
      </c>
      <c r="N32" s="127">
        <v>0</v>
      </c>
      <c r="O32" s="127">
        <v>0</v>
      </c>
      <c r="P32" s="127">
        <v>0</v>
      </c>
      <c r="Q32" s="127">
        <v>0</v>
      </c>
      <c r="R32" s="127">
        <v>0</v>
      </c>
      <c r="S32" s="127">
        <v>0</v>
      </c>
      <c r="T32" s="127">
        <v>0</v>
      </c>
      <c r="U32" s="127">
        <v>0</v>
      </c>
      <c r="V32" s="127">
        <v>0</v>
      </c>
      <c r="W32" s="127">
        <v>0</v>
      </c>
      <c r="X32" s="127">
        <v>0</v>
      </c>
      <c r="Y32" s="127">
        <v>0</v>
      </c>
      <c r="Z32" s="127">
        <v>0</v>
      </c>
      <c r="AA32" s="127">
        <v>0</v>
      </c>
      <c r="AB32" s="127">
        <v>0</v>
      </c>
      <c r="AC32" s="127">
        <v>0</v>
      </c>
      <c r="AD32" s="127">
        <v>0</v>
      </c>
      <c r="AE32" s="127">
        <v>0</v>
      </c>
      <c r="AF32" s="128">
        <v>0</v>
      </c>
      <c r="AG32" s="127">
        <v>510</v>
      </c>
    </row>
    <row r="33" spans="1:33" ht="20.25" customHeight="1" x14ac:dyDescent="0.35">
      <c r="A33" s="145" t="s">
        <v>206</v>
      </c>
      <c r="B33" s="127">
        <v>0</v>
      </c>
      <c r="C33" s="127">
        <v>0</v>
      </c>
      <c r="D33" s="127">
        <v>0</v>
      </c>
      <c r="E33" s="127">
        <v>0</v>
      </c>
      <c r="F33" s="127">
        <v>414</v>
      </c>
      <c r="G33" s="127">
        <v>0</v>
      </c>
      <c r="H33" s="127">
        <v>0</v>
      </c>
      <c r="I33" s="127">
        <v>414</v>
      </c>
      <c r="J33" s="128">
        <v>414</v>
      </c>
      <c r="K33" s="127">
        <v>0</v>
      </c>
      <c r="L33" s="127">
        <v>0</v>
      </c>
      <c r="M33" s="127">
        <v>0</v>
      </c>
      <c r="N33" s="127">
        <v>0</v>
      </c>
      <c r="O33" s="127">
        <v>0</v>
      </c>
      <c r="P33" s="127">
        <v>0</v>
      </c>
      <c r="Q33" s="127">
        <v>0</v>
      </c>
      <c r="R33" s="127">
        <v>0</v>
      </c>
      <c r="S33" s="127">
        <v>0</v>
      </c>
      <c r="T33" s="127">
        <v>0</v>
      </c>
      <c r="U33" s="127">
        <v>0</v>
      </c>
      <c r="V33" s="127">
        <v>0</v>
      </c>
      <c r="W33" s="127">
        <v>0</v>
      </c>
      <c r="X33" s="127">
        <v>0</v>
      </c>
      <c r="Y33" s="127">
        <v>0</v>
      </c>
      <c r="Z33" s="127">
        <v>0</v>
      </c>
      <c r="AA33" s="127">
        <v>0</v>
      </c>
      <c r="AB33" s="127">
        <v>0</v>
      </c>
      <c r="AC33" s="127">
        <v>0</v>
      </c>
      <c r="AD33" s="127">
        <v>0</v>
      </c>
      <c r="AE33" s="127">
        <v>0</v>
      </c>
      <c r="AF33" s="128">
        <v>0</v>
      </c>
      <c r="AG33" s="127">
        <v>414</v>
      </c>
    </row>
    <row r="34" spans="1:33" ht="20.25" customHeight="1" x14ac:dyDescent="0.35">
      <c r="A34" s="145" t="s">
        <v>207</v>
      </c>
      <c r="B34" s="127">
        <v>0</v>
      </c>
      <c r="C34" s="127">
        <v>0</v>
      </c>
      <c r="D34" s="127">
        <v>0</v>
      </c>
      <c r="E34" s="127">
        <v>0</v>
      </c>
      <c r="F34" s="127">
        <v>197</v>
      </c>
      <c r="G34" s="127">
        <v>0</v>
      </c>
      <c r="H34" s="127">
        <v>0</v>
      </c>
      <c r="I34" s="127">
        <v>197</v>
      </c>
      <c r="J34" s="128">
        <v>197</v>
      </c>
      <c r="K34" s="127">
        <v>0</v>
      </c>
      <c r="L34" s="127">
        <v>0</v>
      </c>
      <c r="M34" s="127">
        <v>0</v>
      </c>
      <c r="N34" s="127">
        <v>0</v>
      </c>
      <c r="O34" s="127">
        <v>0</v>
      </c>
      <c r="P34" s="127">
        <v>0</v>
      </c>
      <c r="Q34" s="127">
        <v>0</v>
      </c>
      <c r="R34" s="127">
        <v>0</v>
      </c>
      <c r="S34" s="127">
        <v>0</v>
      </c>
      <c r="T34" s="127">
        <v>0</v>
      </c>
      <c r="U34" s="127">
        <v>0</v>
      </c>
      <c r="V34" s="127">
        <v>0</v>
      </c>
      <c r="W34" s="127">
        <v>0</v>
      </c>
      <c r="X34" s="127">
        <v>0</v>
      </c>
      <c r="Y34" s="127">
        <v>0</v>
      </c>
      <c r="Z34" s="127">
        <v>0</v>
      </c>
      <c r="AA34" s="127">
        <v>0</v>
      </c>
      <c r="AB34" s="127">
        <v>0</v>
      </c>
      <c r="AC34" s="127">
        <v>0</v>
      </c>
      <c r="AD34" s="127">
        <v>0</v>
      </c>
      <c r="AE34" s="127">
        <v>0</v>
      </c>
      <c r="AF34" s="128">
        <v>0</v>
      </c>
      <c r="AG34" s="127">
        <v>197</v>
      </c>
    </row>
    <row r="35" spans="1:33" ht="20.25" customHeight="1" x14ac:dyDescent="0.35">
      <c r="A35" s="145" t="s">
        <v>208</v>
      </c>
      <c r="B35" s="127">
        <v>0</v>
      </c>
      <c r="C35" s="127">
        <v>0</v>
      </c>
      <c r="D35" s="127">
        <v>0</v>
      </c>
      <c r="E35" s="127">
        <v>0</v>
      </c>
      <c r="F35" s="127">
        <v>69</v>
      </c>
      <c r="G35" s="127">
        <v>0</v>
      </c>
      <c r="H35" s="127">
        <v>0</v>
      </c>
      <c r="I35" s="127">
        <v>69</v>
      </c>
      <c r="J35" s="128">
        <v>69</v>
      </c>
      <c r="K35" s="127">
        <v>0</v>
      </c>
      <c r="L35" s="127">
        <v>0</v>
      </c>
      <c r="M35" s="127">
        <v>0</v>
      </c>
      <c r="N35" s="127">
        <v>0</v>
      </c>
      <c r="O35" s="127">
        <v>0</v>
      </c>
      <c r="P35" s="127">
        <v>0</v>
      </c>
      <c r="Q35" s="127">
        <v>0</v>
      </c>
      <c r="R35" s="127">
        <v>0</v>
      </c>
      <c r="S35" s="127">
        <v>0</v>
      </c>
      <c r="T35" s="127">
        <v>0</v>
      </c>
      <c r="U35" s="127">
        <v>0</v>
      </c>
      <c r="V35" s="127">
        <v>0</v>
      </c>
      <c r="W35" s="127">
        <v>0</v>
      </c>
      <c r="X35" s="127">
        <v>0</v>
      </c>
      <c r="Y35" s="127">
        <v>0</v>
      </c>
      <c r="Z35" s="127">
        <v>0</v>
      </c>
      <c r="AA35" s="127">
        <v>0</v>
      </c>
      <c r="AB35" s="127">
        <v>0</v>
      </c>
      <c r="AC35" s="127">
        <v>0</v>
      </c>
      <c r="AD35" s="127">
        <v>0</v>
      </c>
      <c r="AE35" s="127">
        <v>0</v>
      </c>
      <c r="AF35" s="128">
        <v>0</v>
      </c>
      <c r="AG35" s="127">
        <v>69</v>
      </c>
    </row>
    <row r="36" spans="1:33" ht="20.25" customHeight="1" x14ac:dyDescent="0.35">
      <c r="A36" s="145" t="s">
        <v>209</v>
      </c>
      <c r="B36" s="127">
        <v>0</v>
      </c>
      <c r="C36" s="127">
        <v>0</v>
      </c>
      <c r="D36" s="127">
        <v>0</v>
      </c>
      <c r="E36" s="127">
        <v>0</v>
      </c>
      <c r="F36" s="127">
        <v>135</v>
      </c>
      <c r="G36" s="127">
        <v>0</v>
      </c>
      <c r="H36" s="127">
        <v>0</v>
      </c>
      <c r="I36" s="127">
        <v>135</v>
      </c>
      <c r="J36" s="128">
        <v>135</v>
      </c>
      <c r="K36" s="127">
        <v>0</v>
      </c>
      <c r="L36" s="127">
        <v>0</v>
      </c>
      <c r="M36" s="127">
        <v>0</v>
      </c>
      <c r="N36" s="127">
        <v>0</v>
      </c>
      <c r="O36" s="127">
        <v>0</v>
      </c>
      <c r="P36" s="127">
        <v>0</v>
      </c>
      <c r="Q36" s="127">
        <v>0</v>
      </c>
      <c r="R36" s="127">
        <v>0</v>
      </c>
      <c r="S36" s="127">
        <v>0</v>
      </c>
      <c r="T36" s="127">
        <v>0</v>
      </c>
      <c r="U36" s="127">
        <v>0</v>
      </c>
      <c r="V36" s="127">
        <v>0</v>
      </c>
      <c r="W36" s="127">
        <v>0</v>
      </c>
      <c r="X36" s="127">
        <v>0</v>
      </c>
      <c r="Y36" s="127">
        <v>0</v>
      </c>
      <c r="Z36" s="127">
        <v>0</v>
      </c>
      <c r="AA36" s="127">
        <v>0</v>
      </c>
      <c r="AB36" s="127">
        <v>0</v>
      </c>
      <c r="AC36" s="127">
        <v>0</v>
      </c>
      <c r="AD36" s="127">
        <v>0</v>
      </c>
      <c r="AE36" s="127">
        <v>0</v>
      </c>
      <c r="AF36" s="128">
        <v>0</v>
      </c>
      <c r="AG36" s="127">
        <v>135</v>
      </c>
    </row>
    <row r="37" spans="1:33" ht="20.25" customHeight="1" x14ac:dyDescent="0.35">
      <c r="A37" s="145" t="s">
        <v>210</v>
      </c>
      <c r="B37" s="127">
        <v>69.010000000000005</v>
      </c>
      <c r="C37" s="127">
        <v>0</v>
      </c>
      <c r="D37" s="127">
        <v>0</v>
      </c>
      <c r="E37" s="127">
        <v>0</v>
      </c>
      <c r="F37" s="127">
        <v>161</v>
      </c>
      <c r="G37" s="127">
        <v>0</v>
      </c>
      <c r="H37" s="127">
        <v>0</v>
      </c>
      <c r="I37" s="127">
        <v>161</v>
      </c>
      <c r="J37" s="128">
        <v>230.01</v>
      </c>
      <c r="K37" s="127">
        <v>0</v>
      </c>
      <c r="L37" s="127">
        <v>0</v>
      </c>
      <c r="M37" s="127">
        <v>0</v>
      </c>
      <c r="N37" s="127">
        <v>0</v>
      </c>
      <c r="O37" s="127">
        <v>0</v>
      </c>
      <c r="P37" s="127">
        <v>0</v>
      </c>
      <c r="Q37" s="127">
        <v>0</v>
      </c>
      <c r="R37" s="127">
        <v>0</v>
      </c>
      <c r="S37" s="127">
        <v>0</v>
      </c>
      <c r="T37" s="127">
        <v>0</v>
      </c>
      <c r="U37" s="127">
        <v>0</v>
      </c>
      <c r="V37" s="127">
        <v>0</v>
      </c>
      <c r="W37" s="127">
        <v>0</v>
      </c>
      <c r="X37" s="127">
        <v>0</v>
      </c>
      <c r="Y37" s="127">
        <v>0</v>
      </c>
      <c r="Z37" s="127">
        <v>0</v>
      </c>
      <c r="AA37" s="127">
        <v>0</v>
      </c>
      <c r="AB37" s="127">
        <v>0</v>
      </c>
      <c r="AC37" s="127">
        <v>0</v>
      </c>
      <c r="AD37" s="127">
        <v>0</v>
      </c>
      <c r="AE37" s="127">
        <v>0</v>
      </c>
      <c r="AF37" s="128">
        <v>0</v>
      </c>
      <c r="AG37" s="127">
        <v>230.01</v>
      </c>
    </row>
    <row r="38" spans="1:33" ht="20.25" customHeight="1" x14ac:dyDescent="0.35">
      <c r="A38" s="145" t="s">
        <v>211</v>
      </c>
      <c r="B38" s="127">
        <v>1.83</v>
      </c>
      <c r="C38" s="127">
        <v>0</v>
      </c>
      <c r="D38" s="127">
        <v>0</v>
      </c>
      <c r="E38" s="127">
        <v>0</v>
      </c>
      <c r="F38" s="127">
        <v>153</v>
      </c>
      <c r="G38" s="127">
        <v>0</v>
      </c>
      <c r="H38" s="127">
        <v>0</v>
      </c>
      <c r="I38" s="127">
        <v>153</v>
      </c>
      <c r="J38" s="128">
        <v>154.83000000000001</v>
      </c>
      <c r="K38" s="127">
        <v>0</v>
      </c>
      <c r="L38" s="127">
        <v>0</v>
      </c>
      <c r="M38" s="127">
        <v>0</v>
      </c>
      <c r="N38" s="127">
        <v>0</v>
      </c>
      <c r="O38" s="127">
        <v>0</v>
      </c>
      <c r="P38" s="127">
        <v>0</v>
      </c>
      <c r="Q38" s="127">
        <v>0</v>
      </c>
      <c r="R38" s="127">
        <v>0</v>
      </c>
      <c r="S38" s="127">
        <v>0</v>
      </c>
      <c r="T38" s="127">
        <v>0</v>
      </c>
      <c r="U38" s="127">
        <v>0</v>
      </c>
      <c r="V38" s="127">
        <v>0</v>
      </c>
      <c r="W38" s="127">
        <v>0</v>
      </c>
      <c r="X38" s="127">
        <v>0</v>
      </c>
      <c r="Y38" s="127">
        <v>0</v>
      </c>
      <c r="Z38" s="127">
        <v>0</v>
      </c>
      <c r="AA38" s="127">
        <v>0</v>
      </c>
      <c r="AB38" s="127">
        <v>0</v>
      </c>
      <c r="AC38" s="127">
        <v>0</v>
      </c>
      <c r="AD38" s="127">
        <v>0</v>
      </c>
      <c r="AE38" s="127">
        <v>0</v>
      </c>
      <c r="AF38" s="128">
        <v>0</v>
      </c>
      <c r="AG38" s="127">
        <v>154.83000000000001</v>
      </c>
    </row>
    <row r="39" spans="1:33" ht="20.25" customHeight="1" x14ac:dyDescent="0.35">
      <c r="A39" s="145" t="s">
        <v>212</v>
      </c>
      <c r="B39" s="127">
        <v>0</v>
      </c>
      <c r="C39" s="127">
        <v>0</v>
      </c>
      <c r="D39" s="127">
        <v>0</v>
      </c>
      <c r="E39" s="127">
        <v>0</v>
      </c>
      <c r="F39" s="127">
        <v>143</v>
      </c>
      <c r="G39" s="127">
        <v>0</v>
      </c>
      <c r="H39" s="127">
        <v>0</v>
      </c>
      <c r="I39" s="127">
        <v>143</v>
      </c>
      <c r="J39" s="128">
        <v>143</v>
      </c>
      <c r="K39" s="127">
        <v>0</v>
      </c>
      <c r="L39" s="127">
        <v>0</v>
      </c>
      <c r="M39" s="127">
        <v>0</v>
      </c>
      <c r="N39" s="127">
        <v>0</v>
      </c>
      <c r="O39" s="127">
        <v>0</v>
      </c>
      <c r="P39" s="127">
        <v>0</v>
      </c>
      <c r="Q39" s="127">
        <v>0</v>
      </c>
      <c r="R39" s="127">
        <v>0</v>
      </c>
      <c r="S39" s="127">
        <v>0</v>
      </c>
      <c r="T39" s="127">
        <v>0</v>
      </c>
      <c r="U39" s="127">
        <v>0</v>
      </c>
      <c r="V39" s="127">
        <v>0</v>
      </c>
      <c r="W39" s="127">
        <v>0</v>
      </c>
      <c r="X39" s="127">
        <v>0</v>
      </c>
      <c r="Y39" s="127">
        <v>0</v>
      </c>
      <c r="Z39" s="127">
        <v>0</v>
      </c>
      <c r="AA39" s="127">
        <v>0</v>
      </c>
      <c r="AB39" s="127">
        <v>0</v>
      </c>
      <c r="AC39" s="127">
        <v>0</v>
      </c>
      <c r="AD39" s="127">
        <v>0</v>
      </c>
      <c r="AE39" s="127">
        <v>0</v>
      </c>
      <c r="AF39" s="128">
        <v>0</v>
      </c>
      <c r="AG39" s="127">
        <v>143</v>
      </c>
    </row>
    <row r="40" spans="1:33" ht="20.25" customHeight="1" x14ac:dyDescent="0.35">
      <c r="A40" s="145" t="s">
        <v>213</v>
      </c>
      <c r="B40" s="127">
        <v>0</v>
      </c>
      <c r="C40" s="127">
        <v>0</v>
      </c>
      <c r="D40" s="127">
        <v>0</v>
      </c>
      <c r="E40" s="127">
        <v>0</v>
      </c>
      <c r="F40" s="127">
        <v>394</v>
      </c>
      <c r="G40" s="127">
        <v>0</v>
      </c>
      <c r="H40" s="127">
        <v>0</v>
      </c>
      <c r="I40" s="127">
        <v>394</v>
      </c>
      <c r="J40" s="128">
        <v>394</v>
      </c>
      <c r="K40" s="127">
        <v>0</v>
      </c>
      <c r="L40" s="127">
        <v>0</v>
      </c>
      <c r="M40" s="127">
        <v>0</v>
      </c>
      <c r="N40" s="127">
        <v>0</v>
      </c>
      <c r="O40" s="127">
        <v>0</v>
      </c>
      <c r="P40" s="127">
        <v>0</v>
      </c>
      <c r="Q40" s="127">
        <v>0</v>
      </c>
      <c r="R40" s="127">
        <v>0</v>
      </c>
      <c r="S40" s="127">
        <v>0</v>
      </c>
      <c r="T40" s="127">
        <v>0</v>
      </c>
      <c r="U40" s="127">
        <v>0</v>
      </c>
      <c r="V40" s="127">
        <v>0</v>
      </c>
      <c r="W40" s="127">
        <v>0</v>
      </c>
      <c r="X40" s="127">
        <v>0</v>
      </c>
      <c r="Y40" s="127">
        <v>0</v>
      </c>
      <c r="Z40" s="127">
        <v>0</v>
      </c>
      <c r="AA40" s="127">
        <v>0</v>
      </c>
      <c r="AB40" s="127">
        <v>0</v>
      </c>
      <c r="AC40" s="127">
        <v>0</v>
      </c>
      <c r="AD40" s="127">
        <v>0</v>
      </c>
      <c r="AE40" s="127">
        <v>0</v>
      </c>
      <c r="AF40" s="128">
        <v>0</v>
      </c>
      <c r="AG40" s="127">
        <v>394</v>
      </c>
    </row>
    <row r="41" spans="1:33" ht="20.25" customHeight="1" x14ac:dyDescent="0.35">
      <c r="A41" s="145" t="s">
        <v>214</v>
      </c>
      <c r="B41" s="127">
        <v>0</v>
      </c>
      <c r="C41" s="127">
        <v>0</v>
      </c>
      <c r="D41" s="127">
        <v>0</v>
      </c>
      <c r="E41" s="127">
        <v>0</v>
      </c>
      <c r="F41" s="127">
        <v>556</v>
      </c>
      <c r="G41" s="127">
        <v>0</v>
      </c>
      <c r="H41" s="127">
        <v>0</v>
      </c>
      <c r="I41" s="127">
        <v>556</v>
      </c>
      <c r="J41" s="128">
        <v>556</v>
      </c>
      <c r="K41" s="127">
        <v>0</v>
      </c>
      <c r="L41" s="127">
        <v>0</v>
      </c>
      <c r="M41" s="127">
        <v>0</v>
      </c>
      <c r="N41" s="127">
        <v>0</v>
      </c>
      <c r="O41" s="127">
        <v>0</v>
      </c>
      <c r="P41" s="127">
        <v>0</v>
      </c>
      <c r="Q41" s="127">
        <v>0</v>
      </c>
      <c r="R41" s="127">
        <v>0</v>
      </c>
      <c r="S41" s="127">
        <v>0</v>
      </c>
      <c r="T41" s="127">
        <v>0</v>
      </c>
      <c r="U41" s="127">
        <v>0</v>
      </c>
      <c r="V41" s="127">
        <v>0</v>
      </c>
      <c r="W41" s="127">
        <v>0</v>
      </c>
      <c r="X41" s="127">
        <v>0</v>
      </c>
      <c r="Y41" s="127">
        <v>0</v>
      </c>
      <c r="Z41" s="127">
        <v>0</v>
      </c>
      <c r="AA41" s="127">
        <v>0</v>
      </c>
      <c r="AB41" s="127">
        <v>0</v>
      </c>
      <c r="AC41" s="127">
        <v>0</v>
      </c>
      <c r="AD41" s="127">
        <v>0</v>
      </c>
      <c r="AE41" s="127">
        <v>0</v>
      </c>
      <c r="AF41" s="128">
        <v>0</v>
      </c>
      <c r="AG41" s="127">
        <v>556</v>
      </c>
    </row>
    <row r="42" spans="1:33" ht="20.25" customHeight="1" x14ac:dyDescent="0.35">
      <c r="A42" s="145" t="s">
        <v>215</v>
      </c>
      <c r="B42" s="127">
        <v>29.43</v>
      </c>
      <c r="C42" s="127">
        <v>0</v>
      </c>
      <c r="D42" s="127">
        <v>0</v>
      </c>
      <c r="E42" s="127">
        <v>0</v>
      </c>
      <c r="F42" s="127">
        <v>523</v>
      </c>
      <c r="G42" s="127">
        <v>0</v>
      </c>
      <c r="H42" s="127">
        <v>0</v>
      </c>
      <c r="I42" s="127">
        <v>523</v>
      </c>
      <c r="J42" s="128">
        <v>552.42999999999995</v>
      </c>
      <c r="K42" s="127">
        <v>0</v>
      </c>
      <c r="L42" s="127">
        <v>0</v>
      </c>
      <c r="M42" s="127">
        <v>0</v>
      </c>
      <c r="N42" s="127">
        <v>0</v>
      </c>
      <c r="O42" s="127">
        <v>0</v>
      </c>
      <c r="P42" s="127">
        <v>0</v>
      </c>
      <c r="Q42" s="127">
        <v>0</v>
      </c>
      <c r="R42" s="127">
        <v>0</v>
      </c>
      <c r="S42" s="127">
        <v>0</v>
      </c>
      <c r="T42" s="127">
        <v>0</v>
      </c>
      <c r="U42" s="127">
        <v>0</v>
      </c>
      <c r="V42" s="127">
        <v>0</v>
      </c>
      <c r="W42" s="127">
        <v>0</v>
      </c>
      <c r="X42" s="127">
        <v>0</v>
      </c>
      <c r="Y42" s="127">
        <v>0</v>
      </c>
      <c r="Z42" s="127">
        <v>0</v>
      </c>
      <c r="AA42" s="127">
        <v>0</v>
      </c>
      <c r="AB42" s="127">
        <v>0</v>
      </c>
      <c r="AC42" s="127">
        <v>0</v>
      </c>
      <c r="AD42" s="127">
        <v>0</v>
      </c>
      <c r="AE42" s="127">
        <v>0</v>
      </c>
      <c r="AF42" s="128">
        <v>0</v>
      </c>
      <c r="AG42" s="127">
        <v>552.42999999999995</v>
      </c>
    </row>
    <row r="43" spans="1:33" ht="20.25" customHeight="1" x14ac:dyDescent="0.35">
      <c r="A43" s="145" t="s">
        <v>216</v>
      </c>
      <c r="B43" s="127">
        <v>0</v>
      </c>
      <c r="C43" s="127">
        <v>0</v>
      </c>
      <c r="D43" s="127">
        <v>0</v>
      </c>
      <c r="E43" s="127">
        <v>0</v>
      </c>
      <c r="F43" s="127">
        <v>601</v>
      </c>
      <c r="G43" s="127">
        <v>0</v>
      </c>
      <c r="H43" s="127">
        <v>0</v>
      </c>
      <c r="I43" s="127">
        <v>601</v>
      </c>
      <c r="J43" s="128">
        <v>601</v>
      </c>
      <c r="K43" s="127">
        <v>0</v>
      </c>
      <c r="L43" s="127">
        <v>0</v>
      </c>
      <c r="M43" s="127">
        <v>0</v>
      </c>
      <c r="N43" s="127">
        <v>0</v>
      </c>
      <c r="O43" s="127">
        <v>0</v>
      </c>
      <c r="P43" s="127">
        <v>0</v>
      </c>
      <c r="Q43" s="127">
        <v>0</v>
      </c>
      <c r="R43" s="127">
        <v>0</v>
      </c>
      <c r="S43" s="127">
        <v>0</v>
      </c>
      <c r="T43" s="127">
        <v>0</v>
      </c>
      <c r="U43" s="127">
        <v>0</v>
      </c>
      <c r="V43" s="127">
        <v>0</v>
      </c>
      <c r="W43" s="127">
        <v>0</v>
      </c>
      <c r="X43" s="127">
        <v>0</v>
      </c>
      <c r="Y43" s="127">
        <v>0</v>
      </c>
      <c r="Z43" s="127">
        <v>0</v>
      </c>
      <c r="AA43" s="127">
        <v>0</v>
      </c>
      <c r="AB43" s="127">
        <v>0</v>
      </c>
      <c r="AC43" s="127">
        <v>0</v>
      </c>
      <c r="AD43" s="127">
        <v>0</v>
      </c>
      <c r="AE43" s="127">
        <v>0</v>
      </c>
      <c r="AF43" s="128">
        <v>0</v>
      </c>
      <c r="AG43" s="127">
        <v>601</v>
      </c>
    </row>
    <row r="44" spans="1:33" ht="20.25" customHeight="1" x14ac:dyDescent="0.35">
      <c r="A44" s="145" t="s">
        <v>217</v>
      </c>
      <c r="B44" s="127">
        <v>0</v>
      </c>
      <c r="C44" s="127">
        <v>0</v>
      </c>
      <c r="D44" s="127">
        <v>0</v>
      </c>
      <c r="E44" s="127">
        <v>0</v>
      </c>
      <c r="F44" s="127">
        <v>527</v>
      </c>
      <c r="G44" s="127">
        <v>0</v>
      </c>
      <c r="H44" s="127">
        <v>0</v>
      </c>
      <c r="I44" s="127">
        <v>527</v>
      </c>
      <c r="J44" s="128">
        <v>527</v>
      </c>
      <c r="K44" s="127">
        <v>0</v>
      </c>
      <c r="L44" s="127">
        <v>0</v>
      </c>
      <c r="M44" s="127">
        <v>0</v>
      </c>
      <c r="N44" s="127">
        <v>0</v>
      </c>
      <c r="O44" s="127">
        <v>0</v>
      </c>
      <c r="P44" s="127">
        <v>0</v>
      </c>
      <c r="Q44" s="127">
        <v>0</v>
      </c>
      <c r="R44" s="127">
        <v>0</v>
      </c>
      <c r="S44" s="127">
        <v>0</v>
      </c>
      <c r="T44" s="127">
        <v>0</v>
      </c>
      <c r="U44" s="127">
        <v>0</v>
      </c>
      <c r="V44" s="127">
        <v>0</v>
      </c>
      <c r="W44" s="127">
        <v>0</v>
      </c>
      <c r="X44" s="127">
        <v>0</v>
      </c>
      <c r="Y44" s="127">
        <v>0</v>
      </c>
      <c r="Z44" s="127">
        <v>0</v>
      </c>
      <c r="AA44" s="127">
        <v>0</v>
      </c>
      <c r="AB44" s="127">
        <v>0</v>
      </c>
      <c r="AC44" s="127">
        <v>0</v>
      </c>
      <c r="AD44" s="127">
        <v>0</v>
      </c>
      <c r="AE44" s="127">
        <v>0</v>
      </c>
      <c r="AF44" s="128">
        <v>0</v>
      </c>
      <c r="AG44" s="127">
        <v>527</v>
      </c>
    </row>
    <row r="45" spans="1:33" ht="20.25" customHeight="1" x14ac:dyDescent="0.35">
      <c r="A45" s="145" t="s">
        <v>218</v>
      </c>
      <c r="B45" s="127">
        <v>0</v>
      </c>
      <c r="C45" s="127">
        <v>0</v>
      </c>
      <c r="D45" s="127">
        <v>0</v>
      </c>
      <c r="E45" s="127">
        <v>0</v>
      </c>
      <c r="F45" s="127">
        <v>605</v>
      </c>
      <c r="G45" s="127">
        <v>0</v>
      </c>
      <c r="H45" s="127">
        <v>0</v>
      </c>
      <c r="I45" s="127">
        <v>605</v>
      </c>
      <c r="J45" s="128">
        <v>605</v>
      </c>
      <c r="K45" s="127">
        <v>0</v>
      </c>
      <c r="L45" s="127">
        <v>0</v>
      </c>
      <c r="M45" s="127">
        <v>0</v>
      </c>
      <c r="N45" s="127">
        <v>0</v>
      </c>
      <c r="O45" s="127">
        <v>0</v>
      </c>
      <c r="P45" s="127">
        <v>0</v>
      </c>
      <c r="Q45" s="127">
        <v>0</v>
      </c>
      <c r="R45" s="127">
        <v>0</v>
      </c>
      <c r="S45" s="127">
        <v>0</v>
      </c>
      <c r="T45" s="127">
        <v>0</v>
      </c>
      <c r="U45" s="127">
        <v>0</v>
      </c>
      <c r="V45" s="127">
        <v>0</v>
      </c>
      <c r="W45" s="127">
        <v>0</v>
      </c>
      <c r="X45" s="127">
        <v>0</v>
      </c>
      <c r="Y45" s="127">
        <v>0</v>
      </c>
      <c r="Z45" s="127">
        <v>0</v>
      </c>
      <c r="AA45" s="127">
        <v>0</v>
      </c>
      <c r="AB45" s="127">
        <v>0</v>
      </c>
      <c r="AC45" s="127">
        <v>0</v>
      </c>
      <c r="AD45" s="127">
        <v>0</v>
      </c>
      <c r="AE45" s="127">
        <v>0</v>
      </c>
      <c r="AF45" s="128">
        <v>0</v>
      </c>
      <c r="AG45" s="127">
        <v>605</v>
      </c>
    </row>
    <row r="46" spans="1:33" ht="20.25" customHeight="1" x14ac:dyDescent="0.35">
      <c r="A46" s="145" t="s">
        <v>219</v>
      </c>
      <c r="B46" s="127">
        <v>0</v>
      </c>
      <c r="C46" s="127">
        <v>0</v>
      </c>
      <c r="D46" s="127">
        <v>0</v>
      </c>
      <c r="E46" s="127">
        <v>0</v>
      </c>
      <c r="F46" s="127">
        <v>407</v>
      </c>
      <c r="G46" s="127">
        <v>0</v>
      </c>
      <c r="H46" s="127">
        <v>0</v>
      </c>
      <c r="I46" s="127">
        <v>407</v>
      </c>
      <c r="J46" s="128">
        <v>407</v>
      </c>
      <c r="K46" s="127">
        <v>0</v>
      </c>
      <c r="L46" s="127">
        <v>0</v>
      </c>
      <c r="M46" s="127">
        <v>0</v>
      </c>
      <c r="N46" s="127">
        <v>0</v>
      </c>
      <c r="O46" s="127">
        <v>0</v>
      </c>
      <c r="P46" s="127">
        <v>0</v>
      </c>
      <c r="Q46" s="127">
        <v>0</v>
      </c>
      <c r="R46" s="127">
        <v>0</v>
      </c>
      <c r="S46" s="127">
        <v>0</v>
      </c>
      <c r="T46" s="127">
        <v>0</v>
      </c>
      <c r="U46" s="127">
        <v>0</v>
      </c>
      <c r="V46" s="127">
        <v>0</v>
      </c>
      <c r="W46" s="127">
        <v>0</v>
      </c>
      <c r="X46" s="127">
        <v>0</v>
      </c>
      <c r="Y46" s="127">
        <v>0</v>
      </c>
      <c r="Z46" s="127">
        <v>0</v>
      </c>
      <c r="AA46" s="127">
        <v>0</v>
      </c>
      <c r="AB46" s="127">
        <v>0</v>
      </c>
      <c r="AC46" s="127">
        <v>0</v>
      </c>
      <c r="AD46" s="127">
        <v>0</v>
      </c>
      <c r="AE46" s="127">
        <v>0</v>
      </c>
      <c r="AF46" s="128">
        <v>0</v>
      </c>
      <c r="AG46" s="127">
        <v>407</v>
      </c>
    </row>
    <row r="47" spans="1:33" ht="20.25" customHeight="1" x14ac:dyDescent="0.35">
      <c r="A47" s="145" t="s">
        <v>220</v>
      </c>
      <c r="B47" s="127">
        <v>0</v>
      </c>
      <c r="C47" s="127">
        <v>0</v>
      </c>
      <c r="D47" s="127">
        <v>0</v>
      </c>
      <c r="E47" s="127">
        <v>0</v>
      </c>
      <c r="F47" s="127">
        <v>514</v>
      </c>
      <c r="G47" s="127">
        <v>0</v>
      </c>
      <c r="H47" s="127">
        <v>0</v>
      </c>
      <c r="I47" s="127">
        <v>514</v>
      </c>
      <c r="J47" s="128">
        <v>514</v>
      </c>
      <c r="K47" s="127">
        <v>0</v>
      </c>
      <c r="L47" s="127">
        <v>0</v>
      </c>
      <c r="M47" s="127">
        <v>0</v>
      </c>
      <c r="N47" s="127">
        <v>0</v>
      </c>
      <c r="O47" s="127">
        <v>0</v>
      </c>
      <c r="P47" s="127">
        <v>0</v>
      </c>
      <c r="Q47" s="127">
        <v>0</v>
      </c>
      <c r="R47" s="127">
        <v>0</v>
      </c>
      <c r="S47" s="127">
        <v>0</v>
      </c>
      <c r="T47" s="127">
        <v>0</v>
      </c>
      <c r="U47" s="127">
        <v>0</v>
      </c>
      <c r="V47" s="127">
        <v>0</v>
      </c>
      <c r="W47" s="127">
        <v>0</v>
      </c>
      <c r="X47" s="127">
        <v>0</v>
      </c>
      <c r="Y47" s="127">
        <v>0</v>
      </c>
      <c r="Z47" s="127">
        <v>0</v>
      </c>
      <c r="AA47" s="127">
        <v>0</v>
      </c>
      <c r="AB47" s="127">
        <v>0</v>
      </c>
      <c r="AC47" s="127">
        <v>0</v>
      </c>
      <c r="AD47" s="127">
        <v>0</v>
      </c>
      <c r="AE47" s="127">
        <v>0</v>
      </c>
      <c r="AF47" s="128">
        <v>0</v>
      </c>
      <c r="AG47" s="127">
        <v>514</v>
      </c>
    </row>
    <row r="48" spans="1:33" ht="20.25" customHeight="1" x14ac:dyDescent="0.35">
      <c r="A48" s="145" t="s">
        <v>221</v>
      </c>
      <c r="B48" s="127">
        <v>0</v>
      </c>
      <c r="C48" s="127">
        <v>0</v>
      </c>
      <c r="D48" s="127">
        <v>0</v>
      </c>
      <c r="E48" s="127">
        <v>0</v>
      </c>
      <c r="F48" s="127">
        <v>262</v>
      </c>
      <c r="G48" s="127">
        <v>0</v>
      </c>
      <c r="H48" s="127">
        <v>0</v>
      </c>
      <c r="I48" s="127">
        <v>262</v>
      </c>
      <c r="J48" s="128">
        <v>262</v>
      </c>
      <c r="K48" s="127">
        <v>0</v>
      </c>
      <c r="L48" s="127">
        <v>0</v>
      </c>
      <c r="M48" s="127">
        <v>0</v>
      </c>
      <c r="N48" s="127">
        <v>0</v>
      </c>
      <c r="O48" s="127">
        <v>0</v>
      </c>
      <c r="P48" s="127">
        <v>0</v>
      </c>
      <c r="Q48" s="127">
        <v>0</v>
      </c>
      <c r="R48" s="127">
        <v>0</v>
      </c>
      <c r="S48" s="127">
        <v>0</v>
      </c>
      <c r="T48" s="127">
        <v>0</v>
      </c>
      <c r="U48" s="127">
        <v>0</v>
      </c>
      <c r="V48" s="127">
        <v>0</v>
      </c>
      <c r="W48" s="127">
        <v>0</v>
      </c>
      <c r="X48" s="127">
        <v>0</v>
      </c>
      <c r="Y48" s="127">
        <v>0</v>
      </c>
      <c r="Z48" s="127">
        <v>0</v>
      </c>
      <c r="AA48" s="127">
        <v>0</v>
      </c>
      <c r="AB48" s="127">
        <v>0</v>
      </c>
      <c r="AC48" s="127">
        <v>0</v>
      </c>
      <c r="AD48" s="127">
        <v>0</v>
      </c>
      <c r="AE48" s="127">
        <v>0</v>
      </c>
      <c r="AF48" s="128">
        <v>0</v>
      </c>
      <c r="AG48" s="127">
        <v>262</v>
      </c>
    </row>
    <row r="49" spans="1:33" ht="20.25" customHeight="1" x14ac:dyDescent="0.35">
      <c r="A49" s="145" t="s">
        <v>222</v>
      </c>
      <c r="B49" s="127">
        <v>0</v>
      </c>
      <c r="C49" s="127">
        <v>0</v>
      </c>
      <c r="D49" s="127">
        <v>0</v>
      </c>
      <c r="E49" s="127">
        <v>0</v>
      </c>
      <c r="F49" s="127">
        <v>366</v>
      </c>
      <c r="G49" s="127">
        <v>0</v>
      </c>
      <c r="H49" s="127">
        <v>0</v>
      </c>
      <c r="I49" s="127">
        <v>366</v>
      </c>
      <c r="J49" s="128">
        <v>366</v>
      </c>
      <c r="K49" s="127">
        <v>0</v>
      </c>
      <c r="L49" s="127">
        <v>0</v>
      </c>
      <c r="M49" s="127">
        <v>0</v>
      </c>
      <c r="N49" s="127">
        <v>0</v>
      </c>
      <c r="O49" s="127">
        <v>0</v>
      </c>
      <c r="P49" s="127">
        <v>0</v>
      </c>
      <c r="Q49" s="127">
        <v>0</v>
      </c>
      <c r="R49" s="127">
        <v>0</v>
      </c>
      <c r="S49" s="127">
        <v>0</v>
      </c>
      <c r="T49" s="127">
        <v>0</v>
      </c>
      <c r="U49" s="127">
        <v>0</v>
      </c>
      <c r="V49" s="127">
        <v>0</v>
      </c>
      <c r="W49" s="127">
        <v>0</v>
      </c>
      <c r="X49" s="127">
        <v>0</v>
      </c>
      <c r="Y49" s="127">
        <v>0</v>
      </c>
      <c r="Z49" s="127">
        <v>0</v>
      </c>
      <c r="AA49" s="127">
        <v>0</v>
      </c>
      <c r="AB49" s="127">
        <v>0</v>
      </c>
      <c r="AC49" s="127">
        <v>0</v>
      </c>
      <c r="AD49" s="127">
        <v>0</v>
      </c>
      <c r="AE49" s="127">
        <v>0</v>
      </c>
      <c r="AF49" s="128">
        <v>0</v>
      </c>
      <c r="AG49" s="127">
        <v>366</v>
      </c>
    </row>
    <row r="50" spans="1:33" ht="20.25" customHeight="1" x14ac:dyDescent="0.35">
      <c r="A50" s="145" t="s">
        <v>223</v>
      </c>
      <c r="B50" s="127">
        <v>0</v>
      </c>
      <c r="C50" s="127">
        <v>0</v>
      </c>
      <c r="D50" s="127">
        <v>0</v>
      </c>
      <c r="E50" s="127">
        <v>0</v>
      </c>
      <c r="F50" s="127">
        <v>330</v>
      </c>
      <c r="G50" s="127">
        <v>0</v>
      </c>
      <c r="H50" s="127">
        <v>0</v>
      </c>
      <c r="I50" s="127">
        <v>330</v>
      </c>
      <c r="J50" s="128">
        <v>330</v>
      </c>
      <c r="K50" s="127">
        <v>0</v>
      </c>
      <c r="L50" s="127">
        <v>0</v>
      </c>
      <c r="M50" s="127">
        <v>0</v>
      </c>
      <c r="N50" s="127">
        <v>0</v>
      </c>
      <c r="O50" s="127">
        <v>0</v>
      </c>
      <c r="P50" s="127">
        <v>0</v>
      </c>
      <c r="Q50" s="127">
        <v>0</v>
      </c>
      <c r="R50" s="127">
        <v>0</v>
      </c>
      <c r="S50" s="127">
        <v>0</v>
      </c>
      <c r="T50" s="127">
        <v>0</v>
      </c>
      <c r="U50" s="127">
        <v>0</v>
      </c>
      <c r="V50" s="127">
        <v>0</v>
      </c>
      <c r="W50" s="127">
        <v>0</v>
      </c>
      <c r="X50" s="127">
        <v>0</v>
      </c>
      <c r="Y50" s="127">
        <v>0</v>
      </c>
      <c r="Z50" s="127">
        <v>0</v>
      </c>
      <c r="AA50" s="127">
        <v>0</v>
      </c>
      <c r="AB50" s="127">
        <v>0</v>
      </c>
      <c r="AC50" s="127">
        <v>0</v>
      </c>
      <c r="AD50" s="127">
        <v>0</v>
      </c>
      <c r="AE50" s="127">
        <v>0</v>
      </c>
      <c r="AF50" s="128">
        <v>0</v>
      </c>
      <c r="AG50" s="127">
        <v>330</v>
      </c>
    </row>
    <row r="51" spans="1:33" ht="20.25" customHeight="1" x14ac:dyDescent="0.35">
      <c r="A51" s="145" t="s">
        <v>224</v>
      </c>
      <c r="B51" s="127">
        <v>0</v>
      </c>
      <c r="C51" s="127">
        <v>0</v>
      </c>
      <c r="D51" s="127">
        <v>0</v>
      </c>
      <c r="E51" s="127">
        <v>0</v>
      </c>
      <c r="F51" s="127">
        <v>240</v>
      </c>
      <c r="G51" s="127">
        <v>0</v>
      </c>
      <c r="H51" s="127">
        <v>0</v>
      </c>
      <c r="I51" s="127">
        <v>240</v>
      </c>
      <c r="J51" s="128">
        <v>240</v>
      </c>
      <c r="K51" s="127">
        <v>0</v>
      </c>
      <c r="L51" s="127">
        <v>0</v>
      </c>
      <c r="M51" s="127">
        <v>0</v>
      </c>
      <c r="N51" s="127">
        <v>0</v>
      </c>
      <c r="O51" s="127">
        <v>0</v>
      </c>
      <c r="P51" s="127">
        <v>0</v>
      </c>
      <c r="Q51" s="127">
        <v>0</v>
      </c>
      <c r="R51" s="127">
        <v>0</v>
      </c>
      <c r="S51" s="127">
        <v>0</v>
      </c>
      <c r="T51" s="127">
        <v>0</v>
      </c>
      <c r="U51" s="127">
        <v>0</v>
      </c>
      <c r="V51" s="127">
        <v>0</v>
      </c>
      <c r="W51" s="127">
        <v>0</v>
      </c>
      <c r="X51" s="127">
        <v>0</v>
      </c>
      <c r="Y51" s="127">
        <v>0</v>
      </c>
      <c r="Z51" s="127">
        <v>0</v>
      </c>
      <c r="AA51" s="127">
        <v>0</v>
      </c>
      <c r="AB51" s="127">
        <v>0</v>
      </c>
      <c r="AC51" s="127">
        <v>0</v>
      </c>
      <c r="AD51" s="127">
        <v>0</v>
      </c>
      <c r="AE51" s="127">
        <v>0</v>
      </c>
      <c r="AF51" s="128">
        <v>0</v>
      </c>
      <c r="AG51" s="127">
        <v>240</v>
      </c>
    </row>
    <row r="52" spans="1:33" ht="20.25" customHeight="1" x14ac:dyDescent="0.35">
      <c r="A52" s="145" t="s">
        <v>225</v>
      </c>
      <c r="B52" s="127">
        <v>0</v>
      </c>
      <c r="C52" s="127">
        <v>0</v>
      </c>
      <c r="D52" s="127">
        <v>0</v>
      </c>
      <c r="E52" s="127">
        <v>0</v>
      </c>
      <c r="F52" s="127">
        <v>765</v>
      </c>
      <c r="G52" s="127">
        <v>0</v>
      </c>
      <c r="H52" s="127">
        <v>0</v>
      </c>
      <c r="I52" s="127">
        <v>765</v>
      </c>
      <c r="J52" s="128">
        <v>765</v>
      </c>
      <c r="K52" s="127">
        <v>0</v>
      </c>
      <c r="L52" s="127">
        <v>0</v>
      </c>
      <c r="M52" s="127">
        <v>0</v>
      </c>
      <c r="N52" s="127">
        <v>0</v>
      </c>
      <c r="O52" s="127">
        <v>0</v>
      </c>
      <c r="P52" s="127">
        <v>0</v>
      </c>
      <c r="Q52" s="127">
        <v>0</v>
      </c>
      <c r="R52" s="127">
        <v>0</v>
      </c>
      <c r="S52" s="127">
        <v>0</v>
      </c>
      <c r="T52" s="127">
        <v>0</v>
      </c>
      <c r="U52" s="127">
        <v>0</v>
      </c>
      <c r="V52" s="127">
        <v>0</v>
      </c>
      <c r="W52" s="127">
        <v>0</v>
      </c>
      <c r="X52" s="127">
        <v>0</v>
      </c>
      <c r="Y52" s="127">
        <v>0</v>
      </c>
      <c r="Z52" s="127">
        <v>0</v>
      </c>
      <c r="AA52" s="127">
        <v>0</v>
      </c>
      <c r="AB52" s="127">
        <v>0</v>
      </c>
      <c r="AC52" s="127">
        <v>0</v>
      </c>
      <c r="AD52" s="127">
        <v>0</v>
      </c>
      <c r="AE52" s="127">
        <v>0</v>
      </c>
      <c r="AF52" s="128">
        <v>0</v>
      </c>
      <c r="AG52" s="127">
        <v>765</v>
      </c>
    </row>
    <row r="53" spans="1:33" ht="20.25" customHeight="1" x14ac:dyDescent="0.35">
      <c r="A53" s="145" t="s">
        <v>226</v>
      </c>
      <c r="B53" s="127">
        <v>31.44</v>
      </c>
      <c r="C53" s="127">
        <v>0</v>
      </c>
      <c r="D53" s="127">
        <v>0</v>
      </c>
      <c r="E53" s="127">
        <v>0</v>
      </c>
      <c r="F53" s="127">
        <v>786</v>
      </c>
      <c r="G53" s="127">
        <v>0</v>
      </c>
      <c r="H53" s="127">
        <v>0</v>
      </c>
      <c r="I53" s="127">
        <v>786</v>
      </c>
      <c r="J53" s="128">
        <v>817.44</v>
      </c>
      <c r="K53" s="127">
        <v>0</v>
      </c>
      <c r="L53" s="127">
        <v>0</v>
      </c>
      <c r="M53" s="127">
        <v>0</v>
      </c>
      <c r="N53" s="127">
        <v>0</v>
      </c>
      <c r="O53" s="127">
        <v>0</v>
      </c>
      <c r="P53" s="127">
        <v>0</v>
      </c>
      <c r="Q53" s="127">
        <v>0</v>
      </c>
      <c r="R53" s="127">
        <v>0</v>
      </c>
      <c r="S53" s="127">
        <v>0</v>
      </c>
      <c r="T53" s="127">
        <v>0</v>
      </c>
      <c r="U53" s="127">
        <v>0</v>
      </c>
      <c r="V53" s="127">
        <v>0</v>
      </c>
      <c r="W53" s="127">
        <v>0</v>
      </c>
      <c r="X53" s="127">
        <v>0</v>
      </c>
      <c r="Y53" s="127">
        <v>0</v>
      </c>
      <c r="Z53" s="127">
        <v>0</v>
      </c>
      <c r="AA53" s="127">
        <v>0</v>
      </c>
      <c r="AB53" s="127">
        <v>0</v>
      </c>
      <c r="AC53" s="127">
        <v>0</v>
      </c>
      <c r="AD53" s="127">
        <v>0</v>
      </c>
      <c r="AE53" s="127">
        <v>0</v>
      </c>
      <c r="AF53" s="128">
        <v>0</v>
      </c>
      <c r="AG53" s="127">
        <v>817.44</v>
      </c>
    </row>
    <row r="54" spans="1:33" ht="20.25" customHeight="1" x14ac:dyDescent="0.35">
      <c r="A54" s="145" t="s">
        <v>227</v>
      </c>
      <c r="B54" s="127">
        <v>369.53</v>
      </c>
      <c r="C54" s="127">
        <v>0</v>
      </c>
      <c r="D54" s="127">
        <v>0</v>
      </c>
      <c r="E54" s="127">
        <v>62.27</v>
      </c>
      <c r="F54" s="127">
        <v>862</v>
      </c>
      <c r="G54" s="127">
        <v>0</v>
      </c>
      <c r="H54" s="127">
        <v>0</v>
      </c>
      <c r="I54" s="127">
        <v>924.27</v>
      </c>
      <c r="J54" s="128">
        <v>1293.8</v>
      </c>
      <c r="K54" s="127">
        <v>0</v>
      </c>
      <c r="L54" s="127">
        <v>0</v>
      </c>
      <c r="M54" s="127">
        <v>0</v>
      </c>
      <c r="N54" s="127">
        <v>0</v>
      </c>
      <c r="O54" s="127">
        <v>0</v>
      </c>
      <c r="P54" s="127">
        <v>0</v>
      </c>
      <c r="Q54" s="127">
        <v>0</v>
      </c>
      <c r="R54" s="127">
        <v>0</v>
      </c>
      <c r="S54" s="127">
        <v>0</v>
      </c>
      <c r="T54" s="127">
        <v>0</v>
      </c>
      <c r="U54" s="127">
        <v>0</v>
      </c>
      <c r="V54" s="127">
        <v>0</v>
      </c>
      <c r="W54" s="127">
        <v>0</v>
      </c>
      <c r="X54" s="127">
        <v>0</v>
      </c>
      <c r="Y54" s="127">
        <v>0</v>
      </c>
      <c r="Z54" s="127">
        <v>0</v>
      </c>
      <c r="AA54" s="127">
        <v>0</v>
      </c>
      <c r="AB54" s="127">
        <v>0</v>
      </c>
      <c r="AC54" s="127">
        <v>0</v>
      </c>
      <c r="AD54" s="127">
        <v>0</v>
      </c>
      <c r="AE54" s="127">
        <v>0</v>
      </c>
      <c r="AF54" s="128">
        <v>0</v>
      </c>
      <c r="AG54" s="127">
        <v>1293.8</v>
      </c>
    </row>
    <row r="55" spans="1:33" ht="20.25" customHeight="1" x14ac:dyDescent="0.35">
      <c r="A55" s="145" t="s">
        <v>228</v>
      </c>
      <c r="B55" s="127">
        <v>592.09</v>
      </c>
      <c r="C55" s="127">
        <v>0</v>
      </c>
      <c r="D55" s="127">
        <v>0</v>
      </c>
      <c r="E55" s="127">
        <v>64.430000000000007</v>
      </c>
      <c r="F55" s="127">
        <v>832.54</v>
      </c>
      <c r="G55" s="127">
        <v>0</v>
      </c>
      <c r="H55" s="127">
        <v>0</v>
      </c>
      <c r="I55" s="127">
        <v>896.97</v>
      </c>
      <c r="J55" s="128">
        <v>1489.06</v>
      </c>
      <c r="K55" s="127">
        <v>0</v>
      </c>
      <c r="L55" s="127">
        <v>0</v>
      </c>
      <c r="M55" s="127">
        <v>0</v>
      </c>
      <c r="N55" s="127">
        <v>0</v>
      </c>
      <c r="O55" s="127">
        <v>0</v>
      </c>
      <c r="P55" s="127">
        <v>0</v>
      </c>
      <c r="Q55" s="127">
        <v>0</v>
      </c>
      <c r="R55" s="127">
        <v>0</v>
      </c>
      <c r="S55" s="127">
        <v>0</v>
      </c>
      <c r="T55" s="127">
        <v>0</v>
      </c>
      <c r="U55" s="127">
        <v>0</v>
      </c>
      <c r="V55" s="127">
        <v>0</v>
      </c>
      <c r="W55" s="127">
        <v>0</v>
      </c>
      <c r="X55" s="127">
        <v>0</v>
      </c>
      <c r="Y55" s="127">
        <v>0</v>
      </c>
      <c r="Z55" s="127">
        <v>0</v>
      </c>
      <c r="AA55" s="127">
        <v>0</v>
      </c>
      <c r="AB55" s="127">
        <v>0</v>
      </c>
      <c r="AC55" s="127">
        <v>0</v>
      </c>
      <c r="AD55" s="127">
        <v>0</v>
      </c>
      <c r="AE55" s="127">
        <v>0</v>
      </c>
      <c r="AF55" s="128">
        <v>0</v>
      </c>
      <c r="AG55" s="127">
        <v>1489.06</v>
      </c>
    </row>
    <row r="56" spans="1:33" ht="20.25" customHeight="1" x14ac:dyDescent="0.35">
      <c r="A56" s="145" t="s">
        <v>229</v>
      </c>
      <c r="B56" s="127">
        <v>527.1</v>
      </c>
      <c r="C56" s="127">
        <v>0</v>
      </c>
      <c r="D56" s="127">
        <v>0</v>
      </c>
      <c r="E56" s="127">
        <v>78.66</v>
      </c>
      <c r="F56" s="127">
        <v>762.2</v>
      </c>
      <c r="G56" s="127">
        <v>0</v>
      </c>
      <c r="H56" s="127">
        <v>0</v>
      </c>
      <c r="I56" s="127">
        <v>840.86</v>
      </c>
      <c r="J56" s="128">
        <v>1367.96</v>
      </c>
      <c r="K56" s="127">
        <v>0</v>
      </c>
      <c r="L56" s="127">
        <v>0</v>
      </c>
      <c r="M56" s="127">
        <v>0</v>
      </c>
      <c r="N56" s="127">
        <v>0</v>
      </c>
      <c r="O56" s="127">
        <v>0</v>
      </c>
      <c r="P56" s="127">
        <v>0</v>
      </c>
      <c r="Q56" s="127">
        <v>0</v>
      </c>
      <c r="R56" s="127">
        <v>0</v>
      </c>
      <c r="S56" s="127">
        <v>0</v>
      </c>
      <c r="T56" s="127">
        <v>0</v>
      </c>
      <c r="U56" s="127">
        <v>0</v>
      </c>
      <c r="V56" s="127">
        <v>0</v>
      </c>
      <c r="W56" s="127">
        <v>0</v>
      </c>
      <c r="X56" s="127">
        <v>0</v>
      </c>
      <c r="Y56" s="127">
        <v>0</v>
      </c>
      <c r="Z56" s="127">
        <v>0</v>
      </c>
      <c r="AA56" s="127">
        <v>0</v>
      </c>
      <c r="AB56" s="127">
        <v>0</v>
      </c>
      <c r="AC56" s="127">
        <v>0</v>
      </c>
      <c r="AD56" s="127">
        <v>0</v>
      </c>
      <c r="AE56" s="127">
        <v>0</v>
      </c>
      <c r="AF56" s="128">
        <v>0</v>
      </c>
      <c r="AG56" s="127">
        <v>1367.96</v>
      </c>
    </row>
    <row r="57" spans="1:33" ht="20.25" customHeight="1" x14ac:dyDescent="0.35">
      <c r="A57" s="145" t="s">
        <v>230</v>
      </c>
      <c r="B57" s="127">
        <v>203.82</v>
      </c>
      <c r="C57" s="127">
        <v>0</v>
      </c>
      <c r="D57" s="127">
        <v>0</v>
      </c>
      <c r="E57" s="127">
        <v>70.89</v>
      </c>
      <c r="F57" s="127">
        <v>847.76</v>
      </c>
      <c r="G57" s="127">
        <v>0</v>
      </c>
      <c r="H57" s="127">
        <v>0</v>
      </c>
      <c r="I57" s="127">
        <v>918.64</v>
      </c>
      <c r="J57" s="128">
        <v>1122.46</v>
      </c>
      <c r="K57" s="127">
        <v>0</v>
      </c>
      <c r="L57" s="127">
        <v>0</v>
      </c>
      <c r="M57" s="127">
        <v>0</v>
      </c>
      <c r="N57" s="127">
        <v>0</v>
      </c>
      <c r="O57" s="127">
        <v>0</v>
      </c>
      <c r="P57" s="127">
        <v>0</v>
      </c>
      <c r="Q57" s="127">
        <v>0</v>
      </c>
      <c r="R57" s="127">
        <v>0</v>
      </c>
      <c r="S57" s="127">
        <v>0</v>
      </c>
      <c r="T57" s="127">
        <v>0</v>
      </c>
      <c r="U57" s="127">
        <v>0</v>
      </c>
      <c r="V57" s="127">
        <v>0</v>
      </c>
      <c r="W57" s="127">
        <v>0</v>
      </c>
      <c r="X57" s="127">
        <v>0</v>
      </c>
      <c r="Y57" s="127">
        <v>0</v>
      </c>
      <c r="Z57" s="127">
        <v>0</v>
      </c>
      <c r="AA57" s="127">
        <v>0</v>
      </c>
      <c r="AB57" s="127">
        <v>0</v>
      </c>
      <c r="AC57" s="127">
        <v>0</v>
      </c>
      <c r="AD57" s="127">
        <v>0</v>
      </c>
      <c r="AE57" s="127">
        <v>0</v>
      </c>
      <c r="AF57" s="128">
        <v>0</v>
      </c>
      <c r="AG57" s="127">
        <v>1122.47</v>
      </c>
    </row>
    <row r="58" spans="1:33" ht="20.25" customHeight="1" x14ac:dyDescent="0.35">
      <c r="A58" s="145" t="s">
        <v>231</v>
      </c>
      <c r="B58" s="127">
        <v>0</v>
      </c>
      <c r="C58" s="127">
        <v>0</v>
      </c>
      <c r="D58" s="127">
        <v>0</v>
      </c>
      <c r="E58" s="127">
        <v>80.510000000000005</v>
      </c>
      <c r="F58" s="127">
        <v>400.92</v>
      </c>
      <c r="G58" s="127">
        <v>0</v>
      </c>
      <c r="H58" s="127">
        <v>0</v>
      </c>
      <c r="I58" s="127">
        <v>481.43</v>
      </c>
      <c r="J58" s="128">
        <v>481.43</v>
      </c>
      <c r="K58" s="127">
        <v>0</v>
      </c>
      <c r="L58" s="127">
        <v>0</v>
      </c>
      <c r="M58" s="127">
        <v>0</v>
      </c>
      <c r="N58" s="127">
        <v>0</v>
      </c>
      <c r="O58" s="127">
        <v>0</v>
      </c>
      <c r="P58" s="127">
        <v>0</v>
      </c>
      <c r="Q58" s="127">
        <v>0</v>
      </c>
      <c r="R58" s="127">
        <v>0</v>
      </c>
      <c r="S58" s="127">
        <v>0</v>
      </c>
      <c r="T58" s="127">
        <v>0</v>
      </c>
      <c r="U58" s="127">
        <v>0</v>
      </c>
      <c r="V58" s="127">
        <v>0</v>
      </c>
      <c r="W58" s="127">
        <v>0</v>
      </c>
      <c r="X58" s="127">
        <v>0</v>
      </c>
      <c r="Y58" s="127">
        <v>0</v>
      </c>
      <c r="Z58" s="127">
        <v>0</v>
      </c>
      <c r="AA58" s="127">
        <v>0</v>
      </c>
      <c r="AB58" s="127">
        <v>0</v>
      </c>
      <c r="AC58" s="127">
        <v>0</v>
      </c>
      <c r="AD58" s="127">
        <v>0</v>
      </c>
      <c r="AE58" s="127">
        <v>0</v>
      </c>
      <c r="AF58" s="128">
        <v>0</v>
      </c>
      <c r="AG58" s="127">
        <v>481.43</v>
      </c>
    </row>
    <row r="59" spans="1:33" ht="20.25" customHeight="1" x14ac:dyDescent="0.35">
      <c r="A59" s="145" t="s">
        <v>232</v>
      </c>
      <c r="B59" s="127">
        <v>0</v>
      </c>
      <c r="C59" s="127">
        <v>0</v>
      </c>
      <c r="D59" s="127">
        <v>0</v>
      </c>
      <c r="E59" s="127">
        <v>86.12</v>
      </c>
      <c r="F59" s="127">
        <v>480.57</v>
      </c>
      <c r="G59" s="127">
        <v>0</v>
      </c>
      <c r="H59" s="127">
        <v>0</v>
      </c>
      <c r="I59" s="127">
        <v>566.69000000000005</v>
      </c>
      <c r="J59" s="128">
        <v>566.69000000000005</v>
      </c>
      <c r="K59" s="127">
        <v>0</v>
      </c>
      <c r="L59" s="127">
        <v>0</v>
      </c>
      <c r="M59" s="127">
        <v>0</v>
      </c>
      <c r="N59" s="127">
        <v>0</v>
      </c>
      <c r="O59" s="127">
        <v>0</v>
      </c>
      <c r="P59" s="127">
        <v>0</v>
      </c>
      <c r="Q59" s="127">
        <v>0</v>
      </c>
      <c r="R59" s="127">
        <v>0</v>
      </c>
      <c r="S59" s="127">
        <v>0</v>
      </c>
      <c r="T59" s="127">
        <v>0</v>
      </c>
      <c r="U59" s="127">
        <v>0</v>
      </c>
      <c r="V59" s="127">
        <v>0</v>
      </c>
      <c r="W59" s="127">
        <v>0</v>
      </c>
      <c r="X59" s="127">
        <v>0</v>
      </c>
      <c r="Y59" s="127">
        <v>0</v>
      </c>
      <c r="Z59" s="127">
        <v>0</v>
      </c>
      <c r="AA59" s="127">
        <v>0</v>
      </c>
      <c r="AB59" s="127">
        <v>0</v>
      </c>
      <c r="AC59" s="127">
        <v>0</v>
      </c>
      <c r="AD59" s="127">
        <v>0</v>
      </c>
      <c r="AE59" s="127">
        <v>0</v>
      </c>
      <c r="AF59" s="128">
        <v>0</v>
      </c>
      <c r="AG59" s="127">
        <v>566.69000000000005</v>
      </c>
    </row>
    <row r="60" spans="1:33" ht="20.25" customHeight="1" x14ac:dyDescent="0.35">
      <c r="A60" s="145" t="s">
        <v>233</v>
      </c>
      <c r="B60" s="127">
        <v>0</v>
      </c>
      <c r="C60" s="127">
        <v>0</v>
      </c>
      <c r="D60" s="127">
        <v>0</v>
      </c>
      <c r="E60" s="127">
        <v>83.94</v>
      </c>
      <c r="F60" s="127">
        <v>223.83</v>
      </c>
      <c r="G60" s="127">
        <v>0</v>
      </c>
      <c r="H60" s="127">
        <v>0</v>
      </c>
      <c r="I60" s="127">
        <v>307.77</v>
      </c>
      <c r="J60" s="128">
        <v>307.77</v>
      </c>
      <c r="K60" s="127">
        <v>0</v>
      </c>
      <c r="L60" s="127">
        <v>0</v>
      </c>
      <c r="M60" s="127">
        <v>0</v>
      </c>
      <c r="N60" s="127">
        <v>0</v>
      </c>
      <c r="O60" s="127">
        <v>0</v>
      </c>
      <c r="P60" s="127">
        <v>0</v>
      </c>
      <c r="Q60" s="127">
        <v>0</v>
      </c>
      <c r="R60" s="127">
        <v>0</v>
      </c>
      <c r="S60" s="127">
        <v>0</v>
      </c>
      <c r="T60" s="127">
        <v>0</v>
      </c>
      <c r="U60" s="127">
        <v>0</v>
      </c>
      <c r="V60" s="127">
        <v>0</v>
      </c>
      <c r="W60" s="127">
        <v>0</v>
      </c>
      <c r="X60" s="127">
        <v>0</v>
      </c>
      <c r="Y60" s="127">
        <v>0</v>
      </c>
      <c r="Z60" s="127">
        <v>0</v>
      </c>
      <c r="AA60" s="127">
        <v>0</v>
      </c>
      <c r="AB60" s="127">
        <v>0</v>
      </c>
      <c r="AC60" s="127">
        <v>0</v>
      </c>
      <c r="AD60" s="127">
        <v>0</v>
      </c>
      <c r="AE60" s="127">
        <v>0</v>
      </c>
      <c r="AF60" s="128">
        <v>0</v>
      </c>
      <c r="AG60" s="127">
        <v>307.77</v>
      </c>
    </row>
    <row r="61" spans="1:33" ht="20.25" customHeight="1" x14ac:dyDescent="0.35">
      <c r="A61" s="145" t="s">
        <v>234</v>
      </c>
      <c r="B61" s="127">
        <v>0</v>
      </c>
      <c r="C61" s="127">
        <v>0</v>
      </c>
      <c r="D61" s="127">
        <v>0</v>
      </c>
      <c r="E61" s="127">
        <v>92.78</v>
      </c>
      <c r="F61" s="127">
        <v>469.48</v>
      </c>
      <c r="G61" s="127">
        <v>0</v>
      </c>
      <c r="H61" s="127">
        <v>0</v>
      </c>
      <c r="I61" s="127">
        <v>562.26</v>
      </c>
      <c r="J61" s="128">
        <v>562.26</v>
      </c>
      <c r="K61" s="127">
        <v>0</v>
      </c>
      <c r="L61" s="127">
        <v>0</v>
      </c>
      <c r="M61" s="127">
        <v>0</v>
      </c>
      <c r="N61" s="127">
        <v>0</v>
      </c>
      <c r="O61" s="127">
        <v>0</v>
      </c>
      <c r="P61" s="127">
        <v>0</v>
      </c>
      <c r="Q61" s="127">
        <v>0</v>
      </c>
      <c r="R61" s="127">
        <v>0</v>
      </c>
      <c r="S61" s="127">
        <v>0</v>
      </c>
      <c r="T61" s="127">
        <v>0</v>
      </c>
      <c r="U61" s="127">
        <v>0</v>
      </c>
      <c r="V61" s="127">
        <v>0</v>
      </c>
      <c r="W61" s="127">
        <v>0</v>
      </c>
      <c r="X61" s="127">
        <v>0</v>
      </c>
      <c r="Y61" s="127">
        <v>0</v>
      </c>
      <c r="Z61" s="127">
        <v>0</v>
      </c>
      <c r="AA61" s="127">
        <v>0</v>
      </c>
      <c r="AB61" s="127">
        <v>0</v>
      </c>
      <c r="AC61" s="127">
        <v>0</v>
      </c>
      <c r="AD61" s="127">
        <v>0</v>
      </c>
      <c r="AE61" s="127">
        <v>0</v>
      </c>
      <c r="AF61" s="128">
        <v>0</v>
      </c>
      <c r="AG61" s="127">
        <v>562.26</v>
      </c>
    </row>
    <row r="62" spans="1:33" ht="20.25" customHeight="1" x14ac:dyDescent="0.35">
      <c r="A62" s="145" t="s">
        <v>235</v>
      </c>
      <c r="B62" s="127">
        <v>0</v>
      </c>
      <c r="C62" s="127">
        <v>0</v>
      </c>
      <c r="D62" s="127">
        <v>0</v>
      </c>
      <c r="E62" s="127">
        <v>67.709999999999994</v>
      </c>
      <c r="F62" s="127">
        <v>377.61</v>
      </c>
      <c r="G62" s="127">
        <v>0</v>
      </c>
      <c r="H62" s="127">
        <v>0</v>
      </c>
      <c r="I62" s="127">
        <v>445.33</v>
      </c>
      <c r="J62" s="128">
        <v>445.33</v>
      </c>
      <c r="K62" s="127">
        <v>0</v>
      </c>
      <c r="L62" s="127">
        <v>0</v>
      </c>
      <c r="M62" s="127">
        <v>0</v>
      </c>
      <c r="N62" s="127">
        <v>0</v>
      </c>
      <c r="O62" s="127">
        <v>0</v>
      </c>
      <c r="P62" s="127">
        <v>0</v>
      </c>
      <c r="Q62" s="127">
        <v>0</v>
      </c>
      <c r="R62" s="127">
        <v>0</v>
      </c>
      <c r="S62" s="127">
        <v>0</v>
      </c>
      <c r="T62" s="127">
        <v>0</v>
      </c>
      <c r="U62" s="127">
        <v>0</v>
      </c>
      <c r="V62" s="127">
        <v>0</v>
      </c>
      <c r="W62" s="127">
        <v>0</v>
      </c>
      <c r="X62" s="127">
        <v>0</v>
      </c>
      <c r="Y62" s="127">
        <v>0</v>
      </c>
      <c r="Z62" s="127">
        <v>0</v>
      </c>
      <c r="AA62" s="127">
        <v>0</v>
      </c>
      <c r="AB62" s="127">
        <v>0</v>
      </c>
      <c r="AC62" s="127">
        <v>0</v>
      </c>
      <c r="AD62" s="127">
        <v>0</v>
      </c>
      <c r="AE62" s="127">
        <v>0</v>
      </c>
      <c r="AF62" s="128">
        <v>0</v>
      </c>
      <c r="AG62" s="127">
        <v>445.33</v>
      </c>
    </row>
    <row r="63" spans="1:33" ht="20.25" customHeight="1" x14ac:dyDescent="0.35">
      <c r="A63" s="145" t="s">
        <v>236</v>
      </c>
      <c r="B63" s="127">
        <v>20.47</v>
      </c>
      <c r="C63" s="127">
        <v>0</v>
      </c>
      <c r="D63" s="127">
        <v>0</v>
      </c>
      <c r="E63" s="127">
        <v>96.09</v>
      </c>
      <c r="F63" s="127">
        <v>337.99</v>
      </c>
      <c r="G63" s="127">
        <v>0</v>
      </c>
      <c r="H63" s="127">
        <v>0</v>
      </c>
      <c r="I63" s="127">
        <v>434.09</v>
      </c>
      <c r="J63" s="128">
        <v>454.55999999999995</v>
      </c>
      <c r="K63" s="127">
        <v>0</v>
      </c>
      <c r="L63" s="127">
        <v>0</v>
      </c>
      <c r="M63" s="127">
        <v>0</v>
      </c>
      <c r="N63" s="127">
        <v>0</v>
      </c>
      <c r="O63" s="127">
        <v>0</v>
      </c>
      <c r="P63" s="127">
        <v>0</v>
      </c>
      <c r="Q63" s="127">
        <v>0</v>
      </c>
      <c r="R63" s="127">
        <v>0</v>
      </c>
      <c r="S63" s="127">
        <v>0</v>
      </c>
      <c r="T63" s="127">
        <v>0</v>
      </c>
      <c r="U63" s="127">
        <v>0</v>
      </c>
      <c r="V63" s="127">
        <v>0</v>
      </c>
      <c r="W63" s="127">
        <v>0</v>
      </c>
      <c r="X63" s="127">
        <v>0</v>
      </c>
      <c r="Y63" s="127">
        <v>0</v>
      </c>
      <c r="Z63" s="127">
        <v>0</v>
      </c>
      <c r="AA63" s="127">
        <v>0</v>
      </c>
      <c r="AB63" s="127">
        <v>0</v>
      </c>
      <c r="AC63" s="127">
        <v>0</v>
      </c>
      <c r="AD63" s="127">
        <v>0</v>
      </c>
      <c r="AE63" s="127">
        <v>0</v>
      </c>
      <c r="AF63" s="128">
        <v>0</v>
      </c>
      <c r="AG63" s="127">
        <v>454.56</v>
      </c>
    </row>
    <row r="64" spans="1:33" ht="20.25" customHeight="1" x14ac:dyDescent="0.35">
      <c r="A64" s="145" t="s">
        <v>237</v>
      </c>
      <c r="B64" s="127">
        <v>229.14</v>
      </c>
      <c r="C64" s="127">
        <v>0</v>
      </c>
      <c r="D64" s="127">
        <v>0</v>
      </c>
      <c r="E64" s="127">
        <v>93.19</v>
      </c>
      <c r="F64" s="127">
        <v>649.84</v>
      </c>
      <c r="G64" s="127">
        <v>0</v>
      </c>
      <c r="H64" s="127">
        <v>0</v>
      </c>
      <c r="I64" s="127">
        <v>743.02</v>
      </c>
      <c r="J64" s="128">
        <v>972.16</v>
      </c>
      <c r="K64" s="127">
        <v>0</v>
      </c>
      <c r="L64" s="127">
        <v>0</v>
      </c>
      <c r="M64" s="127">
        <v>0</v>
      </c>
      <c r="N64" s="127">
        <v>0</v>
      </c>
      <c r="O64" s="127">
        <v>0</v>
      </c>
      <c r="P64" s="127">
        <v>0</v>
      </c>
      <c r="Q64" s="127">
        <v>0</v>
      </c>
      <c r="R64" s="127">
        <v>0</v>
      </c>
      <c r="S64" s="127">
        <v>0</v>
      </c>
      <c r="T64" s="127">
        <v>0</v>
      </c>
      <c r="U64" s="127">
        <v>0</v>
      </c>
      <c r="V64" s="127">
        <v>0</v>
      </c>
      <c r="W64" s="127">
        <v>0</v>
      </c>
      <c r="X64" s="127">
        <v>0</v>
      </c>
      <c r="Y64" s="127">
        <v>0</v>
      </c>
      <c r="Z64" s="127">
        <v>0</v>
      </c>
      <c r="AA64" s="127">
        <v>0</v>
      </c>
      <c r="AB64" s="127">
        <v>0</v>
      </c>
      <c r="AC64" s="127">
        <v>0</v>
      </c>
      <c r="AD64" s="127">
        <v>0</v>
      </c>
      <c r="AE64" s="127">
        <v>0</v>
      </c>
      <c r="AF64" s="128">
        <v>0</v>
      </c>
      <c r="AG64" s="127">
        <v>972.16</v>
      </c>
    </row>
    <row r="65" spans="1:33" ht="20.25" customHeight="1" x14ac:dyDescent="0.35">
      <c r="A65" s="145" t="s">
        <v>238</v>
      </c>
      <c r="B65" s="127">
        <v>319.81</v>
      </c>
      <c r="C65" s="127">
        <v>0</v>
      </c>
      <c r="D65" s="127">
        <v>0</v>
      </c>
      <c r="E65" s="127">
        <v>98.57</v>
      </c>
      <c r="F65" s="127">
        <v>988</v>
      </c>
      <c r="G65" s="127">
        <v>0</v>
      </c>
      <c r="H65" s="127">
        <v>0</v>
      </c>
      <c r="I65" s="127">
        <v>1086.57</v>
      </c>
      <c r="J65" s="128">
        <v>1406.3799999999999</v>
      </c>
      <c r="K65" s="127">
        <v>0</v>
      </c>
      <c r="L65" s="127">
        <v>0</v>
      </c>
      <c r="M65" s="127">
        <v>0</v>
      </c>
      <c r="N65" s="127">
        <v>0</v>
      </c>
      <c r="O65" s="127">
        <v>0</v>
      </c>
      <c r="P65" s="127">
        <v>0</v>
      </c>
      <c r="Q65" s="127">
        <v>0</v>
      </c>
      <c r="R65" s="127">
        <v>0</v>
      </c>
      <c r="S65" s="127">
        <v>0</v>
      </c>
      <c r="T65" s="127">
        <v>0</v>
      </c>
      <c r="U65" s="127">
        <v>0</v>
      </c>
      <c r="V65" s="127">
        <v>0</v>
      </c>
      <c r="W65" s="127">
        <v>0</v>
      </c>
      <c r="X65" s="127">
        <v>0</v>
      </c>
      <c r="Y65" s="127">
        <v>0</v>
      </c>
      <c r="Z65" s="127">
        <v>0</v>
      </c>
      <c r="AA65" s="127">
        <v>0</v>
      </c>
      <c r="AB65" s="127">
        <v>0</v>
      </c>
      <c r="AC65" s="127">
        <v>0</v>
      </c>
      <c r="AD65" s="127">
        <v>0</v>
      </c>
      <c r="AE65" s="127">
        <v>0</v>
      </c>
      <c r="AF65" s="128">
        <v>0</v>
      </c>
      <c r="AG65" s="127">
        <v>1406.38</v>
      </c>
    </row>
    <row r="66" spans="1:33" ht="20.25" customHeight="1" x14ac:dyDescent="0.35">
      <c r="A66" s="145" t="s">
        <v>239</v>
      </c>
      <c r="B66" s="127">
        <v>446.67</v>
      </c>
      <c r="C66" s="127">
        <v>0</v>
      </c>
      <c r="D66" s="127">
        <v>0</v>
      </c>
      <c r="E66" s="127">
        <v>85.96</v>
      </c>
      <c r="F66" s="127">
        <v>1090</v>
      </c>
      <c r="G66" s="127">
        <v>0</v>
      </c>
      <c r="H66" s="127">
        <v>0</v>
      </c>
      <c r="I66" s="127">
        <v>1175.96</v>
      </c>
      <c r="J66" s="128">
        <v>1622.63</v>
      </c>
      <c r="K66" s="127">
        <v>0</v>
      </c>
      <c r="L66" s="127">
        <v>0</v>
      </c>
      <c r="M66" s="127">
        <v>0</v>
      </c>
      <c r="N66" s="127">
        <v>0</v>
      </c>
      <c r="O66" s="127">
        <v>0</v>
      </c>
      <c r="P66" s="127">
        <v>0</v>
      </c>
      <c r="Q66" s="127">
        <v>0</v>
      </c>
      <c r="R66" s="127">
        <v>0</v>
      </c>
      <c r="S66" s="127">
        <v>0</v>
      </c>
      <c r="T66" s="127">
        <v>0</v>
      </c>
      <c r="U66" s="127">
        <v>0</v>
      </c>
      <c r="V66" s="127">
        <v>0</v>
      </c>
      <c r="W66" s="127">
        <v>0</v>
      </c>
      <c r="X66" s="127">
        <v>0</v>
      </c>
      <c r="Y66" s="127">
        <v>0</v>
      </c>
      <c r="Z66" s="127">
        <v>0</v>
      </c>
      <c r="AA66" s="127">
        <v>0</v>
      </c>
      <c r="AB66" s="127">
        <v>0</v>
      </c>
      <c r="AC66" s="127">
        <v>0</v>
      </c>
      <c r="AD66" s="127">
        <v>0</v>
      </c>
      <c r="AE66" s="127">
        <v>0</v>
      </c>
      <c r="AF66" s="128">
        <v>0</v>
      </c>
      <c r="AG66" s="127">
        <v>1622.63</v>
      </c>
    </row>
    <row r="67" spans="1:33" ht="20.25" customHeight="1" x14ac:dyDescent="0.35">
      <c r="A67" s="145" t="s">
        <v>240</v>
      </c>
      <c r="B67" s="127">
        <v>402.53</v>
      </c>
      <c r="C67" s="127">
        <v>0</v>
      </c>
      <c r="D67" s="127">
        <v>0</v>
      </c>
      <c r="E67" s="127">
        <v>86.71</v>
      </c>
      <c r="F67" s="127">
        <v>1061.9000000000001</v>
      </c>
      <c r="G67" s="127">
        <v>0</v>
      </c>
      <c r="H67" s="127">
        <v>0</v>
      </c>
      <c r="I67" s="127">
        <v>1148.6099999999999</v>
      </c>
      <c r="J67" s="128">
        <v>1551.1399999999999</v>
      </c>
      <c r="K67" s="127">
        <v>0</v>
      </c>
      <c r="L67" s="127">
        <v>0</v>
      </c>
      <c r="M67" s="127">
        <v>0</v>
      </c>
      <c r="N67" s="127">
        <v>0</v>
      </c>
      <c r="O67" s="127">
        <v>0</v>
      </c>
      <c r="P67" s="127">
        <v>0</v>
      </c>
      <c r="Q67" s="127">
        <v>0</v>
      </c>
      <c r="R67" s="127">
        <v>0</v>
      </c>
      <c r="S67" s="127">
        <v>0</v>
      </c>
      <c r="T67" s="127">
        <v>0</v>
      </c>
      <c r="U67" s="127">
        <v>0</v>
      </c>
      <c r="V67" s="127">
        <v>0</v>
      </c>
      <c r="W67" s="127">
        <v>0</v>
      </c>
      <c r="X67" s="127">
        <v>0</v>
      </c>
      <c r="Y67" s="127">
        <v>0</v>
      </c>
      <c r="Z67" s="127">
        <v>0</v>
      </c>
      <c r="AA67" s="127">
        <v>0</v>
      </c>
      <c r="AB67" s="127">
        <v>0</v>
      </c>
      <c r="AC67" s="127">
        <v>0</v>
      </c>
      <c r="AD67" s="127">
        <v>0</v>
      </c>
      <c r="AE67" s="127">
        <v>0</v>
      </c>
      <c r="AF67" s="128">
        <v>0</v>
      </c>
      <c r="AG67" s="127">
        <v>1551.13</v>
      </c>
    </row>
    <row r="68" spans="1:33" ht="20.25" customHeight="1" x14ac:dyDescent="0.35">
      <c r="A68" s="145" t="s">
        <v>241</v>
      </c>
      <c r="B68" s="127">
        <v>412.85</v>
      </c>
      <c r="C68" s="127">
        <v>0</v>
      </c>
      <c r="D68" s="127">
        <v>0</v>
      </c>
      <c r="E68" s="127">
        <v>50.08</v>
      </c>
      <c r="F68" s="127">
        <v>1003.78</v>
      </c>
      <c r="G68" s="127">
        <v>0</v>
      </c>
      <c r="H68" s="127">
        <v>0</v>
      </c>
      <c r="I68" s="127">
        <v>1053.8599999999999</v>
      </c>
      <c r="J68" s="128">
        <v>1466.71</v>
      </c>
      <c r="K68" s="127">
        <v>0</v>
      </c>
      <c r="L68" s="127">
        <v>0</v>
      </c>
      <c r="M68" s="127">
        <v>0</v>
      </c>
      <c r="N68" s="127">
        <v>0</v>
      </c>
      <c r="O68" s="127">
        <v>0</v>
      </c>
      <c r="P68" s="127">
        <v>0</v>
      </c>
      <c r="Q68" s="127">
        <v>0</v>
      </c>
      <c r="R68" s="127">
        <v>0</v>
      </c>
      <c r="S68" s="127">
        <v>0</v>
      </c>
      <c r="T68" s="127">
        <v>0</v>
      </c>
      <c r="U68" s="127">
        <v>0</v>
      </c>
      <c r="V68" s="127">
        <v>0</v>
      </c>
      <c r="W68" s="127">
        <v>0</v>
      </c>
      <c r="X68" s="127">
        <v>0</v>
      </c>
      <c r="Y68" s="127">
        <v>0</v>
      </c>
      <c r="Z68" s="127">
        <v>0</v>
      </c>
      <c r="AA68" s="127">
        <v>0</v>
      </c>
      <c r="AB68" s="127">
        <v>0</v>
      </c>
      <c r="AC68" s="127">
        <v>0</v>
      </c>
      <c r="AD68" s="127">
        <v>0</v>
      </c>
      <c r="AE68" s="127">
        <v>0</v>
      </c>
      <c r="AF68" s="128">
        <v>0</v>
      </c>
      <c r="AG68" s="127">
        <v>1466.71</v>
      </c>
    </row>
    <row r="69" spans="1:33" ht="20.25" customHeight="1" x14ac:dyDescent="0.35">
      <c r="A69" s="145" t="s">
        <v>242</v>
      </c>
      <c r="B69" s="127">
        <v>91.67</v>
      </c>
      <c r="C69" s="127">
        <v>0</v>
      </c>
      <c r="D69" s="127">
        <v>0</v>
      </c>
      <c r="E69" s="127">
        <v>112.8</v>
      </c>
      <c r="F69" s="127">
        <v>1056.97</v>
      </c>
      <c r="G69" s="127">
        <v>0</v>
      </c>
      <c r="H69" s="127">
        <v>0</v>
      </c>
      <c r="I69" s="127">
        <v>1169.78</v>
      </c>
      <c r="J69" s="128">
        <v>1261.45</v>
      </c>
      <c r="K69" s="127">
        <v>0</v>
      </c>
      <c r="L69" s="127">
        <v>0</v>
      </c>
      <c r="M69" s="127">
        <v>0</v>
      </c>
      <c r="N69" s="127">
        <v>0</v>
      </c>
      <c r="O69" s="127">
        <v>0</v>
      </c>
      <c r="P69" s="127">
        <v>0</v>
      </c>
      <c r="Q69" s="127">
        <v>0</v>
      </c>
      <c r="R69" s="127">
        <v>0</v>
      </c>
      <c r="S69" s="127">
        <v>0</v>
      </c>
      <c r="T69" s="127">
        <v>0</v>
      </c>
      <c r="U69" s="127">
        <v>0</v>
      </c>
      <c r="V69" s="127">
        <v>0</v>
      </c>
      <c r="W69" s="127">
        <v>0</v>
      </c>
      <c r="X69" s="127">
        <v>0</v>
      </c>
      <c r="Y69" s="127">
        <v>0</v>
      </c>
      <c r="Z69" s="127">
        <v>0</v>
      </c>
      <c r="AA69" s="127">
        <v>0</v>
      </c>
      <c r="AB69" s="127">
        <v>0</v>
      </c>
      <c r="AC69" s="127">
        <v>0</v>
      </c>
      <c r="AD69" s="127">
        <v>0</v>
      </c>
      <c r="AE69" s="127">
        <v>0</v>
      </c>
      <c r="AF69" s="128">
        <v>0</v>
      </c>
      <c r="AG69" s="127">
        <v>1261.45</v>
      </c>
    </row>
    <row r="70" spans="1:33" ht="20.25" customHeight="1" x14ac:dyDescent="0.35">
      <c r="A70" s="145" t="s">
        <v>243</v>
      </c>
      <c r="B70" s="127">
        <v>0</v>
      </c>
      <c r="C70" s="127">
        <v>0</v>
      </c>
      <c r="D70" s="127">
        <v>0</v>
      </c>
      <c r="E70" s="127">
        <v>44.74</v>
      </c>
      <c r="F70" s="127">
        <v>1006.21</v>
      </c>
      <c r="G70" s="127">
        <v>0</v>
      </c>
      <c r="H70" s="127">
        <v>0</v>
      </c>
      <c r="I70" s="127">
        <v>1050.95</v>
      </c>
      <c r="J70" s="128">
        <v>1050.95</v>
      </c>
      <c r="K70" s="127">
        <v>0</v>
      </c>
      <c r="L70" s="127">
        <v>0</v>
      </c>
      <c r="M70" s="127">
        <v>0</v>
      </c>
      <c r="N70" s="127">
        <v>0</v>
      </c>
      <c r="O70" s="127">
        <v>0</v>
      </c>
      <c r="P70" s="127">
        <v>0</v>
      </c>
      <c r="Q70" s="127">
        <v>0</v>
      </c>
      <c r="R70" s="127">
        <v>0</v>
      </c>
      <c r="S70" s="127">
        <v>0</v>
      </c>
      <c r="T70" s="127">
        <v>0</v>
      </c>
      <c r="U70" s="127">
        <v>0</v>
      </c>
      <c r="V70" s="127">
        <v>0</v>
      </c>
      <c r="W70" s="127">
        <v>0</v>
      </c>
      <c r="X70" s="127">
        <v>0</v>
      </c>
      <c r="Y70" s="127">
        <v>0</v>
      </c>
      <c r="Z70" s="127">
        <v>0</v>
      </c>
      <c r="AA70" s="127">
        <v>0</v>
      </c>
      <c r="AB70" s="127">
        <v>0</v>
      </c>
      <c r="AC70" s="127">
        <v>0</v>
      </c>
      <c r="AD70" s="127">
        <v>0</v>
      </c>
      <c r="AE70" s="127">
        <v>0</v>
      </c>
      <c r="AF70" s="128">
        <v>0</v>
      </c>
      <c r="AG70" s="127">
        <v>1050.95</v>
      </c>
    </row>
    <row r="71" spans="1:33" ht="20.25" customHeight="1" x14ac:dyDescent="0.35">
      <c r="A71" s="145" t="s">
        <v>244</v>
      </c>
      <c r="B71" s="127">
        <v>0</v>
      </c>
      <c r="C71" s="127">
        <v>0</v>
      </c>
      <c r="D71" s="127">
        <v>0</v>
      </c>
      <c r="E71" s="127">
        <v>88.04</v>
      </c>
      <c r="F71" s="127">
        <v>964</v>
      </c>
      <c r="G71" s="127">
        <v>0</v>
      </c>
      <c r="H71" s="127">
        <v>0</v>
      </c>
      <c r="I71" s="127">
        <v>1052.04</v>
      </c>
      <c r="J71" s="128">
        <v>1052.04</v>
      </c>
      <c r="K71" s="127">
        <v>0</v>
      </c>
      <c r="L71" s="127">
        <v>0</v>
      </c>
      <c r="M71" s="127">
        <v>0</v>
      </c>
      <c r="N71" s="127">
        <v>0</v>
      </c>
      <c r="O71" s="127">
        <v>0</v>
      </c>
      <c r="P71" s="127">
        <v>0</v>
      </c>
      <c r="Q71" s="127">
        <v>0</v>
      </c>
      <c r="R71" s="127">
        <v>0</v>
      </c>
      <c r="S71" s="127">
        <v>0</v>
      </c>
      <c r="T71" s="127">
        <v>0</v>
      </c>
      <c r="U71" s="127">
        <v>0</v>
      </c>
      <c r="V71" s="127">
        <v>0</v>
      </c>
      <c r="W71" s="127">
        <v>0</v>
      </c>
      <c r="X71" s="127">
        <v>0</v>
      </c>
      <c r="Y71" s="127">
        <v>0</v>
      </c>
      <c r="Z71" s="127">
        <v>0</v>
      </c>
      <c r="AA71" s="127">
        <v>0</v>
      </c>
      <c r="AB71" s="127">
        <v>0</v>
      </c>
      <c r="AC71" s="127">
        <v>0</v>
      </c>
      <c r="AD71" s="127">
        <v>0</v>
      </c>
      <c r="AE71" s="127">
        <v>0</v>
      </c>
      <c r="AF71" s="128">
        <v>0</v>
      </c>
      <c r="AG71" s="127">
        <v>1052.04</v>
      </c>
    </row>
    <row r="72" spans="1:33" ht="20.25" customHeight="1" x14ac:dyDescent="0.35">
      <c r="A72" s="145" t="s">
        <v>245</v>
      </c>
      <c r="B72" s="127">
        <v>0</v>
      </c>
      <c r="C72" s="127">
        <v>0</v>
      </c>
      <c r="D72" s="127">
        <v>0</v>
      </c>
      <c r="E72" s="127">
        <v>40.79</v>
      </c>
      <c r="F72" s="127">
        <v>21</v>
      </c>
      <c r="G72" s="127">
        <v>0</v>
      </c>
      <c r="H72" s="127">
        <v>0</v>
      </c>
      <c r="I72" s="127">
        <v>61.79</v>
      </c>
      <c r="J72" s="128">
        <v>61.79</v>
      </c>
      <c r="K72" s="127">
        <v>0</v>
      </c>
      <c r="L72" s="127">
        <v>0</v>
      </c>
      <c r="M72" s="127">
        <v>0</v>
      </c>
      <c r="N72" s="127">
        <v>0</v>
      </c>
      <c r="O72" s="127">
        <v>0</v>
      </c>
      <c r="P72" s="127">
        <v>0</v>
      </c>
      <c r="Q72" s="127">
        <v>0</v>
      </c>
      <c r="R72" s="127">
        <v>0</v>
      </c>
      <c r="S72" s="127">
        <v>0</v>
      </c>
      <c r="T72" s="127">
        <v>0</v>
      </c>
      <c r="U72" s="127">
        <v>0</v>
      </c>
      <c r="V72" s="127">
        <v>0</v>
      </c>
      <c r="W72" s="127">
        <v>0</v>
      </c>
      <c r="X72" s="127">
        <v>0</v>
      </c>
      <c r="Y72" s="127">
        <v>0</v>
      </c>
      <c r="Z72" s="127">
        <v>0</v>
      </c>
      <c r="AA72" s="127">
        <v>0</v>
      </c>
      <c r="AB72" s="127">
        <v>0</v>
      </c>
      <c r="AC72" s="127">
        <v>0</v>
      </c>
      <c r="AD72" s="127">
        <v>0</v>
      </c>
      <c r="AE72" s="127">
        <v>0</v>
      </c>
      <c r="AF72" s="128">
        <v>0</v>
      </c>
      <c r="AG72" s="127">
        <v>61.79</v>
      </c>
    </row>
    <row r="73" spans="1:33" ht="20.25" customHeight="1" x14ac:dyDescent="0.35">
      <c r="A73" s="145" t="s">
        <v>246</v>
      </c>
      <c r="B73" s="127">
        <v>3.56</v>
      </c>
      <c r="C73" s="127">
        <v>0</v>
      </c>
      <c r="D73" s="127">
        <v>0</v>
      </c>
      <c r="E73" s="127">
        <v>61.59</v>
      </c>
      <c r="F73" s="127">
        <v>392.72</v>
      </c>
      <c r="G73" s="127">
        <v>0</v>
      </c>
      <c r="H73" s="127">
        <v>0</v>
      </c>
      <c r="I73" s="127">
        <v>454.31</v>
      </c>
      <c r="J73" s="128">
        <v>457.87</v>
      </c>
      <c r="K73" s="127">
        <v>0</v>
      </c>
      <c r="L73" s="127">
        <v>0</v>
      </c>
      <c r="M73" s="127">
        <v>0</v>
      </c>
      <c r="N73" s="127">
        <v>0</v>
      </c>
      <c r="O73" s="127">
        <v>0</v>
      </c>
      <c r="P73" s="127">
        <v>0</v>
      </c>
      <c r="Q73" s="127">
        <v>0</v>
      </c>
      <c r="R73" s="127">
        <v>0</v>
      </c>
      <c r="S73" s="127">
        <v>0</v>
      </c>
      <c r="T73" s="127">
        <v>0</v>
      </c>
      <c r="U73" s="127">
        <v>0</v>
      </c>
      <c r="V73" s="127">
        <v>0</v>
      </c>
      <c r="W73" s="127">
        <v>0</v>
      </c>
      <c r="X73" s="127">
        <v>0</v>
      </c>
      <c r="Y73" s="127">
        <v>0</v>
      </c>
      <c r="Z73" s="127">
        <v>0</v>
      </c>
      <c r="AA73" s="127">
        <v>0</v>
      </c>
      <c r="AB73" s="127">
        <v>0</v>
      </c>
      <c r="AC73" s="127">
        <v>0</v>
      </c>
      <c r="AD73" s="127">
        <v>0</v>
      </c>
      <c r="AE73" s="127">
        <v>0</v>
      </c>
      <c r="AF73" s="128">
        <v>0</v>
      </c>
      <c r="AG73" s="127">
        <v>457.88</v>
      </c>
    </row>
    <row r="74" spans="1:33" ht="20.25" customHeight="1" x14ac:dyDescent="0.35">
      <c r="A74" s="145" t="s">
        <v>247</v>
      </c>
      <c r="B74" s="127">
        <v>112.6</v>
      </c>
      <c r="C74" s="127">
        <v>0</v>
      </c>
      <c r="D74" s="127">
        <v>0</v>
      </c>
      <c r="E74" s="127">
        <v>75.040000000000006</v>
      </c>
      <c r="F74" s="127">
        <v>1068.08</v>
      </c>
      <c r="G74" s="127">
        <v>0</v>
      </c>
      <c r="H74" s="127">
        <v>0</v>
      </c>
      <c r="I74" s="127">
        <v>1143.1199999999999</v>
      </c>
      <c r="J74" s="128">
        <v>1255.7199999999998</v>
      </c>
      <c r="K74" s="127">
        <v>80.19</v>
      </c>
      <c r="L74" s="127">
        <v>0</v>
      </c>
      <c r="M74" s="127">
        <v>0</v>
      </c>
      <c r="N74" s="127">
        <v>0</v>
      </c>
      <c r="O74" s="127">
        <v>0</v>
      </c>
      <c r="P74" s="127">
        <v>0</v>
      </c>
      <c r="Q74" s="127">
        <v>0</v>
      </c>
      <c r="R74" s="127">
        <v>0</v>
      </c>
      <c r="S74" s="127">
        <v>0</v>
      </c>
      <c r="T74" s="127">
        <v>0</v>
      </c>
      <c r="U74" s="127">
        <v>0</v>
      </c>
      <c r="V74" s="127">
        <v>0</v>
      </c>
      <c r="W74" s="127">
        <v>0</v>
      </c>
      <c r="X74" s="127">
        <v>0</v>
      </c>
      <c r="Y74" s="127">
        <v>0</v>
      </c>
      <c r="Z74" s="127">
        <v>0</v>
      </c>
      <c r="AA74" s="127">
        <v>0</v>
      </c>
      <c r="AB74" s="127">
        <v>0</v>
      </c>
      <c r="AC74" s="127">
        <v>0</v>
      </c>
      <c r="AD74" s="127">
        <v>0</v>
      </c>
      <c r="AE74" s="127">
        <v>0</v>
      </c>
      <c r="AF74" s="128">
        <v>80.19</v>
      </c>
      <c r="AG74" s="127">
        <v>1335.91</v>
      </c>
    </row>
    <row r="75" spans="1:33" ht="20.25" customHeight="1" x14ac:dyDescent="0.35">
      <c r="A75" s="145" t="s">
        <v>248</v>
      </c>
      <c r="B75" s="127">
        <v>0</v>
      </c>
      <c r="C75" s="127">
        <v>0</v>
      </c>
      <c r="D75" s="127">
        <v>0</v>
      </c>
      <c r="E75" s="127">
        <v>74.83</v>
      </c>
      <c r="F75" s="127">
        <v>956.76</v>
      </c>
      <c r="G75" s="127">
        <v>0</v>
      </c>
      <c r="H75" s="127">
        <v>0</v>
      </c>
      <c r="I75" s="127">
        <v>1031.5899999999999</v>
      </c>
      <c r="J75" s="128">
        <v>1031.5899999999999</v>
      </c>
      <c r="K75" s="127">
        <v>31.99</v>
      </c>
      <c r="L75" s="127">
        <v>0</v>
      </c>
      <c r="M75" s="127">
        <v>0</v>
      </c>
      <c r="N75" s="127">
        <v>0</v>
      </c>
      <c r="O75" s="127">
        <v>0</v>
      </c>
      <c r="P75" s="127">
        <v>0</v>
      </c>
      <c r="Q75" s="127">
        <v>0</v>
      </c>
      <c r="R75" s="127">
        <v>0</v>
      </c>
      <c r="S75" s="127">
        <v>0</v>
      </c>
      <c r="T75" s="127">
        <v>0</v>
      </c>
      <c r="U75" s="127">
        <v>0</v>
      </c>
      <c r="V75" s="127">
        <v>0</v>
      </c>
      <c r="W75" s="127">
        <v>0</v>
      </c>
      <c r="X75" s="127">
        <v>0</v>
      </c>
      <c r="Y75" s="127">
        <v>0</v>
      </c>
      <c r="Z75" s="127">
        <v>0</v>
      </c>
      <c r="AA75" s="127">
        <v>0</v>
      </c>
      <c r="AB75" s="127">
        <v>0</v>
      </c>
      <c r="AC75" s="127">
        <v>0</v>
      </c>
      <c r="AD75" s="127">
        <v>0</v>
      </c>
      <c r="AE75" s="127">
        <v>0</v>
      </c>
      <c r="AF75" s="128">
        <v>31.99</v>
      </c>
      <c r="AG75" s="127">
        <v>1063.58</v>
      </c>
    </row>
    <row r="76" spans="1:33" ht="20.25" customHeight="1" x14ac:dyDescent="0.35">
      <c r="A76" s="145" t="s">
        <v>249</v>
      </c>
      <c r="B76" s="127">
        <v>37.020000000000003</v>
      </c>
      <c r="C76" s="127">
        <v>0</v>
      </c>
      <c r="D76" s="127">
        <v>0</v>
      </c>
      <c r="E76" s="127">
        <v>32.04</v>
      </c>
      <c r="F76" s="127">
        <v>889.04</v>
      </c>
      <c r="G76" s="127">
        <v>0</v>
      </c>
      <c r="H76" s="127">
        <v>0</v>
      </c>
      <c r="I76" s="127">
        <v>921.08</v>
      </c>
      <c r="J76" s="128">
        <v>958.1</v>
      </c>
      <c r="K76" s="127">
        <v>43.9</v>
      </c>
      <c r="L76" s="127">
        <v>0</v>
      </c>
      <c r="M76" s="127">
        <v>0</v>
      </c>
      <c r="N76" s="127">
        <v>0</v>
      </c>
      <c r="O76" s="127">
        <v>0</v>
      </c>
      <c r="P76" s="127">
        <v>0</v>
      </c>
      <c r="Q76" s="127">
        <v>0</v>
      </c>
      <c r="R76" s="127">
        <v>0</v>
      </c>
      <c r="S76" s="127">
        <v>0</v>
      </c>
      <c r="T76" s="127">
        <v>0</v>
      </c>
      <c r="U76" s="127">
        <v>0</v>
      </c>
      <c r="V76" s="127">
        <v>0</v>
      </c>
      <c r="W76" s="127">
        <v>0</v>
      </c>
      <c r="X76" s="127">
        <v>0</v>
      </c>
      <c r="Y76" s="127">
        <v>0</v>
      </c>
      <c r="Z76" s="127">
        <v>0</v>
      </c>
      <c r="AA76" s="127">
        <v>0</v>
      </c>
      <c r="AB76" s="127">
        <v>0</v>
      </c>
      <c r="AC76" s="127">
        <v>0</v>
      </c>
      <c r="AD76" s="127">
        <v>0</v>
      </c>
      <c r="AE76" s="127">
        <v>0</v>
      </c>
      <c r="AF76" s="128">
        <v>43.9</v>
      </c>
      <c r="AG76" s="127">
        <v>1001.99</v>
      </c>
    </row>
    <row r="77" spans="1:33" ht="20.25" customHeight="1" x14ac:dyDescent="0.35">
      <c r="A77" s="145" t="s">
        <v>250</v>
      </c>
      <c r="B77" s="127">
        <v>554.52</v>
      </c>
      <c r="C77" s="127">
        <v>0</v>
      </c>
      <c r="D77" s="127">
        <v>0</v>
      </c>
      <c r="E77" s="127">
        <v>44.26</v>
      </c>
      <c r="F77" s="127">
        <v>1040</v>
      </c>
      <c r="G77" s="127">
        <v>0</v>
      </c>
      <c r="H77" s="127">
        <v>0</v>
      </c>
      <c r="I77" s="127">
        <v>1084.26</v>
      </c>
      <c r="J77" s="128">
        <v>1638.78</v>
      </c>
      <c r="K77" s="127">
        <v>67.09</v>
      </c>
      <c r="L77" s="127">
        <v>0</v>
      </c>
      <c r="M77" s="127">
        <v>0</v>
      </c>
      <c r="N77" s="127">
        <v>0</v>
      </c>
      <c r="O77" s="127">
        <v>0</v>
      </c>
      <c r="P77" s="127">
        <v>0</v>
      </c>
      <c r="Q77" s="127">
        <v>0</v>
      </c>
      <c r="R77" s="127">
        <v>0</v>
      </c>
      <c r="S77" s="127">
        <v>0</v>
      </c>
      <c r="T77" s="127">
        <v>0</v>
      </c>
      <c r="U77" s="127">
        <v>0</v>
      </c>
      <c r="V77" s="127">
        <v>0</v>
      </c>
      <c r="W77" s="127">
        <v>0</v>
      </c>
      <c r="X77" s="127">
        <v>0</v>
      </c>
      <c r="Y77" s="127">
        <v>0</v>
      </c>
      <c r="Z77" s="127">
        <v>0</v>
      </c>
      <c r="AA77" s="127">
        <v>0</v>
      </c>
      <c r="AB77" s="127">
        <v>0</v>
      </c>
      <c r="AC77" s="127">
        <v>0</v>
      </c>
      <c r="AD77" s="127">
        <v>0</v>
      </c>
      <c r="AE77" s="127">
        <v>0</v>
      </c>
      <c r="AF77" s="128">
        <v>67.09</v>
      </c>
      <c r="AG77" s="127">
        <v>1705.87</v>
      </c>
    </row>
    <row r="78" spans="1:33" ht="20.25" customHeight="1" x14ac:dyDescent="0.35">
      <c r="A78" s="145" t="s">
        <v>251</v>
      </c>
      <c r="B78" s="127">
        <v>588.71</v>
      </c>
      <c r="C78" s="127">
        <v>0</v>
      </c>
      <c r="D78" s="127">
        <v>0</v>
      </c>
      <c r="E78" s="127">
        <v>55.44</v>
      </c>
      <c r="F78" s="127">
        <v>1078</v>
      </c>
      <c r="G78" s="127">
        <v>0</v>
      </c>
      <c r="H78" s="127">
        <v>0</v>
      </c>
      <c r="I78" s="127">
        <v>1133.44</v>
      </c>
      <c r="J78" s="128">
        <v>1722.15</v>
      </c>
      <c r="K78" s="127">
        <v>196.01</v>
      </c>
      <c r="L78" s="127">
        <v>0</v>
      </c>
      <c r="M78" s="127">
        <v>0</v>
      </c>
      <c r="N78" s="127">
        <v>0</v>
      </c>
      <c r="O78" s="127">
        <v>0</v>
      </c>
      <c r="P78" s="127">
        <v>0</v>
      </c>
      <c r="Q78" s="127">
        <v>0</v>
      </c>
      <c r="R78" s="127">
        <v>0</v>
      </c>
      <c r="S78" s="127">
        <v>0</v>
      </c>
      <c r="T78" s="127">
        <v>0</v>
      </c>
      <c r="U78" s="127">
        <v>0</v>
      </c>
      <c r="V78" s="127">
        <v>0</v>
      </c>
      <c r="W78" s="127">
        <v>0</v>
      </c>
      <c r="X78" s="127">
        <v>0</v>
      </c>
      <c r="Y78" s="127">
        <v>0</v>
      </c>
      <c r="Z78" s="127">
        <v>0</v>
      </c>
      <c r="AA78" s="127">
        <v>0</v>
      </c>
      <c r="AB78" s="127">
        <v>0</v>
      </c>
      <c r="AC78" s="127">
        <v>80.459999999999994</v>
      </c>
      <c r="AD78" s="127">
        <v>0</v>
      </c>
      <c r="AE78" s="127">
        <v>0</v>
      </c>
      <c r="AF78" s="128">
        <v>276.47000000000003</v>
      </c>
      <c r="AG78" s="127">
        <v>1998.61</v>
      </c>
    </row>
    <row r="79" spans="1:33" ht="20.25" customHeight="1" x14ac:dyDescent="0.35">
      <c r="A79" s="145" t="s">
        <v>252</v>
      </c>
      <c r="B79" s="127">
        <v>702.41</v>
      </c>
      <c r="C79" s="127">
        <v>0</v>
      </c>
      <c r="D79" s="127">
        <v>0</v>
      </c>
      <c r="E79" s="127">
        <v>29.63</v>
      </c>
      <c r="F79" s="127">
        <v>1039.55</v>
      </c>
      <c r="G79" s="127">
        <v>0</v>
      </c>
      <c r="H79" s="127">
        <v>0</v>
      </c>
      <c r="I79" s="127">
        <v>1069.18</v>
      </c>
      <c r="J79" s="128">
        <v>1771.5900000000001</v>
      </c>
      <c r="K79" s="127">
        <v>213.75</v>
      </c>
      <c r="L79" s="127">
        <v>0</v>
      </c>
      <c r="M79" s="127">
        <v>0</v>
      </c>
      <c r="N79" s="127">
        <v>0</v>
      </c>
      <c r="O79" s="127">
        <v>0</v>
      </c>
      <c r="P79" s="127">
        <v>0</v>
      </c>
      <c r="Q79" s="127">
        <v>0</v>
      </c>
      <c r="R79" s="127">
        <v>0</v>
      </c>
      <c r="S79" s="127">
        <v>0</v>
      </c>
      <c r="T79" s="127">
        <v>0</v>
      </c>
      <c r="U79" s="127">
        <v>0</v>
      </c>
      <c r="V79" s="127">
        <v>0</v>
      </c>
      <c r="W79" s="127">
        <v>0</v>
      </c>
      <c r="X79" s="127">
        <v>0</v>
      </c>
      <c r="Y79" s="127">
        <v>0</v>
      </c>
      <c r="Z79" s="127">
        <v>0</v>
      </c>
      <c r="AA79" s="127">
        <v>0</v>
      </c>
      <c r="AB79" s="127">
        <v>0</v>
      </c>
      <c r="AC79" s="127">
        <v>68.72</v>
      </c>
      <c r="AD79" s="127">
        <v>0</v>
      </c>
      <c r="AE79" s="127">
        <v>0</v>
      </c>
      <c r="AF79" s="128">
        <v>282.47000000000003</v>
      </c>
      <c r="AG79" s="127">
        <v>2054.06</v>
      </c>
    </row>
    <row r="80" spans="1:33" ht="20.25" customHeight="1" x14ac:dyDescent="0.35">
      <c r="A80" s="145" t="s">
        <v>253</v>
      </c>
      <c r="B80" s="127">
        <v>965.7</v>
      </c>
      <c r="C80" s="127">
        <v>0</v>
      </c>
      <c r="D80" s="127">
        <v>0</v>
      </c>
      <c r="E80" s="127">
        <v>53.05</v>
      </c>
      <c r="F80" s="127">
        <v>908.01</v>
      </c>
      <c r="G80" s="127">
        <v>0</v>
      </c>
      <c r="H80" s="127">
        <v>0</v>
      </c>
      <c r="I80" s="127">
        <v>961.05</v>
      </c>
      <c r="J80" s="128">
        <v>1926.75</v>
      </c>
      <c r="K80" s="127">
        <v>83.71</v>
      </c>
      <c r="L80" s="127">
        <v>0</v>
      </c>
      <c r="M80" s="127">
        <v>0</v>
      </c>
      <c r="N80" s="127">
        <v>0</v>
      </c>
      <c r="O80" s="127">
        <v>0</v>
      </c>
      <c r="P80" s="127">
        <v>0</v>
      </c>
      <c r="Q80" s="127">
        <v>0</v>
      </c>
      <c r="R80" s="127">
        <v>80.72</v>
      </c>
      <c r="S80" s="127">
        <v>0</v>
      </c>
      <c r="T80" s="127">
        <v>0</v>
      </c>
      <c r="U80" s="127">
        <v>0</v>
      </c>
      <c r="V80" s="127">
        <v>0</v>
      </c>
      <c r="W80" s="127">
        <v>0</v>
      </c>
      <c r="X80" s="127">
        <v>0</v>
      </c>
      <c r="Y80" s="127">
        <v>0</v>
      </c>
      <c r="Z80" s="127">
        <v>0</v>
      </c>
      <c r="AA80" s="127">
        <v>0</v>
      </c>
      <c r="AB80" s="127">
        <v>0</v>
      </c>
      <c r="AC80" s="127">
        <v>159.06</v>
      </c>
      <c r="AD80" s="127">
        <v>0</v>
      </c>
      <c r="AE80" s="127">
        <v>0</v>
      </c>
      <c r="AF80" s="128">
        <v>323.49</v>
      </c>
      <c r="AG80" s="127">
        <v>2250.2399999999998</v>
      </c>
    </row>
    <row r="81" spans="1:33" ht="20.25" customHeight="1" x14ac:dyDescent="0.35">
      <c r="A81" s="145" t="s">
        <v>254</v>
      </c>
      <c r="B81" s="127">
        <v>768.1</v>
      </c>
      <c r="C81" s="127">
        <v>0</v>
      </c>
      <c r="D81" s="127">
        <v>0</v>
      </c>
      <c r="E81" s="127">
        <v>48.25</v>
      </c>
      <c r="F81" s="127">
        <v>941.64</v>
      </c>
      <c r="G81" s="127">
        <v>0</v>
      </c>
      <c r="H81" s="127">
        <v>0</v>
      </c>
      <c r="I81" s="127">
        <v>989.9</v>
      </c>
      <c r="J81" s="128">
        <v>1758</v>
      </c>
      <c r="K81" s="127">
        <v>241.3</v>
      </c>
      <c r="L81" s="127">
        <v>0</v>
      </c>
      <c r="M81" s="127">
        <v>0</v>
      </c>
      <c r="N81" s="127">
        <v>0</v>
      </c>
      <c r="O81" s="127">
        <v>0</v>
      </c>
      <c r="P81" s="127">
        <v>0</v>
      </c>
      <c r="Q81" s="127">
        <v>0</v>
      </c>
      <c r="R81" s="127">
        <v>146.16999999999999</v>
      </c>
      <c r="S81" s="127">
        <v>0</v>
      </c>
      <c r="T81" s="127">
        <v>0</v>
      </c>
      <c r="U81" s="127">
        <v>0</v>
      </c>
      <c r="V81" s="127">
        <v>0</v>
      </c>
      <c r="W81" s="127">
        <v>0</v>
      </c>
      <c r="X81" s="127">
        <v>0</v>
      </c>
      <c r="Y81" s="127">
        <v>0</v>
      </c>
      <c r="Z81" s="127">
        <v>0</v>
      </c>
      <c r="AA81" s="127">
        <v>0</v>
      </c>
      <c r="AB81" s="127">
        <v>0</v>
      </c>
      <c r="AC81" s="127">
        <v>0</v>
      </c>
      <c r="AD81" s="127">
        <v>0</v>
      </c>
      <c r="AE81" s="127">
        <v>0</v>
      </c>
      <c r="AF81" s="128">
        <v>387.47</v>
      </c>
      <c r="AG81" s="127">
        <v>2145.4699999999998</v>
      </c>
    </row>
    <row r="82" spans="1:33" ht="20.25" customHeight="1" x14ac:dyDescent="0.35">
      <c r="A82" s="145" t="s">
        <v>255</v>
      </c>
      <c r="B82" s="127">
        <v>91.2</v>
      </c>
      <c r="C82" s="127">
        <v>0</v>
      </c>
      <c r="D82" s="127">
        <v>0</v>
      </c>
      <c r="E82" s="127">
        <v>32.78</v>
      </c>
      <c r="F82" s="127">
        <v>856.59</v>
      </c>
      <c r="G82" s="127">
        <v>0</v>
      </c>
      <c r="H82" s="127">
        <v>0</v>
      </c>
      <c r="I82" s="127">
        <v>889.37</v>
      </c>
      <c r="J82" s="128">
        <v>980.57</v>
      </c>
      <c r="K82" s="127">
        <v>175.64</v>
      </c>
      <c r="L82" s="127">
        <v>0</v>
      </c>
      <c r="M82" s="127">
        <v>0</v>
      </c>
      <c r="N82" s="127">
        <v>0</v>
      </c>
      <c r="O82" s="127">
        <v>0</v>
      </c>
      <c r="P82" s="127">
        <v>0</v>
      </c>
      <c r="Q82" s="127">
        <v>0</v>
      </c>
      <c r="R82" s="127">
        <v>174.17</v>
      </c>
      <c r="S82" s="127">
        <v>0</v>
      </c>
      <c r="T82" s="127">
        <v>0</v>
      </c>
      <c r="U82" s="127">
        <v>0</v>
      </c>
      <c r="V82" s="127">
        <v>0</v>
      </c>
      <c r="W82" s="127">
        <v>0</v>
      </c>
      <c r="X82" s="127">
        <v>0</v>
      </c>
      <c r="Y82" s="127">
        <v>0</v>
      </c>
      <c r="Z82" s="127">
        <v>0</v>
      </c>
      <c r="AA82" s="127">
        <v>0</v>
      </c>
      <c r="AB82" s="127">
        <v>0</v>
      </c>
      <c r="AC82" s="127">
        <v>0</v>
      </c>
      <c r="AD82" s="127">
        <v>0</v>
      </c>
      <c r="AE82" s="127">
        <v>0</v>
      </c>
      <c r="AF82" s="128">
        <v>349.81</v>
      </c>
      <c r="AG82" s="127">
        <v>1330.38</v>
      </c>
    </row>
    <row r="83" spans="1:33" ht="20.25" customHeight="1" x14ac:dyDescent="0.35">
      <c r="A83" s="145" t="s">
        <v>256</v>
      </c>
      <c r="B83" s="127">
        <v>0</v>
      </c>
      <c r="C83" s="127">
        <v>0</v>
      </c>
      <c r="D83" s="127">
        <v>0</v>
      </c>
      <c r="E83" s="127">
        <v>71.239999999999995</v>
      </c>
      <c r="F83" s="127">
        <v>838.74</v>
      </c>
      <c r="G83" s="127">
        <v>0</v>
      </c>
      <c r="H83" s="127">
        <v>0</v>
      </c>
      <c r="I83" s="127">
        <v>909.98</v>
      </c>
      <c r="J83" s="128">
        <v>909.98</v>
      </c>
      <c r="K83" s="127">
        <v>164.46</v>
      </c>
      <c r="L83" s="127">
        <v>0</v>
      </c>
      <c r="M83" s="127">
        <v>0</v>
      </c>
      <c r="N83" s="127">
        <v>0</v>
      </c>
      <c r="O83" s="127">
        <v>0</v>
      </c>
      <c r="P83" s="127">
        <v>0</v>
      </c>
      <c r="Q83" s="127">
        <v>0</v>
      </c>
      <c r="R83" s="127">
        <v>0</v>
      </c>
      <c r="S83" s="127">
        <v>0</v>
      </c>
      <c r="T83" s="127">
        <v>0</v>
      </c>
      <c r="U83" s="127">
        <v>0</v>
      </c>
      <c r="V83" s="127">
        <v>0</v>
      </c>
      <c r="W83" s="127">
        <v>0</v>
      </c>
      <c r="X83" s="127">
        <v>0</v>
      </c>
      <c r="Y83" s="127">
        <v>0</v>
      </c>
      <c r="Z83" s="127">
        <v>0</v>
      </c>
      <c r="AA83" s="127">
        <v>0</v>
      </c>
      <c r="AB83" s="127">
        <v>0</v>
      </c>
      <c r="AC83" s="127">
        <v>0</v>
      </c>
      <c r="AD83" s="127">
        <v>0</v>
      </c>
      <c r="AE83" s="127">
        <v>0</v>
      </c>
      <c r="AF83" s="128">
        <v>164.46</v>
      </c>
      <c r="AG83" s="127">
        <v>1074.44</v>
      </c>
    </row>
    <row r="84" spans="1:33" ht="20.25" customHeight="1" x14ac:dyDescent="0.35">
      <c r="A84" s="145" t="s">
        <v>257</v>
      </c>
      <c r="B84" s="127">
        <v>0</v>
      </c>
      <c r="C84" s="127">
        <v>0</v>
      </c>
      <c r="D84" s="127">
        <v>0</v>
      </c>
      <c r="E84" s="127">
        <v>6.37</v>
      </c>
      <c r="F84" s="127">
        <v>412.47</v>
      </c>
      <c r="G84" s="127">
        <v>0</v>
      </c>
      <c r="H84" s="127">
        <v>0</v>
      </c>
      <c r="I84" s="127">
        <v>418.84</v>
      </c>
      <c r="J84" s="128">
        <v>418.84</v>
      </c>
      <c r="K84" s="127">
        <v>165.78</v>
      </c>
      <c r="L84" s="127">
        <v>0</v>
      </c>
      <c r="M84" s="127">
        <v>0</v>
      </c>
      <c r="N84" s="127">
        <v>0</v>
      </c>
      <c r="O84" s="127">
        <v>0</v>
      </c>
      <c r="P84" s="127">
        <v>0</v>
      </c>
      <c r="Q84" s="127">
        <v>0</v>
      </c>
      <c r="R84" s="127">
        <v>0</v>
      </c>
      <c r="S84" s="127">
        <v>0</v>
      </c>
      <c r="T84" s="127">
        <v>0</v>
      </c>
      <c r="U84" s="127">
        <v>0</v>
      </c>
      <c r="V84" s="127">
        <v>0</v>
      </c>
      <c r="W84" s="127">
        <v>0</v>
      </c>
      <c r="X84" s="127">
        <v>0</v>
      </c>
      <c r="Y84" s="127">
        <v>0</v>
      </c>
      <c r="Z84" s="127">
        <v>0</v>
      </c>
      <c r="AA84" s="127">
        <v>0</v>
      </c>
      <c r="AB84" s="127">
        <v>0</v>
      </c>
      <c r="AC84" s="127">
        <v>0</v>
      </c>
      <c r="AD84" s="127">
        <v>0</v>
      </c>
      <c r="AE84" s="127">
        <v>0</v>
      </c>
      <c r="AF84" s="128">
        <v>165.78</v>
      </c>
      <c r="AG84" s="127">
        <v>584.62</v>
      </c>
    </row>
    <row r="85" spans="1:33" ht="20.25" customHeight="1" x14ac:dyDescent="0.35">
      <c r="A85" s="145" t="s">
        <v>258</v>
      </c>
      <c r="B85" s="127">
        <v>39.799999999999997</v>
      </c>
      <c r="C85" s="127">
        <v>0</v>
      </c>
      <c r="D85" s="127">
        <v>0</v>
      </c>
      <c r="E85" s="127">
        <v>11.46</v>
      </c>
      <c r="F85" s="127">
        <v>918.16</v>
      </c>
      <c r="G85" s="127">
        <v>0</v>
      </c>
      <c r="H85" s="127">
        <v>0</v>
      </c>
      <c r="I85" s="127">
        <v>929.62</v>
      </c>
      <c r="J85" s="128">
        <v>969.42</v>
      </c>
      <c r="K85" s="127">
        <v>106.28</v>
      </c>
      <c r="L85" s="127">
        <v>0</v>
      </c>
      <c r="M85" s="127">
        <v>0</v>
      </c>
      <c r="N85" s="127">
        <v>0</v>
      </c>
      <c r="O85" s="127">
        <v>0</v>
      </c>
      <c r="P85" s="127">
        <v>0</v>
      </c>
      <c r="Q85" s="127">
        <v>0</v>
      </c>
      <c r="R85" s="127">
        <v>0</v>
      </c>
      <c r="S85" s="127">
        <v>0</v>
      </c>
      <c r="T85" s="127">
        <v>0</v>
      </c>
      <c r="U85" s="127">
        <v>0</v>
      </c>
      <c r="V85" s="127">
        <v>0</v>
      </c>
      <c r="W85" s="127">
        <v>0</v>
      </c>
      <c r="X85" s="127">
        <v>0</v>
      </c>
      <c r="Y85" s="127">
        <v>0</v>
      </c>
      <c r="Z85" s="127">
        <v>0</v>
      </c>
      <c r="AA85" s="127">
        <v>0</v>
      </c>
      <c r="AB85" s="127">
        <v>0</v>
      </c>
      <c r="AC85" s="127">
        <v>103.26</v>
      </c>
      <c r="AD85" s="127">
        <v>0</v>
      </c>
      <c r="AE85" s="127">
        <v>0</v>
      </c>
      <c r="AF85" s="128">
        <v>209.54</v>
      </c>
      <c r="AG85" s="127">
        <v>1178.96</v>
      </c>
    </row>
    <row r="86" spans="1:33" ht="20.25" customHeight="1" x14ac:dyDescent="0.35">
      <c r="A86" s="145" t="s">
        <v>259</v>
      </c>
      <c r="B86" s="127">
        <v>30.6</v>
      </c>
      <c r="C86" s="127">
        <v>0</v>
      </c>
      <c r="D86" s="127">
        <v>0</v>
      </c>
      <c r="E86" s="127">
        <v>4</v>
      </c>
      <c r="F86" s="127">
        <v>859.93</v>
      </c>
      <c r="G86" s="127">
        <v>0</v>
      </c>
      <c r="H86" s="127">
        <v>0</v>
      </c>
      <c r="I86" s="127">
        <v>863.93</v>
      </c>
      <c r="J86" s="128">
        <v>894.53</v>
      </c>
      <c r="K86" s="127">
        <v>145.22999999999999</v>
      </c>
      <c r="L86" s="127">
        <v>0</v>
      </c>
      <c r="M86" s="127">
        <v>0</v>
      </c>
      <c r="N86" s="127">
        <v>0</v>
      </c>
      <c r="O86" s="127">
        <v>0</v>
      </c>
      <c r="P86" s="127">
        <v>0</v>
      </c>
      <c r="Q86" s="127">
        <v>0</v>
      </c>
      <c r="R86" s="127">
        <v>141.44999999999999</v>
      </c>
      <c r="S86" s="127">
        <v>0</v>
      </c>
      <c r="T86" s="127">
        <v>0</v>
      </c>
      <c r="U86" s="127">
        <v>0</v>
      </c>
      <c r="V86" s="127">
        <v>0</v>
      </c>
      <c r="W86" s="127">
        <v>0</v>
      </c>
      <c r="X86" s="127">
        <v>0</v>
      </c>
      <c r="Y86" s="127">
        <v>0</v>
      </c>
      <c r="Z86" s="127">
        <v>0</v>
      </c>
      <c r="AA86" s="127">
        <v>0</v>
      </c>
      <c r="AB86" s="127">
        <v>0</v>
      </c>
      <c r="AC86" s="127">
        <v>0</v>
      </c>
      <c r="AD86" s="127">
        <v>0</v>
      </c>
      <c r="AE86" s="127">
        <v>0</v>
      </c>
      <c r="AF86" s="128">
        <v>286.68</v>
      </c>
      <c r="AG86" s="127">
        <v>1181.21</v>
      </c>
    </row>
    <row r="87" spans="1:33" ht="20.25" customHeight="1" x14ac:dyDescent="0.35">
      <c r="A87" s="145" t="s">
        <v>260</v>
      </c>
      <c r="B87" s="127">
        <v>0</v>
      </c>
      <c r="C87" s="127">
        <v>0</v>
      </c>
      <c r="D87" s="127">
        <v>83.83</v>
      </c>
      <c r="E87" s="127">
        <v>27.37</v>
      </c>
      <c r="F87" s="127">
        <v>827.07</v>
      </c>
      <c r="G87" s="127">
        <v>0</v>
      </c>
      <c r="H87" s="127">
        <v>0</v>
      </c>
      <c r="I87" s="127">
        <v>938.27</v>
      </c>
      <c r="J87" s="128">
        <v>938.27</v>
      </c>
      <c r="K87" s="127">
        <v>43.99</v>
      </c>
      <c r="L87" s="127">
        <v>0</v>
      </c>
      <c r="M87" s="127">
        <v>0</v>
      </c>
      <c r="N87" s="127">
        <v>0</v>
      </c>
      <c r="O87" s="127">
        <v>0</v>
      </c>
      <c r="P87" s="127">
        <v>0</v>
      </c>
      <c r="Q87" s="127">
        <v>0</v>
      </c>
      <c r="R87" s="127">
        <v>105.46</v>
      </c>
      <c r="S87" s="127">
        <v>0</v>
      </c>
      <c r="T87" s="127">
        <v>0</v>
      </c>
      <c r="U87" s="127">
        <v>0</v>
      </c>
      <c r="V87" s="127">
        <v>0</v>
      </c>
      <c r="W87" s="127">
        <v>0</v>
      </c>
      <c r="X87" s="127">
        <v>0</v>
      </c>
      <c r="Y87" s="127">
        <v>0</v>
      </c>
      <c r="Z87" s="127">
        <v>0</v>
      </c>
      <c r="AA87" s="127">
        <v>0</v>
      </c>
      <c r="AB87" s="127">
        <v>0</v>
      </c>
      <c r="AC87" s="127">
        <v>0</v>
      </c>
      <c r="AD87" s="127">
        <v>0</v>
      </c>
      <c r="AE87" s="127">
        <v>0</v>
      </c>
      <c r="AF87" s="128">
        <v>149.44999999999999</v>
      </c>
      <c r="AG87" s="127">
        <v>1087.71</v>
      </c>
    </row>
    <row r="88" spans="1:33" ht="20.25" customHeight="1" x14ac:dyDescent="0.35">
      <c r="A88" s="145" t="s">
        <v>261</v>
      </c>
      <c r="B88" s="127">
        <v>0</v>
      </c>
      <c r="C88" s="127">
        <v>0</v>
      </c>
      <c r="D88" s="127">
        <v>1050</v>
      </c>
      <c r="E88" s="127">
        <v>13.65</v>
      </c>
      <c r="F88" s="127">
        <v>504.64</v>
      </c>
      <c r="G88" s="127">
        <v>0</v>
      </c>
      <c r="H88" s="127">
        <v>0</v>
      </c>
      <c r="I88" s="127">
        <v>1568.29</v>
      </c>
      <c r="J88" s="128">
        <v>1568.29</v>
      </c>
      <c r="K88" s="127">
        <v>148.80000000000001</v>
      </c>
      <c r="L88" s="127">
        <v>0</v>
      </c>
      <c r="M88" s="127">
        <v>0</v>
      </c>
      <c r="N88" s="127">
        <v>0</v>
      </c>
      <c r="O88" s="127">
        <v>0</v>
      </c>
      <c r="P88" s="127">
        <v>0</v>
      </c>
      <c r="Q88" s="127">
        <v>0</v>
      </c>
      <c r="R88" s="127">
        <v>153</v>
      </c>
      <c r="S88" s="127">
        <v>0</v>
      </c>
      <c r="T88" s="127">
        <v>0</v>
      </c>
      <c r="U88" s="127">
        <v>0</v>
      </c>
      <c r="V88" s="127">
        <v>0</v>
      </c>
      <c r="W88" s="127">
        <v>0</v>
      </c>
      <c r="X88" s="127">
        <v>0</v>
      </c>
      <c r="Y88" s="127">
        <v>0</v>
      </c>
      <c r="Z88" s="127">
        <v>71.36</v>
      </c>
      <c r="AA88" s="127">
        <v>0</v>
      </c>
      <c r="AB88" s="127">
        <v>0</v>
      </c>
      <c r="AC88" s="127">
        <v>0</v>
      </c>
      <c r="AD88" s="127">
        <v>0</v>
      </c>
      <c r="AE88" s="127">
        <v>0</v>
      </c>
      <c r="AF88" s="128">
        <v>373.16</v>
      </c>
      <c r="AG88" s="127">
        <v>1941.45</v>
      </c>
    </row>
    <row r="89" spans="1:33" ht="20.25" customHeight="1" x14ac:dyDescent="0.35">
      <c r="A89" s="145" t="s">
        <v>262</v>
      </c>
      <c r="B89" s="127">
        <v>77.599999999999994</v>
      </c>
      <c r="C89" s="127">
        <v>67.45</v>
      </c>
      <c r="D89" s="127">
        <v>1381.94</v>
      </c>
      <c r="E89" s="127">
        <v>6.57</v>
      </c>
      <c r="F89" s="127">
        <v>740.1</v>
      </c>
      <c r="G89" s="127">
        <v>0</v>
      </c>
      <c r="H89" s="127">
        <v>0</v>
      </c>
      <c r="I89" s="127">
        <v>2128.61</v>
      </c>
      <c r="J89" s="128">
        <v>2273.6600000000003</v>
      </c>
      <c r="K89" s="127">
        <v>216.69</v>
      </c>
      <c r="L89" s="127">
        <v>0</v>
      </c>
      <c r="M89" s="127">
        <v>0</v>
      </c>
      <c r="N89" s="127">
        <v>0</v>
      </c>
      <c r="O89" s="127">
        <v>0</v>
      </c>
      <c r="P89" s="127">
        <v>0</v>
      </c>
      <c r="Q89" s="127">
        <v>0</v>
      </c>
      <c r="R89" s="127">
        <v>155.93</v>
      </c>
      <c r="S89" s="127">
        <v>0</v>
      </c>
      <c r="T89" s="127">
        <v>0</v>
      </c>
      <c r="U89" s="127">
        <v>0</v>
      </c>
      <c r="V89" s="127">
        <v>0</v>
      </c>
      <c r="W89" s="127">
        <v>0</v>
      </c>
      <c r="X89" s="127">
        <v>0</v>
      </c>
      <c r="Y89" s="127">
        <v>0</v>
      </c>
      <c r="Z89" s="127">
        <v>0</v>
      </c>
      <c r="AA89" s="127">
        <v>0</v>
      </c>
      <c r="AB89" s="127">
        <v>0</v>
      </c>
      <c r="AC89" s="127">
        <v>0</v>
      </c>
      <c r="AD89" s="127">
        <v>0</v>
      </c>
      <c r="AE89" s="127">
        <v>0</v>
      </c>
      <c r="AF89" s="128">
        <v>372.62</v>
      </c>
      <c r="AG89" s="127">
        <v>2646.28</v>
      </c>
    </row>
    <row r="90" spans="1:33" ht="20.25" customHeight="1" x14ac:dyDescent="0.35">
      <c r="A90" s="145" t="s">
        <v>263</v>
      </c>
      <c r="B90" s="127">
        <v>112.1</v>
      </c>
      <c r="C90" s="127">
        <v>772.53</v>
      </c>
      <c r="D90" s="127">
        <v>1480.88</v>
      </c>
      <c r="E90" s="127">
        <v>8.57</v>
      </c>
      <c r="F90" s="127">
        <v>846.66</v>
      </c>
      <c r="G90" s="127">
        <v>0</v>
      </c>
      <c r="H90" s="127">
        <v>0</v>
      </c>
      <c r="I90" s="127">
        <v>2336.11</v>
      </c>
      <c r="J90" s="128">
        <v>3220.7400000000002</v>
      </c>
      <c r="K90" s="127">
        <v>192.17</v>
      </c>
      <c r="L90" s="127">
        <v>0</v>
      </c>
      <c r="M90" s="127">
        <v>0</v>
      </c>
      <c r="N90" s="127">
        <v>0</v>
      </c>
      <c r="O90" s="127">
        <v>0</v>
      </c>
      <c r="P90" s="127">
        <v>0</v>
      </c>
      <c r="Q90" s="127">
        <v>0</v>
      </c>
      <c r="R90" s="127">
        <v>184.98</v>
      </c>
      <c r="S90" s="127">
        <v>0</v>
      </c>
      <c r="T90" s="127">
        <v>0</v>
      </c>
      <c r="U90" s="127">
        <v>0</v>
      </c>
      <c r="V90" s="127">
        <v>0</v>
      </c>
      <c r="W90" s="127">
        <v>0</v>
      </c>
      <c r="X90" s="127">
        <v>0</v>
      </c>
      <c r="Y90" s="127">
        <v>0</v>
      </c>
      <c r="Z90" s="127">
        <v>0</v>
      </c>
      <c r="AA90" s="127">
        <v>0</v>
      </c>
      <c r="AB90" s="127">
        <v>0</v>
      </c>
      <c r="AC90" s="127">
        <v>0</v>
      </c>
      <c r="AD90" s="127">
        <v>0</v>
      </c>
      <c r="AE90" s="127">
        <v>0</v>
      </c>
      <c r="AF90" s="128">
        <v>377.15</v>
      </c>
      <c r="AG90" s="127">
        <v>3597.89</v>
      </c>
    </row>
    <row r="91" spans="1:33" ht="20.25" customHeight="1" x14ac:dyDescent="0.35">
      <c r="A91" s="145" t="s">
        <v>264</v>
      </c>
      <c r="B91" s="127">
        <v>183.76</v>
      </c>
      <c r="C91" s="127">
        <v>761.62</v>
      </c>
      <c r="D91" s="127">
        <v>1370.17</v>
      </c>
      <c r="E91" s="127">
        <v>17.21</v>
      </c>
      <c r="F91" s="127">
        <v>741.54</v>
      </c>
      <c r="G91" s="127">
        <v>0</v>
      </c>
      <c r="H91" s="127">
        <v>0</v>
      </c>
      <c r="I91" s="127">
        <v>2128.92</v>
      </c>
      <c r="J91" s="128">
        <v>3074.3</v>
      </c>
      <c r="K91" s="127">
        <v>187</v>
      </c>
      <c r="L91" s="127">
        <v>0</v>
      </c>
      <c r="M91" s="127">
        <v>0</v>
      </c>
      <c r="N91" s="127">
        <v>0</v>
      </c>
      <c r="O91" s="127">
        <v>0</v>
      </c>
      <c r="P91" s="127">
        <v>0</v>
      </c>
      <c r="Q91" s="127">
        <v>0</v>
      </c>
      <c r="R91" s="127">
        <v>70.900000000000006</v>
      </c>
      <c r="S91" s="127">
        <v>0</v>
      </c>
      <c r="T91" s="127">
        <v>0</v>
      </c>
      <c r="U91" s="127">
        <v>0</v>
      </c>
      <c r="V91" s="127">
        <v>0</v>
      </c>
      <c r="W91" s="127">
        <v>0</v>
      </c>
      <c r="X91" s="127">
        <v>0</v>
      </c>
      <c r="Y91" s="127">
        <v>0</v>
      </c>
      <c r="Z91" s="127">
        <v>77.92</v>
      </c>
      <c r="AA91" s="127">
        <v>0</v>
      </c>
      <c r="AB91" s="127">
        <v>0</v>
      </c>
      <c r="AC91" s="127">
        <v>71.540000000000006</v>
      </c>
      <c r="AD91" s="127">
        <v>0</v>
      </c>
      <c r="AE91" s="127">
        <v>0</v>
      </c>
      <c r="AF91" s="128">
        <v>407.35</v>
      </c>
      <c r="AG91" s="127">
        <v>3481.65</v>
      </c>
    </row>
    <row r="92" spans="1:33" ht="20.25" customHeight="1" x14ac:dyDescent="0.35">
      <c r="A92" s="145" t="s">
        <v>265</v>
      </c>
      <c r="B92" s="127">
        <v>134.56</v>
      </c>
      <c r="C92" s="127">
        <v>668.75</v>
      </c>
      <c r="D92" s="127">
        <v>1429.73</v>
      </c>
      <c r="E92" s="127">
        <v>23.79</v>
      </c>
      <c r="F92" s="127">
        <v>863.15</v>
      </c>
      <c r="G92" s="127">
        <v>0</v>
      </c>
      <c r="H92" s="127">
        <v>0</v>
      </c>
      <c r="I92" s="127">
        <v>2316.67</v>
      </c>
      <c r="J92" s="128">
        <v>3119.98</v>
      </c>
      <c r="K92" s="127">
        <v>146.13999999999999</v>
      </c>
      <c r="L92" s="127">
        <v>0</v>
      </c>
      <c r="M92" s="127">
        <v>0</v>
      </c>
      <c r="N92" s="127">
        <v>0</v>
      </c>
      <c r="O92" s="127">
        <v>0</v>
      </c>
      <c r="P92" s="127">
        <v>0</v>
      </c>
      <c r="Q92" s="127">
        <v>0</v>
      </c>
      <c r="R92" s="127">
        <v>73.849999999999994</v>
      </c>
      <c r="S92" s="127">
        <v>0</v>
      </c>
      <c r="T92" s="127">
        <v>0</v>
      </c>
      <c r="U92" s="127">
        <v>0</v>
      </c>
      <c r="V92" s="127">
        <v>0</v>
      </c>
      <c r="W92" s="127">
        <v>0</v>
      </c>
      <c r="X92" s="127">
        <v>0</v>
      </c>
      <c r="Y92" s="127">
        <v>0</v>
      </c>
      <c r="Z92" s="127">
        <v>69.84</v>
      </c>
      <c r="AA92" s="127">
        <v>0</v>
      </c>
      <c r="AB92" s="127">
        <v>0</v>
      </c>
      <c r="AC92" s="127">
        <v>3.84</v>
      </c>
      <c r="AD92" s="127">
        <v>0</v>
      </c>
      <c r="AE92" s="127">
        <v>0</v>
      </c>
      <c r="AF92" s="128">
        <v>293.68</v>
      </c>
      <c r="AG92" s="127">
        <v>3413.67</v>
      </c>
    </row>
    <row r="93" spans="1:33" ht="20.25" customHeight="1" x14ac:dyDescent="0.35">
      <c r="A93" s="145" t="s">
        <v>266</v>
      </c>
      <c r="B93" s="127">
        <v>0.46</v>
      </c>
      <c r="C93" s="127">
        <v>736.56</v>
      </c>
      <c r="D93" s="127">
        <v>1541.09</v>
      </c>
      <c r="E93" s="127">
        <v>1.34</v>
      </c>
      <c r="F93" s="127">
        <v>921.63</v>
      </c>
      <c r="G93" s="127">
        <v>0</v>
      </c>
      <c r="H93" s="127">
        <v>0</v>
      </c>
      <c r="I93" s="127">
        <v>2464.06</v>
      </c>
      <c r="J93" s="128">
        <v>3201.08</v>
      </c>
      <c r="K93" s="127">
        <v>0</v>
      </c>
      <c r="L93" s="127">
        <v>0</v>
      </c>
      <c r="M93" s="127">
        <v>0</v>
      </c>
      <c r="N93" s="127">
        <v>0</v>
      </c>
      <c r="O93" s="127">
        <v>0</v>
      </c>
      <c r="P93" s="127">
        <v>0</v>
      </c>
      <c r="Q93" s="127">
        <v>0</v>
      </c>
      <c r="R93" s="127">
        <v>0</v>
      </c>
      <c r="S93" s="127">
        <v>0</v>
      </c>
      <c r="T93" s="127">
        <v>0</v>
      </c>
      <c r="U93" s="127">
        <v>0</v>
      </c>
      <c r="V93" s="127">
        <v>0</v>
      </c>
      <c r="W93" s="127">
        <v>0</v>
      </c>
      <c r="X93" s="127">
        <v>0</v>
      </c>
      <c r="Y93" s="127">
        <v>0</v>
      </c>
      <c r="Z93" s="127">
        <v>83.15</v>
      </c>
      <c r="AA93" s="127">
        <v>0</v>
      </c>
      <c r="AB93" s="127">
        <v>0</v>
      </c>
      <c r="AC93" s="127">
        <v>0</v>
      </c>
      <c r="AD93" s="127">
        <v>0</v>
      </c>
      <c r="AE93" s="127">
        <v>0</v>
      </c>
      <c r="AF93" s="128">
        <v>83.15</v>
      </c>
      <c r="AG93" s="127">
        <v>3284.23</v>
      </c>
    </row>
    <row r="94" spans="1:33" ht="20.25" customHeight="1" x14ac:dyDescent="0.35">
      <c r="A94" s="145" t="s">
        <v>267</v>
      </c>
      <c r="B94" s="127">
        <v>0</v>
      </c>
      <c r="C94" s="127">
        <v>646.82000000000005</v>
      </c>
      <c r="D94" s="127">
        <v>1413.51</v>
      </c>
      <c r="E94" s="127">
        <v>47.64</v>
      </c>
      <c r="F94" s="127">
        <v>575.53</v>
      </c>
      <c r="G94" s="127">
        <v>0</v>
      </c>
      <c r="H94" s="127">
        <v>0</v>
      </c>
      <c r="I94" s="127">
        <v>2036.68</v>
      </c>
      <c r="J94" s="128">
        <v>2683.5</v>
      </c>
      <c r="K94" s="127">
        <v>7.25</v>
      </c>
      <c r="L94" s="127">
        <v>0</v>
      </c>
      <c r="M94" s="127">
        <v>0</v>
      </c>
      <c r="N94" s="127">
        <v>0</v>
      </c>
      <c r="O94" s="127">
        <v>0</v>
      </c>
      <c r="P94" s="127">
        <v>0</v>
      </c>
      <c r="Q94" s="127">
        <v>0</v>
      </c>
      <c r="R94" s="127">
        <v>3.3</v>
      </c>
      <c r="S94" s="127">
        <v>0</v>
      </c>
      <c r="T94" s="127">
        <v>0</v>
      </c>
      <c r="U94" s="127">
        <v>0</v>
      </c>
      <c r="V94" s="127">
        <v>0</v>
      </c>
      <c r="W94" s="127">
        <v>0</v>
      </c>
      <c r="X94" s="127">
        <v>0</v>
      </c>
      <c r="Y94" s="127">
        <v>0</v>
      </c>
      <c r="Z94" s="127">
        <v>5.27</v>
      </c>
      <c r="AA94" s="127">
        <v>0</v>
      </c>
      <c r="AB94" s="127">
        <v>0</v>
      </c>
      <c r="AC94" s="127">
        <v>1.63</v>
      </c>
      <c r="AD94" s="127">
        <v>0</v>
      </c>
      <c r="AE94" s="127">
        <v>0</v>
      </c>
      <c r="AF94" s="128">
        <v>17.46</v>
      </c>
      <c r="AG94" s="127">
        <v>2700.96</v>
      </c>
    </row>
    <row r="95" spans="1:33" ht="20.25" customHeight="1" x14ac:dyDescent="0.35">
      <c r="A95" s="145" t="s">
        <v>268</v>
      </c>
      <c r="B95" s="127">
        <v>0</v>
      </c>
      <c r="C95" s="127">
        <v>371.86</v>
      </c>
      <c r="D95" s="127">
        <v>722.48</v>
      </c>
      <c r="E95" s="127">
        <v>40.17</v>
      </c>
      <c r="F95" s="127">
        <v>355.04</v>
      </c>
      <c r="G95" s="127">
        <v>0</v>
      </c>
      <c r="H95" s="127">
        <v>0</v>
      </c>
      <c r="I95" s="127">
        <v>1117.69</v>
      </c>
      <c r="J95" s="128">
        <v>1489.5500000000002</v>
      </c>
      <c r="K95" s="127">
        <v>11.2</v>
      </c>
      <c r="L95" s="127">
        <v>0</v>
      </c>
      <c r="M95" s="127">
        <v>0</v>
      </c>
      <c r="N95" s="127">
        <v>0</v>
      </c>
      <c r="O95" s="127">
        <v>0</v>
      </c>
      <c r="P95" s="127">
        <v>0</v>
      </c>
      <c r="Q95" s="127">
        <v>0</v>
      </c>
      <c r="R95" s="127">
        <v>5.0999999999999996</v>
      </c>
      <c r="S95" s="127">
        <v>0</v>
      </c>
      <c r="T95" s="127">
        <v>0</v>
      </c>
      <c r="U95" s="127">
        <v>0</v>
      </c>
      <c r="V95" s="127">
        <v>0</v>
      </c>
      <c r="W95" s="127">
        <v>0</v>
      </c>
      <c r="X95" s="127">
        <v>0</v>
      </c>
      <c r="Y95" s="127">
        <v>0</v>
      </c>
      <c r="Z95" s="127">
        <v>8.14</v>
      </c>
      <c r="AA95" s="127">
        <v>0</v>
      </c>
      <c r="AB95" s="127">
        <v>0</v>
      </c>
      <c r="AC95" s="127">
        <v>2.52</v>
      </c>
      <c r="AD95" s="127">
        <v>0</v>
      </c>
      <c r="AE95" s="127">
        <v>0</v>
      </c>
      <c r="AF95" s="128">
        <v>26.96</v>
      </c>
      <c r="AG95" s="127">
        <v>1516.51</v>
      </c>
    </row>
    <row r="96" spans="1:33" ht="20.25" customHeight="1" x14ac:dyDescent="0.35">
      <c r="A96" s="145" t="s">
        <v>269</v>
      </c>
      <c r="B96" s="127">
        <v>43.69</v>
      </c>
      <c r="C96" s="127">
        <v>362.73</v>
      </c>
      <c r="D96" s="127">
        <v>691.53</v>
      </c>
      <c r="E96" s="127">
        <v>8.84</v>
      </c>
      <c r="F96" s="127">
        <v>229.97</v>
      </c>
      <c r="G96" s="127">
        <v>0</v>
      </c>
      <c r="H96" s="127">
        <v>0</v>
      </c>
      <c r="I96" s="127">
        <v>930.34</v>
      </c>
      <c r="J96" s="128">
        <v>1336.76</v>
      </c>
      <c r="K96" s="127">
        <v>16.12</v>
      </c>
      <c r="L96" s="127">
        <v>0</v>
      </c>
      <c r="M96" s="127">
        <v>0</v>
      </c>
      <c r="N96" s="127">
        <v>0</v>
      </c>
      <c r="O96" s="127">
        <v>0</v>
      </c>
      <c r="P96" s="127">
        <v>0</v>
      </c>
      <c r="Q96" s="127">
        <v>0</v>
      </c>
      <c r="R96" s="127">
        <v>7.24</v>
      </c>
      <c r="S96" s="127">
        <v>0</v>
      </c>
      <c r="T96" s="127">
        <v>0</v>
      </c>
      <c r="U96" s="127">
        <v>0</v>
      </c>
      <c r="V96" s="127">
        <v>0</v>
      </c>
      <c r="W96" s="127">
        <v>0</v>
      </c>
      <c r="X96" s="127">
        <v>0</v>
      </c>
      <c r="Y96" s="127">
        <v>0</v>
      </c>
      <c r="Z96" s="127">
        <v>2.38</v>
      </c>
      <c r="AA96" s="127">
        <v>0</v>
      </c>
      <c r="AB96" s="127">
        <v>0</v>
      </c>
      <c r="AC96" s="127">
        <v>0</v>
      </c>
      <c r="AD96" s="127">
        <v>0</v>
      </c>
      <c r="AE96" s="127">
        <v>0</v>
      </c>
      <c r="AF96" s="128">
        <v>25.74</v>
      </c>
      <c r="AG96" s="127">
        <v>1362.51</v>
      </c>
    </row>
    <row r="97" spans="1:33" ht="20.25" customHeight="1" x14ac:dyDescent="0.35">
      <c r="A97" s="145" t="s">
        <v>270</v>
      </c>
      <c r="B97" s="127">
        <v>0</v>
      </c>
      <c r="C97" s="127">
        <v>375.08</v>
      </c>
      <c r="D97" s="127">
        <v>525.19000000000005</v>
      </c>
      <c r="E97" s="127">
        <v>32.75</v>
      </c>
      <c r="F97" s="127">
        <v>359.21</v>
      </c>
      <c r="G97" s="127">
        <v>0</v>
      </c>
      <c r="H97" s="127">
        <v>0</v>
      </c>
      <c r="I97" s="127">
        <v>917.15</v>
      </c>
      <c r="J97" s="128">
        <v>1292.23</v>
      </c>
      <c r="K97" s="127">
        <v>22.5</v>
      </c>
      <c r="L97" s="127">
        <v>0</v>
      </c>
      <c r="M97" s="127">
        <v>0</v>
      </c>
      <c r="N97" s="127">
        <v>0</v>
      </c>
      <c r="O97" s="127">
        <v>0</v>
      </c>
      <c r="P97" s="127">
        <v>0</v>
      </c>
      <c r="Q97" s="127">
        <v>0</v>
      </c>
      <c r="R97" s="127">
        <v>0</v>
      </c>
      <c r="S97" s="127">
        <v>0</v>
      </c>
      <c r="T97" s="127">
        <v>0</v>
      </c>
      <c r="U97" s="127">
        <v>0</v>
      </c>
      <c r="V97" s="127">
        <v>0</v>
      </c>
      <c r="W97" s="127">
        <v>0</v>
      </c>
      <c r="X97" s="127">
        <v>0</v>
      </c>
      <c r="Y97" s="127">
        <v>0</v>
      </c>
      <c r="Z97" s="127">
        <v>0</v>
      </c>
      <c r="AA97" s="127">
        <v>0</v>
      </c>
      <c r="AB97" s="127">
        <v>0</v>
      </c>
      <c r="AC97" s="127">
        <v>0</v>
      </c>
      <c r="AD97" s="127">
        <v>0</v>
      </c>
      <c r="AE97" s="127">
        <v>0</v>
      </c>
      <c r="AF97" s="128">
        <v>22.5</v>
      </c>
      <c r="AG97" s="127">
        <v>1314.73</v>
      </c>
    </row>
    <row r="98" spans="1:33" ht="20.25" customHeight="1" x14ac:dyDescent="0.35">
      <c r="A98" s="145" t="s">
        <v>271</v>
      </c>
      <c r="B98" s="127">
        <v>5.5</v>
      </c>
      <c r="C98" s="127">
        <v>370.95</v>
      </c>
      <c r="D98" s="127">
        <v>704.44</v>
      </c>
      <c r="E98" s="127">
        <v>16.149999999999999</v>
      </c>
      <c r="F98" s="127">
        <v>402.7</v>
      </c>
      <c r="G98" s="127">
        <v>0</v>
      </c>
      <c r="H98" s="127">
        <v>0</v>
      </c>
      <c r="I98" s="127">
        <v>1123.29</v>
      </c>
      <c r="J98" s="128">
        <v>1499.74</v>
      </c>
      <c r="K98" s="127">
        <v>22.26</v>
      </c>
      <c r="L98" s="127">
        <v>0</v>
      </c>
      <c r="M98" s="127">
        <v>0</v>
      </c>
      <c r="N98" s="127">
        <v>0</v>
      </c>
      <c r="O98" s="127">
        <v>0</v>
      </c>
      <c r="P98" s="127">
        <v>0</v>
      </c>
      <c r="Q98" s="127">
        <v>0</v>
      </c>
      <c r="R98" s="127">
        <v>0</v>
      </c>
      <c r="S98" s="127">
        <v>0</v>
      </c>
      <c r="T98" s="127">
        <v>0</v>
      </c>
      <c r="U98" s="127">
        <v>0</v>
      </c>
      <c r="V98" s="127">
        <v>0</v>
      </c>
      <c r="W98" s="127">
        <v>0</v>
      </c>
      <c r="X98" s="127">
        <v>0</v>
      </c>
      <c r="Y98" s="127">
        <v>0</v>
      </c>
      <c r="Z98" s="127">
        <v>0</v>
      </c>
      <c r="AA98" s="127">
        <v>0</v>
      </c>
      <c r="AB98" s="127">
        <v>0</v>
      </c>
      <c r="AC98" s="127">
        <v>0</v>
      </c>
      <c r="AD98" s="127">
        <v>0</v>
      </c>
      <c r="AE98" s="127">
        <v>0</v>
      </c>
      <c r="AF98" s="128">
        <v>22.26</v>
      </c>
      <c r="AG98" s="127">
        <v>1522</v>
      </c>
    </row>
    <row r="99" spans="1:33" ht="20.25" customHeight="1" x14ac:dyDescent="0.35">
      <c r="A99" s="145" t="s">
        <v>272</v>
      </c>
      <c r="B99" s="127">
        <v>0.73</v>
      </c>
      <c r="C99" s="127">
        <v>253.83</v>
      </c>
      <c r="D99" s="127">
        <v>881.43</v>
      </c>
      <c r="E99" s="127">
        <v>35.81</v>
      </c>
      <c r="F99" s="127">
        <v>360.2</v>
      </c>
      <c r="G99" s="127">
        <v>0</v>
      </c>
      <c r="H99" s="127">
        <v>0</v>
      </c>
      <c r="I99" s="127">
        <v>1277.44</v>
      </c>
      <c r="J99" s="128">
        <v>1532</v>
      </c>
      <c r="K99" s="127">
        <v>28.21</v>
      </c>
      <c r="L99" s="127">
        <v>0</v>
      </c>
      <c r="M99" s="127">
        <v>0</v>
      </c>
      <c r="N99" s="127">
        <v>0</v>
      </c>
      <c r="O99" s="127">
        <v>0</v>
      </c>
      <c r="P99" s="127">
        <v>0</v>
      </c>
      <c r="Q99" s="127">
        <v>0</v>
      </c>
      <c r="R99" s="127">
        <v>0</v>
      </c>
      <c r="S99" s="127">
        <v>0</v>
      </c>
      <c r="T99" s="127">
        <v>0</v>
      </c>
      <c r="U99" s="127">
        <v>0</v>
      </c>
      <c r="V99" s="127">
        <v>0</v>
      </c>
      <c r="W99" s="127">
        <v>0</v>
      </c>
      <c r="X99" s="127">
        <v>0</v>
      </c>
      <c r="Y99" s="127">
        <v>0</v>
      </c>
      <c r="Z99" s="127">
        <v>0</v>
      </c>
      <c r="AA99" s="127">
        <v>0</v>
      </c>
      <c r="AB99" s="127">
        <v>0</v>
      </c>
      <c r="AC99" s="127">
        <v>0</v>
      </c>
      <c r="AD99" s="127">
        <v>0</v>
      </c>
      <c r="AE99" s="127">
        <v>0</v>
      </c>
      <c r="AF99" s="128">
        <v>28.21</v>
      </c>
      <c r="AG99" s="127">
        <v>1560.22</v>
      </c>
    </row>
    <row r="100" spans="1:33" ht="20.25" customHeight="1" x14ac:dyDescent="0.35">
      <c r="A100" s="145" t="s">
        <v>273</v>
      </c>
      <c r="B100" s="127">
        <v>28.21</v>
      </c>
      <c r="C100" s="127">
        <v>376.88</v>
      </c>
      <c r="D100" s="127">
        <v>1330.24</v>
      </c>
      <c r="E100" s="127">
        <v>197.07</v>
      </c>
      <c r="F100" s="127">
        <v>728.68</v>
      </c>
      <c r="G100" s="127">
        <v>0</v>
      </c>
      <c r="H100" s="127">
        <v>0</v>
      </c>
      <c r="I100" s="127">
        <v>2255.9899999999998</v>
      </c>
      <c r="J100" s="128">
        <v>2661.08</v>
      </c>
      <c r="K100" s="127">
        <v>52.26</v>
      </c>
      <c r="L100" s="127">
        <v>0</v>
      </c>
      <c r="M100" s="127">
        <v>0</v>
      </c>
      <c r="N100" s="127">
        <v>0</v>
      </c>
      <c r="O100" s="127">
        <v>0</v>
      </c>
      <c r="P100" s="127">
        <v>0</v>
      </c>
      <c r="Q100" s="127">
        <v>0</v>
      </c>
      <c r="R100" s="127">
        <v>0</v>
      </c>
      <c r="S100" s="127">
        <v>0</v>
      </c>
      <c r="T100" s="127">
        <v>0</v>
      </c>
      <c r="U100" s="127">
        <v>0</v>
      </c>
      <c r="V100" s="127">
        <v>0</v>
      </c>
      <c r="W100" s="127">
        <v>0</v>
      </c>
      <c r="X100" s="127">
        <v>0</v>
      </c>
      <c r="Y100" s="127">
        <v>0</v>
      </c>
      <c r="Z100" s="127">
        <v>0</v>
      </c>
      <c r="AA100" s="127">
        <v>0</v>
      </c>
      <c r="AB100" s="127">
        <v>0</v>
      </c>
      <c r="AC100" s="127">
        <v>18.72</v>
      </c>
      <c r="AD100" s="127">
        <v>0</v>
      </c>
      <c r="AE100" s="127">
        <v>0</v>
      </c>
      <c r="AF100" s="128">
        <v>70.98</v>
      </c>
      <c r="AG100" s="127">
        <v>2732.07</v>
      </c>
    </row>
    <row r="101" spans="1:33" ht="20.25" customHeight="1" x14ac:dyDescent="0.35">
      <c r="A101" s="145" t="s">
        <v>274</v>
      </c>
      <c r="B101" s="127">
        <v>31.02</v>
      </c>
      <c r="C101" s="127">
        <v>1031.58</v>
      </c>
      <c r="D101" s="127">
        <v>1003.41</v>
      </c>
      <c r="E101" s="127">
        <v>254.95</v>
      </c>
      <c r="F101" s="127">
        <v>457.74</v>
      </c>
      <c r="G101" s="127">
        <v>0</v>
      </c>
      <c r="H101" s="127">
        <v>0</v>
      </c>
      <c r="I101" s="127">
        <v>1716.1</v>
      </c>
      <c r="J101" s="128">
        <v>2778.7</v>
      </c>
      <c r="K101" s="127">
        <v>84.71</v>
      </c>
      <c r="L101" s="127">
        <v>0</v>
      </c>
      <c r="M101" s="127">
        <v>0</v>
      </c>
      <c r="N101" s="127">
        <v>0</v>
      </c>
      <c r="O101" s="127">
        <v>0</v>
      </c>
      <c r="P101" s="127">
        <v>0</v>
      </c>
      <c r="Q101" s="127">
        <v>0</v>
      </c>
      <c r="R101" s="127">
        <v>0</v>
      </c>
      <c r="S101" s="127">
        <v>0</v>
      </c>
      <c r="T101" s="127">
        <v>0</v>
      </c>
      <c r="U101" s="127">
        <v>0</v>
      </c>
      <c r="V101" s="127">
        <v>0</v>
      </c>
      <c r="W101" s="127">
        <v>0</v>
      </c>
      <c r="X101" s="127">
        <v>0</v>
      </c>
      <c r="Y101" s="127">
        <v>0</v>
      </c>
      <c r="Z101" s="127">
        <v>0</v>
      </c>
      <c r="AA101" s="127">
        <v>0</v>
      </c>
      <c r="AB101" s="127">
        <v>0</v>
      </c>
      <c r="AC101" s="127">
        <v>149.47999999999999</v>
      </c>
      <c r="AD101" s="127">
        <v>0</v>
      </c>
      <c r="AE101" s="127">
        <v>0</v>
      </c>
      <c r="AF101" s="128">
        <v>234.19</v>
      </c>
      <c r="AG101" s="127">
        <v>3012.89</v>
      </c>
    </row>
    <row r="102" spans="1:33" ht="20.25" customHeight="1" x14ac:dyDescent="0.35">
      <c r="A102" s="145" t="s">
        <v>275</v>
      </c>
      <c r="B102" s="127">
        <v>164.84</v>
      </c>
      <c r="C102" s="127">
        <v>1150</v>
      </c>
      <c r="D102" s="127">
        <v>1065.49</v>
      </c>
      <c r="E102" s="127">
        <v>298.20999999999998</v>
      </c>
      <c r="F102" s="127">
        <v>690.73</v>
      </c>
      <c r="G102" s="127">
        <v>0</v>
      </c>
      <c r="H102" s="127">
        <v>0</v>
      </c>
      <c r="I102" s="127">
        <v>2054.4299999999998</v>
      </c>
      <c r="J102" s="128">
        <v>3369.2699999999995</v>
      </c>
      <c r="K102" s="127">
        <v>65.55</v>
      </c>
      <c r="L102" s="127">
        <v>0</v>
      </c>
      <c r="M102" s="127">
        <v>0</v>
      </c>
      <c r="N102" s="127">
        <v>0</v>
      </c>
      <c r="O102" s="127">
        <v>0</v>
      </c>
      <c r="P102" s="127">
        <v>0</v>
      </c>
      <c r="Q102" s="127">
        <v>0</v>
      </c>
      <c r="R102" s="127">
        <v>0</v>
      </c>
      <c r="S102" s="127">
        <v>0</v>
      </c>
      <c r="T102" s="127">
        <v>0</v>
      </c>
      <c r="U102" s="127">
        <v>0</v>
      </c>
      <c r="V102" s="127">
        <v>0</v>
      </c>
      <c r="W102" s="127">
        <v>0</v>
      </c>
      <c r="X102" s="127">
        <v>0</v>
      </c>
      <c r="Y102" s="127">
        <v>0</v>
      </c>
      <c r="Z102" s="127">
        <v>0</v>
      </c>
      <c r="AA102" s="127">
        <v>0</v>
      </c>
      <c r="AB102" s="127">
        <v>0</v>
      </c>
      <c r="AC102" s="127">
        <v>105.28</v>
      </c>
      <c r="AD102" s="127">
        <v>0</v>
      </c>
      <c r="AE102" s="127">
        <v>0</v>
      </c>
      <c r="AF102" s="128">
        <v>170.83</v>
      </c>
      <c r="AG102" s="127">
        <v>3540.1</v>
      </c>
    </row>
    <row r="103" spans="1:33" ht="20.25" customHeight="1" x14ac:dyDescent="0.35">
      <c r="A103" s="145" t="s">
        <v>276</v>
      </c>
      <c r="B103" s="127">
        <v>449.89</v>
      </c>
      <c r="C103" s="127">
        <v>1126.17</v>
      </c>
      <c r="D103" s="127">
        <v>1385.34</v>
      </c>
      <c r="E103" s="127">
        <v>295.74</v>
      </c>
      <c r="F103" s="127">
        <v>522.98</v>
      </c>
      <c r="G103" s="127">
        <v>0</v>
      </c>
      <c r="H103" s="127">
        <v>0</v>
      </c>
      <c r="I103" s="127">
        <v>2204.06</v>
      </c>
      <c r="J103" s="128">
        <v>3780.12</v>
      </c>
      <c r="K103" s="127">
        <v>111.6</v>
      </c>
      <c r="L103" s="127">
        <v>0</v>
      </c>
      <c r="M103" s="127">
        <v>0</v>
      </c>
      <c r="N103" s="127">
        <v>0</v>
      </c>
      <c r="O103" s="127">
        <v>0</v>
      </c>
      <c r="P103" s="127">
        <v>0</v>
      </c>
      <c r="Q103" s="127">
        <v>0</v>
      </c>
      <c r="R103" s="127">
        <v>0</v>
      </c>
      <c r="S103" s="127">
        <v>0</v>
      </c>
      <c r="T103" s="127">
        <v>0</v>
      </c>
      <c r="U103" s="127">
        <v>0</v>
      </c>
      <c r="V103" s="127">
        <v>0</v>
      </c>
      <c r="W103" s="127">
        <v>0</v>
      </c>
      <c r="X103" s="127">
        <v>0</v>
      </c>
      <c r="Y103" s="127">
        <v>0</v>
      </c>
      <c r="Z103" s="127">
        <v>0</v>
      </c>
      <c r="AA103" s="127">
        <v>0</v>
      </c>
      <c r="AB103" s="127">
        <v>0</v>
      </c>
      <c r="AC103" s="127">
        <v>61.11</v>
      </c>
      <c r="AD103" s="127">
        <v>0</v>
      </c>
      <c r="AE103" s="127">
        <v>0</v>
      </c>
      <c r="AF103" s="128">
        <v>172.71</v>
      </c>
      <c r="AG103" s="127">
        <v>3952.82</v>
      </c>
    </row>
    <row r="104" spans="1:33" ht="20.25" customHeight="1" x14ac:dyDescent="0.35">
      <c r="A104" s="145" t="s">
        <v>277</v>
      </c>
      <c r="B104" s="127">
        <v>165.79</v>
      </c>
      <c r="C104" s="127">
        <v>986.18</v>
      </c>
      <c r="D104" s="127">
        <v>1498.52</v>
      </c>
      <c r="E104" s="127">
        <v>246.43</v>
      </c>
      <c r="F104" s="127">
        <v>782.95</v>
      </c>
      <c r="G104" s="127">
        <v>0</v>
      </c>
      <c r="H104" s="127">
        <v>0</v>
      </c>
      <c r="I104" s="127">
        <v>2527.9</v>
      </c>
      <c r="J104" s="128">
        <v>3679.87</v>
      </c>
      <c r="K104" s="127">
        <v>9.2799999999999994</v>
      </c>
      <c r="L104" s="127">
        <v>0</v>
      </c>
      <c r="M104" s="127">
        <v>0</v>
      </c>
      <c r="N104" s="127">
        <v>0</v>
      </c>
      <c r="O104" s="127">
        <v>0</v>
      </c>
      <c r="P104" s="127">
        <v>0</v>
      </c>
      <c r="Q104" s="127">
        <v>0</v>
      </c>
      <c r="R104" s="127">
        <v>0</v>
      </c>
      <c r="S104" s="127">
        <v>0</v>
      </c>
      <c r="T104" s="127">
        <v>0</v>
      </c>
      <c r="U104" s="127">
        <v>0</v>
      </c>
      <c r="V104" s="127">
        <v>0</v>
      </c>
      <c r="W104" s="127">
        <v>0</v>
      </c>
      <c r="X104" s="127">
        <v>0</v>
      </c>
      <c r="Y104" s="127">
        <v>0</v>
      </c>
      <c r="Z104" s="127">
        <v>0</v>
      </c>
      <c r="AA104" s="127">
        <v>0</v>
      </c>
      <c r="AB104" s="127">
        <v>0</v>
      </c>
      <c r="AC104" s="127">
        <v>2.9</v>
      </c>
      <c r="AD104" s="127">
        <v>0</v>
      </c>
      <c r="AE104" s="127">
        <v>0</v>
      </c>
      <c r="AF104" s="128">
        <v>12.18</v>
      </c>
      <c r="AG104" s="127">
        <v>3692.04</v>
      </c>
    </row>
    <row r="105" spans="1:33" ht="20.25" customHeight="1" x14ac:dyDescent="0.35">
      <c r="A105" s="145" t="s">
        <v>278</v>
      </c>
      <c r="B105" s="127">
        <v>175.1</v>
      </c>
      <c r="C105" s="127">
        <v>1037.71</v>
      </c>
      <c r="D105" s="127">
        <v>1630.35</v>
      </c>
      <c r="E105" s="127">
        <v>206.7</v>
      </c>
      <c r="F105" s="127">
        <v>884.56</v>
      </c>
      <c r="G105" s="127">
        <v>0</v>
      </c>
      <c r="H105" s="127">
        <v>0</v>
      </c>
      <c r="I105" s="127">
        <v>2721.61</v>
      </c>
      <c r="J105" s="128">
        <v>3934.42</v>
      </c>
      <c r="K105" s="127">
        <v>6.47</v>
      </c>
      <c r="L105" s="127">
        <v>0</v>
      </c>
      <c r="M105" s="127">
        <v>0</v>
      </c>
      <c r="N105" s="127">
        <v>0</v>
      </c>
      <c r="O105" s="127">
        <v>0</v>
      </c>
      <c r="P105" s="127">
        <v>0</v>
      </c>
      <c r="Q105" s="127">
        <v>0</v>
      </c>
      <c r="R105" s="127">
        <v>0</v>
      </c>
      <c r="S105" s="127">
        <v>0</v>
      </c>
      <c r="T105" s="127">
        <v>0</v>
      </c>
      <c r="U105" s="127">
        <v>0</v>
      </c>
      <c r="V105" s="127">
        <v>0</v>
      </c>
      <c r="W105" s="127">
        <v>0</v>
      </c>
      <c r="X105" s="127">
        <v>0</v>
      </c>
      <c r="Y105" s="127">
        <v>0</v>
      </c>
      <c r="Z105" s="127">
        <v>0</v>
      </c>
      <c r="AA105" s="127">
        <v>0</v>
      </c>
      <c r="AB105" s="127">
        <v>0</v>
      </c>
      <c r="AC105" s="127">
        <v>2.02</v>
      </c>
      <c r="AD105" s="127">
        <v>0</v>
      </c>
      <c r="AE105" s="127">
        <v>0</v>
      </c>
      <c r="AF105" s="128">
        <v>8.5</v>
      </c>
      <c r="AG105" s="127">
        <v>3942.92</v>
      </c>
    </row>
    <row r="106" spans="1:33" ht="20.25" customHeight="1" x14ac:dyDescent="0.35">
      <c r="A106" s="145" t="s">
        <v>279</v>
      </c>
      <c r="B106" s="127">
        <v>276.92</v>
      </c>
      <c r="C106" s="127">
        <v>850.31</v>
      </c>
      <c r="D106" s="127">
        <v>1090.57</v>
      </c>
      <c r="E106" s="127">
        <v>167.85</v>
      </c>
      <c r="F106" s="127">
        <v>770</v>
      </c>
      <c r="G106" s="127">
        <v>0</v>
      </c>
      <c r="H106" s="127">
        <v>0</v>
      </c>
      <c r="I106" s="127">
        <v>2028.42</v>
      </c>
      <c r="J106" s="128">
        <v>3155.65</v>
      </c>
      <c r="K106" s="127">
        <v>33.6</v>
      </c>
      <c r="L106" s="127">
        <v>0</v>
      </c>
      <c r="M106" s="127">
        <v>0</v>
      </c>
      <c r="N106" s="127">
        <v>0</v>
      </c>
      <c r="O106" s="127">
        <v>0</v>
      </c>
      <c r="P106" s="127">
        <v>0</v>
      </c>
      <c r="Q106" s="127">
        <v>0</v>
      </c>
      <c r="R106" s="127">
        <v>0</v>
      </c>
      <c r="S106" s="127">
        <v>0</v>
      </c>
      <c r="T106" s="127">
        <v>0</v>
      </c>
      <c r="U106" s="127">
        <v>0</v>
      </c>
      <c r="V106" s="127">
        <v>0</v>
      </c>
      <c r="W106" s="127">
        <v>0</v>
      </c>
      <c r="X106" s="127">
        <v>0</v>
      </c>
      <c r="Y106" s="127">
        <v>0</v>
      </c>
      <c r="Z106" s="127">
        <v>0</v>
      </c>
      <c r="AA106" s="127">
        <v>0</v>
      </c>
      <c r="AB106" s="127">
        <v>0</v>
      </c>
      <c r="AC106" s="127">
        <v>19.48</v>
      </c>
      <c r="AD106" s="127">
        <v>0</v>
      </c>
      <c r="AE106" s="127">
        <v>0</v>
      </c>
      <c r="AF106" s="128">
        <v>53.07</v>
      </c>
      <c r="AG106" s="127">
        <v>3208.72</v>
      </c>
    </row>
    <row r="107" spans="1:33" ht="20.25" customHeight="1" x14ac:dyDescent="0.35">
      <c r="A107" s="145" t="s">
        <v>280</v>
      </c>
      <c r="B107" s="127">
        <v>26.7</v>
      </c>
      <c r="C107" s="127">
        <v>551.64</v>
      </c>
      <c r="D107" s="127">
        <v>695.56</v>
      </c>
      <c r="E107" s="127">
        <v>204.32</v>
      </c>
      <c r="F107" s="127">
        <v>633.97</v>
      </c>
      <c r="G107" s="127">
        <v>0</v>
      </c>
      <c r="H107" s="127">
        <v>0</v>
      </c>
      <c r="I107" s="127">
        <v>1533.85</v>
      </c>
      <c r="J107" s="128">
        <v>2112.19</v>
      </c>
      <c r="K107" s="127">
        <v>26.69</v>
      </c>
      <c r="L107" s="127">
        <v>0</v>
      </c>
      <c r="M107" s="127">
        <v>0</v>
      </c>
      <c r="N107" s="127">
        <v>0</v>
      </c>
      <c r="O107" s="127">
        <v>0</v>
      </c>
      <c r="P107" s="127">
        <v>0</v>
      </c>
      <c r="Q107" s="127">
        <v>0</v>
      </c>
      <c r="R107" s="127">
        <v>0</v>
      </c>
      <c r="S107" s="127">
        <v>0</v>
      </c>
      <c r="T107" s="127">
        <v>0</v>
      </c>
      <c r="U107" s="127">
        <v>0</v>
      </c>
      <c r="V107" s="127">
        <v>0</v>
      </c>
      <c r="W107" s="127">
        <v>0</v>
      </c>
      <c r="X107" s="127">
        <v>0</v>
      </c>
      <c r="Y107" s="127">
        <v>0</v>
      </c>
      <c r="Z107" s="127">
        <v>0</v>
      </c>
      <c r="AA107" s="127">
        <v>0</v>
      </c>
      <c r="AB107" s="127">
        <v>0</v>
      </c>
      <c r="AC107" s="127">
        <v>0</v>
      </c>
      <c r="AD107" s="127">
        <v>0</v>
      </c>
      <c r="AE107" s="127">
        <v>0</v>
      </c>
      <c r="AF107" s="128">
        <v>26.69</v>
      </c>
      <c r="AG107" s="127">
        <v>2138.88</v>
      </c>
    </row>
    <row r="108" spans="1:33" ht="20.25" customHeight="1" x14ac:dyDescent="0.35">
      <c r="A108" s="145" t="s">
        <v>281</v>
      </c>
      <c r="B108" s="127">
        <v>0</v>
      </c>
      <c r="C108" s="127">
        <v>522.61</v>
      </c>
      <c r="D108" s="127">
        <v>661.99</v>
      </c>
      <c r="E108" s="127">
        <v>191.73</v>
      </c>
      <c r="F108" s="127">
        <v>297.24</v>
      </c>
      <c r="G108" s="127">
        <v>0</v>
      </c>
      <c r="H108" s="127">
        <v>0</v>
      </c>
      <c r="I108" s="127">
        <v>1150.96</v>
      </c>
      <c r="J108" s="128">
        <v>1673.5700000000002</v>
      </c>
      <c r="K108" s="127">
        <v>8.74</v>
      </c>
      <c r="L108" s="127">
        <v>0</v>
      </c>
      <c r="M108" s="127">
        <v>0</v>
      </c>
      <c r="N108" s="127">
        <v>0</v>
      </c>
      <c r="O108" s="127">
        <v>0</v>
      </c>
      <c r="P108" s="127">
        <v>0</v>
      </c>
      <c r="Q108" s="127">
        <v>0</v>
      </c>
      <c r="R108" s="127">
        <v>0</v>
      </c>
      <c r="S108" s="127">
        <v>0</v>
      </c>
      <c r="T108" s="127">
        <v>0</v>
      </c>
      <c r="U108" s="127">
        <v>0</v>
      </c>
      <c r="V108" s="127">
        <v>0</v>
      </c>
      <c r="W108" s="127">
        <v>0</v>
      </c>
      <c r="X108" s="127">
        <v>0</v>
      </c>
      <c r="Y108" s="127">
        <v>0</v>
      </c>
      <c r="Z108" s="127">
        <v>0</v>
      </c>
      <c r="AA108" s="127">
        <v>0</v>
      </c>
      <c r="AB108" s="127">
        <v>0</v>
      </c>
      <c r="AC108" s="127">
        <v>0</v>
      </c>
      <c r="AD108" s="127">
        <v>0</v>
      </c>
      <c r="AE108" s="127">
        <v>0</v>
      </c>
      <c r="AF108" s="128">
        <v>8.74</v>
      </c>
      <c r="AG108" s="127">
        <v>1682.31</v>
      </c>
    </row>
    <row r="109" spans="1:33" ht="20.25" customHeight="1" x14ac:dyDescent="0.35">
      <c r="A109" s="145" t="s">
        <v>282</v>
      </c>
      <c r="B109" s="127">
        <v>0.81</v>
      </c>
      <c r="C109" s="127">
        <v>533.37</v>
      </c>
      <c r="D109" s="127">
        <v>1630.37</v>
      </c>
      <c r="E109" s="127">
        <v>208.13</v>
      </c>
      <c r="F109" s="127">
        <v>519.21</v>
      </c>
      <c r="G109" s="127">
        <v>4.71</v>
      </c>
      <c r="H109" s="127">
        <v>0</v>
      </c>
      <c r="I109" s="127">
        <v>2362.41</v>
      </c>
      <c r="J109" s="128">
        <v>2896.5899999999997</v>
      </c>
      <c r="K109" s="127">
        <v>21.62</v>
      </c>
      <c r="L109" s="127">
        <v>0</v>
      </c>
      <c r="M109" s="127">
        <v>0</v>
      </c>
      <c r="N109" s="127">
        <v>0</v>
      </c>
      <c r="O109" s="127">
        <v>0</v>
      </c>
      <c r="P109" s="127">
        <v>0</v>
      </c>
      <c r="Q109" s="127">
        <v>0</v>
      </c>
      <c r="R109" s="127">
        <v>0</v>
      </c>
      <c r="S109" s="127">
        <v>0</v>
      </c>
      <c r="T109" s="127">
        <v>0</v>
      </c>
      <c r="U109" s="127">
        <v>0</v>
      </c>
      <c r="V109" s="127">
        <v>0</v>
      </c>
      <c r="W109" s="127">
        <v>0</v>
      </c>
      <c r="X109" s="127">
        <v>0</v>
      </c>
      <c r="Y109" s="127">
        <v>0</v>
      </c>
      <c r="Z109" s="127">
        <v>0</v>
      </c>
      <c r="AA109" s="127">
        <v>0</v>
      </c>
      <c r="AB109" s="127">
        <v>0</v>
      </c>
      <c r="AC109" s="127">
        <v>0</v>
      </c>
      <c r="AD109" s="127">
        <v>0</v>
      </c>
      <c r="AE109" s="127">
        <v>0</v>
      </c>
      <c r="AF109" s="128">
        <v>21.62</v>
      </c>
      <c r="AG109" s="127">
        <v>2918.2</v>
      </c>
    </row>
    <row r="110" spans="1:33" ht="20.25" customHeight="1" x14ac:dyDescent="0.35">
      <c r="A110" s="145" t="s">
        <v>283</v>
      </c>
      <c r="B110" s="127">
        <v>0</v>
      </c>
      <c r="C110" s="127">
        <v>499.83</v>
      </c>
      <c r="D110" s="127">
        <v>1196.48</v>
      </c>
      <c r="E110" s="127">
        <v>68.650000000000006</v>
      </c>
      <c r="F110" s="127">
        <v>80.92</v>
      </c>
      <c r="G110" s="127">
        <v>29.2</v>
      </c>
      <c r="H110" s="127">
        <v>0</v>
      </c>
      <c r="I110" s="127">
        <v>1375.25</v>
      </c>
      <c r="J110" s="128">
        <v>1875.08</v>
      </c>
      <c r="K110" s="127">
        <v>0</v>
      </c>
      <c r="L110" s="127">
        <v>0</v>
      </c>
      <c r="M110" s="127">
        <v>0</v>
      </c>
      <c r="N110" s="127">
        <v>0</v>
      </c>
      <c r="O110" s="127">
        <v>0</v>
      </c>
      <c r="P110" s="127">
        <v>0</v>
      </c>
      <c r="Q110" s="127">
        <v>0</v>
      </c>
      <c r="R110" s="127">
        <v>0</v>
      </c>
      <c r="S110" s="127">
        <v>0</v>
      </c>
      <c r="T110" s="127">
        <v>0</v>
      </c>
      <c r="U110" s="127">
        <v>0</v>
      </c>
      <c r="V110" s="127">
        <v>0</v>
      </c>
      <c r="W110" s="127">
        <v>0</v>
      </c>
      <c r="X110" s="127">
        <v>0</v>
      </c>
      <c r="Y110" s="127">
        <v>0</v>
      </c>
      <c r="Z110" s="127">
        <v>0</v>
      </c>
      <c r="AA110" s="127">
        <v>0</v>
      </c>
      <c r="AB110" s="127">
        <v>0</v>
      </c>
      <c r="AC110" s="127">
        <v>16.47</v>
      </c>
      <c r="AD110" s="127">
        <v>0</v>
      </c>
      <c r="AE110" s="127">
        <v>0</v>
      </c>
      <c r="AF110" s="128">
        <v>16.47</v>
      </c>
      <c r="AG110" s="127">
        <v>1891.56</v>
      </c>
    </row>
    <row r="111" spans="1:33" ht="20.25" customHeight="1" x14ac:dyDescent="0.35">
      <c r="A111" s="145" t="s">
        <v>284</v>
      </c>
      <c r="B111" s="127">
        <v>0</v>
      </c>
      <c r="C111" s="127">
        <v>296.5</v>
      </c>
      <c r="D111" s="127">
        <v>813.61</v>
      </c>
      <c r="E111" s="127">
        <v>186.66</v>
      </c>
      <c r="F111" s="127">
        <v>34.43</v>
      </c>
      <c r="G111" s="127">
        <v>36.64</v>
      </c>
      <c r="H111" s="127">
        <v>0</v>
      </c>
      <c r="I111" s="127">
        <v>1071.3399999999999</v>
      </c>
      <c r="J111" s="128">
        <v>1367.84</v>
      </c>
      <c r="K111" s="127">
        <v>0</v>
      </c>
      <c r="L111" s="127">
        <v>0</v>
      </c>
      <c r="M111" s="127">
        <v>0</v>
      </c>
      <c r="N111" s="127">
        <v>0</v>
      </c>
      <c r="O111" s="127">
        <v>0</v>
      </c>
      <c r="P111" s="127">
        <v>0</v>
      </c>
      <c r="Q111" s="127">
        <v>0</v>
      </c>
      <c r="R111" s="127">
        <v>0</v>
      </c>
      <c r="S111" s="127">
        <v>0</v>
      </c>
      <c r="T111" s="127">
        <v>0</v>
      </c>
      <c r="U111" s="127">
        <v>0</v>
      </c>
      <c r="V111" s="127">
        <v>0</v>
      </c>
      <c r="W111" s="127">
        <v>0</v>
      </c>
      <c r="X111" s="127">
        <v>0</v>
      </c>
      <c r="Y111" s="127">
        <v>0</v>
      </c>
      <c r="Z111" s="127">
        <v>0</v>
      </c>
      <c r="AA111" s="127">
        <v>0</v>
      </c>
      <c r="AB111" s="127">
        <v>0</v>
      </c>
      <c r="AC111" s="127">
        <v>35.56</v>
      </c>
      <c r="AD111" s="127">
        <v>0</v>
      </c>
      <c r="AE111" s="127">
        <v>0</v>
      </c>
      <c r="AF111" s="128">
        <v>35.56</v>
      </c>
      <c r="AG111" s="127">
        <v>1403.39</v>
      </c>
    </row>
    <row r="112" spans="1:33" ht="20.25" customHeight="1" x14ac:dyDescent="0.35">
      <c r="A112" s="145" t="s">
        <v>285</v>
      </c>
      <c r="B112" s="127">
        <v>0</v>
      </c>
      <c r="C112" s="127">
        <v>488.86</v>
      </c>
      <c r="D112" s="127">
        <v>1617.27</v>
      </c>
      <c r="E112" s="127">
        <v>250.32</v>
      </c>
      <c r="F112" s="127">
        <v>923.13</v>
      </c>
      <c r="G112" s="127">
        <v>22.93</v>
      </c>
      <c r="H112" s="127">
        <v>0</v>
      </c>
      <c r="I112" s="127">
        <v>2813.66</v>
      </c>
      <c r="J112" s="128">
        <v>3302.52</v>
      </c>
      <c r="K112" s="127">
        <v>0</v>
      </c>
      <c r="L112" s="127">
        <v>0</v>
      </c>
      <c r="M112" s="127">
        <v>0</v>
      </c>
      <c r="N112" s="127">
        <v>0</v>
      </c>
      <c r="O112" s="127">
        <v>0</v>
      </c>
      <c r="P112" s="127">
        <v>0</v>
      </c>
      <c r="Q112" s="127">
        <v>0</v>
      </c>
      <c r="R112" s="127">
        <v>0</v>
      </c>
      <c r="S112" s="127">
        <v>0</v>
      </c>
      <c r="T112" s="127">
        <v>0</v>
      </c>
      <c r="U112" s="127">
        <v>0</v>
      </c>
      <c r="V112" s="127">
        <v>0</v>
      </c>
      <c r="W112" s="127">
        <v>0</v>
      </c>
      <c r="X112" s="127">
        <v>0</v>
      </c>
      <c r="Y112" s="127">
        <v>0</v>
      </c>
      <c r="Z112" s="127">
        <v>0</v>
      </c>
      <c r="AA112" s="127">
        <v>0</v>
      </c>
      <c r="AB112" s="127">
        <v>0</v>
      </c>
      <c r="AC112" s="127">
        <v>74.19</v>
      </c>
      <c r="AD112" s="127">
        <v>0</v>
      </c>
      <c r="AE112" s="127">
        <v>0</v>
      </c>
      <c r="AF112" s="128">
        <v>74.19</v>
      </c>
      <c r="AG112" s="127">
        <v>3376.71</v>
      </c>
    </row>
    <row r="113" spans="1:33" ht="20.25" customHeight="1" x14ac:dyDescent="0.35">
      <c r="A113" s="145" t="s">
        <v>286</v>
      </c>
      <c r="B113" s="127">
        <v>1.18</v>
      </c>
      <c r="C113" s="127">
        <v>748.04</v>
      </c>
      <c r="D113" s="127">
        <v>1685.65</v>
      </c>
      <c r="E113" s="127">
        <v>204.89</v>
      </c>
      <c r="F113" s="127">
        <v>860.42</v>
      </c>
      <c r="G113" s="127">
        <v>22.77</v>
      </c>
      <c r="H113" s="127">
        <v>0</v>
      </c>
      <c r="I113" s="127">
        <v>2773.74</v>
      </c>
      <c r="J113" s="128">
        <v>3522.9599999999996</v>
      </c>
      <c r="K113" s="127">
        <v>58.96</v>
      </c>
      <c r="L113" s="127">
        <v>0</v>
      </c>
      <c r="M113" s="127">
        <v>0</v>
      </c>
      <c r="N113" s="127">
        <v>0</v>
      </c>
      <c r="O113" s="127">
        <v>0</v>
      </c>
      <c r="P113" s="127">
        <v>0</v>
      </c>
      <c r="Q113" s="127">
        <v>0</v>
      </c>
      <c r="R113" s="127">
        <v>0</v>
      </c>
      <c r="S113" s="127">
        <v>0</v>
      </c>
      <c r="T113" s="127">
        <v>0</v>
      </c>
      <c r="U113" s="127">
        <v>0</v>
      </c>
      <c r="V113" s="127">
        <v>0</v>
      </c>
      <c r="W113" s="127">
        <v>0</v>
      </c>
      <c r="X113" s="127">
        <v>0</v>
      </c>
      <c r="Y113" s="127">
        <v>0</v>
      </c>
      <c r="Z113" s="127">
        <v>0</v>
      </c>
      <c r="AA113" s="127">
        <v>0</v>
      </c>
      <c r="AB113" s="127">
        <v>0</v>
      </c>
      <c r="AC113" s="127">
        <v>123.19</v>
      </c>
      <c r="AD113" s="127">
        <v>0</v>
      </c>
      <c r="AE113" s="127">
        <v>0</v>
      </c>
      <c r="AF113" s="128">
        <v>182.15</v>
      </c>
      <c r="AG113" s="127">
        <v>3705.1</v>
      </c>
    </row>
    <row r="114" spans="1:33" ht="20.25" customHeight="1" x14ac:dyDescent="0.35">
      <c r="A114" s="145" t="s">
        <v>287</v>
      </c>
      <c r="B114" s="127">
        <v>30.43</v>
      </c>
      <c r="C114" s="127">
        <v>798.36</v>
      </c>
      <c r="D114" s="127">
        <v>1891.81</v>
      </c>
      <c r="E114" s="127">
        <v>222.56</v>
      </c>
      <c r="F114" s="127">
        <v>966.82</v>
      </c>
      <c r="G114" s="127">
        <v>41.68</v>
      </c>
      <c r="H114" s="127">
        <v>0</v>
      </c>
      <c r="I114" s="127">
        <v>3122.87</v>
      </c>
      <c r="J114" s="128">
        <v>3951.66</v>
      </c>
      <c r="K114" s="127">
        <v>14.36</v>
      </c>
      <c r="L114" s="127">
        <v>0</v>
      </c>
      <c r="M114" s="127">
        <v>0</v>
      </c>
      <c r="N114" s="127">
        <v>0</v>
      </c>
      <c r="O114" s="127">
        <v>0</v>
      </c>
      <c r="P114" s="127">
        <v>0</v>
      </c>
      <c r="Q114" s="127">
        <v>0</v>
      </c>
      <c r="R114" s="127">
        <v>0</v>
      </c>
      <c r="S114" s="127">
        <v>0</v>
      </c>
      <c r="T114" s="127">
        <v>0</v>
      </c>
      <c r="U114" s="127">
        <v>0</v>
      </c>
      <c r="V114" s="127">
        <v>0</v>
      </c>
      <c r="W114" s="127">
        <v>0</v>
      </c>
      <c r="X114" s="127">
        <v>0</v>
      </c>
      <c r="Y114" s="127">
        <v>0</v>
      </c>
      <c r="Z114" s="127">
        <v>0</v>
      </c>
      <c r="AA114" s="127">
        <v>0</v>
      </c>
      <c r="AB114" s="127">
        <v>0</v>
      </c>
      <c r="AC114" s="127">
        <v>208.54</v>
      </c>
      <c r="AD114" s="127">
        <v>0</v>
      </c>
      <c r="AE114" s="127">
        <v>0</v>
      </c>
      <c r="AF114" s="128">
        <v>222.9</v>
      </c>
      <c r="AG114" s="127">
        <v>4174.5600000000004</v>
      </c>
    </row>
    <row r="115" spans="1:33" ht="20.25" customHeight="1" x14ac:dyDescent="0.35">
      <c r="A115" s="145" t="s">
        <v>288</v>
      </c>
      <c r="B115" s="127">
        <v>6.39</v>
      </c>
      <c r="C115" s="127">
        <v>841.95</v>
      </c>
      <c r="D115" s="127">
        <v>1716.41</v>
      </c>
      <c r="E115" s="127">
        <v>211.96</v>
      </c>
      <c r="F115" s="127">
        <v>966.44</v>
      </c>
      <c r="G115" s="127">
        <v>35.36</v>
      </c>
      <c r="H115" s="127">
        <v>9.2799999999999994</v>
      </c>
      <c r="I115" s="127">
        <v>2939.45</v>
      </c>
      <c r="J115" s="128">
        <v>3787.79</v>
      </c>
      <c r="K115" s="127">
        <v>115.13</v>
      </c>
      <c r="L115" s="127">
        <v>0</v>
      </c>
      <c r="M115" s="127">
        <v>0</v>
      </c>
      <c r="N115" s="127">
        <v>0</v>
      </c>
      <c r="O115" s="127">
        <v>0</v>
      </c>
      <c r="P115" s="127">
        <v>0</v>
      </c>
      <c r="Q115" s="127">
        <v>0</v>
      </c>
      <c r="R115" s="127">
        <v>60.52</v>
      </c>
      <c r="S115" s="127">
        <v>0</v>
      </c>
      <c r="T115" s="127">
        <v>0</v>
      </c>
      <c r="U115" s="127">
        <v>0</v>
      </c>
      <c r="V115" s="127">
        <v>0</v>
      </c>
      <c r="W115" s="127">
        <v>0</v>
      </c>
      <c r="X115" s="127">
        <v>0</v>
      </c>
      <c r="Y115" s="127">
        <v>0</v>
      </c>
      <c r="Z115" s="127">
        <v>143.59</v>
      </c>
      <c r="AA115" s="127">
        <v>0</v>
      </c>
      <c r="AB115" s="127">
        <v>0</v>
      </c>
      <c r="AC115" s="127">
        <v>103.98</v>
      </c>
      <c r="AD115" s="127">
        <v>0</v>
      </c>
      <c r="AE115" s="127">
        <v>0</v>
      </c>
      <c r="AF115" s="128">
        <v>423.22</v>
      </c>
      <c r="AG115" s="127">
        <v>4211.01</v>
      </c>
    </row>
    <row r="116" spans="1:33" ht="20.25" customHeight="1" x14ac:dyDescent="0.35">
      <c r="A116" s="145" t="s">
        <v>289</v>
      </c>
      <c r="B116" s="127">
        <v>99</v>
      </c>
      <c r="C116" s="127">
        <v>783.15</v>
      </c>
      <c r="D116" s="127">
        <v>1821.7</v>
      </c>
      <c r="E116" s="127">
        <v>192.93</v>
      </c>
      <c r="F116" s="127">
        <v>816.08</v>
      </c>
      <c r="G116" s="127">
        <v>46.7</v>
      </c>
      <c r="H116" s="127">
        <v>45.96</v>
      </c>
      <c r="I116" s="127">
        <v>2923.37</v>
      </c>
      <c r="J116" s="128">
        <v>3805.52</v>
      </c>
      <c r="K116" s="127">
        <v>118.2</v>
      </c>
      <c r="L116" s="127">
        <v>0</v>
      </c>
      <c r="M116" s="127">
        <v>0</v>
      </c>
      <c r="N116" s="127">
        <v>0</v>
      </c>
      <c r="O116" s="127">
        <v>0</v>
      </c>
      <c r="P116" s="127">
        <v>0</v>
      </c>
      <c r="Q116" s="127">
        <v>0</v>
      </c>
      <c r="R116" s="127">
        <v>24.4</v>
      </c>
      <c r="S116" s="127">
        <v>0</v>
      </c>
      <c r="T116" s="127">
        <v>0</v>
      </c>
      <c r="U116" s="127">
        <v>0</v>
      </c>
      <c r="V116" s="127">
        <v>0</v>
      </c>
      <c r="W116" s="127">
        <v>0</v>
      </c>
      <c r="X116" s="127">
        <v>0</v>
      </c>
      <c r="Y116" s="127">
        <v>0</v>
      </c>
      <c r="Z116" s="127">
        <v>102.84</v>
      </c>
      <c r="AA116" s="127">
        <v>0</v>
      </c>
      <c r="AB116" s="127">
        <v>0</v>
      </c>
      <c r="AC116" s="127">
        <v>128.94</v>
      </c>
      <c r="AD116" s="127">
        <v>0</v>
      </c>
      <c r="AE116" s="127">
        <v>0</v>
      </c>
      <c r="AF116" s="128">
        <v>374.38</v>
      </c>
      <c r="AG116" s="127">
        <v>4179.91</v>
      </c>
    </row>
    <row r="117" spans="1:33" ht="20.25" customHeight="1" x14ac:dyDescent="0.35">
      <c r="A117" s="145" t="s">
        <v>290</v>
      </c>
      <c r="B117" s="127">
        <v>29.15</v>
      </c>
      <c r="C117" s="127">
        <v>749.92</v>
      </c>
      <c r="D117" s="127">
        <v>1960.65</v>
      </c>
      <c r="E117" s="127">
        <v>226.94</v>
      </c>
      <c r="F117" s="127">
        <v>1014.28</v>
      </c>
      <c r="G117" s="127">
        <v>56.33</v>
      </c>
      <c r="H117" s="127">
        <v>61.51</v>
      </c>
      <c r="I117" s="127">
        <v>3319.7</v>
      </c>
      <c r="J117" s="128">
        <v>4098.7699999999995</v>
      </c>
      <c r="K117" s="127">
        <v>68.569999999999993</v>
      </c>
      <c r="L117" s="127">
        <v>0</v>
      </c>
      <c r="M117" s="127">
        <v>0</v>
      </c>
      <c r="N117" s="127">
        <v>0</v>
      </c>
      <c r="O117" s="127">
        <v>0</v>
      </c>
      <c r="P117" s="127">
        <v>0</v>
      </c>
      <c r="Q117" s="127">
        <v>0</v>
      </c>
      <c r="R117" s="127">
        <v>0</v>
      </c>
      <c r="S117" s="127">
        <v>0</v>
      </c>
      <c r="T117" s="127">
        <v>0</v>
      </c>
      <c r="U117" s="127">
        <v>0</v>
      </c>
      <c r="V117" s="127">
        <v>0</v>
      </c>
      <c r="W117" s="127">
        <v>0</v>
      </c>
      <c r="X117" s="127">
        <v>0</v>
      </c>
      <c r="Y117" s="127">
        <v>0</v>
      </c>
      <c r="Z117" s="127">
        <v>42.94</v>
      </c>
      <c r="AA117" s="127">
        <v>0</v>
      </c>
      <c r="AB117" s="127">
        <v>0</v>
      </c>
      <c r="AC117" s="127">
        <v>333.5</v>
      </c>
      <c r="AD117" s="127">
        <v>0</v>
      </c>
      <c r="AE117" s="127">
        <v>0</v>
      </c>
      <c r="AF117" s="128">
        <v>445.01</v>
      </c>
      <c r="AG117" s="127">
        <v>4543.78</v>
      </c>
    </row>
    <row r="118" spans="1:33" ht="20.25" customHeight="1" x14ac:dyDescent="0.35">
      <c r="A118" s="145" t="s">
        <v>291</v>
      </c>
      <c r="B118" s="127">
        <v>0</v>
      </c>
      <c r="C118" s="127">
        <v>698.9</v>
      </c>
      <c r="D118" s="127">
        <v>1289.0999999999999</v>
      </c>
      <c r="E118" s="127">
        <v>152.78</v>
      </c>
      <c r="F118" s="127">
        <v>503.43</v>
      </c>
      <c r="G118" s="127">
        <v>43.16</v>
      </c>
      <c r="H118" s="127">
        <v>24.2</v>
      </c>
      <c r="I118" s="127">
        <v>2012.67</v>
      </c>
      <c r="J118" s="128">
        <v>2711.57</v>
      </c>
      <c r="K118" s="127">
        <v>38.01</v>
      </c>
      <c r="L118" s="127">
        <v>0</v>
      </c>
      <c r="M118" s="127">
        <v>0</v>
      </c>
      <c r="N118" s="127">
        <v>0</v>
      </c>
      <c r="O118" s="127">
        <v>0</v>
      </c>
      <c r="P118" s="127">
        <v>0</v>
      </c>
      <c r="Q118" s="127">
        <v>0</v>
      </c>
      <c r="R118" s="127">
        <v>0</v>
      </c>
      <c r="S118" s="127">
        <v>0</v>
      </c>
      <c r="T118" s="127">
        <v>0</v>
      </c>
      <c r="U118" s="127">
        <v>0</v>
      </c>
      <c r="V118" s="127">
        <v>0</v>
      </c>
      <c r="W118" s="127">
        <v>39.97</v>
      </c>
      <c r="X118" s="127">
        <v>0</v>
      </c>
      <c r="Y118" s="127">
        <v>0</v>
      </c>
      <c r="Z118" s="127">
        <v>305.97000000000003</v>
      </c>
      <c r="AA118" s="127">
        <v>0</v>
      </c>
      <c r="AB118" s="127">
        <v>0</v>
      </c>
      <c r="AC118" s="127">
        <v>151.82</v>
      </c>
      <c r="AD118" s="127">
        <v>0</v>
      </c>
      <c r="AE118" s="127">
        <v>0</v>
      </c>
      <c r="AF118" s="128">
        <v>535.77</v>
      </c>
      <c r="AG118" s="127">
        <v>3247.34</v>
      </c>
    </row>
    <row r="119" spans="1:33" ht="20.25" customHeight="1" x14ac:dyDescent="0.35">
      <c r="A119" s="145" t="s">
        <v>292</v>
      </c>
      <c r="B119" s="127">
        <v>0</v>
      </c>
      <c r="C119" s="127">
        <v>353.65</v>
      </c>
      <c r="D119" s="127">
        <v>948.94</v>
      </c>
      <c r="E119" s="127">
        <v>159.02000000000001</v>
      </c>
      <c r="F119" s="127">
        <v>405.66</v>
      </c>
      <c r="G119" s="127">
        <v>32.65</v>
      </c>
      <c r="H119" s="127">
        <v>42.32</v>
      </c>
      <c r="I119" s="127">
        <v>1588.59</v>
      </c>
      <c r="J119" s="128">
        <v>1942.2399999999998</v>
      </c>
      <c r="K119" s="127">
        <v>70.25</v>
      </c>
      <c r="L119" s="127">
        <v>0</v>
      </c>
      <c r="M119" s="127">
        <v>53.19</v>
      </c>
      <c r="N119" s="127">
        <v>0</v>
      </c>
      <c r="O119" s="127">
        <v>0</v>
      </c>
      <c r="P119" s="127">
        <v>0</v>
      </c>
      <c r="Q119" s="127">
        <v>0</v>
      </c>
      <c r="R119" s="127">
        <v>0</v>
      </c>
      <c r="S119" s="127">
        <v>0</v>
      </c>
      <c r="T119" s="127">
        <v>0</v>
      </c>
      <c r="U119" s="127">
        <v>0</v>
      </c>
      <c r="V119" s="127">
        <v>0</v>
      </c>
      <c r="W119" s="127">
        <v>45.46</v>
      </c>
      <c r="X119" s="127">
        <v>0</v>
      </c>
      <c r="Y119" s="127">
        <v>0</v>
      </c>
      <c r="Z119" s="127">
        <v>394.94</v>
      </c>
      <c r="AA119" s="127">
        <v>0</v>
      </c>
      <c r="AB119" s="127">
        <v>0</v>
      </c>
      <c r="AC119" s="127">
        <v>50.18</v>
      </c>
      <c r="AD119" s="127">
        <v>0</v>
      </c>
      <c r="AE119" s="127">
        <v>0</v>
      </c>
      <c r="AF119" s="128">
        <v>614.02</v>
      </c>
      <c r="AG119" s="127">
        <v>2556.27</v>
      </c>
    </row>
    <row r="120" spans="1:33" ht="20.25" customHeight="1" x14ac:dyDescent="0.35">
      <c r="A120" s="145" t="s">
        <v>293</v>
      </c>
      <c r="B120" s="127">
        <v>0</v>
      </c>
      <c r="C120" s="127">
        <v>237.26</v>
      </c>
      <c r="D120" s="127">
        <v>744.06</v>
      </c>
      <c r="E120" s="127">
        <v>161.58000000000001</v>
      </c>
      <c r="F120" s="127">
        <v>45.45</v>
      </c>
      <c r="G120" s="127">
        <v>55.79</v>
      </c>
      <c r="H120" s="127">
        <v>46.28</v>
      </c>
      <c r="I120" s="127">
        <v>1053.1600000000001</v>
      </c>
      <c r="J120" s="128">
        <v>1290.42</v>
      </c>
      <c r="K120" s="127">
        <v>84.8</v>
      </c>
      <c r="L120" s="127">
        <v>0</v>
      </c>
      <c r="M120" s="127">
        <v>112.02</v>
      </c>
      <c r="N120" s="127">
        <v>0</v>
      </c>
      <c r="O120" s="127">
        <v>0</v>
      </c>
      <c r="P120" s="127">
        <v>0</v>
      </c>
      <c r="Q120" s="127">
        <v>0</v>
      </c>
      <c r="R120" s="127">
        <v>0</v>
      </c>
      <c r="S120" s="127">
        <v>0</v>
      </c>
      <c r="T120" s="127">
        <v>0</v>
      </c>
      <c r="U120" s="127">
        <v>0</v>
      </c>
      <c r="V120" s="127">
        <v>0</v>
      </c>
      <c r="W120" s="127">
        <v>0</v>
      </c>
      <c r="X120" s="127">
        <v>0</v>
      </c>
      <c r="Y120" s="127">
        <v>0</v>
      </c>
      <c r="Z120" s="127">
        <v>198.18</v>
      </c>
      <c r="AA120" s="127">
        <v>0</v>
      </c>
      <c r="AB120" s="127">
        <v>0</v>
      </c>
      <c r="AC120" s="127">
        <v>163.80000000000001</v>
      </c>
      <c r="AD120" s="127">
        <v>0</v>
      </c>
      <c r="AE120" s="127">
        <v>0</v>
      </c>
      <c r="AF120" s="128">
        <v>558.80999999999995</v>
      </c>
      <c r="AG120" s="127">
        <v>1849.22</v>
      </c>
    </row>
    <row r="121" spans="1:33" ht="20.25" customHeight="1" x14ac:dyDescent="0.35">
      <c r="A121" s="145" t="s">
        <v>294</v>
      </c>
      <c r="B121" s="127">
        <v>0</v>
      </c>
      <c r="C121" s="127">
        <v>215.31</v>
      </c>
      <c r="D121" s="127">
        <v>620.66999999999996</v>
      </c>
      <c r="E121" s="127">
        <v>169.11</v>
      </c>
      <c r="F121" s="127">
        <v>17.05</v>
      </c>
      <c r="G121" s="127">
        <v>57.25</v>
      </c>
      <c r="H121" s="127">
        <v>25.22</v>
      </c>
      <c r="I121" s="127">
        <v>889.3</v>
      </c>
      <c r="J121" s="128">
        <v>1104.6099999999999</v>
      </c>
      <c r="K121" s="127">
        <v>127.22</v>
      </c>
      <c r="L121" s="127">
        <v>0</v>
      </c>
      <c r="M121" s="127">
        <v>0</v>
      </c>
      <c r="N121" s="127">
        <v>0</v>
      </c>
      <c r="O121" s="127">
        <v>0</v>
      </c>
      <c r="P121" s="127">
        <v>0</v>
      </c>
      <c r="Q121" s="127">
        <v>0</v>
      </c>
      <c r="R121" s="127">
        <v>0</v>
      </c>
      <c r="S121" s="127">
        <v>0</v>
      </c>
      <c r="T121" s="127">
        <v>0</v>
      </c>
      <c r="U121" s="127">
        <v>0</v>
      </c>
      <c r="V121" s="127">
        <v>0</v>
      </c>
      <c r="W121" s="127">
        <v>22.39</v>
      </c>
      <c r="X121" s="127">
        <v>0</v>
      </c>
      <c r="Y121" s="127">
        <v>0</v>
      </c>
      <c r="Z121" s="127">
        <v>482.82</v>
      </c>
      <c r="AA121" s="127">
        <v>0</v>
      </c>
      <c r="AB121" s="127">
        <v>0</v>
      </c>
      <c r="AC121" s="127">
        <v>162.18</v>
      </c>
      <c r="AD121" s="127">
        <v>0</v>
      </c>
      <c r="AE121" s="127">
        <v>0</v>
      </c>
      <c r="AF121" s="128">
        <v>794.61</v>
      </c>
      <c r="AG121" s="127">
        <v>1899.23</v>
      </c>
    </row>
    <row r="122" spans="1:33" ht="20.25" customHeight="1" x14ac:dyDescent="0.35">
      <c r="A122" s="145" t="s">
        <v>295</v>
      </c>
      <c r="B122" s="127">
        <v>5.47</v>
      </c>
      <c r="C122" s="127">
        <v>342.09</v>
      </c>
      <c r="D122" s="127">
        <v>1156.54</v>
      </c>
      <c r="E122" s="127">
        <v>96.58</v>
      </c>
      <c r="F122" s="127">
        <v>48.95</v>
      </c>
      <c r="G122" s="127">
        <v>36.869999999999997</v>
      </c>
      <c r="H122" s="127">
        <v>16.149999999999999</v>
      </c>
      <c r="I122" s="127">
        <v>1355.09</v>
      </c>
      <c r="J122" s="128">
        <v>1702.6499999999999</v>
      </c>
      <c r="K122" s="127">
        <v>118.19</v>
      </c>
      <c r="L122" s="127">
        <v>0</v>
      </c>
      <c r="M122" s="127">
        <v>0</v>
      </c>
      <c r="N122" s="127">
        <v>0</v>
      </c>
      <c r="O122" s="127">
        <v>0</v>
      </c>
      <c r="P122" s="127">
        <v>0</v>
      </c>
      <c r="Q122" s="127">
        <v>0</v>
      </c>
      <c r="R122" s="127">
        <v>0</v>
      </c>
      <c r="S122" s="127">
        <v>0</v>
      </c>
      <c r="T122" s="127">
        <v>0</v>
      </c>
      <c r="U122" s="127">
        <v>0</v>
      </c>
      <c r="V122" s="127">
        <v>0</v>
      </c>
      <c r="W122" s="127">
        <v>21.29</v>
      </c>
      <c r="X122" s="127">
        <v>0</v>
      </c>
      <c r="Y122" s="127">
        <v>0</v>
      </c>
      <c r="Z122" s="127">
        <v>745.98</v>
      </c>
      <c r="AA122" s="127">
        <v>0</v>
      </c>
      <c r="AB122" s="127">
        <v>0</v>
      </c>
      <c r="AC122" s="127">
        <v>62.02</v>
      </c>
      <c r="AD122" s="127">
        <v>0</v>
      </c>
      <c r="AE122" s="127">
        <v>0</v>
      </c>
      <c r="AF122" s="128">
        <v>947.47</v>
      </c>
      <c r="AG122" s="127">
        <v>2650.12</v>
      </c>
    </row>
    <row r="123" spans="1:33" ht="20.25" customHeight="1" x14ac:dyDescent="0.35">
      <c r="A123" s="145" t="s">
        <v>296</v>
      </c>
      <c r="B123" s="127">
        <v>0</v>
      </c>
      <c r="C123" s="127">
        <v>111.2</v>
      </c>
      <c r="D123" s="127">
        <v>1376.25</v>
      </c>
      <c r="E123" s="127">
        <v>142.63999999999999</v>
      </c>
      <c r="F123" s="127">
        <v>33.74</v>
      </c>
      <c r="G123" s="127">
        <v>53.86</v>
      </c>
      <c r="H123" s="127">
        <v>77.349999999999994</v>
      </c>
      <c r="I123" s="127">
        <v>1683.85</v>
      </c>
      <c r="J123" s="128">
        <v>1795.05</v>
      </c>
      <c r="K123" s="127">
        <v>141.81</v>
      </c>
      <c r="L123" s="127">
        <v>0</v>
      </c>
      <c r="M123" s="127">
        <v>0</v>
      </c>
      <c r="N123" s="127">
        <v>0</v>
      </c>
      <c r="O123" s="127">
        <v>0</v>
      </c>
      <c r="P123" s="127">
        <v>0</v>
      </c>
      <c r="Q123" s="127">
        <v>0</v>
      </c>
      <c r="R123" s="127">
        <v>6.53</v>
      </c>
      <c r="S123" s="127">
        <v>0</v>
      </c>
      <c r="T123" s="127">
        <v>0</v>
      </c>
      <c r="U123" s="127">
        <v>0</v>
      </c>
      <c r="V123" s="127">
        <v>0</v>
      </c>
      <c r="W123" s="127">
        <v>0</v>
      </c>
      <c r="X123" s="127">
        <v>0</v>
      </c>
      <c r="Y123" s="127">
        <v>0</v>
      </c>
      <c r="Z123" s="127">
        <v>891.14</v>
      </c>
      <c r="AA123" s="127">
        <v>0</v>
      </c>
      <c r="AB123" s="127">
        <v>0</v>
      </c>
      <c r="AC123" s="127">
        <v>0</v>
      </c>
      <c r="AD123" s="127">
        <v>0</v>
      </c>
      <c r="AE123" s="127">
        <v>0</v>
      </c>
      <c r="AF123" s="128">
        <v>1039.48</v>
      </c>
      <c r="AG123" s="127">
        <v>2834.53</v>
      </c>
    </row>
    <row r="124" spans="1:33" ht="20.25" customHeight="1" x14ac:dyDescent="0.35">
      <c r="A124" s="145" t="s">
        <v>297</v>
      </c>
      <c r="B124" s="127">
        <v>0</v>
      </c>
      <c r="C124" s="127">
        <v>228.82</v>
      </c>
      <c r="D124" s="127">
        <v>1394.99</v>
      </c>
      <c r="E124" s="127">
        <v>206.03</v>
      </c>
      <c r="F124" s="127">
        <v>100.02</v>
      </c>
      <c r="G124" s="127">
        <v>66.94</v>
      </c>
      <c r="H124" s="127">
        <v>63.46</v>
      </c>
      <c r="I124" s="127">
        <v>1831.43</v>
      </c>
      <c r="J124" s="128">
        <v>2060.25</v>
      </c>
      <c r="K124" s="127">
        <v>330.14</v>
      </c>
      <c r="L124" s="127">
        <v>0</v>
      </c>
      <c r="M124" s="127">
        <v>0</v>
      </c>
      <c r="N124" s="127">
        <v>0</v>
      </c>
      <c r="O124" s="127">
        <v>0</v>
      </c>
      <c r="P124" s="127">
        <v>0</v>
      </c>
      <c r="Q124" s="127">
        <v>0</v>
      </c>
      <c r="R124" s="127">
        <v>83.94</v>
      </c>
      <c r="S124" s="127">
        <v>0</v>
      </c>
      <c r="T124" s="127">
        <v>0</v>
      </c>
      <c r="U124" s="127">
        <v>0</v>
      </c>
      <c r="V124" s="127">
        <v>0</v>
      </c>
      <c r="W124" s="127">
        <v>0</v>
      </c>
      <c r="X124" s="127">
        <v>0</v>
      </c>
      <c r="Y124" s="127">
        <v>0</v>
      </c>
      <c r="Z124" s="127">
        <v>1025.74</v>
      </c>
      <c r="AA124" s="127">
        <v>0</v>
      </c>
      <c r="AB124" s="127">
        <v>0</v>
      </c>
      <c r="AC124" s="127">
        <v>0</v>
      </c>
      <c r="AD124" s="127">
        <v>0</v>
      </c>
      <c r="AE124" s="127">
        <v>0</v>
      </c>
      <c r="AF124" s="128">
        <v>1439.82</v>
      </c>
      <c r="AG124" s="127">
        <v>3500.07</v>
      </c>
    </row>
    <row r="125" spans="1:33" ht="20.25" customHeight="1" x14ac:dyDescent="0.35">
      <c r="A125" s="145" t="s">
        <v>298</v>
      </c>
      <c r="B125" s="127">
        <v>104.29</v>
      </c>
      <c r="C125" s="127">
        <v>867.57</v>
      </c>
      <c r="D125" s="127">
        <v>1389.67</v>
      </c>
      <c r="E125" s="127">
        <v>194.42</v>
      </c>
      <c r="F125" s="127">
        <v>681.32</v>
      </c>
      <c r="G125" s="127">
        <v>54.94</v>
      </c>
      <c r="H125" s="127">
        <v>106.6</v>
      </c>
      <c r="I125" s="127">
        <v>2426.94</v>
      </c>
      <c r="J125" s="128">
        <v>3398.8</v>
      </c>
      <c r="K125" s="127">
        <v>194.92</v>
      </c>
      <c r="L125" s="127">
        <v>0</v>
      </c>
      <c r="M125" s="127">
        <v>0</v>
      </c>
      <c r="N125" s="127">
        <v>0</v>
      </c>
      <c r="O125" s="127">
        <v>0</v>
      </c>
      <c r="P125" s="127">
        <v>0</v>
      </c>
      <c r="Q125" s="127">
        <v>0</v>
      </c>
      <c r="R125" s="127">
        <v>0</v>
      </c>
      <c r="S125" s="127">
        <v>0</v>
      </c>
      <c r="T125" s="127">
        <v>0</v>
      </c>
      <c r="U125" s="127">
        <v>0</v>
      </c>
      <c r="V125" s="127">
        <v>0</v>
      </c>
      <c r="W125" s="127">
        <v>0</v>
      </c>
      <c r="X125" s="127">
        <v>0</v>
      </c>
      <c r="Y125" s="127">
        <v>0</v>
      </c>
      <c r="Z125" s="127">
        <v>1138.53</v>
      </c>
      <c r="AA125" s="127">
        <v>0</v>
      </c>
      <c r="AB125" s="127">
        <v>0</v>
      </c>
      <c r="AC125" s="127">
        <v>0</v>
      </c>
      <c r="AD125" s="127">
        <v>0</v>
      </c>
      <c r="AE125" s="127">
        <v>0</v>
      </c>
      <c r="AF125" s="128">
        <v>1333.45</v>
      </c>
      <c r="AG125" s="127">
        <v>4732.25</v>
      </c>
    </row>
    <row r="126" spans="1:33" ht="20.25" customHeight="1" x14ac:dyDescent="0.35">
      <c r="A126" s="145" t="s">
        <v>299</v>
      </c>
      <c r="B126" s="127">
        <v>483.73</v>
      </c>
      <c r="C126" s="127">
        <v>1044.8800000000001</v>
      </c>
      <c r="D126" s="127">
        <v>1791.64</v>
      </c>
      <c r="E126" s="127">
        <v>205.99</v>
      </c>
      <c r="F126" s="127">
        <v>514.72</v>
      </c>
      <c r="G126" s="127">
        <v>43.63</v>
      </c>
      <c r="H126" s="127">
        <v>110</v>
      </c>
      <c r="I126" s="127">
        <v>2665.99</v>
      </c>
      <c r="J126" s="128">
        <v>4194.6000000000004</v>
      </c>
      <c r="K126" s="127">
        <v>191.65</v>
      </c>
      <c r="L126" s="127">
        <v>0</v>
      </c>
      <c r="M126" s="127">
        <v>0</v>
      </c>
      <c r="N126" s="127">
        <v>0</v>
      </c>
      <c r="O126" s="127">
        <v>0</v>
      </c>
      <c r="P126" s="127">
        <v>0</v>
      </c>
      <c r="Q126" s="127">
        <v>0</v>
      </c>
      <c r="R126" s="127">
        <v>0</v>
      </c>
      <c r="S126" s="127">
        <v>0</v>
      </c>
      <c r="T126" s="127">
        <v>0</v>
      </c>
      <c r="U126" s="127">
        <v>0</v>
      </c>
      <c r="V126" s="127">
        <v>0</v>
      </c>
      <c r="W126" s="127">
        <v>0</v>
      </c>
      <c r="X126" s="127">
        <v>0</v>
      </c>
      <c r="Y126" s="127">
        <v>0</v>
      </c>
      <c r="Z126" s="127">
        <v>1494.02</v>
      </c>
      <c r="AA126" s="127">
        <v>0</v>
      </c>
      <c r="AB126" s="127">
        <v>0</v>
      </c>
      <c r="AC126" s="127">
        <v>87.36</v>
      </c>
      <c r="AD126" s="127">
        <v>0</v>
      </c>
      <c r="AE126" s="127">
        <v>0</v>
      </c>
      <c r="AF126" s="128">
        <v>1773.03</v>
      </c>
      <c r="AG126" s="127">
        <v>5967.63</v>
      </c>
    </row>
    <row r="127" spans="1:33" ht="20.25" customHeight="1" x14ac:dyDescent="0.35">
      <c r="A127" s="145" t="s">
        <v>300</v>
      </c>
      <c r="B127" s="127">
        <v>390.32</v>
      </c>
      <c r="C127" s="127">
        <v>1031.8699999999999</v>
      </c>
      <c r="D127" s="127">
        <v>1888.14</v>
      </c>
      <c r="E127" s="127">
        <v>177.63</v>
      </c>
      <c r="F127" s="127">
        <v>983.66</v>
      </c>
      <c r="G127" s="127">
        <v>50.07</v>
      </c>
      <c r="H127" s="127">
        <v>66.02</v>
      </c>
      <c r="I127" s="127">
        <v>3165.52</v>
      </c>
      <c r="J127" s="128">
        <v>4587.71</v>
      </c>
      <c r="K127" s="127">
        <v>87.35</v>
      </c>
      <c r="L127" s="127">
        <v>0</v>
      </c>
      <c r="M127" s="127">
        <v>0</v>
      </c>
      <c r="N127" s="127">
        <v>0</v>
      </c>
      <c r="O127" s="127">
        <v>0</v>
      </c>
      <c r="P127" s="127">
        <v>0</v>
      </c>
      <c r="Q127" s="127">
        <v>0</v>
      </c>
      <c r="R127" s="127">
        <v>0</v>
      </c>
      <c r="S127" s="127">
        <v>0</v>
      </c>
      <c r="T127" s="127">
        <v>0</v>
      </c>
      <c r="U127" s="127">
        <v>0</v>
      </c>
      <c r="V127" s="127">
        <v>0</v>
      </c>
      <c r="W127" s="127">
        <v>152.19999999999999</v>
      </c>
      <c r="X127" s="127">
        <v>0</v>
      </c>
      <c r="Y127" s="127">
        <v>0</v>
      </c>
      <c r="Z127" s="127">
        <v>1281.9100000000001</v>
      </c>
      <c r="AA127" s="127">
        <v>0</v>
      </c>
      <c r="AB127" s="127">
        <v>0</v>
      </c>
      <c r="AC127" s="127">
        <v>123.71</v>
      </c>
      <c r="AD127" s="127">
        <v>0</v>
      </c>
      <c r="AE127" s="127">
        <v>0</v>
      </c>
      <c r="AF127" s="128">
        <v>1645.18</v>
      </c>
      <c r="AG127" s="127">
        <v>6232.89</v>
      </c>
    </row>
    <row r="128" spans="1:33" ht="20.25" customHeight="1" x14ac:dyDescent="0.35">
      <c r="A128" s="145" t="s">
        <v>301</v>
      </c>
      <c r="B128" s="127">
        <v>128.97999999999999</v>
      </c>
      <c r="C128" s="127">
        <v>877</v>
      </c>
      <c r="D128" s="127">
        <v>1743.86</v>
      </c>
      <c r="E128" s="127">
        <v>166.35</v>
      </c>
      <c r="F128" s="127">
        <v>773.89</v>
      </c>
      <c r="G128" s="127">
        <v>48.72</v>
      </c>
      <c r="H128" s="127">
        <v>101.81</v>
      </c>
      <c r="I128" s="127">
        <v>2834.63</v>
      </c>
      <c r="J128" s="128">
        <v>3840.61</v>
      </c>
      <c r="K128" s="127">
        <v>128.03</v>
      </c>
      <c r="L128" s="127">
        <v>0</v>
      </c>
      <c r="M128" s="127">
        <v>0</v>
      </c>
      <c r="N128" s="127">
        <v>0</v>
      </c>
      <c r="O128" s="127">
        <v>0</v>
      </c>
      <c r="P128" s="127">
        <v>0</v>
      </c>
      <c r="Q128" s="127">
        <v>0</v>
      </c>
      <c r="R128" s="127">
        <v>0</v>
      </c>
      <c r="S128" s="127">
        <v>0</v>
      </c>
      <c r="T128" s="127">
        <v>0</v>
      </c>
      <c r="U128" s="127">
        <v>0</v>
      </c>
      <c r="V128" s="127">
        <v>0</v>
      </c>
      <c r="W128" s="127">
        <v>123.43</v>
      </c>
      <c r="X128" s="127">
        <v>0</v>
      </c>
      <c r="Y128" s="127">
        <v>0</v>
      </c>
      <c r="Z128" s="127">
        <v>1118.05</v>
      </c>
      <c r="AA128" s="127">
        <v>0</v>
      </c>
      <c r="AB128" s="127">
        <v>0</v>
      </c>
      <c r="AC128" s="127">
        <v>63.01</v>
      </c>
      <c r="AD128" s="127">
        <v>0</v>
      </c>
      <c r="AE128" s="127">
        <v>0</v>
      </c>
      <c r="AF128" s="128">
        <v>1432.52</v>
      </c>
      <c r="AG128" s="127">
        <v>5273.13</v>
      </c>
    </row>
    <row r="129" spans="1:33" ht="20.25" customHeight="1" x14ac:dyDescent="0.35">
      <c r="A129" s="145" t="s">
        <v>302</v>
      </c>
      <c r="B129" s="127">
        <v>11.57</v>
      </c>
      <c r="C129" s="127">
        <v>911.1</v>
      </c>
      <c r="D129" s="127">
        <v>1885.09</v>
      </c>
      <c r="E129" s="127">
        <v>211.29</v>
      </c>
      <c r="F129" s="127">
        <v>731.62</v>
      </c>
      <c r="G129" s="127">
        <v>55.94</v>
      </c>
      <c r="H129" s="127">
        <v>103.96</v>
      </c>
      <c r="I129" s="127">
        <v>2987.9</v>
      </c>
      <c r="J129" s="128">
        <v>3910.57</v>
      </c>
      <c r="K129" s="127">
        <v>207.32</v>
      </c>
      <c r="L129" s="127">
        <v>0</v>
      </c>
      <c r="M129" s="127">
        <v>0</v>
      </c>
      <c r="N129" s="127">
        <v>0</v>
      </c>
      <c r="O129" s="127">
        <v>0</v>
      </c>
      <c r="P129" s="127">
        <v>0</v>
      </c>
      <c r="Q129" s="127">
        <v>0</v>
      </c>
      <c r="R129" s="127">
        <v>0</v>
      </c>
      <c r="S129" s="127">
        <v>0</v>
      </c>
      <c r="T129" s="127">
        <v>0</v>
      </c>
      <c r="U129" s="127">
        <v>0</v>
      </c>
      <c r="V129" s="127">
        <v>0</v>
      </c>
      <c r="W129" s="127">
        <v>111.95</v>
      </c>
      <c r="X129" s="127">
        <v>0</v>
      </c>
      <c r="Y129" s="127">
        <v>0</v>
      </c>
      <c r="Z129" s="127">
        <v>1046.76</v>
      </c>
      <c r="AA129" s="127">
        <v>0</v>
      </c>
      <c r="AB129" s="127">
        <v>0</v>
      </c>
      <c r="AC129" s="127">
        <v>41.86</v>
      </c>
      <c r="AD129" s="127">
        <v>0</v>
      </c>
      <c r="AE129" s="127">
        <v>0</v>
      </c>
      <c r="AF129" s="128">
        <v>1407.89</v>
      </c>
      <c r="AG129" s="127">
        <v>5318.47</v>
      </c>
    </row>
    <row r="130" spans="1:33" ht="20.25" customHeight="1" x14ac:dyDescent="0.35">
      <c r="A130" s="145" t="s">
        <v>303</v>
      </c>
      <c r="B130" s="127">
        <v>0</v>
      </c>
      <c r="C130" s="127">
        <v>721.96</v>
      </c>
      <c r="D130" s="127">
        <v>1377.26</v>
      </c>
      <c r="E130" s="127">
        <v>222.11</v>
      </c>
      <c r="F130" s="127">
        <v>92.1</v>
      </c>
      <c r="G130" s="127">
        <v>58.51</v>
      </c>
      <c r="H130" s="127">
        <v>116.86</v>
      </c>
      <c r="I130" s="127">
        <v>1866.84</v>
      </c>
      <c r="J130" s="128">
        <v>2588.8000000000002</v>
      </c>
      <c r="K130" s="127">
        <v>147.24</v>
      </c>
      <c r="L130" s="127">
        <v>0</v>
      </c>
      <c r="M130" s="127">
        <v>0</v>
      </c>
      <c r="N130" s="127">
        <v>0</v>
      </c>
      <c r="O130" s="127">
        <v>0</v>
      </c>
      <c r="P130" s="127">
        <v>0</v>
      </c>
      <c r="Q130" s="127">
        <v>0</v>
      </c>
      <c r="R130" s="127">
        <v>0</v>
      </c>
      <c r="S130" s="127">
        <v>0</v>
      </c>
      <c r="T130" s="127">
        <v>0</v>
      </c>
      <c r="U130" s="127">
        <v>0</v>
      </c>
      <c r="V130" s="127">
        <v>0</v>
      </c>
      <c r="W130" s="127">
        <v>177.42</v>
      </c>
      <c r="X130" s="127">
        <v>0</v>
      </c>
      <c r="Y130" s="127">
        <v>0</v>
      </c>
      <c r="Z130" s="127">
        <v>1391</v>
      </c>
      <c r="AA130" s="127">
        <v>0</v>
      </c>
      <c r="AB130" s="127">
        <v>0</v>
      </c>
      <c r="AC130" s="127">
        <v>104.5</v>
      </c>
      <c r="AD130" s="127">
        <v>0</v>
      </c>
      <c r="AE130" s="127">
        <v>0</v>
      </c>
      <c r="AF130" s="128">
        <v>1820.16</v>
      </c>
      <c r="AG130" s="127">
        <v>4408.95</v>
      </c>
    </row>
    <row r="131" spans="1:33" ht="20.25" customHeight="1" x14ac:dyDescent="0.35">
      <c r="A131" s="145" t="s">
        <v>304</v>
      </c>
      <c r="B131" s="127">
        <v>0</v>
      </c>
      <c r="C131" s="127">
        <v>520.74</v>
      </c>
      <c r="D131" s="127">
        <v>1168.8</v>
      </c>
      <c r="E131" s="127">
        <v>203.37</v>
      </c>
      <c r="F131" s="127">
        <v>385.98</v>
      </c>
      <c r="G131" s="127">
        <v>60.31</v>
      </c>
      <c r="H131" s="127">
        <v>112.53</v>
      </c>
      <c r="I131" s="127">
        <v>1931</v>
      </c>
      <c r="J131" s="128">
        <v>2451.7399999999998</v>
      </c>
      <c r="K131" s="127">
        <v>160.49</v>
      </c>
      <c r="L131" s="127">
        <v>0</v>
      </c>
      <c r="M131" s="127">
        <v>0</v>
      </c>
      <c r="N131" s="127">
        <v>0</v>
      </c>
      <c r="O131" s="127">
        <v>0</v>
      </c>
      <c r="P131" s="127">
        <v>0</v>
      </c>
      <c r="Q131" s="127">
        <v>0</v>
      </c>
      <c r="R131" s="127">
        <v>0</v>
      </c>
      <c r="S131" s="127">
        <v>0</v>
      </c>
      <c r="T131" s="127">
        <v>0</v>
      </c>
      <c r="U131" s="127">
        <v>0</v>
      </c>
      <c r="V131" s="127">
        <v>0</v>
      </c>
      <c r="W131" s="127">
        <v>0.03</v>
      </c>
      <c r="X131" s="127">
        <v>0</v>
      </c>
      <c r="Y131" s="127">
        <v>0</v>
      </c>
      <c r="Z131" s="127">
        <v>1006.94</v>
      </c>
      <c r="AA131" s="127">
        <v>0</v>
      </c>
      <c r="AB131" s="127">
        <v>0</v>
      </c>
      <c r="AC131" s="127">
        <v>439.16</v>
      </c>
      <c r="AD131" s="127">
        <v>0</v>
      </c>
      <c r="AE131" s="127">
        <v>92.87</v>
      </c>
      <c r="AF131" s="128">
        <v>1699.49</v>
      </c>
      <c r="AG131" s="127">
        <v>4151.2299999999996</v>
      </c>
    </row>
    <row r="132" spans="1:33" ht="20.25" customHeight="1" x14ac:dyDescent="0.35">
      <c r="A132" s="145" t="s">
        <v>305</v>
      </c>
      <c r="B132" s="127">
        <v>0</v>
      </c>
      <c r="C132" s="127">
        <v>443.9</v>
      </c>
      <c r="D132" s="127">
        <v>1397.4</v>
      </c>
      <c r="E132" s="127">
        <v>167.23</v>
      </c>
      <c r="F132" s="127">
        <v>523.82000000000005</v>
      </c>
      <c r="G132" s="127">
        <v>60.65</v>
      </c>
      <c r="H132" s="127">
        <v>0.06</v>
      </c>
      <c r="I132" s="127">
        <v>2149.17</v>
      </c>
      <c r="J132" s="128">
        <v>2593.0700000000002</v>
      </c>
      <c r="K132" s="127">
        <v>65.41</v>
      </c>
      <c r="L132" s="127">
        <v>0</v>
      </c>
      <c r="M132" s="127">
        <v>0</v>
      </c>
      <c r="N132" s="127">
        <v>0</v>
      </c>
      <c r="O132" s="127">
        <v>0</v>
      </c>
      <c r="P132" s="127">
        <v>0</v>
      </c>
      <c r="Q132" s="127">
        <v>0</v>
      </c>
      <c r="R132" s="127">
        <v>0</v>
      </c>
      <c r="S132" s="127">
        <v>0</v>
      </c>
      <c r="T132" s="127">
        <v>0</v>
      </c>
      <c r="U132" s="127">
        <v>0</v>
      </c>
      <c r="V132" s="127">
        <v>95.86</v>
      </c>
      <c r="W132" s="127">
        <v>0</v>
      </c>
      <c r="X132" s="127">
        <v>0</v>
      </c>
      <c r="Y132" s="127">
        <v>0</v>
      </c>
      <c r="Z132" s="127">
        <v>568.46</v>
      </c>
      <c r="AA132" s="127">
        <v>0</v>
      </c>
      <c r="AB132" s="127">
        <v>0</v>
      </c>
      <c r="AC132" s="127">
        <v>215.63</v>
      </c>
      <c r="AD132" s="127">
        <v>0</v>
      </c>
      <c r="AE132" s="127">
        <v>59.78</v>
      </c>
      <c r="AF132" s="128">
        <v>1005.13</v>
      </c>
      <c r="AG132" s="127">
        <v>3598.2</v>
      </c>
    </row>
    <row r="133" spans="1:33" ht="20.25" customHeight="1" x14ac:dyDescent="0.35">
      <c r="A133" s="145" t="s">
        <v>306</v>
      </c>
      <c r="B133" s="127">
        <v>0</v>
      </c>
      <c r="C133" s="127">
        <v>467.69</v>
      </c>
      <c r="D133" s="127">
        <v>1011</v>
      </c>
      <c r="E133" s="127">
        <v>163.71</v>
      </c>
      <c r="F133" s="127">
        <v>92.94</v>
      </c>
      <c r="G133" s="127">
        <v>64.14</v>
      </c>
      <c r="H133" s="127">
        <v>97.88</v>
      </c>
      <c r="I133" s="127">
        <v>1429.67</v>
      </c>
      <c r="J133" s="128">
        <v>1897.3600000000001</v>
      </c>
      <c r="K133" s="127">
        <v>16.489999999999998</v>
      </c>
      <c r="L133" s="127">
        <v>0</v>
      </c>
      <c r="M133" s="127">
        <v>0</v>
      </c>
      <c r="N133" s="127">
        <v>0</v>
      </c>
      <c r="O133" s="127">
        <v>0</v>
      </c>
      <c r="P133" s="127">
        <v>0</v>
      </c>
      <c r="Q133" s="127">
        <v>0</v>
      </c>
      <c r="R133" s="127">
        <v>0</v>
      </c>
      <c r="S133" s="127">
        <v>0</v>
      </c>
      <c r="T133" s="127">
        <v>0</v>
      </c>
      <c r="U133" s="127">
        <v>0</v>
      </c>
      <c r="V133" s="127">
        <v>186.3</v>
      </c>
      <c r="W133" s="127">
        <v>12.99</v>
      </c>
      <c r="X133" s="127">
        <v>0</v>
      </c>
      <c r="Y133" s="127">
        <v>0</v>
      </c>
      <c r="Z133" s="127">
        <v>656.4</v>
      </c>
      <c r="AA133" s="127">
        <v>0</v>
      </c>
      <c r="AB133" s="127">
        <v>0</v>
      </c>
      <c r="AC133" s="127">
        <v>149.9</v>
      </c>
      <c r="AD133" s="127">
        <v>0</v>
      </c>
      <c r="AE133" s="127">
        <v>15.01</v>
      </c>
      <c r="AF133" s="128">
        <v>1037.0899999999999</v>
      </c>
      <c r="AG133" s="127">
        <v>2934.44</v>
      </c>
    </row>
    <row r="134" spans="1:33" ht="20.25" customHeight="1" x14ac:dyDescent="0.35">
      <c r="A134" s="145" t="s">
        <v>307</v>
      </c>
      <c r="B134" s="127">
        <v>0</v>
      </c>
      <c r="C134" s="127">
        <v>407.58</v>
      </c>
      <c r="D134" s="127">
        <v>939.4</v>
      </c>
      <c r="E134" s="127">
        <v>158.11000000000001</v>
      </c>
      <c r="F134" s="127">
        <v>11.23</v>
      </c>
      <c r="G134" s="127">
        <v>64.62</v>
      </c>
      <c r="H134" s="127">
        <v>106.2</v>
      </c>
      <c r="I134" s="127">
        <v>1279.56</v>
      </c>
      <c r="J134" s="128">
        <v>1687.1399999999999</v>
      </c>
      <c r="K134" s="127">
        <v>78.91</v>
      </c>
      <c r="L134" s="127">
        <v>0</v>
      </c>
      <c r="M134" s="127">
        <v>0</v>
      </c>
      <c r="N134" s="127">
        <v>0</v>
      </c>
      <c r="O134" s="127">
        <v>0</v>
      </c>
      <c r="P134" s="127">
        <v>0</v>
      </c>
      <c r="Q134" s="127">
        <v>0</v>
      </c>
      <c r="R134" s="127">
        <v>42.09</v>
      </c>
      <c r="S134" s="127">
        <v>0</v>
      </c>
      <c r="T134" s="127">
        <v>0</v>
      </c>
      <c r="U134" s="127">
        <v>0</v>
      </c>
      <c r="V134" s="127">
        <v>52.68</v>
      </c>
      <c r="W134" s="127">
        <v>61.1</v>
      </c>
      <c r="X134" s="127">
        <v>0</v>
      </c>
      <c r="Y134" s="127">
        <v>0</v>
      </c>
      <c r="Z134" s="127">
        <v>1058.05</v>
      </c>
      <c r="AA134" s="127">
        <v>0</v>
      </c>
      <c r="AB134" s="127">
        <v>0</v>
      </c>
      <c r="AC134" s="127">
        <v>188.45</v>
      </c>
      <c r="AD134" s="127">
        <v>0</v>
      </c>
      <c r="AE134" s="127">
        <v>0</v>
      </c>
      <c r="AF134" s="128">
        <v>1481.28</v>
      </c>
      <c r="AG134" s="127">
        <v>3168.43</v>
      </c>
    </row>
    <row r="135" spans="1:33" ht="20.25" customHeight="1" x14ac:dyDescent="0.35">
      <c r="A135" s="145" t="s">
        <v>308</v>
      </c>
      <c r="B135" s="127">
        <v>0</v>
      </c>
      <c r="C135" s="127">
        <v>412.98</v>
      </c>
      <c r="D135" s="127">
        <v>458.15</v>
      </c>
      <c r="E135" s="127">
        <v>154.83000000000001</v>
      </c>
      <c r="F135" s="127">
        <v>9.65</v>
      </c>
      <c r="G135" s="127">
        <v>61.05</v>
      </c>
      <c r="H135" s="127">
        <v>105.1</v>
      </c>
      <c r="I135" s="127">
        <v>788.78</v>
      </c>
      <c r="J135" s="128">
        <v>1201.76</v>
      </c>
      <c r="K135" s="127">
        <v>73.5</v>
      </c>
      <c r="L135" s="127">
        <v>0</v>
      </c>
      <c r="M135" s="127">
        <v>0</v>
      </c>
      <c r="N135" s="127">
        <v>0</v>
      </c>
      <c r="O135" s="127">
        <v>0</v>
      </c>
      <c r="P135" s="127">
        <v>0</v>
      </c>
      <c r="Q135" s="127">
        <v>0</v>
      </c>
      <c r="R135" s="127">
        <v>-0.04</v>
      </c>
      <c r="S135" s="127">
        <v>0</v>
      </c>
      <c r="T135" s="127">
        <v>0</v>
      </c>
      <c r="U135" s="127">
        <v>0</v>
      </c>
      <c r="V135" s="127">
        <v>0</v>
      </c>
      <c r="W135" s="127">
        <v>0</v>
      </c>
      <c r="X135" s="127">
        <v>0</v>
      </c>
      <c r="Y135" s="127">
        <v>0</v>
      </c>
      <c r="Z135" s="127">
        <v>1502.45</v>
      </c>
      <c r="AA135" s="127">
        <v>0</v>
      </c>
      <c r="AB135" s="127">
        <v>0</v>
      </c>
      <c r="AC135" s="127">
        <v>0.04</v>
      </c>
      <c r="AD135" s="127">
        <v>0</v>
      </c>
      <c r="AE135" s="127">
        <v>0</v>
      </c>
      <c r="AF135" s="128">
        <v>1575.94</v>
      </c>
      <c r="AG135" s="127">
        <v>2777.7</v>
      </c>
    </row>
    <row r="136" spans="1:33" ht="20.25" customHeight="1" x14ac:dyDescent="0.35">
      <c r="A136" s="145" t="s">
        <v>309</v>
      </c>
      <c r="B136" s="127">
        <v>0</v>
      </c>
      <c r="C136" s="127">
        <v>558.21</v>
      </c>
      <c r="D136" s="127">
        <v>1826.42</v>
      </c>
      <c r="E136" s="127">
        <v>144.57</v>
      </c>
      <c r="F136" s="127">
        <v>190.88</v>
      </c>
      <c r="G136" s="127">
        <v>65.349999999999994</v>
      </c>
      <c r="H136" s="127">
        <v>119.65</v>
      </c>
      <c r="I136" s="127">
        <v>2346.87</v>
      </c>
      <c r="J136" s="128">
        <v>2905.08</v>
      </c>
      <c r="K136" s="127">
        <v>1.35</v>
      </c>
      <c r="L136" s="127">
        <v>0</v>
      </c>
      <c r="M136" s="127">
        <v>0</v>
      </c>
      <c r="N136" s="127">
        <v>0</v>
      </c>
      <c r="O136" s="127">
        <v>0</v>
      </c>
      <c r="P136" s="127">
        <v>0</v>
      </c>
      <c r="Q136" s="127">
        <v>0</v>
      </c>
      <c r="R136" s="127">
        <v>75.95</v>
      </c>
      <c r="S136" s="127">
        <v>0</v>
      </c>
      <c r="T136" s="127">
        <v>0</v>
      </c>
      <c r="U136" s="127">
        <v>0</v>
      </c>
      <c r="V136" s="127">
        <v>0</v>
      </c>
      <c r="W136" s="127">
        <v>0</v>
      </c>
      <c r="X136" s="127">
        <v>0</v>
      </c>
      <c r="Y136" s="127">
        <v>0</v>
      </c>
      <c r="Z136" s="127">
        <v>1694.46</v>
      </c>
      <c r="AA136" s="127">
        <v>0</v>
      </c>
      <c r="AB136" s="127">
        <v>0</v>
      </c>
      <c r="AC136" s="127">
        <v>0</v>
      </c>
      <c r="AD136" s="127">
        <v>0</v>
      </c>
      <c r="AE136" s="127">
        <v>0</v>
      </c>
      <c r="AF136" s="128">
        <v>1771.75</v>
      </c>
      <c r="AG136" s="127">
        <v>4676.83</v>
      </c>
    </row>
    <row r="137" spans="1:33" ht="20.25" customHeight="1" x14ac:dyDescent="0.35">
      <c r="A137" s="145" t="s">
        <v>310</v>
      </c>
      <c r="B137" s="127">
        <v>86.76</v>
      </c>
      <c r="C137" s="127">
        <v>887.78</v>
      </c>
      <c r="D137" s="127">
        <v>1813.1</v>
      </c>
      <c r="E137" s="127">
        <v>218.27</v>
      </c>
      <c r="F137" s="127">
        <v>523.03</v>
      </c>
      <c r="G137" s="127">
        <v>46.07</v>
      </c>
      <c r="H137" s="127">
        <v>109.81</v>
      </c>
      <c r="I137" s="127">
        <v>2710.29</v>
      </c>
      <c r="J137" s="128">
        <v>3684.83</v>
      </c>
      <c r="K137" s="127">
        <v>0</v>
      </c>
      <c r="L137" s="127">
        <v>0</v>
      </c>
      <c r="M137" s="127">
        <v>0</v>
      </c>
      <c r="N137" s="127">
        <v>0</v>
      </c>
      <c r="O137" s="127">
        <v>0</v>
      </c>
      <c r="P137" s="127">
        <v>0</v>
      </c>
      <c r="Q137" s="127">
        <v>0</v>
      </c>
      <c r="R137" s="127">
        <v>0.02</v>
      </c>
      <c r="S137" s="127">
        <v>0</v>
      </c>
      <c r="T137" s="127">
        <v>0</v>
      </c>
      <c r="U137" s="127">
        <v>0</v>
      </c>
      <c r="V137" s="127">
        <v>0</v>
      </c>
      <c r="W137" s="127">
        <v>0</v>
      </c>
      <c r="X137" s="127">
        <v>0</v>
      </c>
      <c r="Y137" s="127">
        <v>0</v>
      </c>
      <c r="Z137" s="127">
        <v>1781.82</v>
      </c>
      <c r="AA137" s="127">
        <v>0</v>
      </c>
      <c r="AB137" s="127">
        <v>0</v>
      </c>
      <c r="AC137" s="127">
        <v>139.96</v>
      </c>
      <c r="AD137" s="127">
        <v>0</v>
      </c>
      <c r="AE137" s="127">
        <v>0</v>
      </c>
      <c r="AF137" s="128">
        <v>1921.8</v>
      </c>
      <c r="AG137" s="127">
        <v>5606.63</v>
      </c>
    </row>
    <row r="138" spans="1:33" ht="20.25" customHeight="1" x14ac:dyDescent="0.35">
      <c r="A138" s="145" t="s">
        <v>311</v>
      </c>
      <c r="B138" s="127">
        <v>627.11</v>
      </c>
      <c r="C138" s="127">
        <v>923.27</v>
      </c>
      <c r="D138" s="127">
        <v>2044.72</v>
      </c>
      <c r="E138" s="127">
        <v>227.38</v>
      </c>
      <c r="F138" s="127">
        <v>938.84</v>
      </c>
      <c r="G138" s="127">
        <v>62.81</v>
      </c>
      <c r="H138" s="127">
        <v>105.37</v>
      </c>
      <c r="I138" s="127">
        <v>3379.12</v>
      </c>
      <c r="J138" s="128">
        <v>4929.5</v>
      </c>
      <c r="K138" s="127">
        <v>105.39</v>
      </c>
      <c r="L138" s="127">
        <v>0</v>
      </c>
      <c r="M138" s="127">
        <v>0</v>
      </c>
      <c r="N138" s="127">
        <v>0</v>
      </c>
      <c r="O138" s="127">
        <v>0</v>
      </c>
      <c r="P138" s="127">
        <v>0</v>
      </c>
      <c r="Q138" s="127">
        <v>0</v>
      </c>
      <c r="R138" s="127">
        <v>0</v>
      </c>
      <c r="S138" s="127">
        <v>0</v>
      </c>
      <c r="T138" s="127">
        <v>0</v>
      </c>
      <c r="U138" s="127">
        <v>0</v>
      </c>
      <c r="V138" s="127">
        <v>8.51</v>
      </c>
      <c r="W138" s="127">
        <v>193</v>
      </c>
      <c r="X138" s="127">
        <v>0</v>
      </c>
      <c r="Y138" s="127">
        <v>0</v>
      </c>
      <c r="Z138" s="127">
        <v>1844.99</v>
      </c>
      <c r="AA138" s="127">
        <v>0</v>
      </c>
      <c r="AB138" s="127">
        <v>0</v>
      </c>
      <c r="AC138" s="127">
        <v>81.510000000000005</v>
      </c>
      <c r="AD138" s="127">
        <v>0</v>
      </c>
      <c r="AE138" s="127">
        <v>0</v>
      </c>
      <c r="AF138" s="128">
        <v>2233.4</v>
      </c>
      <c r="AG138" s="127">
        <v>7162.9</v>
      </c>
    </row>
    <row r="139" spans="1:33" ht="20.25" customHeight="1" x14ac:dyDescent="0.35">
      <c r="A139" s="145" t="s">
        <v>312</v>
      </c>
      <c r="B139" s="127">
        <v>300.36</v>
      </c>
      <c r="C139" s="127">
        <v>949.86</v>
      </c>
      <c r="D139" s="127">
        <v>1762.46</v>
      </c>
      <c r="E139" s="127">
        <v>262.41000000000003</v>
      </c>
      <c r="F139" s="127">
        <v>429.72</v>
      </c>
      <c r="G139" s="127">
        <v>66.260000000000005</v>
      </c>
      <c r="H139" s="127">
        <v>78.95</v>
      </c>
      <c r="I139" s="127">
        <v>2599.81</v>
      </c>
      <c r="J139" s="128">
        <v>3850.0299999999997</v>
      </c>
      <c r="K139" s="127">
        <v>0</v>
      </c>
      <c r="L139" s="127">
        <v>0</v>
      </c>
      <c r="M139" s="127">
        <v>0</v>
      </c>
      <c r="N139" s="127">
        <v>0</v>
      </c>
      <c r="O139" s="127">
        <v>0</v>
      </c>
      <c r="P139" s="127">
        <v>0</v>
      </c>
      <c r="Q139" s="127">
        <v>0</v>
      </c>
      <c r="R139" s="127">
        <v>0</v>
      </c>
      <c r="S139" s="127">
        <v>0</v>
      </c>
      <c r="T139" s="127">
        <v>0</v>
      </c>
      <c r="U139" s="127">
        <v>0</v>
      </c>
      <c r="V139" s="127">
        <v>244.19</v>
      </c>
      <c r="W139" s="127">
        <v>110.25</v>
      </c>
      <c r="X139" s="127">
        <v>0</v>
      </c>
      <c r="Y139" s="127">
        <v>0</v>
      </c>
      <c r="Z139" s="127">
        <v>1801.51</v>
      </c>
      <c r="AA139" s="127">
        <v>0</v>
      </c>
      <c r="AB139" s="127">
        <v>0</v>
      </c>
      <c r="AC139" s="127">
        <v>222.2</v>
      </c>
      <c r="AD139" s="127">
        <v>131.32</v>
      </c>
      <c r="AE139" s="127">
        <v>77.78</v>
      </c>
      <c r="AF139" s="128">
        <v>2587.2399999999998</v>
      </c>
      <c r="AG139" s="127">
        <v>6437.28</v>
      </c>
    </row>
    <row r="140" spans="1:33" ht="20.25" customHeight="1" x14ac:dyDescent="0.35">
      <c r="A140" s="145" t="s">
        <v>313</v>
      </c>
      <c r="B140" s="127">
        <v>22.62</v>
      </c>
      <c r="C140" s="127">
        <v>546.34</v>
      </c>
      <c r="D140" s="127">
        <v>1599.76</v>
      </c>
      <c r="E140" s="127">
        <v>306.14999999999998</v>
      </c>
      <c r="F140" s="127">
        <v>255.79</v>
      </c>
      <c r="G140" s="127">
        <v>66.739999999999995</v>
      </c>
      <c r="H140" s="127">
        <v>60.15</v>
      </c>
      <c r="I140" s="127">
        <v>2288.59</v>
      </c>
      <c r="J140" s="128">
        <v>2857.55</v>
      </c>
      <c r="K140" s="127">
        <v>112.25</v>
      </c>
      <c r="L140" s="127">
        <v>0</v>
      </c>
      <c r="M140" s="127">
        <v>0</v>
      </c>
      <c r="N140" s="127">
        <v>0</v>
      </c>
      <c r="O140" s="127">
        <v>0</v>
      </c>
      <c r="P140" s="127">
        <v>0</v>
      </c>
      <c r="Q140" s="127">
        <v>0</v>
      </c>
      <c r="R140" s="127">
        <v>0</v>
      </c>
      <c r="S140" s="127">
        <v>0</v>
      </c>
      <c r="T140" s="127">
        <v>0</v>
      </c>
      <c r="U140" s="127">
        <v>0</v>
      </c>
      <c r="V140" s="127">
        <v>195.56</v>
      </c>
      <c r="W140" s="127">
        <v>-0.04</v>
      </c>
      <c r="X140" s="127">
        <v>0</v>
      </c>
      <c r="Y140" s="127">
        <v>0</v>
      </c>
      <c r="Z140" s="127">
        <v>1578.5</v>
      </c>
      <c r="AA140" s="127">
        <v>0</v>
      </c>
      <c r="AB140" s="127">
        <v>0</v>
      </c>
      <c r="AC140" s="127">
        <v>13.47</v>
      </c>
      <c r="AD140" s="127">
        <v>13.76</v>
      </c>
      <c r="AE140" s="127">
        <v>216.09</v>
      </c>
      <c r="AF140" s="128">
        <v>2129.6</v>
      </c>
      <c r="AG140" s="127">
        <v>4987.1400000000003</v>
      </c>
    </row>
    <row r="141" spans="1:33" ht="20.25" customHeight="1" x14ac:dyDescent="0.35">
      <c r="A141" s="145" t="s">
        <v>314</v>
      </c>
      <c r="B141" s="127">
        <v>39.51</v>
      </c>
      <c r="C141" s="127">
        <v>208.27</v>
      </c>
      <c r="D141" s="127">
        <v>1817.31</v>
      </c>
      <c r="E141" s="127">
        <v>361.62</v>
      </c>
      <c r="F141" s="127">
        <v>149.25</v>
      </c>
      <c r="G141" s="127">
        <v>70.33</v>
      </c>
      <c r="H141" s="127">
        <v>68.8</v>
      </c>
      <c r="I141" s="127">
        <v>2467.31</v>
      </c>
      <c r="J141" s="128">
        <v>2715.09</v>
      </c>
      <c r="K141" s="127">
        <v>0</v>
      </c>
      <c r="L141" s="127">
        <v>0</v>
      </c>
      <c r="M141" s="127">
        <v>0</v>
      </c>
      <c r="N141" s="127">
        <v>0</v>
      </c>
      <c r="O141" s="127">
        <v>0</v>
      </c>
      <c r="P141" s="127">
        <v>0</v>
      </c>
      <c r="Q141" s="127">
        <v>0</v>
      </c>
      <c r="R141" s="127">
        <v>0</v>
      </c>
      <c r="S141" s="127">
        <v>0</v>
      </c>
      <c r="T141" s="127">
        <v>0</v>
      </c>
      <c r="U141" s="127">
        <v>0</v>
      </c>
      <c r="V141" s="127">
        <v>233.75</v>
      </c>
      <c r="W141" s="127">
        <v>0</v>
      </c>
      <c r="X141" s="127">
        <v>0</v>
      </c>
      <c r="Y141" s="127">
        <v>0</v>
      </c>
      <c r="Z141" s="127">
        <v>2080.14</v>
      </c>
      <c r="AA141" s="127">
        <v>0</v>
      </c>
      <c r="AB141" s="127">
        <v>0</v>
      </c>
      <c r="AC141" s="127">
        <v>226.33</v>
      </c>
      <c r="AD141" s="127">
        <v>0</v>
      </c>
      <c r="AE141" s="127">
        <v>64.02</v>
      </c>
      <c r="AF141" s="128">
        <v>2604.23</v>
      </c>
      <c r="AG141" s="127">
        <v>5319.32</v>
      </c>
    </row>
    <row r="142" spans="1:33" ht="20.25" customHeight="1" x14ac:dyDescent="0.35">
      <c r="A142" s="145" t="s">
        <v>315</v>
      </c>
      <c r="B142" s="127">
        <v>0</v>
      </c>
      <c r="C142" s="127">
        <v>493.01</v>
      </c>
      <c r="D142" s="127">
        <v>726.78</v>
      </c>
      <c r="E142" s="127">
        <v>338.64</v>
      </c>
      <c r="F142" s="127">
        <v>22.87</v>
      </c>
      <c r="G142" s="127">
        <v>66.760000000000005</v>
      </c>
      <c r="H142" s="127">
        <v>54.86</v>
      </c>
      <c r="I142" s="127">
        <v>1209.92</v>
      </c>
      <c r="J142" s="128">
        <v>1702.93</v>
      </c>
      <c r="K142" s="127">
        <v>133.82</v>
      </c>
      <c r="L142" s="127">
        <v>0</v>
      </c>
      <c r="M142" s="127">
        <v>0</v>
      </c>
      <c r="N142" s="127">
        <v>0</v>
      </c>
      <c r="O142" s="127">
        <v>0</v>
      </c>
      <c r="P142" s="127">
        <v>0</v>
      </c>
      <c r="Q142" s="127">
        <v>0</v>
      </c>
      <c r="R142" s="127">
        <v>70.989999999999995</v>
      </c>
      <c r="S142" s="127">
        <v>0</v>
      </c>
      <c r="T142" s="127">
        <v>0</v>
      </c>
      <c r="U142" s="127">
        <v>0</v>
      </c>
      <c r="V142" s="127">
        <v>300.91000000000003</v>
      </c>
      <c r="W142" s="127">
        <v>579.89</v>
      </c>
      <c r="X142" s="127">
        <v>0</v>
      </c>
      <c r="Y142" s="127">
        <v>0</v>
      </c>
      <c r="Z142" s="127">
        <v>1636.6</v>
      </c>
      <c r="AA142" s="127">
        <v>0</v>
      </c>
      <c r="AB142" s="127">
        <v>0</v>
      </c>
      <c r="AC142" s="127">
        <v>5.75</v>
      </c>
      <c r="AD142" s="127">
        <v>0</v>
      </c>
      <c r="AE142" s="127">
        <v>109.55</v>
      </c>
      <c r="AF142" s="128">
        <v>2837.51</v>
      </c>
      <c r="AG142" s="127">
        <v>4540.4399999999996</v>
      </c>
    </row>
    <row r="143" spans="1:33" ht="20.25" customHeight="1" x14ac:dyDescent="0.35">
      <c r="A143" s="145" t="s">
        <v>316</v>
      </c>
      <c r="B143" s="127">
        <v>0</v>
      </c>
      <c r="C143" s="127">
        <v>532.16</v>
      </c>
      <c r="D143" s="127">
        <v>611.54999999999995</v>
      </c>
      <c r="E143" s="127">
        <v>330.91</v>
      </c>
      <c r="F143" s="127">
        <v>14.62</v>
      </c>
      <c r="G143" s="127">
        <v>36.9</v>
      </c>
      <c r="H143" s="127">
        <v>50.24</v>
      </c>
      <c r="I143" s="127">
        <v>1044.23</v>
      </c>
      <c r="J143" s="128">
        <v>1576.3899999999999</v>
      </c>
      <c r="K143" s="127">
        <v>0</v>
      </c>
      <c r="L143" s="127">
        <v>0</v>
      </c>
      <c r="M143" s="127">
        <v>0</v>
      </c>
      <c r="N143" s="127">
        <v>0</v>
      </c>
      <c r="O143" s="127">
        <v>0</v>
      </c>
      <c r="P143" s="127">
        <v>0</v>
      </c>
      <c r="Q143" s="127">
        <v>0</v>
      </c>
      <c r="R143" s="127">
        <v>10.98</v>
      </c>
      <c r="S143" s="127">
        <v>0</v>
      </c>
      <c r="T143" s="127">
        <v>0</v>
      </c>
      <c r="U143" s="127">
        <v>0</v>
      </c>
      <c r="V143" s="127">
        <v>112.26</v>
      </c>
      <c r="W143" s="127">
        <v>27.38</v>
      </c>
      <c r="X143" s="127">
        <v>0</v>
      </c>
      <c r="Y143" s="127">
        <v>0</v>
      </c>
      <c r="Z143" s="127">
        <v>2434.3000000000002</v>
      </c>
      <c r="AA143" s="127">
        <v>0</v>
      </c>
      <c r="AB143" s="127">
        <v>0</v>
      </c>
      <c r="AC143" s="127">
        <v>40.119999999999997</v>
      </c>
      <c r="AD143" s="127">
        <v>0</v>
      </c>
      <c r="AE143" s="127">
        <v>0</v>
      </c>
      <c r="AF143" s="128">
        <v>2625.04</v>
      </c>
      <c r="AG143" s="127">
        <v>4201.43</v>
      </c>
    </row>
    <row r="144" spans="1:33" ht="20.25" customHeight="1" x14ac:dyDescent="0.35">
      <c r="A144" s="145" t="s">
        <v>317</v>
      </c>
      <c r="B144" s="127">
        <v>0</v>
      </c>
      <c r="C144" s="127">
        <v>389.98</v>
      </c>
      <c r="D144" s="127">
        <v>402.74</v>
      </c>
      <c r="E144" s="127">
        <v>317.26</v>
      </c>
      <c r="F144" s="127">
        <v>38.04</v>
      </c>
      <c r="G144" s="127">
        <v>65.84</v>
      </c>
      <c r="H144" s="127">
        <v>32.9</v>
      </c>
      <c r="I144" s="127">
        <v>856.78</v>
      </c>
      <c r="J144" s="128">
        <v>1246.76</v>
      </c>
      <c r="K144" s="127">
        <v>0</v>
      </c>
      <c r="L144" s="127">
        <v>0</v>
      </c>
      <c r="M144" s="127">
        <v>0</v>
      </c>
      <c r="N144" s="127">
        <v>0</v>
      </c>
      <c r="O144" s="127">
        <v>0</v>
      </c>
      <c r="P144" s="127">
        <v>0</v>
      </c>
      <c r="Q144" s="127">
        <v>0</v>
      </c>
      <c r="R144" s="127">
        <v>0</v>
      </c>
      <c r="S144" s="127">
        <v>0</v>
      </c>
      <c r="T144" s="127">
        <v>0</v>
      </c>
      <c r="U144" s="127">
        <v>0</v>
      </c>
      <c r="V144" s="127">
        <v>112.64</v>
      </c>
      <c r="W144" s="127">
        <v>0</v>
      </c>
      <c r="X144" s="127">
        <v>0</v>
      </c>
      <c r="Y144" s="127">
        <v>0</v>
      </c>
      <c r="Z144" s="127">
        <v>2008.67</v>
      </c>
      <c r="AA144" s="127">
        <v>0</v>
      </c>
      <c r="AB144" s="127">
        <v>0</v>
      </c>
      <c r="AC144" s="127">
        <v>32.9</v>
      </c>
      <c r="AD144" s="127">
        <v>0</v>
      </c>
      <c r="AE144" s="127">
        <v>0</v>
      </c>
      <c r="AF144" s="128">
        <v>2154.21</v>
      </c>
      <c r="AG144" s="127">
        <v>3400.97</v>
      </c>
    </row>
    <row r="145" spans="1:33" ht="20.25" customHeight="1" x14ac:dyDescent="0.35">
      <c r="A145" s="145" t="s">
        <v>318</v>
      </c>
      <c r="B145" s="127">
        <v>0</v>
      </c>
      <c r="C145" s="127">
        <v>409.5</v>
      </c>
      <c r="D145" s="127">
        <v>897.48</v>
      </c>
      <c r="E145" s="127">
        <v>327.08999999999997</v>
      </c>
      <c r="F145" s="127">
        <v>89.98</v>
      </c>
      <c r="G145" s="127">
        <v>70.34</v>
      </c>
      <c r="H145" s="127">
        <v>0</v>
      </c>
      <c r="I145" s="127">
        <v>1384.88</v>
      </c>
      <c r="J145" s="128">
        <v>1794.38</v>
      </c>
      <c r="K145" s="127">
        <v>0</v>
      </c>
      <c r="L145" s="127">
        <v>0</v>
      </c>
      <c r="M145" s="127">
        <v>0</v>
      </c>
      <c r="N145" s="127">
        <v>0</v>
      </c>
      <c r="O145" s="127">
        <v>0</v>
      </c>
      <c r="P145" s="127">
        <v>0</v>
      </c>
      <c r="Q145" s="127">
        <v>0</v>
      </c>
      <c r="R145" s="127">
        <v>0</v>
      </c>
      <c r="S145" s="127">
        <v>0</v>
      </c>
      <c r="T145" s="127">
        <v>0</v>
      </c>
      <c r="U145" s="127">
        <v>0</v>
      </c>
      <c r="V145" s="127">
        <v>0.04</v>
      </c>
      <c r="W145" s="127">
        <v>0</v>
      </c>
      <c r="X145" s="127">
        <v>0</v>
      </c>
      <c r="Y145" s="127">
        <v>0</v>
      </c>
      <c r="Z145" s="127">
        <v>1860.34</v>
      </c>
      <c r="AA145" s="127">
        <v>0</v>
      </c>
      <c r="AB145" s="127">
        <v>0</v>
      </c>
      <c r="AC145" s="127">
        <v>0</v>
      </c>
      <c r="AD145" s="127">
        <v>0</v>
      </c>
      <c r="AE145" s="127">
        <v>133</v>
      </c>
      <c r="AF145" s="128">
        <v>1993.38</v>
      </c>
      <c r="AG145" s="127">
        <v>3787.76</v>
      </c>
    </row>
    <row r="146" spans="1:33" ht="20.25" customHeight="1" x14ac:dyDescent="0.35">
      <c r="A146" s="145" t="s">
        <v>319</v>
      </c>
      <c r="B146" s="127">
        <v>0</v>
      </c>
      <c r="C146" s="127">
        <v>363.97</v>
      </c>
      <c r="D146" s="127">
        <v>1251.8399999999999</v>
      </c>
      <c r="E146" s="127">
        <v>334.17</v>
      </c>
      <c r="F146" s="127">
        <v>168.09</v>
      </c>
      <c r="G146" s="127">
        <v>58.17</v>
      </c>
      <c r="H146" s="127">
        <v>0</v>
      </c>
      <c r="I146" s="127">
        <v>1812.28</v>
      </c>
      <c r="J146" s="128">
        <v>2176.25</v>
      </c>
      <c r="K146" s="127">
        <v>0</v>
      </c>
      <c r="L146" s="127">
        <v>0</v>
      </c>
      <c r="M146" s="127">
        <v>0</v>
      </c>
      <c r="N146" s="127">
        <v>0</v>
      </c>
      <c r="O146" s="127">
        <v>0</v>
      </c>
      <c r="P146" s="127">
        <v>0</v>
      </c>
      <c r="Q146" s="127">
        <v>0</v>
      </c>
      <c r="R146" s="127">
        <v>0</v>
      </c>
      <c r="S146" s="127">
        <v>0</v>
      </c>
      <c r="T146" s="127">
        <v>0</v>
      </c>
      <c r="U146" s="127">
        <v>0</v>
      </c>
      <c r="V146" s="127">
        <v>0</v>
      </c>
      <c r="W146" s="127">
        <v>0</v>
      </c>
      <c r="X146" s="127">
        <v>0</v>
      </c>
      <c r="Y146" s="127">
        <v>0</v>
      </c>
      <c r="Z146" s="127">
        <v>1905.93</v>
      </c>
      <c r="AA146" s="127">
        <v>0</v>
      </c>
      <c r="AB146" s="127">
        <v>0</v>
      </c>
      <c r="AC146" s="127">
        <v>0</v>
      </c>
      <c r="AD146" s="127">
        <v>0</v>
      </c>
      <c r="AE146" s="127">
        <v>0</v>
      </c>
      <c r="AF146" s="128">
        <v>1905.93</v>
      </c>
      <c r="AG146" s="127">
        <v>4082.18</v>
      </c>
    </row>
    <row r="147" spans="1:33" ht="20.25" customHeight="1" x14ac:dyDescent="0.35">
      <c r="A147" s="145" t="s">
        <v>320</v>
      </c>
      <c r="B147" s="127">
        <v>0</v>
      </c>
      <c r="C147" s="127">
        <v>506.25</v>
      </c>
      <c r="D147" s="127">
        <v>867.36</v>
      </c>
      <c r="E147" s="127">
        <v>323</v>
      </c>
      <c r="F147" s="127">
        <v>69.31</v>
      </c>
      <c r="G147" s="127">
        <v>67.790000000000006</v>
      </c>
      <c r="H147" s="127">
        <v>0</v>
      </c>
      <c r="I147" s="127">
        <v>1327.46</v>
      </c>
      <c r="J147" s="128">
        <v>1833.71</v>
      </c>
      <c r="K147" s="127">
        <v>0</v>
      </c>
      <c r="L147" s="127">
        <v>0</v>
      </c>
      <c r="M147" s="127">
        <v>0</v>
      </c>
      <c r="N147" s="127">
        <v>0</v>
      </c>
      <c r="O147" s="127">
        <v>0</v>
      </c>
      <c r="P147" s="127">
        <v>0</v>
      </c>
      <c r="Q147" s="127">
        <v>0</v>
      </c>
      <c r="R147" s="127">
        <v>0</v>
      </c>
      <c r="S147" s="127">
        <v>0</v>
      </c>
      <c r="T147" s="127">
        <v>0</v>
      </c>
      <c r="U147" s="127">
        <v>0</v>
      </c>
      <c r="V147" s="127">
        <v>0</v>
      </c>
      <c r="W147" s="127">
        <v>0</v>
      </c>
      <c r="X147" s="127">
        <v>0</v>
      </c>
      <c r="Y147" s="127">
        <v>0</v>
      </c>
      <c r="Z147" s="127">
        <v>1700.04</v>
      </c>
      <c r="AA147" s="127">
        <v>0</v>
      </c>
      <c r="AB147" s="127">
        <v>0</v>
      </c>
      <c r="AC147" s="127">
        <v>0</v>
      </c>
      <c r="AD147" s="127">
        <v>0</v>
      </c>
      <c r="AE147" s="127">
        <v>0</v>
      </c>
      <c r="AF147" s="128">
        <v>1700.04</v>
      </c>
      <c r="AG147" s="127">
        <v>3533.74</v>
      </c>
    </row>
    <row r="148" spans="1:33" ht="20.25" customHeight="1" x14ac:dyDescent="0.35">
      <c r="A148" s="145" t="s">
        <v>321</v>
      </c>
      <c r="B148" s="127">
        <v>0</v>
      </c>
      <c r="C148" s="127">
        <v>580.34</v>
      </c>
      <c r="D148" s="127">
        <v>1238.08</v>
      </c>
      <c r="E148" s="127">
        <v>288.89999999999998</v>
      </c>
      <c r="F148" s="127">
        <v>213.99</v>
      </c>
      <c r="G148" s="127">
        <v>73.790000000000006</v>
      </c>
      <c r="H148" s="127">
        <v>56.11</v>
      </c>
      <c r="I148" s="127">
        <v>1870.87</v>
      </c>
      <c r="J148" s="128">
        <v>2451.21</v>
      </c>
      <c r="K148" s="127">
        <v>0</v>
      </c>
      <c r="L148" s="127">
        <v>0</v>
      </c>
      <c r="M148" s="127">
        <v>0</v>
      </c>
      <c r="N148" s="127">
        <v>0</v>
      </c>
      <c r="O148" s="127">
        <v>0</v>
      </c>
      <c r="P148" s="127">
        <v>0</v>
      </c>
      <c r="Q148" s="127">
        <v>0</v>
      </c>
      <c r="R148" s="127">
        <v>0</v>
      </c>
      <c r="S148" s="127">
        <v>0</v>
      </c>
      <c r="T148" s="127">
        <v>0</v>
      </c>
      <c r="U148" s="127">
        <v>0</v>
      </c>
      <c r="V148" s="127">
        <v>0</v>
      </c>
      <c r="W148" s="127">
        <v>0</v>
      </c>
      <c r="X148" s="127">
        <v>0</v>
      </c>
      <c r="Y148" s="127">
        <v>0</v>
      </c>
      <c r="Z148" s="127">
        <v>1856.19</v>
      </c>
      <c r="AA148" s="127">
        <v>0</v>
      </c>
      <c r="AB148" s="127">
        <v>0</v>
      </c>
      <c r="AC148" s="127">
        <v>0</v>
      </c>
      <c r="AD148" s="127">
        <v>0</v>
      </c>
      <c r="AE148" s="127">
        <v>0</v>
      </c>
      <c r="AF148" s="128">
        <v>1856.19</v>
      </c>
      <c r="AG148" s="127">
        <v>4307.3999999999996</v>
      </c>
    </row>
    <row r="149" spans="1:33" ht="20.25" customHeight="1" x14ac:dyDescent="0.35">
      <c r="A149" s="145" t="s">
        <v>322</v>
      </c>
      <c r="B149" s="127">
        <v>0</v>
      </c>
      <c r="C149" s="127">
        <v>674.79</v>
      </c>
      <c r="D149" s="127">
        <v>1953.86</v>
      </c>
      <c r="E149" s="127">
        <v>124.47</v>
      </c>
      <c r="F149" s="127">
        <v>484.04</v>
      </c>
      <c r="G149" s="127">
        <v>76.69</v>
      </c>
      <c r="H149" s="127">
        <v>49.71</v>
      </c>
      <c r="I149" s="127">
        <v>2688.77</v>
      </c>
      <c r="J149" s="128">
        <v>3363.56</v>
      </c>
      <c r="K149" s="127">
        <v>0</v>
      </c>
      <c r="L149" s="127">
        <v>0</v>
      </c>
      <c r="M149" s="127">
        <v>0</v>
      </c>
      <c r="N149" s="127">
        <v>0</v>
      </c>
      <c r="O149" s="127">
        <v>0</v>
      </c>
      <c r="P149" s="127">
        <v>0</v>
      </c>
      <c r="Q149" s="127">
        <v>0</v>
      </c>
      <c r="R149" s="127">
        <v>0</v>
      </c>
      <c r="S149" s="127">
        <v>0</v>
      </c>
      <c r="T149" s="127">
        <v>0</v>
      </c>
      <c r="U149" s="127">
        <v>0</v>
      </c>
      <c r="V149" s="127">
        <v>0</v>
      </c>
      <c r="W149" s="127">
        <v>0</v>
      </c>
      <c r="X149" s="127">
        <v>0</v>
      </c>
      <c r="Y149" s="127">
        <v>0</v>
      </c>
      <c r="Z149" s="127">
        <v>1252.3900000000001</v>
      </c>
      <c r="AA149" s="127">
        <v>0</v>
      </c>
      <c r="AB149" s="127">
        <v>0</v>
      </c>
      <c r="AC149" s="127">
        <v>0</v>
      </c>
      <c r="AD149" s="127">
        <v>0</v>
      </c>
      <c r="AE149" s="127">
        <v>0</v>
      </c>
      <c r="AF149" s="128">
        <v>1252.3900000000001</v>
      </c>
      <c r="AG149" s="127">
        <v>4615.95</v>
      </c>
    </row>
    <row r="150" spans="1:33" ht="20.25" customHeight="1" x14ac:dyDescent="0.35">
      <c r="A150" s="145" t="s">
        <v>323</v>
      </c>
      <c r="B150" s="127">
        <v>5.91</v>
      </c>
      <c r="C150" s="127">
        <v>792.5</v>
      </c>
      <c r="D150" s="127">
        <v>1757.02</v>
      </c>
      <c r="E150" s="127">
        <v>232.36</v>
      </c>
      <c r="F150" s="127">
        <v>834.53</v>
      </c>
      <c r="G150" s="127">
        <v>86.04</v>
      </c>
      <c r="H150" s="127">
        <v>49.81</v>
      </c>
      <c r="I150" s="127">
        <v>2959.75</v>
      </c>
      <c r="J150" s="128">
        <v>3758.16</v>
      </c>
      <c r="K150" s="127">
        <v>0</v>
      </c>
      <c r="L150" s="127">
        <v>0</v>
      </c>
      <c r="M150" s="127">
        <v>0</v>
      </c>
      <c r="N150" s="127">
        <v>0</v>
      </c>
      <c r="O150" s="127">
        <v>0</v>
      </c>
      <c r="P150" s="127">
        <v>0</v>
      </c>
      <c r="Q150" s="127">
        <v>0</v>
      </c>
      <c r="R150" s="127">
        <v>0</v>
      </c>
      <c r="S150" s="127">
        <v>0</v>
      </c>
      <c r="T150" s="127">
        <v>0</v>
      </c>
      <c r="U150" s="127">
        <v>0</v>
      </c>
      <c r="V150" s="127">
        <v>0</v>
      </c>
      <c r="W150" s="127">
        <v>213.75</v>
      </c>
      <c r="X150" s="127">
        <v>0</v>
      </c>
      <c r="Y150" s="127">
        <v>0</v>
      </c>
      <c r="Z150" s="127">
        <v>1437.78</v>
      </c>
      <c r="AA150" s="127">
        <v>0</v>
      </c>
      <c r="AB150" s="127">
        <v>0</v>
      </c>
      <c r="AC150" s="127">
        <v>0</v>
      </c>
      <c r="AD150" s="127">
        <v>0</v>
      </c>
      <c r="AE150" s="127">
        <v>0</v>
      </c>
      <c r="AF150" s="128">
        <v>1651.54</v>
      </c>
      <c r="AG150" s="127">
        <v>5409.71</v>
      </c>
    </row>
    <row r="151" spans="1:33" ht="20.25" customHeight="1" x14ac:dyDescent="0.35">
      <c r="A151" s="145" t="s">
        <v>324</v>
      </c>
      <c r="B151" s="127">
        <v>19.57</v>
      </c>
      <c r="C151" s="127">
        <v>862.5</v>
      </c>
      <c r="D151" s="127">
        <v>2068.6799999999998</v>
      </c>
      <c r="E151" s="127">
        <v>486.21</v>
      </c>
      <c r="F151" s="127">
        <v>661.87</v>
      </c>
      <c r="G151" s="127">
        <v>82.63</v>
      </c>
      <c r="H151" s="127">
        <v>38.020000000000003</v>
      </c>
      <c r="I151" s="127">
        <v>3337.4</v>
      </c>
      <c r="J151" s="128">
        <v>4219.47</v>
      </c>
      <c r="K151" s="127">
        <v>0</v>
      </c>
      <c r="L151" s="127">
        <v>0</v>
      </c>
      <c r="M151" s="127">
        <v>0</v>
      </c>
      <c r="N151" s="127">
        <v>0</v>
      </c>
      <c r="O151" s="127">
        <v>0</v>
      </c>
      <c r="P151" s="127">
        <v>0</v>
      </c>
      <c r="Q151" s="127">
        <v>0</v>
      </c>
      <c r="R151" s="127">
        <v>0</v>
      </c>
      <c r="S151" s="127">
        <v>0</v>
      </c>
      <c r="T151" s="127">
        <v>0</v>
      </c>
      <c r="U151" s="127">
        <v>0</v>
      </c>
      <c r="V151" s="127">
        <v>0</v>
      </c>
      <c r="W151" s="127">
        <v>159.71</v>
      </c>
      <c r="X151" s="127">
        <v>0</v>
      </c>
      <c r="Y151" s="127">
        <v>0</v>
      </c>
      <c r="Z151" s="127">
        <v>1070.28</v>
      </c>
      <c r="AA151" s="127">
        <v>0</v>
      </c>
      <c r="AB151" s="127">
        <v>0</v>
      </c>
      <c r="AC151" s="127">
        <v>0</v>
      </c>
      <c r="AD151" s="127">
        <v>0</v>
      </c>
      <c r="AE151" s="127">
        <v>0</v>
      </c>
      <c r="AF151" s="128">
        <v>1229.99</v>
      </c>
      <c r="AG151" s="127">
        <v>5449.46</v>
      </c>
    </row>
    <row r="152" spans="1:33" ht="20.25" customHeight="1" x14ac:dyDescent="0.35">
      <c r="A152" s="145" t="s">
        <v>325</v>
      </c>
      <c r="B152" s="127">
        <v>11.83</v>
      </c>
      <c r="C152" s="127">
        <v>864.09</v>
      </c>
      <c r="D152" s="127">
        <v>2001.84</v>
      </c>
      <c r="E152" s="127">
        <v>441.47</v>
      </c>
      <c r="F152" s="127">
        <v>560.54</v>
      </c>
      <c r="G152" s="127">
        <v>67.209999999999994</v>
      </c>
      <c r="H152" s="127">
        <v>38.270000000000003</v>
      </c>
      <c r="I152" s="127">
        <v>3109.34</v>
      </c>
      <c r="J152" s="128">
        <v>3985.26</v>
      </c>
      <c r="K152" s="127">
        <v>0</v>
      </c>
      <c r="L152" s="127">
        <v>0</v>
      </c>
      <c r="M152" s="127">
        <v>0</v>
      </c>
      <c r="N152" s="127">
        <v>0</v>
      </c>
      <c r="O152" s="127">
        <v>0</v>
      </c>
      <c r="P152" s="127">
        <v>0</v>
      </c>
      <c r="Q152" s="127">
        <v>0</v>
      </c>
      <c r="R152" s="127">
        <v>0</v>
      </c>
      <c r="S152" s="127">
        <v>0</v>
      </c>
      <c r="T152" s="127">
        <v>0</v>
      </c>
      <c r="U152" s="127">
        <v>0</v>
      </c>
      <c r="V152" s="127">
        <v>0</v>
      </c>
      <c r="W152" s="127">
        <v>0</v>
      </c>
      <c r="X152" s="127">
        <v>0</v>
      </c>
      <c r="Y152" s="127">
        <v>0</v>
      </c>
      <c r="Z152" s="127">
        <v>1171.45</v>
      </c>
      <c r="AA152" s="127">
        <v>0</v>
      </c>
      <c r="AB152" s="127">
        <v>0</v>
      </c>
      <c r="AC152" s="127">
        <v>0</v>
      </c>
      <c r="AD152" s="127">
        <v>0</v>
      </c>
      <c r="AE152" s="127">
        <v>0</v>
      </c>
      <c r="AF152" s="128">
        <v>1171.45</v>
      </c>
      <c r="AG152" s="127">
        <v>5156.7</v>
      </c>
    </row>
    <row r="153" spans="1:33" ht="20.25" customHeight="1" x14ac:dyDescent="0.35">
      <c r="A153" s="145" t="s">
        <v>326</v>
      </c>
      <c r="B153" s="127">
        <v>0</v>
      </c>
      <c r="C153" s="127">
        <v>790.01</v>
      </c>
      <c r="D153" s="127">
        <v>1821.08</v>
      </c>
      <c r="E153" s="127">
        <v>490.46</v>
      </c>
      <c r="F153" s="127">
        <v>288.86</v>
      </c>
      <c r="G153" s="127">
        <v>90.96</v>
      </c>
      <c r="H153" s="127">
        <v>34.380000000000003</v>
      </c>
      <c r="I153" s="127">
        <v>2725.74</v>
      </c>
      <c r="J153" s="128">
        <v>3515.75</v>
      </c>
      <c r="K153" s="127">
        <v>0</v>
      </c>
      <c r="L153" s="127">
        <v>0</v>
      </c>
      <c r="M153" s="127">
        <v>0</v>
      </c>
      <c r="N153" s="127">
        <v>0</v>
      </c>
      <c r="O153" s="127">
        <v>0</v>
      </c>
      <c r="P153" s="127">
        <v>0</v>
      </c>
      <c r="Q153" s="127">
        <v>0</v>
      </c>
      <c r="R153" s="127">
        <v>0</v>
      </c>
      <c r="S153" s="127">
        <v>0</v>
      </c>
      <c r="T153" s="127">
        <v>0</v>
      </c>
      <c r="U153" s="127">
        <v>0</v>
      </c>
      <c r="V153" s="127">
        <v>0</v>
      </c>
      <c r="W153" s="127">
        <v>0</v>
      </c>
      <c r="X153" s="127">
        <v>0</v>
      </c>
      <c r="Y153" s="127">
        <v>0</v>
      </c>
      <c r="Z153" s="127">
        <v>1210.0999999999999</v>
      </c>
      <c r="AA153" s="127">
        <v>0</v>
      </c>
      <c r="AB153" s="127">
        <v>0</v>
      </c>
      <c r="AC153" s="127">
        <v>0</v>
      </c>
      <c r="AD153" s="127">
        <v>0</v>
      </c>
      <c r="AE153" s="127">
        <v>0</v>
      </c>
      <c r="AF153" s="128">
        <v>1210.0999999999999</v>
      </c>
      <c r="AG153" s="127">
        <v>4725.8500000000004</v>
      </c>
    </row>
    <row r="154" spans="1:33" ht="20.25" customHeight="1" x14ac:dyDescent="0.35">
      <c r="A154" s="145" t="s">
        <v>327</v>
      </c>
      <c r="B154" s="127">
        <v>0</v>
      </c>
      <c r="C154" s="127">
        <v>694.04</v>
      </c>
      <c r="D154" s="127">
        <v>1062.56</v>
      </c>
      <c r="E154" s="127">
        <v>469.59</v>
      </c>
      <c r="F154" s="127">
        <v>155.28</v>
      </c>
      <c r="G154" s="127">
        <v>86.84</v>
      </c>
      <c r="H154" s="127">
        <v>52.3</v>
      </c>
      <c r="I154" s="127">
        <v>1826.56</v>
      </c>
      <c r="J154" s="128">
        <v>2520.6</v>
      </c>
      <c r="K154" s="127">
        <v>42.93</v>
      </c>
      <c r="L154" s="127">
        <v>0</v>
      </c>
      <c r="M154" s="127">
        <v>0</v>
      </c>
      <c r="N154" s="127">
        <v>0</v>
      </c>
      <c r="O154" s="127">
        <v>0</v>
      </c>
      <c r="P154" s="127">
        <v>0</v>
      </c>
      <c r="Q154" s="127">
        <v>0</v>
      </c>
      <c r="R154" s="127">
        <v>0</v>
      </c>
      <c r="S154" s="127">
        <v>0</v>
      </c>
      <c r="T154" s="127">
        <v>0</v>
      </c>
      <c r="U154" s="127">
        <v>0</v>
      </c>
      <c r="V154" s="127">
        <v>0</v>
      </c>
      <c r="W154" s="127">
        <v>0</v>
      </c>
      <c r="X154" s="127">
        <v>0</v>
      </c>
      <c r="Y154" s="127">
        <v>0</v>
      </c>
      <c r="Z154" s="127">
        <v>1775.73</v>
      </c>
      <c r="AA154" s="127">
        <v>0</v>
      </c>
      <c r="AB154" s="127">
        <v>0</v>
      </c>
      <c r="AC154" s="127">
        <v>0</v>
      </c>
      <c r="AD154" s="127">
        <v>0</v>
      </c>
      <c r="AE154" s="127">
        <v>0</v>
      </c>
      <c r="AF154" s="128">
        <v>1818.65</v>
      </c>
      <c r="AG154" s="127">
        <v>4339.26</v>
      </c>
    </row>
    <row r="155" spans="1:33" ht="20.25" customHeight="1" x14ac:dyDescent="0.35">
      <c r="A155" s="145" t="s">
        <v>328</v>
      </c>
      <c r="B155" s="127">
        <v>11.25</v>
      </c>
      <c r="C155" s="127">
        <v>517.6</v>
      </c>
      <c r="D155" s="127">
        <v>1077.42</v>
      </c>
      <c r="E155" s="127">
        <v>466.1</v>
      </c>
      <c r="F155" s="127">
        <v>219.84</v>
      </c>
      <c r="G155" s="127">
        <v>83.01</v>
      </c>
      <c r="H155" s="127">
        <v>43.12</v>
      </c>
      <c r="I155" s="127">
        <v>1889.48</v>
      </c>
      <c r="J155" s="128">
        <v>2418.33</v>
      </c>
      <c r="K155" s="127">
        <v>0</v>
      </c>
      <c r="L155" s="127">
        <v>0</v>
      </c>
      <c r="M155" s="127">
        <v>0</v>
      </c>
      <c r="N155" s="127">
        <v>0</v>
      </c>
      <c r="O155" s="127">
        <v>0</v>
      </c>
      <c r="P155" s="127">
        <v>0</v>
      </c>
      <c r="Q155" s="127">
        <v>0</v>
      </c>
      <c r="R155" s="127">
        <v>0</v>
      </c>
      <c r="S155" s="127">
        <v>0</v>
      </c>
      <c r="T155" s="127">
        <v>0</v>
      </c>
      <c r="U155" s="127">
        <v>0</v>
      </c>
      <c r="V155" s="127">
        <v>4.12</v>
      </c>
      <c r="W155" s="127">
        <v>0</v>
      </c>
      <c r="X155" s="127">
        <v>0</v>
      </c>
      <c r="Y155" s="127">
        <v>0</v>
      </c>
      <c r="Z155" s="127">
        <v>1468.17</v>
      </c>
      <c r="AA155" s="127">
        <v>0</v>
      </c>
      <c r="AB155" s="127">
        <v>0</v>
      </c>
      <c r="AC155" s="127">
        <v>0</v>
      </c>
      <c r="AD155" s="127">
        <v>0</v>
      </c>
      <c r="AE155" s="127">
        <v>0</v>
      </c>
      <c r="AF155" s="128">
        <v>1472.29</v>
      </c>
      <c r="AG155" s="127">
        <v>3890.62</v>
      </c>
    </row>
    <row r="156" spans="1:33" ht="20.25" customHeight="1" x14ac:dyDescent="0.35">
      <c r="A156" s="145" t="s">
        <v>329</v>
      </c>
      <c r="B156" s="127">
        <v>0</v>
      </c>
      <c r="C156" s="127">
        <v>429.84</v>
      </c>
      <c r="D156" s="127">
        <v>969.32</v>
      </c>
      <c r="E156" s="127">
        <v>411.54</v>
      </c>
      <c r="F156" s="127">
        <v>88.05</v>
      </c>
      <c r="G156" s="127">
        <v>73.319999999999993</v>
      </c>
      <c r="H156" s="127">
        <v>31.79</v>
      </c>
      <c r="I156" s="127">
        <v>1574.02</v>
      </c>
      <c r="J156" s="128">
        <v>2003.86</v>
      </c>
      <c r="K156" s="127">
        <v>30.2</v>
      </c>
      <c r="L156" s="127">
        <v>0</v>
      </c>
      <c r="M156" s="127">
        <v>0</v>
      </c>
      <c r="N156" s="127">
        <v>0</v>
      </c>
      <c r="O156" s="127">
        <v>0</v>
      </c>
      <c r="P156" s="127">
        <v>0</v>
      </c>
      <c r="Q156" s="127">
        <v>0</v>
      </c>
      <c r="R156" s="127">
        <v>0</v>
      </c>
      <c r="S156" s="127">
        <v>0</v>
      </c>
      <c r="T156" s="127">
        <v>0</v>
      </c>
      <c r="U156" s="127">
        <v>0</v>
      </c>
      <c r="V156" s="127">
        <v>7.85</v>
      </c>
      <c r="W156" s="127">
        <v>0</v>
      </c>
      <c r="X156" s="127">
        <v>0</v>
      </c>
      <c r="Y156" s="127">
        <v>0</v>
      </c>
      <c r="Z156" s="127">
        <v>1098.0999999999999</v>
      </c>
      <c r="AA156" s="127">
        <v>0</v>
      </c>
      <c r="AB156" s="127">
        <v>0</v>
      </c>
      <c r="AC156" s="127">
        <v>0</v>
      </c>
      <c r="AD156" s="127">
        <v>0</v>
      </c>
      <c r="AE156" s="127">
        <v>0</v>
      </c>
      <c r="AF156" s="128">
        <v>1136.1500000000001</v>
      </c>
      <c r="AG156" s="127">
        <v>3140.02</v>
      </c>
    </row>
    <row r="157" spans="1:33" ht="20.25" customHeight="1" x14ac:dyDescent="0.35">
      <c r="A157" s="145" t="s">
        <v>330</v>
      </c>
      <c r="B157" s="127">
        <v>0</v>
      </c>
      <c r="C157" s="127">
        <v>447.9</v>
      </c>
      <c r="D157" s="127">
        <v>1440.77</v>
      </c>
      <c r="E157" s="127">
        <v>482.37</v>
      </c>
      <c r="F157" s="127">
        <v>123.23</v>
      </c>
      <c r="G157" s="127">
        <v>81.92</v>
      </c>
      <c r="H157" s="127">
        <v>56.06</v>
      </c>
      <c r="I157" s="127">
        <v>2184.36</v>
      </c>
      <c r="J157" s="128">
        <v>2632.26</v>
      </c>
      <c r="K157" s="127">
        <v>47.96</v>
      </c>
      <c r="L157" s="127">
        <v>0</v>
      </c>
      <c r="M157" s="127">
        <v>0</v>
      </c>
      <c r="N157" s="127">
        <v>0</v>
      </c>
      <c r="O157" s="127">
        <v>0</v>
      </c>
      <c r="P157" s="127">
        <v>0</v>
      </c>
      <c r="Q157" s="127">
        <v>0</v>
      </c>
      <c r="R157" s="127">
        <v>0</v>
      </c>
      <c r="S157" s="127">
        <v>0</v>
      </c>
      <c r="T157" s="127">
        <v>0</v>
      </c>
      <c r="U157" s="127">
        <v>0</v>
      </c>
      <c r="V157" s="127">
        <v>30.56</v>
      </c>
      <c r="W157" s="127">
        <v>0</v>
      </c>
      <c r="X157" s="127">
        <v>0</v>
      </c>
      <c r="Y157" s="127">
        <v>0</v>
      </c>
      <c r="Z157" s="127">
        <v>682.71</v>
      </c>
      <c r="AA157" s="127">
        <v>0</v>
      </c>
      <c r="AB157" s="127">
        <v>0</v>
      </c>
      <c r="AC157" s="127">
        <v>0</v>
      </c>
      <c r="AD157" s="127">
        <v>0</v>
      </c>
      <c r="AE157" s="127">
        <v>0</v>
      </c>
      <c r="AF157" s="128">
        <v>761.23</v>
      </c>
      <c r="AG157" s="127">
        <v>3393.49</v>
      </c>
    </row>
    <row r="158" spans="1:33" ht="20.25" customHeight="1" x14ac:dyDescent="0.35">
      <c r="A158" s="145" t="s">
        <v>331</v>
      </c>
      <c r="B158" s="127">
        <v>0</v>
      </c>
      <c r="C158" s="127">
        <v>340.28</v>
      </c>
      <c r="D158" s="127">
        <v>559.4</v>
      </c>
      <c r="E158" s="127">
        <v>325.86</v>
      </c>
      <c r="F158" s="127">
        <v>91.79</v>
      </c>
      <c r="G158" s="127">
        <v>86.82</v>
      </c>
      <c r="H158" s="127">
        <v>41.31</v>
      </c>
      <c r="I158" s="127">
        <v>1105.18</v>
      </c>
      <c r="J158" s="128">
        <v>1445.46</v>
      </c>
      <c r="K158" s="127">
        <v>0</v>
      </c>
      <c r="L158" s="127">
        <v>0</v>
      </c>
      <c r="M158" s="127">
        <v>0</v>
      </c>
      <c r="N158" s="127">
        <v>0</v>
      </c>
      <c r="O158" s="127">
        <v>0</v>
      </c>
      <c r="P158" s="127">
        <v>0</v>
      </c>
      <c r="Q158" s="127">
        <v>0</v>
      </c>
      <c r="R158" s="127">
        <v>0</v>
      </c>
      <c r="S158" s="127">
        <v>0</v>
      </c>
      <c r="T158" s="127">
        <v>0</v>
      </c>
      <c r="U158" s="127">
        <v>0</v>
      </c>
      <c r="V158" s="127">
        <v>0</v>
      </c>
      <c r="W158" s="127">
        <v>0</v>
      </c>
      <c r="X158" s="127">
        <v>0</v>
      </c>
      <c r="Y158" s="127">
        <v>0</v>
      </c>
      <c r="Z158" s="127">
        <v>1760.05</v>
      </c>
      <c r="AA158" s="127">
        <v>0</v>
      </c>
      <c r="AB158" s="127">
        <v>0</v>
      </c>
      <c r="AC158" s="127">
        <v>0</v>
      </c>
      <c r="AD158" s="127">
        <v>0</v>
      </c>
      <c r="AE158" s="127">
        <v>0</v>
      </c>
      <c r="AF158" s="128">
        <v>1760.05</v>
      </c>
      <c r="AG158" s="127">
        <v>3205.51</v>
      </c>
    </row>
    <row r="159" spans="1:33" ht="20.25" customHeight="1" x14ac:dyDescent="0.35">
      <c r="A159" s="145" t="s">
        <v>332</v>
      </c>
      <c r="B159" s="127">
        <v>5.97</v>
      </c>
      <c r="C159" s="127">
        <v>179.77</v>
      </c>
      <c r="D159" s="127">
        <v>1036.58</v>
      </c>
      <c r="E159" s="127">
        <v>244.66</v>
      </c>
      <c r="F159" s="127">
        <v>0.46</v>
      </c>
      <c r="G159" s="127">
        <v>83.31</v>
      </c>
      <c r="H159" s="127">
        <v>21.14</v>
      </c>
      <c r="I159" s="127">
        <v>1386.16</v>
      </c>
      <c r="J159" s="128">
        <v>1571.9</v>
      </c>
      <c r="K159" s="127">
        <v>0</v>
      </c>
      <c r="L159" s="127">
        <v>0</v>
      </c>
      <c r="M159" s="127">
        <v>0</v>
      </c>
      <c r="N159" s="127">
        <v>0</v>
      </c>
      <c r="O159" s="127">
        <v>0</v>
      </c>
      <c r="P159" s="127">
        <v>0</v>
      </c>
      <c r="Q159" s="127">
        <v>0</v>
      </c>
      <c r="R159" s="127">
        <v>13.33</v>
      </c>
      <c r="S159" s="127">
        <v>0</v>
      </c>
      <c r="T159" s="127">
        <v>0</v>
      </c>
      <c r="U159" s="127">
        <v>0</v>
      </c>
      <c r="V159" s="127">
        <v>1.21</v>
      </c>
      <c r="W159" s="127">
        <v>0</v>
      </c>
      <c r="X159" s="127">
        <v>0</v>
      </c>
      <c r="Y159" s="127">
        <v>0</v>
      </c>
      <c r="Z159" s="127">
        <v>707.12</v>
      </c>
      <c r="AA159" s="127">
        <v>0</v>
      </c>
      <c r="AB159" s="127">
        <v>0</v>
      </c>
      <c r="AC159" s="127">
        <v>0</v>
      </c>
      <c r="AD159" s="127">
        <v>0</v>
      </c>
      <c r="AE159" s="127">
        <v>0</v>
      </c>
      <c r="AF159" s="128">
        <v>721.65</v>
      </c>
      <c r="AG159" s="127">
        <v>2293.5500000000002</v>
      </c>
    </row>
    <row r="160" spans="1:33" ht="20.25" customHeight="1" x14ac:dyDescent="0.35">
      <c r="A160" s="145" t="s">
        <v>333</v>
      </c>
      <c r="B160" s="127">
        <v>310.99</v>
      </c>
      <c r="C160" s="127">
        <v>556.62</v>
      </c>
      <c r="D160" s="127">
        <v>1818.61</v>
      </c>
      <c r="E160" s="127">
        <v>403.5</v>
      </c>
      <c r="F160" s="127">
        <v>410.61</v>
      </c>
      <c r="G160" s="127">
        <v>73.92</v>
      </c>
      <c r="H160" s="127">
        <v>43.84</v>
      </c>
      <c r="I160" s="127">
        <v>2750.49</v>
      </c>
      <c r="J160" s="128">
        <v>3618.1</v>
      </c>
      <c r="K160" s="127">
        <v>0</v>
      </c>
      <c r="L160" s="127">
        <v>0</v>
      </c>
      <c r="M160" s="127">
        <v>0</v>
      </c>
      <c r="N160" s="127">
        <v>0</v>
      </c>
      <c r="O160" s="127">
        <v>0</v>
      </c>
      <c r="P160" s="127">
        <v>0</v>
      </c>
      <c r="Q160" s="127">
        <v>0</v>
      </c>
      <c r="R160" s="127">
        <v>0</v>
      </c>
      <c r="S160" s="127">
        <v>0</v>
      </c>
      <c r="T160" s="127">
        <v>0</v>
      </c>
      <c r="U160" s="127">
        <v>0</v>
      </c>
      <c r="V160" s="127">
        <v>0</v>
      </c>
      <c r="W160" s="127">
        <v>0</v>
      </c>
      <c r="X160" s="127">
        <v>0</v>
      </c>
      <c r="Y160" s="127">
        <v>0</v>
      </c>
      <c r="Z160" s="127">
        <v>453.75</v>
      </c>
      <c r="AA160" s="127">
        <v>0</v>
      </c>
      <c r="AB160" s="127">
        <v>0</v>
      </c>
      <c r="AC160" s="127">
        <v>0</v>
      </c>
      <c r="AD160" s="127">
        <v>0</v>
      </c>
      <c r="AE160" s="127">
        <v>0</v>
      </c>
      <c r="AF160" s="128">
        <v>453.75</v>
      </c>
      <c r="AG160" s="127">
        <v>4071.84</v>
      </c>
    </row>
    <row r="161" spans="1:33" ht="20.25" customHeight="1" x14ac:dyDescent="0.35">
      <c r="A161" s="145" t="s">
        <v>334</v>
      </c>
      <c r="B161" s="127">
        <v>533.63</v>
      </c>
      <c r="C161" s="127">
        <v>697.08</v>
      </c>
      <c r="D161" s="127">
        <v>2017.9</v>
      </c>
      <c r="E161" s="127">
        <v>311.86</v>
      </c>
      <c r="F161" s="127">
        <v>491.67</v>
      </c>
      <c r="G161" s="127">
        <v>85.28</v>
      </c>
      <c r="H161" s="127">
        <v>40.04</v>
      </c>
      <c r="I161" s="127">
        <v>2946.75</v>
      </c>
      <c r="J161" s="128">
        <v>4177.46</v>
      </c>
      <c r="K161" s="127">
        <v>0</v>
      </c>
      <c r="L161" s="127">
        <v>0</v>
      </c>
      <c r="M161" s="127">
        <v>0</v>
      </c>
      <c r="N161" s="127">
        <v>0</v>
      </c>
      <c r="O161" s="127">
        <v>0</v>
      </c>
      <c r="P161" s="127">
        <v>0</v>
      </c>
      <c r="Q161" s="127">
        <v>0</v>
      </c>
      <c r="R161" s="127">
        <v>0</v>
      </c>
      <c r="S161" s="127">
        <v>0</v>
      </c>
      <c r="T161" s="127">
        <v>0</v>
      </c>
      <c r="U161" s="127">
        <v>0</v>
      </c>
      <c r="V161" s="127">
        <v>0</v>
      </c>
      <c r="W161" s="127">
        <v>0</v>
      </c>
      <c r="X161" s="127">
        <v>0</v>
      </c>
      <c r="Y161" s="127">
        <v>0</v>
      </c>
      <c r="Z161" s="127">
        <v>852.67</v>
      </c>
      <c r="AA161" s="127">
        <v>0</v>
      </c>
      <c r="AB161" s="127">
        <v>0</v>
      </c>
      <c r="AC161" s="127">
        <v>0</v>
      </c>
      <c r="AD161" s="127">
        <v>0</v>
      </c>
      <c r="AE161" s="127">
        <v>0</v>
      </c>
      <c r="AF161" s="128">
        <v>852.67</v>
      </c>
      <c r="AG161" s="127">
        <v>5030.1400000000003</v>
      </c>
    </row>
    <row r="162" spans="1:33" ht="20.25" customHeight="1" x14ac:dyDescent="0.35">
      <c r="A162" s="145" t="s">
        <v>335</v>
      </c>
      <c r="B162" s="127">
        <v>416.77</v>
      </c>
      <c r="C162" s="127">
        <v>917.07</v>
      </c>
      <c r="D162" s="127">
        <v>2046.45</v>
      </c>
      <c r="E162" s="127">
        <v>550.6</v>
      </c>
      <c r="F162" s="127">
        <v>734.76</v>
      </c>
      <c r="G162" s="127">
        <v>84.44</v>
      </c>
      <c r="H162" s="127">
        <v>36.9</v>
      </c>
      <c r="I162" s="127">
        <v>3453.15</v>
      </c>
      <c r="J162" s="128">
        <v>4786.99</v>
      </c>
      <c r="K162" s="127">
        <v>0</v>
      </c>
      <c r="L162" s="127">
        <v>0</v>
      </c>
      <c r="M162" s="127">
        <v>0</v>
      </c>
      <c r="N162" s="127">
        <v>0</v>
      </c>
      <c r="O162" s="127">
        <v>0</v>
      </c>
      <c r="P162" s="127">
        <v>0</v>
      </c>
      <c r="Q162" s="127">
        <v>0</v>
      </c>
      <c r="R162" s="127">
        <v>0</v>
      </c>
      <c r="S162" s="127">
        <v>0</v>
      </c>
      <c r="T162" s="127">
        <v>0</v>
      </c>
      <c r="U162" s="127">
        <v>0</v>
      </c>
      <c r="V162" s="127">
        <v>0</v>
      </c>
      <c r="W162" s="127">
        <v>0</v>
      </c>
      <c r="X162" s="127">
        <v>0</v>
      </c>
      <c r="Y162" s="127">
        <v>0</v>
      </c>
      <c r="Z162" s="127">
        <v>1232.3699999999999</v>
      </c>
      <c r="AA162" s="127">
        <v>0</v>
      </c>
      <c r="AB162" s="127">
        <v>0</v>
      </c>
      <c r="AC162" s="127">
        <v>0</v>
      </c>
      <c r="AD162" s="127">
        <v>0</v>
      </c>
      <c r="AE162" s="127">
        <v>0</v>
      </c>
      <c r="AF162" s="128">
        <v>1232.3699999999999</v>
      </c>
      <c r="AG162" s="127">
        <v>6019.36</v>
      </c>
    </row>
    <row r="163" spans="1:33" ht="20.25" customHeight="1" x14ac:dyDescent="0.35">
      <c r="A163" s="145" t="s">
        <v>336</v>
      </c>
      <c r="B163" s="127">
        <v>417.46</v>
      </c>
      <c r="C163" s="127">
        <v>967.33</v>
      </c>
      <c r="D163" s="127">
        <v>2061.71</v>
      </c>
      <c r="E163" s="127">
        <v>542.64</v>
      </c>
      <c r="F163" s="127">
        <v>739.73</v>
      </c>
      <c r="G163" s="127">
        <v>83.59</v>
      </c>
      <c r="H163" s="127">
        <v>33.5</v>
      </c>
      <c r="I163" s="127">
        <v>3461.19</v>
      </c>
      <c r="J163" s="128">
        <v>4845.9799999999996</v>
      </c>
      <c r="K163" s="127">
        <v>0</v>
      </c>
      <c r="L163" s="127">
        <v>0</v>
      </c>
      <c r="M163" s="127">
        <v>0</v>
      </c>
      <c r="N163" s="127">
        <v>0</v>
      </c>
      <c r="O163" s="127">
        <v>0</v>
      </c>
      <c r="P163" s="127">
        <v>0</v>
      </c>
      <c r="Q163" s="127">
        <v>0</v>
      </c>
      <c r="R163" s="127">
        <v>0</v>
      </c>
      <c r="S163" s="127">
        <v>0</v>
      </c>
      <c r="T163" s="127">
        <v>0</v>
      </c>
      <c r="U163" s="127">
        <v>0</v>
      </c>
      <c r="V163" s="127">
        <v>0</v>
      </c>
      <c r="W163" s="127">
        <v>0</v>
      </c>
      <c r="X163" s="127">
        <v>0</v>
      </c>
      <c r="Y163" s="127">
        <v>0</v>
      </c>
      <c r="Z163" s="127">
        <v>660.32</v>
      </c>
      <c r="AA163" s="127">
        <v>0</v>
      </c>
      <c r="AB163" s="127">
        <v>0</v>
      </c>
      <c r="AC163" s="127">
        <v>0</v>
      </c>
      <c r="AD163" s="127">
        <v>0</v>
      </c>
      <c r="AE163" s="127">
        <v>0</v>
      </c>
      <c r="AF163" s="128">
        <v>660.32</v>
      </c>
      <c r="AG163" s="127">
        <v>5506.3</v>
      </c>
    </row>
    <row r="164" spans="1:33" ht="20.25" customHeight="1" x14ac:dyDescent="0.35">
      <c r="A164" s="145" t="s">
        <v>337</v>
      </c>
      <c r="B164" s="127">
        <v>510.05</v>
      </c>
      <c r="C164" s="127">
        <v>936.07</v>
      </c>
      <c r="D164" s="127">
        <v>1879.81</v>
      </c>
      <c r="E164" s="127">
        <v>506.51</v>
      </c>
      <c r="F164" s="127">
        <v>587.52</v>
      </c>
      <c r="G164" s="127">
        <v>71.13</v>
      </c>
      <c r="H164" s="127">
        <v>20.23</v>
      </c>
      <c r="I164" s="127">
        <v>3065.19</v>
      </c>
      <c r="J164" s="128">
        <v>4511.3100000000004</v>
      </c>
      <c r="K164" s="127">
        <v>50.19</v>
      </c>
      <c r="L164" s="127">
        <v>0</v>
      </c>
      <c r="M164" s="127">
        <v>0</v>
      </c>
      <c r="N164" s="127">
        <v>0</v>
      </c>
      <c r="O164" s="127">
        <v>0</v>
      </c>
      <c r="P164" s="127">
        <v>0</v>
      </c>
      <c r="Q164" s="127">
        <v>0</v>
      </c>
      <c r="R164" s="127">
        <v>19.21</v>
      </c>
      <c r="S164" s="127">
        <v>0</v>
      </c>
      <c r="T164" s="127">
        <v>0</v>
      </c>
      <c r="U164" s="127">
        <v>0</v>
      </c>
      <c r="V164" s="127">
        <v>0</v>
      </c>
      <c r="W164" s="127">
        <v>0</v>
      </c>
      <c r="X164" s="127">
        <v>0</v>
      </c>
      <c r="Y164" s="127">
        <v>0</v>
      </c>
      <c r="Z164" s="127">
        <v>369.5</v>
      </c>
      <c r="AA164" s="127">
        <v>0</v>
      </c>
      <c r="AB164" s="127">
        <v>0</v>
      </c>
      <c r="AC164" s="127">
        <v>0</v>
      </c>
      <c r="AD164" s="127">
        <v>0</v>
      </c>
      <c r="AE164" s="127">
        <v>0</v>
      </c>
      <c r="AF164" s="128">
        <v>438.89</v>
      </c>
      <c r="AG164" s="127">
        <v>4950.21</v>
      </c>
    </row>
    <row r="165" spans="1:33" ht="20.25" customHeight="1" x14ac:dyDescent="0.35">
      <c r="A165" s="145" t="s">
        <v>338</v>
      </c>
      <c r="B165" s="127">
        <v>1683.41</v>
      </c>
      <c r="C165" s="127">
        <v>954.15</v>
      </c>
      <c r="D165" s="127">
        <v>1993</v>
      </c>
      <c r="E165" s="127">
        <v>497.68</v>
      </c>
      <c r="F165" s="127">
        <v>720.76</v>
      </c>
      <c r="G165" s="127">
        <v>85.53</v>
      </c>
      <c r="H165" s="127">
        <v>24.7</v>
      </c>
      <c r="I165" s="127">
        <v>3321.67</v>
      </c>
      <c r="J165" s="128">
        <v>5959.23</v>
      </c>
      <c r="K165" s="127">
        <v>117.54</v>
      </c>
      <c r="L165" s="127">
        <v>0</v>
      </c>
      <c r="M165" s="127">
        <v>0</v>
      </c>
      <c r="N165" s="127">
        <v>0</v>
      </c>
      <c r="O165" s="127">
        <v>0</v>
      </c>
      <c r="P165" s="127">
        <v>0</v>
      </c>
      <c r="Q165" s="127">
        <v>0</v>
      </c>
      <c r="R165" s="127">
        <v>50.43</v>
      </c>
      <c r="S165" s="127">
        <v>0</v>
      </c>
      <c r="T165" s="127">
        <v>0</v>
      </c>
      <c r="U165" s="127">
        <v>0</v>
      </c>
      <c r="V165" s="127">
        <v>0</v>
      </c>
      <c r="W165" s="127">
        <v>0</v>
      </c>
      <c r="X165" s="127">
        <v>0</v>
      </c>
      <c r="Y165" s="127">
        <v>0</v>
      </c>
      <c r="Z165" s="127">
        <v>229.5</v>
      </c>
      <c r="AA165" s="127">
        <v>0</v>
      </c>
      <c r="AB165" s="127">
        <v>0</v>
      </c>
      <c r="AC165" s="127">
        <v>0</v>
      </c>
      <c r="AD165" s="127">
        <v>0</v>
      </c>
      <c r="AE165" s="127">
        <v>0</v>
      </c>
      <c r="AF165" s="128">
        <v>397.48</v>
      </c>
      <c r="AG165" s="127">
        <v>6356.7</v>
      </c>
    </row>
    <row r="166" spans="1:33" ht="20.25" customHeight="1" x14ac:dyDescent="0.35">
      <c r="A166" s="145" t="s">
        <v>339</v>
      </c>
      <c r="B166" s="127">
        <v>144.85</v>
      </c>
      <c r="C166" s="127">
        <v>657.15</v>
      </c>
      <c r="D166" s="127">
        <v>1731.26</v>
      </c>
      <c r="E166" s="127">
        <v>578.34</v>
      </c>
      <c r="F166" s="127">
        <v>491.14</v>
      </c>
      <c r="G166" s="127">
        <v>78.819999999999993</v>
      </c>
      <c r="H166" s="127">
        <v>21.34</v>
      </c>
      <c r="I166" s="127">
        <v>2900.9</v>
      </c>
      <c r="J166" s="128">
        <v>3702.9</v>
      </c>
      <c r="K166" s="127">
        <v>9.9600000000000009</v>
      </c>
      <c r="L166" s="127">
        <v>0</v>
      </c>
      <c r="M166" s="127">
        <v>0</v>
      </c>
      <c r="N166" s="127">
        <v>0</v>
      </c>
      <c r="O166" s="127">
        <v>0</v>
      </c>
      <c r="P166" s="127">
        <v>0</v>
      </c>
      <c r="Q166" s="127">
        <v>0</v>
      </c>
      <c r="R166" s="127">
        <v>0</v>
      </c>
      <c r="S166" s="127">
        <v>0</v>
      </c>
      <c r="T166" s="127">
        <v>0</v>
      </c>
      <c r="U166" s="127">
        <v>0</v>
      </c>
      <c r="V166" s="127">
        <v>0</v>
      </c>
      <c r="W166" s="127">
        <v>0</v>
      </c>
      <c r="X166" s="127">
        <v>0</v>
      </c>
      <c r="Y166" s="127">
        <v>0</v>
      </c>
      <c r="Z166" s="127">
        <v>1157.52</v>
      </c>
      <c r="AA166" s="127">
        <v>0</v>
      </c>
      <c r="AB166" s="127">
        <v>0</v>
      </c>
      <c r="AC166" s="127">
        <v>2.5099999999999998</v>
      </c>
      <c r="AD166" s="127">
        <v>0</v>
      </c>
      <c r="AE166" s="127">
        <v>0</v>
      </c>
      <c r="AF166" s="128">
        <v>1169.99</v>
      </c>
      <c r="AG166" s="127">
        <v>4872.8999999999996</v>
      </c>
    </row>
    <row r="167" spans="1:33" ht="20.25" customHeight="1" x14ac:dyDescent="0.35">
      <c r="A167" s="145" t="s">
        <v>340</v>
      </c>
      <c r="B167" s="127">
        <v>1.99</v>
      </c>
      <c r="C167" s="127">
        <v>548.58000000000004</v>
      </c>
      <c r="D167" s="127">
        <v>852.1</v>
      </c>
      <c r="E167" s="127">
        <v>562.76</v>
      </c>
      <c r="F167" s="127">
        <v>130.88999999999999</v>
      </c>
      <c r="G167" s="127">
        <v>78.86</v>
      </c>
      <c r="H167" s="127">
        <v>18.71</v>
      </c>
      <c r="I167" s="127">
        <v>1643.33</v>
      </c>
      <c r="J167" s="128">
        <v>2193.9</v>
      </c>
      <c r="K167" s="127">
        <v>42.98</v>
      </c>
      <c r="L167" s="127">
        <v>0</v>
      </c>
      <c r="M167" s="127">
        <v>0</v>
      </c>
      <c r="N167" s="127">
        <v>0</v>
      </c>
      <c r="O167" s="127">
        <v>0</v>
      </c>
      <c r="P167" s="127">
        <v>0</v>
      </c>
      <c r="Q167" s="127">
        <v>0</v>
      </c>
      <c r="R167" s="127">
        <v>0</v>
      </c>
      <c r="S167" s="127">
        <v>0</v>
      </c>
      <c r="T167" s="127">
        <v>0</v>
      </c>
      <c r="U167" s="127">
        <v>0</v>
      </c>
      <c r="V167" s="127">
        <v>0</v>
      </c>
      <c r="W167" s="127">
        <v>0</v>
      </c>
      <c r="X167" s="127">
        <v>0</v>
      </c>
      <c r="Y167" s="127">
        <v>0</v>
      </c>
      <c r="Z167" s="127">
        <v>1409.65</v>
      </c>
      <c r="AA167" s="127">
        <v>0</v>
      </c>
      <c r="AB167" s="127">
        <v>0</v>
      </c>
      <c r="AC167" s="127">
        <v>7.27</v>
      </c>
      <c r="AD167" s="127">
        <v>0</v>
      </c>
      <c r="AE167" s="127">
        <v>0</v>
      </c>
      <c r="AF167" s="128">
        <v>1459.9</v>
      </c>
      <c r="AG167" s="127">
        <v>3653.79</v>
      </c>
    </row>
    <row r="168" spans="1:33" ht="20.25" customHeight="1" x14ac:dyDescent="0.35">
      <c r="A168" s="145" t="s">
        <v>341</v>
      </c>
      <c r="B168" s="127">
        <v>0</v>
      </c>
      <c r="C168" s="127">
        <v>272.05</v>
      </c>
      <c r="D168" s="127">
        <v>913.71</v>
      </c>
      <c r="E168" s="127">
        <v>562.9</v>
      </c>
      <c r="F168" s="127">
        <v>221.35</v>
      </c>
      <c r="G168" s="127">
        <v>80.19</v>
      </c>
      <c r="H168" s="127">
        <v>14.87</v>
      </c>
      <c r="I168" s="127">
        <v>1793.01</v>
      </c>
      <c r="J168" s="128">
        <v>2065.06</v>
      </c>
      <c r="K168" s="127">
        <v>57.52</v>
      </c>
      <c r="L168" s="127">
        <v>0</v>
      </c>
      <c r="M168" s="127">
        <v>0</v>
      </c>
      <c r="N168" s="127">
        <v>0</v>
      </c>
      <c r="O168" s="127">
        <v>0</v>
      </c>
      <c r="P168" s="127">
        <v>0</v>
      </c>
      <c r="Q168" s="127">
        <v>0</v>
      </c>
      <c r="R168" s="127">
        <v>0</v>
      </c>
      <c r="S168" s="127">
        <v>0</v>
      </c>
      <c r="T168" s="127">
        <v>0</v>
      </c>
      <c r="U168" s="127">
        <v>0</v>
      </c>
      <c r="V168" s="127">
        <v>0</v>
      </c>
      <c r="W168" s="127">
        <v>0</v>
      </c>
      <c r="X168" s="127">
        <v>0</v>
      </c>
      <c r="Y168" s="127">
        <v>0</v>
      </c>
      <c r="Z168" s="127">
        <v>1359.84</v>
      </c>
      <c r="AA168" s="127">
        <v>0</v>
      </c>
      <c r="AB168" s="127">
        <v>0</v>
      </c>
      <c r="AC168" s="127">
        <v>5.76</v>
      </c>
      <c r="AD168" s="127">
        <v>0</v>
      </c>
      <c r="AE168" s="127">
        <v>0</v>
      </c>
      <c r="AF168" s="128">
        <v>1423.12</v>
      </c>
      <c r="AG168" s="127">
        <v>3488.19</v>
      </c>
    </row>
    <row r="169" spans="1:33" ht="20.25" customHeight="1" x14ac:dyDescent="0.35">
      <c r="A169" s="145" t="s">
        <v>342</v>
      </c>
      <c r="B169" s="127">
        <v>0</v>
      </c>
      <c r="C169" s="127">
        <v>366.5</v>
      </c>
      <c r="D169" s="127">
        <v>750.47</v>
      </c>
      <c r="E169" s="127">
        <v>592.26</v>
      </c>
      <c r="F169" s="127">
        <v>121.1</v>
      </c>
      <c r="G169" s="127">
        <v>76.2</v>
      </c>
      <c r="H169" s="127">
        <v>10.199999999999999</v>
      </c>
      <c r="I169" s="127">
        <v>1550.23</v>
      </c>
      <c r="J169" s="128">
        <v>1916.73</v>
      </c>
      <c r="K169" s="127">
        <v>30.98</v>
      </c>
      <c r="L169" s="127">
        <v>0</v>
      </c>
      <c r="M169" s="127">
        <v>0</v>
      </c>
      <c r="N169" s="127">
        <v>0</v>
      </c>
      <c r="O169" s="127">
        <v>0</v>
      </c>
      <c r="P169" s="127">
        <v>0</v>
      </c>
      <c r="Q169" s="127">
        <v>0</v>
      </c>
      <c r="R169" s="127">
        <v>0</v>
      </c>
      <c r="S169" s="127">
        <v>0</v>
      </c>
      <c r="T169" s="127">
        <v>0</v>
      </c>
      <c r="U169" s="127">
        <v>0</v>
      </c>
      <c r="V169" s="127">
        <v>0</v>
      </c>
      <c r="W169" s="127">
        <v>0</v>
      </c>
      <c r="X169" s="127">
        <v>0</v>
      </c>
      <c r="Y169" s="127">
        <v>0</v>
      </c>
      <c r="Z169" s="127">
        <v>706.85</v>
      </c>
      <c r="AA169" s="127">
        <v>0</v>
      </c>
      <c r="AB169" s="127">
        <v>0</v>
      </c>
      <c r="AC169" s="127">
        <v>0</v>
      </c>
      <c r="AD169" s="127">
        <v>0</v>
      </c>
      <c r="AE169" s="127">
        <v>0</v>
      </c>
      <c r="AF169" s="128">
        <v>737.83</v>
      </c>
      <c r="AG169" s="127">
        <v>2654.56</v>
      </c>
    </row>
    <row r="170" spans="1:33" ht="20.25" customHeight="1" x14ac:dyDescent="0.35">
      <c r="A170" s="145" t="s">
        <v>343</v>
      </c>
      <c r="B170" s="127">
        <v>21.52</v>
      </c>
      <c r="C170" s="127">
        <v>318.83</v>
      </c>
      <c r="D170" s="127">
        <v>513.72</v>
      </c>
      <c r="E170" s="127">
        <v>535.76</v>
      </c>
      <c r="F170" s="127">
        <v>178.97</v>
      </c>
      <c r="G170" s="127">
        <v>46.65</v>
      </c>
      <c r="H170" s="127">
        <v>0.01</v>
      </c>
      <c r="I170" s="127">
        <v>1275.1099999999999</v>
      </c>
      <c r="J170" s="128">
        <v>1615.4599999999998</v>
      </c>
      <c r="K170" s="127">
        <v>85.46</v>
      </c>
      <c r="L170" s="127">
        <v>0</v>
      </c>
      <c r="M170" s="127">
        <v>0</v>
      </c>
      <c r="N170" s="127">
        <v>0</v>
      </c>
      <c r="O170" s="127">
        <v>0</v>
      </c>
      <c r="P170" s="127">
        <v>0</v>
      </c>
      <c r="Q170" s="127">
        <v>0</v>
      </c>
      <c r="R170" s="127">
        <v>0</v>
      </c>
      <c r="S170" s="127">
        <v>0</v>
      </c>
      <c r="T170" s="127">
        <v>0</v>
      </c>
      <c r="U170" s="127">
        <v>0</v>
      </c>
      <c r="V170" s="127">
        <v>0</v>
      </c>
      <c r="W170" s="127">
        <v>8.7899999999999991</v>
      </c>
      <c r="X170" s="127">
        <v>0</v>
      </c>
      <c r="Y170" s="127">
        <v>0</v>
      </c>
      <c r="Z170" s="127">
        <v>498.09</v>
      </c>
      <c r="AA170" s="127">
        <v>0</v>
      </c>
      <c r="AB170" s="127">
        <v>0</v>
      </c>
      <c r="AC170" s="127">
        <v>4</v>
      </c>
      <c r="AD170" s="127">
        <v>0</v>
      </c>
      <c r="AE170" s="127">
        <v>0</v>
      </c>
      <c r="AF170" s="128">
        <v>596.33000000000004</v>
      </c>
      <c r="AG170" s="127">
        <v>2211.8000000000002</v>
      </c>
    </row>
    <row r="171" spans="1:33" ht="20.25" customHeight="1" x14ac:dyDescent="0.35">
      <c r="A171" s="145" t="s">
        <v>344</v>
      </c>
      <c r="B171" s="127">
        <v>4.0599999999999996</v>
      </c>
      <c r="C171" s="127">
        <v>295.18</v>
      </c>
      <c r="D171" s="127">
        <v>839.81</v>
      </c>
      <c r="E171" s="127">
        <v>571.16999999999996</v>
      </c>
      <c r="F171" s="127">
        <v>93.49</v>
      </c>
      <c r="G171" s="127">
        <v>70.38</v>
      </c>
      <c r="H171" s="127">
        <v>14.99</v>
      </c>
      <c r="I171" s="127">
        <v>1589.85</v>
      </c>
      <c r="J171" s="128">
        <v>1889.09</v>
      </c>
      <c r="K171" s="127">
        <v>18.100000000000001</v>
      </c>
      <c r="L171" s="127">
        <v>0</v>
      </c>
      <c r="M171" s="127">
        <v>0</v>
      </c>
      <c r="N171" s="127">
        <v>0</v>
      </c>
      <c r="O171" s="127">
        <v>0</v>
      </c>
      <c r="P171" s="127">
        <v>0</v>
      </c>
      <c r="Q171" s="127">
        <v>0</v>
      </c>
      <c r="R171" s="127">
        <v>0</v>
      </c>
      <c r="S171" s="127">
        <v>0</v>
      </c>
      <c r="T171" s="127">
        <v>0</v>
      </c>
      <c r="U171" s="127">
        <v>0</v>
      </c>
      <c r="V171" s="127">
        <v>0</v>
      </c>
      <c r="W171" s="127">
        <v>71.42</v>
      </c>
      <c r="X171" s="127">
        <v>0</v>
      </c>
      <c r="Y171" s="127">
        <v>0</v>
      </c>
      <c r="Z171" s="127">
        <v>356.1</v>
      </c>
      <c r="AA171" s="127">
        <v>0</v>
      </c>
      <c r="AB171" s="127">
        <v>0</v>
      </c>
      <c r="AC171" s="127">
        <v>0</v>
      </c>
      <c r="AD171" s="127">
        <v>0</v>
      </c>
      <c r="AE171" s="127">
        <v>0</v>
      </c>
      <c r="AF171" s="128">
        <v>445.63</v>
      </c>
      <c r="AG171" s="127">
        <v>2334.71</v>
      </c>
    </row>
    <row r="172" spans="1:33" ht="20.25" customHeight="1" x14ac:dyDescent="0.35">
      <c r="A172" s="145" t="s">
        <v>345</v>
      </c>
      <c r="B172" s="127">
        <v>7.81</v>
      </c>
      <c r="C172" s="127">
        <v>405.07</v>
      </c>
      <c r="D172" s="127">
        <v>1408.74</v>
      </c>
      <c r="E172" s="127">
        <v>550</v>
      </c>
      <c r="F172" s="127">
        <v>122.03</v>
      </c>
      <c r="G172" s="127">
        <v>80.650000000000006</v>
      </c>
      <c r="H172" s="127">
        <v>22.11</v>
      </c>
      <c r="I172" s="127">
        <v>2183.52</v>
      </c>
      <c r="J172" s="128">
        <v>2596.4</v>
      </c>
      <c r="K172" s="127">
        <v>0</v>
      </c>
      <c r="L172" s="127">
        <v>0</v>
      </c>
      <c r="M172" s="127">
        <v>0</v>
      </c>
      <c r="N172" s="127">
        <v>0</v>
      </c>
      <c r="O172" s="127">
        <v>0</v>
      </c>
      <c r="P172" s="127">
        <v>0</v>
      </c>
      <c r="Q172" s="127">
        <v>0</v>
      </c>
      <c r="R172" s="127">
        <v>0</v>
      </c>
      <c r="S172" s="127">
        <v>0</v>
      </c>
      <c r="T172" s="127">
        <v>0</v>
      </c>
      <c r="U172" s="127">
        <v>0</v>
      </c>
      <c r="V172" s="127">
        <v>0</v>
      </c>
      <c r="W172" s="127">
        <v>17.670000000000002</v>
      </c>
      <c r="X172" s="127">
        <v>0</v>
      </c>
      <c r="Y172" s="127">
        <v>0</v>
      </c>
      <c r="Z172" s="127">
        <v>635.5</v>
      </c>
      <c r="AA172" s="127">
        <v>0</v>
      </c>
      <c r="AB172" s="127">
        <v>0</v>
      </c>
      <c r="AC172" s="127">
        <v>21.97</v>
      </c>
      <c r="AD172" s="127">
        <v>0</v>
      </c>
      <c r="AE172" s="127">
        <v>0</v>
      </c>
      <c r="AF172" s="128">
        <v>675.13</v>
      </c>
      <c r="AG172" s="127">
        <v>3271.53</v>
      </c>
    </row>
    <row r="173" spans="1:33" ht="20.25" customHeight="1" x14ac:dyDescent="0.35">
      <c r="A173" s="145" t="s">
        <v>346</v>
      </c>
      <c r="B173" s="127">
        <v>262.92</v>
      </c>
      <c r="C173" s="127">
        <v>906.87</v>
      </c>
      <c r="D173" s="127">
        <v>1802.79</v>
      </c>
      <c r="E173" s="127">
        <v>573.87</v>
      </c>
      <c r="F173" s="127">
        <v>423.38</v>
      </c>
      <c r="G173" s="127">
        <v>77.3</v>
      </c>
      <c r="H173" s="127">
        <v>8.7100000000000009</v>
      </c>
      <c r="I173" s="127">
        <v>2886.05</v>
      </c>
      <c r="J173" s="128">
        <v>4055.84</v>
      </c>
      <c r="K173" s="127">
        <v>0</v>
      </c>
      <c r="L173" s="127">
        <v>0</v>
      </c>
      <c r="M173" s="127">
        <v>0</v>
      </c>
      <c r="N173" s="127">
        <v>0</v>
      </c>
      <c r="O173" s="127">
        <v>0</v>
      </c>
      <c r="P173" s="127">
        <v>0</v>
      </c>
      <c r="Q173" s="127">
        <v>0</v>
      </c>
      <c r="R173" s="127">
        <v>0</v>
      </c>
      <c r="S173" s="127">
        <v>0</v>
      </c>
      <c r="T173" s="127">
        <v>0</v>
      </c>
      <c r="U173" s="127">
        <v>0</v>
      </c>
      <c r="V173" s="127">
        <v>0</v>
      </c>
      <c r="W173" s="127">
        <v>0</v>
      </c>
      <c r="X173" s="127">
        <v>0</v>
      </c>
      <c r="Y173" s="127">
        <v>0</v>
      </c>
      <c r="Z173" s="127">
        <v>984.39</v>
      </c>
      <c r="AA173" s="127">
        <v>0</v>
      </c>
      <c r="AB173" s="127">
        <v>0</v>
      </c>
      <c r="AC173" s="127">
        <v>59.47</v>
      </c>
      <c r="AD173" s="127">
        <v>0</v>
      </c>
      <c r="AE173" s="127">
        <v>0</v>
      </c>
      <c r="AF173" s="128">
        <v>1043.8599999999999</v>
      </c>
      <c r="AG173" s="127">
        <v>5099.6899999999996</v>
      </c>
    </row>
    <row r="174" spans="1:33" ht="20.25" customHeight="1" x14ac:dyDescent="0.35">
      <c r="A174" s="145" t="s">
        <v>347</v>
      </c>
      <c r="B174" s="127">
        <v>253.09</v>
      </c>
      <c r="C174" s="127">
        <v>970.16</v>
      </c>
      <c r="D174" s="127">
        <v>2066.1</v>
      </c>
      <c r="E174" s="127">
        <v>599.38</v>
      </c>
      <c r="F174" s="127">
        <v>548.85</v>
      </c>
      <c r="G174" s="127">
        <v>82.08</v>
      </c>
      <c r="H174" s="127">
        <v>20.05</v>
      </c>
      <c r="I174" s="127">
        <v>3316.45</v>
      </c>
      <c r="J174" s="128">
        <v>4539.7</v>
      </c>
      <c r="K174" s="127">
        <v>0</v>
      </c>
      <c r="L174" s="127">
        <v>0</v>
      </c>
      <c r="M174" s="127">
        <v>0</v>
      </c>
      <c r="N174" s="127">
        <v>0</v>
      </c>
      <c r="O174" s="127">
        <v>0</v>
      </c>
      <c r="P174" s="127">
        <v>0</v>
      </c>
      <c r="Q174" s="127">
        <v>0</v>
      </c>
      <c r="R174" s="127">
        <v>0</v>
      </c>
      <c r="S174" s="127">
        <v>0</v>
      </c>
      <c r="T174" s="127">
        <v>0</v>
      </c>
      <c r="U174" s="127">
        <v>0</v>
      </c>
      <c r="V174" s="127">
        <v>0</v>
      </c>
      <c r="W174" s="127">
        <v>0</v>
      </c>
      <c r="X174" s="127">
        <v>0</v>
      </c>
      <c r="Y174" s="127">
        <v>0</v>
      </c>
      <c r="Z174" s="127">
        <v>369.06</v>
      </c>
      <c r="AA174" s="127">
        <v>0</v>
      </c>
      <c r="AB174" s="127">
        <v>0</v>
      </c>
      <c r="AC174" s="127">
        <v>0</v>
      </c>
      <c r="AD174" s="127">
        <v>0</v>
      </c>
      <c r="AE174" s="127">
        <v>0</v>
      </c>
      <c r="AF174" s="128">
        <v>369.06</v>
      </c>
      <c r="AG174" s="127">
        <v>4908.75</v>
      </c>
    </row>
    <row r="175" spans="1:33" ht="20.25" customHeight="1" x14ac:dyDescent="0.35">
      <c r="A175" s="145" t="s">
        <v>348</v>
      </c>
      <c r="B175" s="127">
        <v>192.4</v>
      </c>
      <c r="C175" s="127">
        <v>1099.3</v>
      </c>
      <c r="D175" s="127">
        <v>2170.67</v>
      </c>
      <c r="E175" s="127">
        <v>564.55999999999995</v>
      </c>
      <c r="F175" s="127">
        <v>383.42</v>
      </c>
      <c r="G175" s="127">
        <v>63.19</v>
      </c>
      <c r="H175" s="127">
        <v>19.899999999999999</v>
      </c>
      <c r="I175" s="127">
        <v>3201.75</v>
      </c>
      <c r="J175" s="128">
        <v>4493.45</v>
      </c>
      <c r="K175" s="127">
        <v>122.54</v>
      </c>
      <c r="L175" s="127">
        <v>0</v>
      </c>
      <c r="M175" s="127">
        <v>0</v>
      </c>
      <c r="N175" s="127">
        <v>0</v>
      </c>
      <c r="O175" s="127">
        <v>0</v>
      </c>
      <c r="P175" s="127">
        <v>0</v>
      </c>
      <c r="Q175" s="127">
        <v>0</v>
      </c>
      <c r="R175" s="127">
        <v>0</v>
      </c>
      <c r="S175" s="127">
        <v>0</v>
      </c>
      <c r="T175" s="127">
        <v>0</v>
      </c>
      <c r="U175" s="127">
        <v>0</v>
      </c>
      <c r="V175" s="127">
        <v>0</v>
      </c>
      <c r="W175" s="127">
        <v>0</v>
      </c>
      <c r="X175" s="127">
        <v>0</v>
      </c>
      <c r="Y175" s="127">
        <v>0</v>
      </c>
      <c r="Z175" s="127">
        <v>205.33</v>
      </c>
      <c r="AA175" s="127">
        <v>0</v>
      </c>
      <c r="AB175" s="127">
        <v>0</v>
      </c>
      <c r="AC175" s="127">
        <v>0</v>
      </c>
      <c r="AD175" s="127">
        <v>0</v>
      </c>
      <c r="AE175" s="127">
        <v>0</v>
      </c>
      <c r="AF175" s="128">
        <v>327.87</v>
      </c>
      <c r="AG175" s="127">
        <v>4821.32</v>
      </c>
    </row>
    <row r="176" spans="1:33" ht="20.25" customHeight="1" x14ac:dyDescent="0.35">
      <c r="A176" s="145" t="s">
        <v>349</v>
      </c>
      <c r="B176" s="127">
        <v>34.56</v>
      </c>
      <c r="C176" s="127">
        <v>903.83</v>
      </c>
      <c r="D176" s="127">
        <v>1911.82</v>
      </c>
      <c r="E176" s="127">
        <v>549.62</v>
      </c>
      <c r="F176" s="127">
        <v>358.89</v>
      </c>
      <c r="G176" s="127">
        <v>72.77</v>
      </c>
      <c r="H176" s="127">
        <v>27.96</v>
      </c>
      <c r="I176" s="127">
        <v>2921.06</v>
      </c>
      <c r="J176" s="128">
        <v>3859.45</v>
      </c>
      <c r="K176" s="127">
        <v>0</v>
      </c>
      <c r="L176" s="127">
        <v>0</v>
      </c>
      <c r="M176" s="127">
        <v>0</v>
      </c>
      <c r="N176" s="127">
        <v>0</v>
      </c>
      <c r="O176" s="127">
        <v>0</v>
      </c>
      <c r="P176" s="127">
        <v>0</v>
      </c>
      <c r="Q176" s="127">
        <v>0</v>
      </c>
      <c r="R176" s="127">
        <v>0</v>
      </c>
      <c r="S176" s="127">
        <v>0</v>
      </c>
      <c r="T176" s="127">
        <v>0</v>
      </c>
      <c r="U176" s="127">
        <v>0</v>
      </c>
      <c r="V176" s="127">
        <v>0</v>
      </c>
      <c r="W176" s="127">
        <v>0</v>
      </c>
      <c r="X176" s="127">
        <v>0</v>
      </c>
      <c r="Y176" s="127">
        <v>0</v>
      </c>
      <c r="Z176" s="127">
        <v>301.67</v>
      </c>
      <c r="AA176" s="127">
        <v>0</v>
      </c>
      <c r="AB176" s="127">
        <v>0</v>
      </c>
      <c r="AC176" s="127">
        <v>46.69</v>
      </c>
      <c r="AD176" s="127">
        <v>0</v>
      </c>
      <c r="AE176" s="127">
        <v>0</v>
      </c>
      <c r="AF176" s="128">
        <v>348.36</v>
      </c>
      <c r="AG176" s="127">
        <v>4207.8100000000004</v>
      </c>
    </row>
    <row r="177" spans="1:33" ht="20.25" customHeight="1" x14ac:dyDescent="0.35">
      <c r="A177" s="145" t="s">
        <v>350</v>
      </c>
      <c r="B177" s="127">
        <v>69.95</v>
      </c>
      <c r="C177" s="127">
        <v>783.86</v>
      </c>
      <c r="D177" s="127">
        <v>1789.02</v>
      </c>
      <c r="E177" s="127">
        <v>630.71</v>
      </c>
      <c r="F177" s="127">
        <v>213.92</v>
      </c>
      <c r="G177" s="127">
        <v>78.06</v>
      </c>
      <c r="H177" s="127">
        <v>28.2</v>
      </c>
      <c r="I177" s="127">
        <v>2739.91</v>
      </c>
      <c r="J177" s="128">
        <v>3593.72</v>
      </c>
      <c r="K177" s="127">
        <v>84.7</v>
      </c>
      <c r="L177" s="127">
        <v>0</v>
      </c>
      <c r="M177" s="127">
        <v>0</v>
      </c>
      <c r="N177" s="127">
        <v>0</v>
      </c>
      <c r="O177" s="127">
        <v>0</v>
      </c>
      <c r="P177" s="127">
        <v>0</v>
      </c>
      <c r="Q177" s="127">
        <v>0</v>
      </c>
      <c r="R177" s="127">
        <v>0</v>
      </c>
      <c r="S177" s="127">
        <v>0</v>
      </c>
      <c r="T177" s="127">
        <v>0</v>
      </c>
      <c r="U177" s="127">
        <v>0</v>
      </c>
      <c r="V177" s="127">
        <v>0</v>
      </c>
      <c r="W177" s="127">
        <v>0</v>
      </c>
      <c r="X177" s="127">
        <v>0</v>
      </c>
      <c r="Y177" s="127">
        <v>0</v>
      </c>
      <c r="Z177" s="127">
        <v>362.71</v>
      </c>
      <c r="AA177" s="127">
        <v>0</v>
      </c>
      <c r="AB177" s="127">
        <v>0</v>
      </c>
      <c r="AC177" s="127">
        <v>61.16</v>
      </c>
      <c r="AD177" s="127">
        <v>0</v>
      </c>
      <c r="AE177" s="127">
        <v>0</v>
      </c>
      <c r="AF177" s="128">
        <v>508.57</v>
      </c>
      <c r="AG177" s="127">
        <v>4102.3</v>
      </c>
    </row>
    <row r="178" spans="1:33" ht="20.25" customHeight="1" x14ac:dyDescent="0.35">
      <c r="A178" s="145" t="s">
        <v>351</v>
      </c>
      <c r="B178" s="127">
        <v>0</v>
      </c>
      <c r="C178" s="127">
        <v>674.72</v>
      </c>
      <c r="D178" s="127">
        <v>816.36</v>
      </c>
      <c r="E178" s="127">
        <v>590.55999999999995</v>
      </c>
      <c r="F178" s="127">
        <v>35.65</v>
      </c>
      <c r="G178" s="127">
        <v>72.2</v>
      </c>
      <c r="H178" s="127">
        <v>42.97</v>
      </c>
      <c r="I178" s="127">
        <v>1557.75</v>
      </c>
      <c r="J178" s="128">
        <v>2232.4700000000003</v>
      </c>
      <c r="K178" s="127">
        <v>0</v>
      </c>
      <c r="L178" s="127">
        <v>0</v>
      </c>
      <c r="M178" s="127">
        <v>0</v>
      </c>
      <c r="N178" s="127">
        <v>0</v>
      </c>
      <c r="O178" s="127">
        <v>0</v>
      </c>
      <c r="P178" s="127">
        <v>0</v>
      </c>
      <c r="Q178" s="127">
        <v>0</v>
      </c>
      <c r="R178" s="127">
        <v>0</v>
      </c>
      <c r="S178" s="127">
        <v>0</v>
      </c>
      <c r="T178" s="127">
        <v>0</v>
      </c>
      <c r="U178" s="127">
        <v>0</v>
      </c>
      <c r="V178" s="127">
        <v>0</v>
      </c>
      <c r="W178" s="127">
        <v>0</v>
      </c>
      <c r="X178" s="127">
        <v>0</v>
      </c>
      <c r="Y178" s="127">
        <v>0</v>
      </c>
      <c r="Z178" s="127">
        <v>1159</v>
      </c>
      <c r="AA178" s="127">
        <v>0</v>
      </c>
      <c r="AB178" s="127">
        <v>0</v>
      </c>
      <c r="AC178" s="127">
        <v>0</v>
      </c>
      <c r="AD178" s="127">
        <v>0</v>
      </c>
      <c r="AE178" s="127">
        <v>0</v>
      </c>
      <c r="AF178" s="128">
        <v>1159</v>
      </c>
      <c r="AG178" s="127">
        <v>3391.47</v>
      </c>
    </row>
    <row r="179" spans="1:33" ht="20.25" customHeight="1" x14ac:dyDescent="0.35">
      <c r="A179" s="145" t="s">
        <v>352</v>
      </c>
      <c r="B179" s="127">
        <v>0</v>
      </c>
      <c r="C179" s="127">
        <v>329.73</v>
      </c>
      <c r="D179" s="127">
        <v>646.92999999999995</v>
      </c>
      <c r="E179" s="127">
        <v>613.27</v>
      </c>
      <c r="F179" s="127">
        <v>2.54</v>
      </c>
      <c r="G179" s="127">
        <v>78.760000000000005</v>
      </c>
      <c r="H179" s="127">
        <v>22.6</v>
      </c>
      <c r="I179" s="127">
        <v>1364.1</v>
      </c>
      <c r="J179" s="128">
        <v>1693.83</v>
      </c>
      <c r="K179" s="127">
        <v>0</v>
      </c>
      <c r="L179" s="127">
        <v>0</v>
      </c>
      <c r="M179" s="127">
        <v>0</v>
      </c>
      <c r="N179" s="127">
        <v>0</v>
      </c>
      <c r="O179" s="127">
        <v>0</v>
      </c>
      <c r="P179" s="127">
        <v>0</v>
      </c>
      <c r="Q179" s="127">
        <v>0</v>
      </c>
      <c r="R179" s="127">
        <v>0</v>
      </c>
      <c r="S179" s="127">
        <v>0</v>
      </c>
      <c r="T179" s="127">
        <v>0</v>
      </c>
      <c r="U179" s="127">
        <v>0</v>
      </c>
      <c r="V179" s="127">
        <v>0</v>
      </c>
      <c r="W179" s="127">
        <v>0</v>
      </c>
      <c r="X179" s="127">
        <v>0</v>
      </c>
      <c r="Y179" s="127">
        <v>0</v>
      </c>
      <c r="Z179" s="127">
        <v>1532.03</v>
      </c>
      <c r="AA179" s="127">
        <v>0</v>
      </c>
      <c r="AB179" s="127">
        <v>0</v>
      </c>
      <c r="AC179" s="127">
        <v>0</v>
      </c>
      <c r="AD179" s="127">
        <v>0</v>
      </c>
      <c r="AE179" s="127">
        <v>0</v>
      </c>
      <c r="AF179" s="128">
        <v>1532.03</v>
      </c>
      <c r="AG179" s="127">
        <v>3225.86</v>
      </c>
    </row>
    <row r="180" spans="1:33" ht="20.25" customHeight="1" x14ac:dyDescent="0.35">
      <c r="A180" s="145" t="s">
        <v>353</v>
      </c>
      <c r="B180" s="127">
        <v>0</v>
      </c>
      <c r="C180" s="127">
        <v>369.26</v>
      </c>
      <c r="D180" s="127">
        <v>536.02</v>
      </c>
      <c r="E180" s="127">
        <v>601.47</v>
      </c>
      <c r="F180" s="127">
        <v>143.75</v>
      </c>
      <c r="G180" s="127">
        <v>72.459999999999994</v>
      </c>
      <c r="H180" s="127">
        <v>30.27</v>
      </c>
      <c r="I180" s="127">
        <v>1383.98</v>
      </c>
      <c r="J180" s="128">
        <v>1753.24</v>
      </c>
      <c r="K180" s="127">
        <v>0</v>
      </c>
      <c r="L180" s="127">
        <v>0</v>
      </c>
      <c r="M180" s="127">
        <v>0</v>
      </c>
      <c r="N180" s="127">
        <v>0</v>
      </c>
      <c r="O180" s="127">
        <v>0</v>
      </c>
      <c r="P180" s="127">
        <v>0</v>
      </c>
      <c r="Q180" s="127">
        <v>0</v>
      </c>
      <c r="R180" s="127">
        <v>0</v>
      </c>
      <c r="S180" s="127">
        <v>0</v>
      </c>
      <c r="T180" s="127">
        <v>0</v>
      </c>
      <c r="U180" s="127">
        <v>0</v>
      </c>
      <c r="V180" s="127">
        <v>0</v>
      </c>
      <c r="W180" s="127">
        <v>0</v>
      </c>
      <c r="X180" s="127">
        <v>0</v>
      </c>
      <c r="Y180" s="127">
        <v>0</v>
      </c>
      <c r="Z180" s="127">
        <v>1337.71</v>
      </c>
      <c r="AA180" s="127">
        <v>0</v>
      </c>
      <c r="AB180" s="127">
        <v>0</v>
      </c>
      <c r="AC180" s="127">
        <v>0</v>
      </c>
      <c r="AD180" s="127">
        <v>0</v>
      </c>
      <c r="AE180" s="127">
        <v>0</v>
      </c>
      <c r="AF180" s="128">
        <v>1337.71</v>
      </c>
      <c r="AG180" s="127">
        <v>3090.95</v>
      </c>
    </row>
    <row r="181" spans="1:33" ht="20.25" customHeight="1" x14ac:dyDescent="0.35">
      <c r="A181" s="145" t="s">
        <v>354</v>
      </c>
      <c r="B181" s="127">
        <v>0</v>
      </c>
      <c r="C181" s="127">
        <v>223.27</v>
      </c>
      <c r="D181" s="127">
        <v>482.65</v>
      </c>
      <c r="E181" s="127">
        <v>633.80999999999995</v>
      </c>
      <c r="F181" s="127">
        <v>23.23</v>
      </c>
      <c r="G181" s="127">
        <v>72.28</v>
      </c>
      <c r="H181" s="127">
        <v>20.91</v>
      </c>
      <c r="I181" s="127">
        <v>1232.8800000000001</v>
      </c>
      <c r="J181" s="128">
        <v>1456.15</v>
      </c>
      <c r="K181" s="127">
        <v>83.9</v>
      </c>
      <c r="L181" s="127">
        <v>0</v>
      </c>
      <c r="M181" s="127">
        <v>0</v>
      </c>
      <c r="N181" s="127">
        <v>0</v>
      </c>
      <c r="O181" s="127">
        <v>0</v>
      </c>
      <c r="P181" s="127">
        <v>0</v>
      </c>
      <c r="Q181" s="127">
        <v>0</v>
      </c>
      <c r="R181" s="127">
        <v>0</v>
      </c>
      <c r="S181" s="127">
        <v>0</v>
      </c>
      <c r="T181" s="127">
        <v>0</v>
      </c>
      <c r="U181" s="127">
        <v>0</v>
      </c>
      <c r="V181" s="127">
        <v>0</v>
      </c>
      <c r="W181" s="127">
        <v>0</v>
      </c>
      <c r="X181" s="127">
        <v>0</v>
      </c>
      <c r="Y181" s="127">
        <v>0</v>
      </c>
      <c r="Z181" s="127">
        <v>1370.99</v>
      </c>
      <c r="AA181" s="127">
        <v>0</v>
      </c>
      <c r="AB181" s="127">
        <v>0</v>
      </c>
      <c r="AC181" s="127">
        <v>0</v>
      </c>
      <c r="AD181" s="127">
        <v>0</v>
      </c>
      <c r="AE181" s="127">
        <v>0</v>
      </c>
      <c r="AF181" s="128">
        <v>1454.89</v>
      </c>
      <c r="AG181" s="127">
        <v>2911.05</v>
      </c>
    </row>
    <row r="182" spans="1:33" ht="20.25" customHeight="1" x14ac:dyDescent="0.35">
      <c r="A182" s="145" t="s">
        <v>355</v>
      </c>
      <c r="B182" s="127">
        <v>0</v>
      </c>
      <c r="C182" s="127">
        <v>191.93</v>
      </c>
      <c r="D182" s="127">
        <v>517.28</v>
      </c>
      <c r="E182" s="127">
        <v>426.05</v>
      </c>
      <c r="F182" s="127">
        <v>27.49</v>
      </c>
      <c r="G182" s="127">
        <v>70.78</v>
      </c>
      <c r="H182" s="127">
        <v>8.42</v>
      </c>
      <c r="I182" s="127">
        <v>1050.01</v>
      </c>
      <c r="J182" s="128">
        <v>1241.94</v>
      </c>
      <c r="K182" s="127">
        <v>0</v>
      </c>
      <c r="L182" s="127">
        <v>0</v>
      </c>
      <c r="M182" s="127">
        <v>0</v>
      </c>
      <c r="N182" s="127">
        <v>0</v>
      </c>
      <c r="O182" s="127">
        <v>0</v>
      </c>
      <c r="P182" s="127">
        <v>0</v>
      </c>
      <c r="Q182" s="127">
        <v>0</v>
      </c>
      <c r="R182" s="127">
        <v>0</v>
      </c>
      <c r="S182" s="127">
        <v>0</v>
      </c>
      <c r="T182" s="127">
        <v>0</v>
      </c>
      <c r="U182" s="127">
        <v>0</v>
      </c>
      <c r="V182" s="127">
        <v>0</v>
      </c>
      <c r="W182" s="127">
        <v>0</v>
      </c>
      <c r="X182" s="127">
        <v>0</v>
      </c>
      <c r="Y182" s="127">
        <v>0</v>
      </c>
      <c r="Z182" s="127">
        <v>1379.29</v>
      </c>
      <c r="AA182" s="127">
        <v>0</v>
      </c>
      <c r="AB182" s="127">
        <v>0</v>
      </c>
      <c r="AC182" s="127">
        <v>0</v>
      </c>
      <c r="AD182" s="127">
        <v>0</v>
      </c>
      <c r="AE182" s="127">
        <v>0</v>
      </c>
      <c r="AF182" s="128">
        <v>1379.29</v>
      </c>
      <c r="AG182" s="127">
        <v>2621.23</v>
      </c>
    </row>
    <row r="183" spans="1:33" ht="20.25" customHeight="1" x14ac:dyDescent="0.35">
      <c r="A183" s="145" t="s">
        <v>356</v>
      </c>
      <c r="B183" s="127">
        <v>0</v>
      </c>
      <c r="C183" s="127">
        <v>429.95</v>
      </c>
      <c r="D183" s="127">
        <v>748.28</v>
      </c>
      <c r="E183" s="127">
        <v>572.57000000000005</v>
      </c>
      <c r="F183" s="127">
        <v>35.65</v>
      </c>
      <c r="G183" s="127">
        <v>35.24</v>
      </c>
      <c r="H183" s="127">
        <v>20.39</v>
      </c>
      <c r="I183" s="127">
        <v>1412.14</v>
      </c>
      <c r="J183" s="128">
        <v>1842.0900000000001</v>
      </c>
      <c r="K183" s="127">
        <v>16.829999999999998</v>
      </c>
      <c r="L183" s="127">
        <v>0</v>
      </c>
      <c r="M183" s="127">
        <v>0</v>
      </c>
      <c r="N183" s="127">
        <v>0</v>
      </c>
      <c r="O183" s="127">
        <v>0</v>
      </c>
      <c r="P183" s="127">
        <v>0</v>
      </c>
      <c r="Q183" s="127">
        <v>0</v>
      </c>
      <c r="R183" s="127">
        <v>0</v>
      </c>
      <c r="S183" s="127">
        <v>0</v>
      </c>
      <c r="T183" s="127">
        <v>0</v>
      </c>
      <c r="U183" s="127">
        <v>0</v>
      </c>
      <c r="V183" s="127">
        <v>43.86</v>
      </c>
      <c r="W183" s="127">
        <v>0</v>
      </c>
      <c r="X183" s="127">
        <v>0</v>
      </c>
      <c r="Y183" s="127">
        <v>0</v>
      </c>
      <c r="Z183" s="127">
        <v>765.31</v>
      </c>
      <c r="AA183" s="127">
        <v>0</v>
      </c>
      <c r="AB183" s="127">
        <v>0</v>
      </c>
      <c r="AC183" s="127">
        <v>20.78</v>
      </c>
      <c r="AD183" s="127">
        <v>0</v>
      </c>
      <c r="AE183" s="127">
        <v>0</v>
      </c>
      <c r="AF183" s="128">
        <v>846.77</v>
      </c>
      <c r="AG183" s="127">
        <v>2688.86</v>
      </c>
    </row>
    <row r="184" spans="1:33" ht="20.25" customHeight="1" x14ac:dyDescent="0.35">
      <c r="A184" s="145" t="s">
        <v>357</v>
      </c>
      <c r="B184" s="127">
        <v>0</v>
      </c>
      <c r="C184" s="127">
        <v>392.57</v>
      </c>
      <c r="D184" s="127">
        <v>1838.89</v>
      </c>
      <c r="E184" s="127">
        <v>596.73</v>
      </c>
      <c r="F184" s="127">
        <v>100.31</v>
      </c>
      <c r="G184" s="127">
        <v>67.97</v>
      </c>
      <c r="H184" s="127">
        <v>10.51</v>
      </c>
      <c r="I184" s="127">
        <v>2614.41</v>
      </c>
      <c r="J184" s="128">
        <v>3006.98</v>
      </c>
      <c r="K184" s="127">
        <v>54.82</v>
      </c>
      <c r="L184" s="127">
        <v>0</v>
      </c>
      <c r="M184" s="127">
        <v>0</v>
      </c>
      <c r="N184" s="127">
        <v>0</v>
      </c>
      <c r="O184" s="127">
        <v>0</v>
      </c>
      <c r="P184" s="127">
        <v>0</v>
      </c>
      <c r="Q184" s="127">
        <v>0</v>
      </c>
      <c r="R184" s="127">
        <v>0</v>
      </c>
      <c r="S184" s="127">
        <v>0</v>
      </c>
      <c r="T184" s="127">
        <v>0</v>
      </c>
      <c r="U184" s="127">
        <v>0</v>
      </c>
      <c r="V184" s="127">
        <v>5.26</v>
      </c>
      <c r="W184" s="127">
        <v>0</v>
      </c>
      <c r="X184" s="127">
        <v>0</v>
      </c>
      <c r="Y184" s="127">
        <v>0</v>
      </c>
      <c r="Z184" s="127">
        <v>327.72</v>
      </c>
      <c r="AA184" s="127">
        <v>0</v>
      </c>
      <c r="AB184" s="127">
        <v>0</v>
      </c>
      <c r="AC184" s="127">
        <v>32.35</v>
      </c>
      <c r="AD184" s="127">
        <v>0</v>
      </c>
      <c r="AE184" s="127">
        <v>0</v>
      </c>
      <c r="AF184" s="128">
        <v>420.15</v>
      </c>
      <c r="AG184" s="127">
        <v>3427.13</v>
      </c>
    </row>
    <row r="185" spans="1:33" ht="20.25" customHeight="1" x14ac:dyDescent="0.35">
      <c r="A185" s="145" t="s">
        <v>358</v>
      </c>
      <c r="B185" s="127">
        <v>32.049999999999997</v>
      </c>
      <c r="C185" s="127">
        <v>455.49</v>
      </c>
      <c r="D185" s="127">
        <v>1967.3</v>
      </c>
      <c r="E185" s="127">
        <v>582.61</v>
      </c>
      <c r="F185" s="127">
        <v>107.99</v>
      </c>
      <c r="G185" s="127">
        <v>63.71</v>
      </c>
      <c r="H185" s="127">
        <v>0</v>
      </c>
      <c r="I185" s="127">
        <v>2721.61</v>
      </c>
      <c r="J185" s="128">
        <v>3209.15</v>
      </c>
      <c r="K185" s="127">
        <v>163.72999999999999</v>
      </c>
      <c r="L185" s="127">
        <v>0</v>
      </c>
      <c r="M185" s="127">
        <v>0</v>
      </c>
      <c r="N185" s="127">
        <v>0</v>
      </c>
      <c r="O185" s="127">
        <v>0</v>
      </c>
      <c r="P185" s="127">
        <v>0</v>
      </c>
      <c r="Q185" s="127">
        <v>0</v>
      </c>
      <c r="R185" s="127">
        <v>0</v>
      </c>
      <c r="S185" s="127">
        <v>0</v>
      </c>
      <c r="T185" s="127">
        <v>0</v>
      </c>
      <c r="U185" s="127">
        <v>0</v>
      </c>
      <c r="V185" s="127">
        <v>0</v>
      </c>
      <c r="W185" s="127">
        <v>0</v>
      </c>
      <c r="X185" s="127">
        <v>0</v>
      </c>
      <c r="Y185" s="127">
        <v>0</v>
      </c>
      <c r="Z185" s="127">
        <v>763.71</v>
      </c>
      <c r="AA185" s="127">
        <v>0</v>
      </c>
      <c r="AB185" s="127">
        <v>0</v>
      </c>
      <c r="AC185" s="127">
        <v>63.33</v>
      </c>
      <c r="AD185" s="127">
        <v>0</v>
      </c>
      <c r="AE185" s="127">
        <v>0</v>
      </c>
      <c r="AF185" s="128">
        <v>990.77</v>
      </c>
      <c r="AG185" s="127">
        <v>4199.91</v>
      </c>
    </row>
    <row r="186" spans="1:33" ht="20.25" customHeight="1" x14ac:dyDescent="0.35">
      <c r="A186" s="145" t="s">
        <v>359</v>
      </c>
      <c r="B186" s="127">
        <v>35.97</v>
      </c>
      <c r="C186" s="127">
        <v>713.25</v>
      </c>
      <c r="D186" s="127">
        <v>2082.67</v>
      </c>
      <c r="E186" s="127">
        <v>751.79</v>
      </c>
      <c r="F186" s="127">
        <v>457.28</v>
      </c>
      <c r="G186" s="127">
        <v>69.77</v>
      </c>
      <c r="H186" s="127">
        <v>0</v>
      </c>
      <c r="I186" s="127">
        <v>3361.51</v>
      </c>
      <c r="J186" s="128">
        <v>4110.7300000000005</v>
      </c>
      <c r="K186" s="127">
        <v>0</v>
      </c>
      <c r="L186" s="127">
        <v>0</v>
      </c>
      <c r="M186" s="127">
        <v>0</v>
      </c>
      <c r="N186" s="127">
        <v>0</v>
      </c>
      <c r="O186" s="127">
        <v>0</v>
      </c>
      <c r="P186" s="127">
        <v>0</v>
      </c>
      <c r="Q186" s="127">
        <v>0</v>
      </c>
      <c r="R186" s="127">
        <v>0</v>
      </c>
      <c r="S186" s="127">
        <v>0</v>
      </c>
      <c r="T186" s="127">
        <v>0</v>
      </c>
      <c r="U186" s="127">
        <v>0</v>
      </c>
      <c r="V186" s="127">
        <v>0</v>
      </c>
      <c r="W186" s="127">
        <v>0</v>
      </c>
      <c r="X186" s="127">
        <v>0</v>
      </c>
      <c r="Y186" s="127">
        <v>0</v>
      </c>
      <c r="Z186" s="127">
        <v>881.96</v>
      </c>
      <c r="AA186" s="127">
        <v>0</v>
      </c>
      <c r="AB186" s="127">
        <v>0</v>
      </c>
      <c r="AC186" s="127">
        <v>140.03</v>
      </c>
      <c r="AD186" s="127">
        <v>0</v>
      </c>
      <c r="AE186" s="127">
        <v>0</v>
      </c>
      <c r="AF186" s="128">
        <v>1022</v>
      </c>
      <c r="AG186" s="127">
        <v>5132.72</v>
      </c>
    </row>
    <row r="187" spans="1:33" ht="20.25" customHeight="1" x14ac:dyDescent="0.35">
      <c r="A187" s="145" t="s">
        <v>360</v>
      </c>
      <c r="B187" s="127">
        <v>71.62</v>
      </c>
      <c r="C187" s="127">
        <v>877.07</v>
      </c>
      <c r="D187" s="127">
        <v>1785.56</v>
      </c>
      <c r="E187" s="127">
        <v>720.01</v>
      </c>
      <c r="F187" s="127">
        <v>357.11</v>
      </c>
      <c r="G187" s="127">
        <v>65.53</v>
      </c>
      <c r="H187" s="127">
        <v>0</v>
      </c>
      <c r="I187" s="127">
        <v>2928.21</v>
      </c>
      <c r="J187" s="128">
        <v>3876.9</v>
      </c>
      <c r="K187" s="127">
        <v>0</v>
      </c>
      <c r="L187" s="127">
        <v>0</v>
      </c>
      <c r="M187" s="127">
        <v>0</v>
      </c>
      <c r="N187" s="127">
        <v>0</v>
      </c>
      <c r="O187" s="127">
        <v>0</v>
      </c>
      <c r="P187" s="127">
        <v>0</v>
      </c>
      <c r="Q187" s="127">
        <v>0</v>
      </c>
      <c r="R187" s="127">
        <v>0</v>
      </c>
      <c r="S187" s="127">
        <v>0</v>
      </c>
      <c r="T187" s="127">
        <v>0</v>
      </c>
      <c r="U187" s="127">
        <v>0</v>
      </c>
      <c r="V187" s="127">
        <v>0</v>
      </c>
      <c r="W187" s="127">
        <v>0</v>
      </c>
      <c r="X187" s="127">
        <v>0</v>
      </c>
      <c r="Y187" s="127">
        <v>0</v>
      </c>
      <c r="Z187" s="127">
        <v>926.23</v>
      </c>
      <c r="AA187" s="127">
        <v>0</v>
      </c>
      <c r="AB187" s="127">
        <v>0</v>
      </c>
      <c r="AC187" s="127">
        <v>165.71</v>
      </c>
      <c r="AD187" s="127">
        <v>0</v>
      </c>
      <c r="AE187" s="127">
        <v>0</v>
      </c>
      <c r="AF187" s="128">
        <v>1091.95</v>
      </c>
      <c r="AG187" s="127">
        <v>4968.84</v>
      </c>
    </row>
    <row r="188" spans="1:33" ht="20.25" customHeight="1" x14ac:dyDescent="0.35">
      <c r="A188" s="145" t="s">
        <v>361</v>
      </c>
      <c r="B188" s="127">
        <v>102.37</v>
      </c>
      <c r="C188" s="127">
        <v>664.89</v>
      </c>
      <c r="D188" s="127">
        <v>1824.98</v>
      </c>
      <c r="E188" s="127">
        <v>588.11</v>
      </c>
      <c r="F188" s="127">
        <v>578.48</v>
      </c>
      <c r="G188" s="127">
        <v>61.03</v>
      </c>
      <c r="H188" s="127">
        <v>0</v>
      </c>
      <c r="I188" s="127">
        <v>3052.6</v>
      </c>
      <c r="J188" s="128">
        <v>3819.8599999999997</v>
      </c>
      <c r="K188" s="127">
        <v>0</v>
      </c>
      <c r="L188" s="127">
        <v>0</v>
      </c>
      <c r="M188" s="127">
        <v>0</v>
      </c>
      <c r="N188" s="127">
        <v>0</v>
      </c>
      <c r="O188" s="127">
        <v>0</v>
      </c>
      <c r="P188" s="127">
        <v>0</v>
      </c>
      <c r="Q188" s="127">
        <v>0</v>
      </c>
      <c r="R188" s="127">
        <v>0</v>
      </c>
      <c r="S188" s="127">
        <v>0</v>
      </c>
      <c r="T188" s="127">
        <v>0</v>
      </c>
      <c r="U188" s="127">
        <v>0</v>
      </c>
      <c r="V188" s="127">
        <v>0</v>
      </c>
      <c r="W188" s="127">
        <v>0</v>
      </c>
      <c r="X188" s="127">
        <v>0</v>
      </c>
      <c r="Y188" s="127">
        <v>0</v>
      </c>
      <c r="Z188" s="127">
        <v>766.41</v>
      </c>
      <c r="AA188" s="127">
        <v>0</v>
      </c>
      <c r="AB188" s="127">
        <v>0</v>
      </c>
      <c r="AC188" s="127">
        <v>87.47</v>
      </c>
      <c r="AD188" s="127">
        <v>0</v>
      </c>
      <c r="AE188" s="127">
        <v>0</v>
      </c>
      <c r="AF188" s="128">
        <v>853.89</v>
      </c>
      <c r="AG188" s="127">
        <v>4673.74</v>
      </c>
    </row>
    <row r="189" spans="1:33" ht="20.25" customHeight="1" x14ac:dyDescent="0.35">
      <c r="A189" s="145" t="s">
        <v>362</v>
      </c>
      <c r="B189" s="127">
        <v>21.8</v>
      </c>
      <c r="C189" s="127">
        <v>573.51</v>
      </c>
      <c r="D189" s="127">
        <v>1663.08</v>
      </c>
      <c r="E189" s="127">
        <v>733.09</v>
      </c>
      <c r="F189" s="127">
        <v>380.45</v>
      </c>
      <c r="G189" s="127">
        <v>61.35</v>
      </c>
      <c r="H189" s="127">
        <v>0</v>
      </c>
      <c r="I189" s="127">
        <v>2837.98</v>
      </c>
      <c r="J189" s="128">
        <v>3433.29</v>
      </c>
      <c r="K189" s="127">
        <v>115.9</v>
      </c>
      <c r="L189" s="127">
        <v>0</v>
      </c>
      <c r="M189" s="127">
        <v>0</v>
      </c>
      <c r="N189" s="127">
        <v>0</v>
      </c>
      <c r="O189" s="127">
        <v>0</v>
      </c>
      <c r="P189" s="127">
        <v>0</v>
      </c>
      <c r="Q189" s="127">
        <v>0</v>
      </c>
      <c r="R189" s="127">
        <v>0</v>
      </c>
      <c r="S189" s="127">
        <v>0</v>
      </c>
      <c r="T189" s="127">
        <v>0</v>
      </c>
      <c r="U189" s="127">
        <v>0</v>
      </c>
      <c r="V189" s="127">
        <v>0</v>
      </c>
      <c r="W189" s="127">
        <v>55.28</v>
      </c>
      <c r="X189" s="127">
        <v>0</v>
      </c>
      <c r="Y189" s="127">
        <v>0</v>
      </c>
      <c r="Z189" s="127">
        <v>1098.55</v>
      </c>
      <c r="AA189" s="127">
        <v>0</v>
      </c>
      <c r="AB189" s="127">
        <v>0</v>
      </c>
      <c r="AC189" s="127">
        <v>56</v>
      </c>
      <c r="AD189" s="127">
        <v>0</v>
      </c>
      <c r="AE189" s="127">
        <v>0</v>
      </c>
      <c r="AF189" s="128">
        <v>1325.73</v>
      </c>
      <c r="AG189" s="127">
        <v>4759.0200000000004</v>
      </c>
    </row>
    <row r="190" spans="1:33" ht="20.25" customHeight="1" x14ac:dyDescent="0.35">
      <c r="A190" s="145" t="s">
        <v>363</v>
      </c>
      <c r="B190" s="127">
        <v>0.19</v>
      </c>
      <c r="C190" s="127">
        <v>49.06</v>
      </c>
      <c r="D190" s="127">
        <v>893.68</v>
      </c>
      <c r="E190" s="127">
        <v>743.39</v>
      </c>
      <c r="F190" s="127">
        <v>277.18</v>
      </c>
      <c r="G190" s="127">
        <v>55.7</v>
      </c>
      <c r="H190" s="127">
        <v>6.85</v>
      </c>
      <c r="I190" s="127">
        <v>1976.81</v>
      </c>
      <c r="J190" s="128">
        <v>2026.06</v>
      </c>
      <c r="K190" s="127">
        <v>0</v>
      </c>
      <c r="L190" s="127">
        <v>0</v>
      </c>
      <c r="M190" s="127">
        <v>0</v>
      </c>
      <c r="N190" s="127">
        <v>0</v>
      </c>
      <c r="O190" s="127">
        <v>0</v>
      </c>
      <c r="P190" s="127">
        <v>0</v>
      </c>
      <c r="Q190" s="127">
        <v>0</v>
      </c>
      <c r="R190" s="127">
        <v>0</v>
      </c>
      <c r="S190" s="127">
        <v>0</v>
      </c>
      <c r="T190" s="127">
        <v>0</v>
      </c>
      <c r="U190" s="127">
        <v>0</v>
      </c>
      <c r="V190" s="127">
        <v>0</v>
      </c>
      <c r="W190" s="127">
        <v>0</v>
      </c>
      <c r="X190" s="127">
        <v>0</v>
      </c>
      <c r="Y190" s="127">
        <v>0</v>
      </c>
      <c r="Z190" s="127">
        <v>917.2</v>
      </c>
      <c r="AA190" s="127">
        <v>0</v>
      </c>
      <c r="AB190" s="127">
        <v>0</v>
      </c>
      <c r="AC190" s="127">
        <v>0</v>
      </c>
      <c r="AD190" s="127">
        <v>0</v>
      </c>
      <c r="AE190" s="127">
        <v>0</v>
      </c>
      <c r="AF190" s="128">
        <v>917.2</v>
      </c>
      <c r="AG190" s="127">
        <v>2943.26</v>
      </c>
    </row>
    <row r="191" spans="1:33" ht="20.25" customHeight="1" x14ac:dyDescent="0.35">
      <c r="A191" s="145" t="s">
        <v>364</v>
      </c>
      <c r="B191" s="127">
        <v>0</v>
      </c>
      <c r="C191" s="127">
        <v>30.07</v>
      </c>
      <c r="D191" s="127">
        <v>675.45</v>
      </c>
      <c r="E191" s="127">
        <v>601.25</v>
      </c>
      <c r="F191" s="127">
        <v>248.5</v>
      </c>
      <c r="G191" s="127">
        <v>48.85</v>
      </c>
      <c r="H191" s="127">
        <v>11.91</v>
      </c>
      <c r="I191" s="127">
        <v>1585.96</v>
      </c>
      <c r="J191" s="128">
        <v>1616.03</v>
      </c>
      <c r="K191" s="127">
        <v>0</v>
      </c>
      <c r="L191" s="127">
        <v>0</v>
      </c>
      <c r="M191" s="127">
        <v>0</v>
      </c>
      <c r="N191" s="127">
        <v>0</v>
      </c>
      <c r="O191" s="127">
        <v>0</v>
      </c>
      <c r="P191" s="127">
        <v>0</v>
      </c>
      <c r="Q191" s="127">
        <v>0</v>
      </c>
      <c r="R191" s="127">
        <v>0</v>
      </c>
      <c r="S191" s="127">
        <v>0</v>
      </c>
      <c r="T191" s="127">
        <v>0</v>
      </c>
      <c r="U191" s="127">
        <v>0</v>
      </c>
      <c r="V191" s="127">
        <v>0</v>
      </c>
      <c r="W191" s="127">
        <v>0</v>
      </c>
      <c r="X191" s="127">
        <v>0</v>
      </c>
      <c r="Y191" s="127">
        <v>0</v>
      </c>
      <c r="Z191" s="127">
        <v>1508.35</v>
      </c>
      <c r="AA191" s="127">
        <v>0</v>
      </c>
      <c r="AB191" s="127">
        <v>0</v>
      </c>
      <c r="AC191" s="127">
        <v>0</v>
      </c>
      <c r="AD191" s="127">
        <v>0</v>
      </c>
      <c r="AE191" s="127">
        <v>0</v>
      </c>
      <c r="AF191" s="128">
        <v>1508.35</v>
      </c>
      <c r="AG191" s="127">
        <v>3124.38</v>
      </c>
    </row>
    <row r="192" spans="1:33" ht="20.25" customHeight="1" x14ac:dyDescent="0.35">
      <c r="A192" s="145" t="s">
        <v>365</v>
      </c>
      <c r="B192" s="127">
        <v>0</v>
      </c>
      <c r="C192" s="127">
        <v>228.07</v>
      </c>
      <c r="D192" s="127">
        <v>458.49</v>
      </c>
      <c r="E192" s="127">
        <v>673.07</v>
      </c>
      <c r="F192" s="127">
        <v>232.13</v>
      </c>
      <c r="G192" s="127">
        <v>55.14</v>
      </c>
      <c r="H192" s="127">
        <v>19.86</v>
      </c>
      <c r="I192" s="127">
        <v>1438.7</v>
      </c>
      <c r="J192" s="128">
        <v>1666.77</v>
      </c>
      <c r="K192" s="127">
        <v>0</v>
      </c>
      <c r="L192" s="127">
        <v>0</v>
      </c>
      <c r="M192" s="127">
        <v>0</v>
      </c>
      <c r="N192" s="127">
        <v>0</v>
      </c>
      <c r="O192" s="127">
        <v>0</v>
      </c>
      <c r="P192" s="127">
        <v>0</v>
      </c>
      <c r="Q192" s="127">
        <v>0</v>
      </c>
      <c r="R192" s="127">
        <v>0</v>
      </c>
      <c r="S192" s="127">
        <v>0</v>
      </c>
      <c r="T192" s="127">
        <v>0</v>
      </c>
      <c r="U192" s="127">
        <v>0</v>
      </c>
      <c r="V192" s="127">
        <v>0</v>
      </c>
      <c r="W192" s="127">
        <v>0</v>
      </c>
      <c r="X192" s="127">
        <v>0</v>
      </c>
      <c r="Y192" s="127">
        <v>0</v>
      </c>
      <c r="Z192" s="127">
        <v>903.14</v>
      </c>
      <c r="AA192" s="127">
        <v>0</v>
      </c>
      <c r="AB192" s="127">
        <v>0</v>
      </c>
      <c r="AC192" s="127">
        <v>0</v>
      </c>
      <c r="AD192" s="127">
        <v>0</v>
      </c>
      <c r="AE192" s="127">
        <v>0</v>
      </c>
      <c r="AF192" s="128">
        <v>903.14</v>
      </c>
      <c r="AG192" s="127">
        <v>2569.91</v>
      </c>
    </row>
    <row r="193" spans="1:33" ht="20.25" customHeight="1" x14ac:dyDescent="0.35">
      <c r="A193" s="145" t="s">
        <v>366</v>
      </c>
      <c r="B193" s="127">
        <v>0</v>
      </c>
      <c r="C193" s="127">
        <v>12.13</v>
      </c>
      <c r="D193" s="127">
        <v>818.65</v>
      </c>
      <c r="E193" s="127">
        <v>643.54</v>
      </c>
      <c r="F193" s="127">
        <v>308.22000000000003</v>
      </c>
      <c r="G193" s="127">
        <v>52.8</v>
      </c>
      <c r="H193" s="127">
        <v>22.56</v>
      </c>
      <c r="I193" s="127">
        <v>1845.77</v>
      </c>
      <c r="J193" s="128">
        <v>1857.9</v>
      </c>
      <c r="K193" s="127">
        <v>84.13</v>
      </c>
      <c r="L193" s="127">
        <v>0</v>
      </c>
      <c r="M193" s="127">
        <v>0</v>
      </c>
      <c r="N193" s="127">
        <v>0</v>
      </c>
      <c r="O193" s="127">
        <v>0</v>
      </c>
      <c r="P193" s="127">
        <v>0</v>
      </c>
      <c r="Q193" s="127">
        <v>0</v>
      </c>
      <c r="R193" s="127">
        <v>0</v>
      </c>
      <c r="S193" s="127">
        <v>0</v>
      </c>
      <c r="T193" s="127">
        <v>0</v>
      </c>
      <c r="U193" s="127">
        <v>0</v>
      </c>
      <c r="V193" s="127">
        <v>0</v>
      </c>
      <c r="W193" s="127">
        <v>0</v>
      </c>
      <c r="X193" s="127">
        <v>0</v>
      </c>
      <c r="Y193" s="127">
        <v>0</v>
      </c>
      <c r="Z193" s="127">
        <v>982.17</v>
      </c>
      <c r="AA193" s="127">
        <v>0</v>
      </c>
      <c r="AB193" s="127">
        <v>0</v>
      </c>
      <c r="AC193" s="127">
        <v>0</v>
      </c>
      <c r="AD193" s="127">
        <v>0</v>
      </c>
      <c r="AE193" s="127">
        <v>0</v>
      </c>
      <c r="AF193" s="128">
        <v>1066.3</v>
      </c>
      <c r="AG193" s="127">
        <v>2924.19</v>
      </c>
    </row>
    <row r="194" spans="1:33" ht="20.25" customHeight="1" x14ac:dyDescent="0.35">
      <c r="A194" s="145" t="s">
        <v>367</v>
      </c>
      <c r="B194" s="127">
        <v>0</v>
      </c>
      <c r="C194" s="127">
        <v>0.51</v>
      </c>
      <c r="D194" s="127">
        <v>1159.06</v>
      </c>
      <c r="E194" s="127">
        <v>648.74</v>
      </c>
      <c r="F194" s="127">
        <v>170.58</v>
      </c>
      <c r="G194" s="127">
        <v>55.85</v>
      </c>
      <c r="H194" s="127">
        <v>16.87</v>
      </c>
      <c r="I194" s="127">
        <v>2051.1</v>
      </c>
      <c r="J194" s="128">
        <v>2051.61</v>
      </c>
      <c r="K194" s="127">
        <v>0</v>
      </c>
      <c r="L194" s="127">
        <v>0</v>
      </c>
      <c r="M194" s="127">
        <v>0</v>
      </c>
      <c r="N194" s="127">
        <v>0</v>
      </c>
      <c r="O194" s="127">
        <v>0</v>
      </c>
      <c r="P194" s="127">
        <v>0</v>
      </c>
      <c r="Q194" s="127">
        <v>0</v>
      </c>
      <c r="R194" s="127">
        <v>0</v>
      </c>
      <c r="S194" s="127">
        <v>0</v>
      </c>
      <c r="T194" s="127">
        <v>0</v>
      </c>
      <c r="U194" s="127">
        <v>0</v>
      </c>
      <c r="V194" s="127">
        <v>0</v>
      </c>
      <c r="W194" s="127">
        <v>0</v>
      </c>
      <c r="X194" s="127">
        <v>0</v>
      </c>
      <c r="Y194" s="127">
        <v>0</v>
      </c>
      <c r="Z194" s="127">
        <v>1346.88</v>
      </c>
      <c r="AA194" s="127">
        <v>0</v>
      </c>
      <c r="AB194" s="127">
        <v>0</v>
      </c>
      <c r="AC194" s="127">
        <v>0</v>
      </c>
      <c r="AD194" s="127">
        <v>0</v>
      </c>
      <c r="AE194" s="127">
        <v>0</v>
      </c>
      <c r="AF194" s="128">
        <v>1346.88</v>
      </c>
      <c r="AG194" s="127">
        <v>3398.49</v>
      </c>
    </row>
    <row r="195" spans="1:33" ht="20.25" customHeight="1" x14ac:dyDescent="0.35">
      <c r="A195" s="145" t="s">
        <v>368</v>
      </c>
      <c r="B195" s="127">
        <v>0</v>
      </c>
      <c r="C195" s="127">
        <v>11.96</v>
      </c>
      <c r="D195" s="127">
        <v>1300.02</v>
      </c>
      <c r="E195" s="127">
        <v>614.66</v>
      </c>
      <c r="F195" s="127">
        <v>46.9</v>
      </c>
      <c r="G195" s="127">
        <v>52.71</v>
      </c>
      <c r="H195" s="127">
        <v>2.36</v>
      </c>
      <c r="I195" s="127">
        <v>2016.64</v>
      </c>
      <c r="J195" s="128">
        <v>2028.6000000000001</v>
      </c>
      <c r="K195" s="127">
        <v>157.24</v>
      </c>
      <c r="L195" s="127">
        <v>0</v>
      </c>
      <c r="M195" s="127">
        <v>0</v>
      </c>
      <c r="N195" s="127">
        <v>0</v>
      </c>
      <c r="O195" s="127">
        <v>0</v>
      </c>
      <c r="P195" s="127">
        <v>0</v>
      </c>
      <c r="Q195" s="127">
        <v>0</v>
      </c>
      <c r="R195" s="127">
        <v>0</v>
      </c>
      <c r="S195" s="127">
        <v>0</v>
      </c>
      <c r="T195" s="127">
        <v>0</v>
      </c>
      <c r="U195" s="127">
        <v>0</v>
      </c>
      <c r="V195" s="127">
        <v>39.99</v>
      </c>
      <c r="W195" s="127">
        <v>0</v>
      </c>
      <c r="X195" s="127">
        <v>0</v>
      </c>
      <c r="Y195" s="127">
        <v>0</v>
      </c>
      <c r="Z195" s="127">
        <v>983.49</v>
      </c>
      <c r="AA195" s="127">
        <v>0</v>
      </c>
      <c r="AB195" s="127">
        <v>0</v>
      </c>
      <c r="AC195" s="127">
        <v>0</v>
      </c>
      <c r="AD195" s="127">
        <v>0</v>
      </c>
      <c r="AE195" s="127">
        <v>0</v>
      </c>
      <c r="AF195" s="128">
        <v>1180.73</v>
      </c>
      <c r="AG195" s="127">
        <v>3209.34</v>
      </c>
    </row>
    <row r="196" spans="1:33" ht="20.25" customHeight="1" x14ac:dyDescent="0.35">
      <c r="A196" s="145" t="s">
        <v>369</v>
      </c>
      <c r="B196" s="127">
        <v>0</v>
      </c>
      <c r="C196" s="127">
        <v>10.210000000000001</v>
      </c>
      <c r="D196" s="127">
        <v>1550.26</v>
      </c>
      <c r="E196" s="127">
        <v>734.55</v>
      </c>
      <c r="F196" s="127">
        <v>285.86</v>
      </c>
      <c r="G196" s="127">
        <v>55.58</v>
      </c>
      <c r="H196" s="127">
        <v>14.78</v>
      </c>
      <c r="I196" s="127">
        <v>2641.03</v>
      </c>
      <c r="J196" s="128">
        <v>2651.2400000000002</v>
      </c>
      <c r="K196" s="127">
        <v>38.79</v>
      </c>
      <c r="L196" s="127">
        <v>0</v>
      </c>
      <c r="M196" s="127">
        <v>0</v>
      </c>
      <c r="N196" s="127">
        <v>0</v>
      </c>
      <c r="O196" s="127">
        <v>0</v>
      </c>
      <c r="P196" s="127">
        <v>0</v>
      </c>
      <c r="Q196" s="127">
        <v>0</v>
      </c>
      <c r="R196" s="127">
        <v>0</v>
      </c>
      <c r="S196" s="127">
        <v>0</v>
      </c>
      <c r="T196" s="127">
        <v>0</v>
      </c>
      <c r="U196" s="127">
        <v>0</v>
      </c>
      <c r="V196" s="127">
        <v>0</v>
      </c>
      <c r="W196" s="127">
        <v>0</v>
      </c>
      <c r="X196" s="127">
        <v>0</v>
      </c>
      <c r="Y196" s="127">
        <v>0</v>
      </c>
      <c r="Z196" s="127">
        <v>1412.78</v>
      </c>
      <c r="AA196" s="127">
        <v>0</v>
      </c>
      <c r="AB196" s="127">
        <v>0</v>
      </c>
      <c r="AC196" s="127">
        <v>40.83</v>
      </c>
      <c r="AD196" s="127">
        <v>0</v>
      </c>
      <c r="AE196" s="127">
        <v>0</v>
      </c>
      <c r="AF196" s="128">
        <v>1492.41</v>
      </c>
      <c r="AG196" s="127">
        <v>4143.6499999999996</v>
      </c>
    </row>
    <row r="197" spans="1:33" ht="20.25" customHeight="1" x14ac:dyDescent="0.35">
      <c r="A197" s="145" t="s">
        <v>370</v>
      </c>
      <c r="B197" s="127">
        <v>0</v>
      </c>
      <c r="C197" s="127">
        <v>290.73</v>
      </c>
      <c r="D197" s="127">
        <v>1572.2</v>
      </c>
      <c r="E197" s="127">
        <v>719.29</v>
      </c>
      <c r="F197" s="127">
        <v>484.48</v>
      </c>
      <c r="G197" s="127">
        <v>35.58</v>
      </c>
      <c r="H197" s="127">
        <v>8.59</v>
      </c>
      <c r="I197" s="127">
        <v>2820.15</v>
      </c>
      <c r="J197" s="128">
        <v>3110.88</v>
      </c>
      <c r="K197" s="127">
        <v>44.97</v>
      </c>
      <c r="L197" s="127">
        <v>0</v>
      </c>
      <c r="M197" s="127">
        <v>0</v>
      </c>
      <c r="N197" s="127">
        <v>0</v>
      </c>
      <c r="O197" s="127">
        <v>0</v>
      </c>
      <c r="P197" s="127">
        <v>0</v>
      </c>
      <c r="Q197" s="127">
        <v>0</v>
      </c>
      <c r="R197" s="127">
        <v>0</v>
      </c>
      <c r="S197" s="127">
        <v>0</v>
      </c>
      <c r="T197" s="127">
        <v>0</v>
      </c>
      <c r="U197" s="127">
        <v>0</v>
      </c>
      <c r="V197" s="127">
        <v>0</v>
      </c>
      <c r="W197" s="127">
        <v>0</v>
      </c>
      <c r="X197" s="127">
        <v>0</v>
      </c>
      <c r="Y197" s="127">
        <v>0</v>
      </c>
      <c r="Z197" s="127">
        <v>1297.95</v>
      </c>
      <c r="AA197" s="127">
        <v>0</v>
      </c>
      <c r="AB197" s="127">
        <v>0</v>
      </c>
      <c r="AC197" s="127">
        <v>30.28</v>
      </c>
      <c r="AD197" s="127">
        <v>0</v>
      </c>
      <c r="AE197" s="127">
        <v>0</v>
      </c>
      <c r="AF197" s="128">
        <v>1373.2</v>
      </c>
      <c r="AG197" s="127">
        <v>4484.08</v>
      </c>
    </row>
    <row r="198" spans="1:33" ht="20.25" customHeight="1" x14ac:dyDescent="0.35">
      <c r="A198" s="145" t="s">
        <v>371</v>
      </c>
      <c r="B198" s="127">
        <v>0</v>
      </c>
      <c r="C198" s="127">
        <v>578.9</v>
      </c>
      <c r="D198" s="127">
        <v>1618.12</v>
      </c>
      <c r="E198" s="127">
        <v>795.63</v>
      </c>
      <c r="F198" s="127">
        <v>426.06</v>
      </c>
      <c r="G198" s="127">
        <v>54.23</v>
      </c>
      <c r="H198" s="127">
        <v>14.81</v>
      </c>
      <c r="I198" s="127">
        <v>2908.84</v>
      </c>
      <c r="J198" s="128">
        <v>3487.7400000000002</v>
      </c>
      <c r="K198" s="127">
        <v>0</v>
      </c>
      <c r="L198" s="127">
        <v>0</v>
      </c>
      <c r="M198" s="127">
        <v>0</v>
      </c>
      <c r="N198" s="127">
        <v>0</v>
      </c>
      <c r="O198" s="127">
        <v>0</v>
      </c>
      <c r="P198" s="127">
        <v>0</v>
      </c>
      <c r="Q198" s="127">
        <v>0</v>
      </c>
      <c r="R198" s="127">
        <v>0</v>
      </c>
      <c r="S198" s="127">
        <v>0</v>
      </c>
      <c r="T198" s="127">
        <v>0</v>
      </c>
      <c r="U198" s="127">
        <v>0</v>
      </c>
      <c r="V198" s="127">
        <v>0</v>
      </c>
      <c r="W198" s="127">
        <v>0</v>
      </c>
      <c r="X198" s="127">
        <v>0</v>
      </c>
      <c r="Y198" s="127">
        <v>0</v>
      </c>
      <c r="Z198" s="127">
        <v>788.48</v>
      </c>
      <c r="AA198" s="127">
        <v>0</v>
      </c>
      <c r="AB198" s="127">
        <v>0</v>
      </c>
      <c r="AC198" s="127">
        <v>76.959999999999994</v>
      </c>
      <c r="AD198" s="127">
        <v>0</v>
      </c>
      <c r="AE198" s="127">
        <v>0</v>
      </c>
      <c r="AF198" s="128">
        <v>865.43</v>
      </c>
      <c r="AG198" s="127">
        <v>4353.17</v>
      </c>
    </row>
    <row r="199" spans="1:33" ht="20.25" customHeight="1" x14ac:dyDescent="0.35">
      <c r="A199" s="145" t="s">
        <v>372</v>
      </c>
      <c r="B199" s="127">
        <v>22.44</v>
      </c>
      <c r="C199" s="127">
        <v>646.01</v>
      </c>
      <c r="D199" s="127">
        <v>1858.25</v>
      </c>
      <c r="E199" s="127">
        <v>810.95</v>
      </c>
      <c r="F199" s="127">
        <v>355.97</v>
      </c>
      <c r="G199" s="127">
        <v>84.85</v>
      </c>
      <c r="H199" s="127">
        <v>0</v>
      </c>
      <c r="I199" s="127">
        <v>3110.02</v>
      </c>
      <c r="J199" s="128">
        <v>3778.4700000000003</v>
      </c>
      <c r="K199" s="127">
        <v>22.15</v>
      </c>
      <c r="L199" s="127">
        <v>0</v>
      </c>
      <c r="M199" s="127">
        <v>0</v>
      </c>
      <c r="N199" s="127">
        <v>0</v>
      </c>
      <c r="O199" s="127">
        <v>0</v>
      </c>
      <c r="P199" s="127">
        <v>0</v>
      </c>
      <c r="Q199" s="127">
        <v>0</v>
      </c>
      <c r="R199" s="127">
        <v>0</v>
      </c>
      <c r="S199" s="127">
        <v>0</v>
      </c>
      <c r="T199" s="127">
        <v>0</v>
      </c>
      <c r="U199" s="127">
        <v>0</v>
      </c>
      <c r="V199" s="127">
        <v>0</v>
      </c>
      <c r="W199" s="127">
        <v>49.87</v>
      </c>
      <c r="X199" s="127">
        <v>0</v>
      </c>
      <c r="Y199" s="127">
        <v>0</v>
      </c>
      <c r="Z199" s="127">
        <v>657</v>
      </c>
      <c r="AA199" s="127">
        <v>0</v>
      </c>
      <c r="AB199" s="127">
        <v>0</v>
      </c>
      <c r="AC199" s="127">
        <v>0</v>
      </c>
      <c r="AD199" s="127">
        <v>0</v>
      </c>
      <c r="AE199" s="127">
        <v>0</v>
      </c>
      <c r="AF199" s="128">
        <v>729.03</v>
      </c>
      <c r="AG199" s="127">
        <v>4507.5</v>
      </c>
    </row>
    <row r="200" spans="1:33" ht="20.25" customHeight="1" x14ac:dyDescent="0.35">
      <c r="A200" s="145" t="s">
        <v>373</v>
      </c>
      <c r="B200" s="127">
        <v>20.52</v>
      </c>
      <c r="C200" s="127">
        <v>605.59</v>
      </c>
      <c r="D200" s="127">
        <v>1791.59</v>
      </c>
      <c r="E200" s="127">
        <v>676.64</v>
      </c>
      <c r="F200" s="127">
        <v>304.58999999999997</v>
      </c>
      <c r="G200" s="127">
        <v>80.349999999999994</v>
      </c>
      <c r="H200" s="127">
        <v>18.37</v>
      </c>
      <c r="I200" s="127">
        <v>2871.54</v>
      </c>
      <c r="J200" s="128">
        <v>3497.65</v>
      </c>
      <c r="K200" s="127">
        <v>14.52</v>
      </c>
      <c r="L200" s="127">
        <v>0</v>
      </c>
      <c r="M200" s="127">
        <v>0</v>
      </c>
      <c r="N200" s="127">
        <v>0</v>
      </c>
      <c r="O200" s="127">
        <v>0</v>
      </c>
      <c r="P200" s="127">
        <v>0</v>
      </c>
      <c r="Q200" s="127">
        <v>0</v>
      </c>
      <c r="R200" s="127">
        <v>0</v>
      </c>
      <c r="S200" s="127">
        <v>0</v>
      </c>
      <c r="T200" s="127">
        <v>0</v>
      </c>
      <c r="U200" s="127">
        <v>0</v>
      </c>
      <c r="V200" s="127">
        <v>0</v>
      </c>
      <c r="W200" s="127">
        <v>32.68</v>
      </c>
      <c r="X200" s="127">
        <v>0</v>
      </c>
      <c r="Y200" s="127">
        <v>0</v>
      </c>
      <c r="Z200" s="127">
        <v>732.47</v>
      </c>
      <c r="AA200" s="127">
        <v>0</v>
      </c>
      <c r="AB200" s="127">
        <v>0</v>
      </c>
      <c r="AC200" s="127">
        <v>46.88</v>
      </c>
      <c r="AD200" s="127">
        <v>0</v>
      </c>
      <c r="AE200" s="127">
        <v>0</v>
      </c>
      <c r="AF200" s="128">
        <v>826.56</v>
      </c>
      <c r="AG200" s="127">
        <v>4324.2</v>
      </c>
    </row>
    <row r="201" spans="1:33" ht="20.25" customHeight="1" x14ac:dyDescent="0.35">
      <c r="A201" s="145" t="s">
        <v>374</v>
      </c>
      <c r="B201" s="127">
        <v>32.32</v>
      </c>
      <c r="C201" s="127">
        <v>763.83</v>
      </c>
      <c r="D201" s="127">
        <v>2056.54</v>
      </c>
      <c r="E201" s="127">
        <v>819.68</v>
      </c>
      <c r="F201" s="127">
        <v>376.12</v>
      </c>
      <c r="G201" s="127">
        <v>84.19</v>
      </c>
      <c r="H201" s="127">
        <v>24.99</v>
      </c>
      <c r="I201" s="127">
        <v>3361.52</v>
      </c>
      <c r="J201" s="128">
        <v>4157.67</v>
      </c>
      <c r="K201" s="127">
        <v>52.55</v>
      </c>
      <c r="L201" s="127">
        <v>0</v>
      </c>
      <c r="M201" s="127">
        <v>0</v>
      </c>
      <c r="N201" s="127">
        <v>0</v>
      </c>
      <c r="O201" s="127">
        <v>0</v>
      </c>
      <c r="P201" s="127">
        <v>0</v>
      </c>
      <c r="Q201" s="127">
        <v>0</v>
      </c>
      <c r="R201" s="127">
        <v>0</v>
      </c>
      <c r="S201" s="127">
        <v>0</v>
      </c>
      <c r="T201" s="127">
        <v>0</v>
      </c>
      <c r="U201" s="127">
        <v>0</v>
      </c>
      <c r="V201" s="127">
        <v>0</v>
      </c>
      <c r="W201" s="127">
        <v>0</v>
      </c>
      <c r="X201" s="127">
        <v>0</v>
      </c>
      <c r="Y201" s="127">
        <v>0</v>
      </c>
      <c r="Z201" s="127">
        <v>844.8</v>
      </c>
      <c r="AA201" s="127">
        <v>0</v>
      </c>
      <c r="AB201" s="127">
        <v>0</v>
      </c>
      <c r="AC201" s="127">
        <v>83.01</v>
      </c>
      <c r="AD201" s="127">
        <v>0</v>
      </c>
      <c r="AE201" s="127">
        <v>0</v>
      </c>
      <c r="AF201" s="128">
        <v>980.37</v>
      </c>
      <c r="AG201" s="127">
        <v>5138.03</v>
      </c>
    </row>
    <row r="202" spans="1:33" ht="20.25" customHeight="1" x14ac:dyDescent="0.35">
      <c r="A202" s="145" t="s">
        <v>375</v>
      </c>
      <c r="B202" s="127">
        <v>0</v>
      </c>
      <c r="C202" s="127">
        <v>442.71</v>
      </c>
      <c r="D202" s="127">
        <v>1408.41</v>
      </c>
      <c r="E202" s="127">
        <v>812.85</v>
      </c>
      <c r="F202" s="127">
        <v>387.49</v>
      </c>
      <c r="G202" s="127">
        <v>80.02</v>
      </c>
      <c r="H202" s="127">
        <v>21.73</v>
      </c>
      <c r="I202" s="127">
        <v>2710.51</v>
      </c>
      <c r="J202" s="128">
        <v>3153.2200000000003</v>
      </c>
      <c r="K202" s="127">
        <v>0</v>
      </c>
      <c r="L202" s="127">
        <v>0</v>
      </c>
      <c r="M202" s="127">
        <v>0</v>
      </c>
      <c r="N202" s="127">
        <v>0</v>
      </c>
      <c r="O202" s="127">
        <v>0</v>
      </c>
      <c r="P202" s="127">
        <v>0</v>
      </c>
      <c r="Q202" s="127">
        <v>0</v>
      </c>
      <c r="R202" s="127">
        <v>0</v>
      </c>
      <c r="S202" s="127">
        <v>0</v>
      </c>
      <c r="T202" s="127">
        <v>0</v>
      </c>
      <c r="U202" s="127">
        <v>0</v>
      </c>
      <c r="V202" s="127">
        <v>0</v>
      </c>
      <c r="W202" s="127">
        <v>0</v>
      </c>
      <c r="X202" s="127">
        <v>0</v>
      </c>
      <c r="Y202" s="127">
        <v>0</v>
      </c>
      <c r="Z202" s="127">
        <v>1082.67</v>
      </c>
      <c r="AA202" s="127">
        <v>0</v>
      </c>
      <c r="AB202" s="127">
        <v>0</v>
      </c>
      <c r="AC202" s="127">
        <v>0</v>
      </c>
      <c r="AD202" s="127">
        <v>0</v>
      </c>
      <c r="AE202" s="127">
        <v>0</v>
      </c>
      <c r="AF202" s="128">
        <v>1082.67</v>
      </c>
      <c r="AG202" s="127">
        <v>4235.88</v>
      </c>
    </row>
    <row r="203" spans="1:33" ht="20.25" customHeight="1" x14ac:dyDescent="0.35">
      <c r="A203" s="145" t="s">
        <v>376</v>
      </c>
      <c r="B203" s="127">
        <v>0</v>
      </c>
      <c r="C203" s="127">
        <v>22.44</v>
      </c>
      <c r="D203" s="127">
        <v>879.48</v>
      </c>
      <c r="E203" s="127">
        <v>758.34</v>
      </c>
      <c r="F203" s="127">
        <v>292.17</v>
      </c>
      <c r="G203" s="127">
        <v>81.78</v>
      </c>
      <c r="H203" s="127">
        <v>7.19</v>
      </c>
      <c r="I203" s="127">
        <v>2018.97</v>
      </c>
      <c r="J203" s="128">
        <v>2041.41</v>
      </c>
      <c r="K203" s="127">
        <v>80.03</v>
      </c>
      <c r="L203" s="127">
        <v>0</v>
      </c>
      <c r="M203" s="127">
        <v>0</v>
      </c>
      <c r="N203" s="127">
        <v>0</v>
      </c>
      <c r="O203" s="127">
        <v>0</v>
      </c>
      <c r="P203" s="127">
        <v>0</v>
      </c>
      <c r="Q203" s="127">
        <v>0</v>
      </c>
      <c r="R203" s="127">
        <v>0</v>
      </c>
      <c r="S203" s="127">
        <v>0</v>
      </c>
      <c r="T203" s="127">
        <v>0</v>
      </c>
      <c r="U203" s="127">
        <v>0</v>
      </c>
      <c r="V203" s="127">
        <v>0</v>
      </c>
      <c r="W203" s="127">
        <v>0</v>
      </c>
      <c r="X203" s="127">
        <v>0</v>
      </c>
      <c r="Y203" s="127">
        <v>0</v>
      </c>
      <c r="Z203" s="127">
        <v>1191.5</v>
      </c>
      <c r="AA203" s="127">
        <v>0</v>
      </c>
      <c r="AB203" s="127">
        <v>0</v>
      </c>
      <c r="AC203" s="127">
        <v>0</v>
      </c>
      <c r="AD203" s="127">
        <v>0</v>
      </c>
      <c r="AE203" s="127">
        <v>0</v>
      </c>
      <c r="AF203" s="128">
        <v>1271.53</v>
      </c>
      <c r="AG203" s="127">
        <v>3312.94</v>
      </c>
    </row>
    <row r="204" spans="1:33" ht="20.25" customHeight="1" x14ac:dyDescent="0.35">
      <c r="A204" s="145" t="s">
        <v>377</v>
      </c>
      <c r="B204" s="127">
        <v>16.16</v>
      </c>
      <c r="C204" s="127">
        <v>27.88</v>
      </c>
      <c r="D204" s="127">
        <v>1052.1300000000001</v>
      </c>
      <c r="E204" s="127">
        <v>608</v>
      </c>
      <c r="F204" s="127">
        <v>210.02</v>
      </c>
      <c r="G204" s="127">
        <v>88.16</v>
      </c>
      <c r="H204" s="127">
        <v>0</v>
      </c>
      <c r="I204" s="127">
        <v>1958.31</v>
      </c>
      <c r="J204" s="128">
        <v>2002.35</v>
      </c>
      <c r="K204" s="127">
        <v>88.2</v>
      </c>
      <c r="L204" s="127">
        <v>0</v>
      </c>
      <c r="M204" s="127">
        <v>0</v>
      </c>
      <c r="N204" s="127">
        <v>80.7</v>
      </c>
      <c r="O204" s="127">
        <v>0</v>
      </c>
      <c r="P204" s="127">
        <v>0</v>
      </c>
      <c r="Q204" s="127">
        <v>0</v>
      </c>
      <c r="R204" s="127">
        <v>0</v>
      </c>
      <c r="S204" s="127">
        <v>0</v>
      </c>
      <c r="T204" s="127">
        <v>0</v>
      </c>
      <c r="U204" s="127">
        <v>0</v>
      </c>
      <c r="V204" s="127">
        <v>0</v>
      </c>
      <c r="W204" s="127">
        <v>89.68</v>
      </c>
      <c r="X204" s="127">
        <v>0</v>
      </c>
      <c r="Y204" s="127">
        <v>0</v>
      </c>
      <c r="Z204" s="127">
        <v>468.16</v>
      </c>
      <c r="AA204" s="127">
        <v>0</v>
      </c>
      <c r="AB204" s="127">
        <v>0</v>
      </c>
      <c r="AC204" s="127">
        <v>0</v>
      </c>
      <c r="AD204" s="127">
        <v>0</v>
      </c>
      <c r="AE204" s="127">
        <v>0</v>
      </c>
      <c r="AF204" s="128">
        <v>726.74</v>
      </c>
      <c r="AG204" s="127">
        <v>2729.1</v>
      </c>
    </row>
    <row r="205" spans="1:33" ht="20.25" customHeight="1" x14ac:dyDescent="0.35">
      <c r="A205" s="145" t="s">
        <v>378</v>
      </c>
      <c r="B205" s="127">
        <v>0</v>
      </c>
      <c r="C205" s="127">
        <v>0</v>
      </c>
      <c r="D205" s="127">
        <v>400.89</v>
      </c>
      <c r="E205" s="127">
        <v>769.5</v>
      </c>
      <c r="F205" s="127">
        <v>370.95</v>
      </c>
      <c r="G205" s="127">
        <v>89.4</v>
      </c>
      <c r="H205" s="127">
        <v>1.63</v>
      </c>
      <c r="I205" s="127">
        <v>1632.37</v>
      </c>
      <c r="J205" s="128">
        <v>1632.37</v>
      </c>
      <c r="K205" s="127">
        <v>0</v>
      </c>
      <c r="L205" s="127">
        <v>0</v>
      </c>
      <c r="M205" s="127">
        <v>0</v>
      </c>
      <c r="N205" s="127">
        <v>0</v>
      </c>
      <c r="O205" s="127">
        <v>0</v>
      </c>
      <c r="P205" s="127">
        <v>0</v>
      </c>
      <c r="Q205" s="127">
        <v>0</v>
      </c>
      <c r="R205" s="127">
        <v>6.54</v>
      </c>
      <c r="S205" s="127">
        <v>0</v>
      </c>
      <c r="T205" s="127">
        <v>0</v>
      </c>
      <c r="U205" s="127">
        <v>0</v>
      </c>
      <c r="V205" s="127">
        <v>0</v>
      </c>
      <c r="W205" s="127">
        <v>0</v>
      </c>
      <c r="X205" s="127">
        <v>0</v>
      </c>
      <c r="Y205" s="127">
        <v>0</v>
      </c>
      <c r="Z205" s="127">
        <v>938.4</v>
      </c>
      <c r="AA205" s="127">
        <v>0</v>
      </c>
      <c r="AB205" s="127">
        <v>0</v>
      </c>
      <c r="AC205" s="127">
        <v>0</v>
      </c>
      <c r="AD205" s="127">
        <v>0</v>
      </c>
      <c r="AE205" s="127">
        <v>0</v>
      </c>
      <c r="AF205" s="128">
        <v>944.94</v>
      </c>
      <c r="AG205" s="127">
        <v>2577.31</v>
      </c>
    </row>
    <row r="206" spans="1:33" ht="20.25" customHeight="1" x14ac:dyDescent="0.35">
      <c r="A206" s="145" t="s">
        <v>379</v>
      </c>
      <c r="B206" s="127">
        <v>0</v>
      </c>
      <c r="C206" s="127">
        <v>11.62</v>
      </c>
      <c r="D206" s="127">
        <v>479.22</v>
      </c>
      <c r="E206" s="127">
        <v>790.31</v>
      </c>
      <c r="F206" s="127">
        <v>197.08</v>
      </c>
      <c r="G206" s="127">
        <v>50.89</v>
      </c>
      <c r="H206" s="127">
        <v>0.84</v>
      </c>
      <c r="I206" s="127">
        <v>1518.34</v>
      </c>
      <c r="J206" s="128">
        <v>1529.9599999999998</v>
      </c>
      <c r="K206" s="127">
        <v>0</v>
      </c>
      <c r="L206" s="127">
        <v>0</v>
      </c>
      <c r="M206" s="127">
        <v>0</v>
      </c>
      <c r="N206" s="127">
        <v>0</v>
      </c>
      <c r="O206" s="127">
        <v>0</v>
      </c>
      <c r="P206" s="127">
        <v>0</v>
      </c>
      <c r="Q206" s="127">
        <v>0</v>
      </c>
      <c r="R206" s="127">
        <v>0</v>
      </c>
      <c r="S206" s="127">
        <v>0</v>
      </c>
      <c r="T206" s="127">
        <v>0</v>
      </c>
      <c r="U206" s="127">
        <v>0</v>
      </c>
      <c r="V206" s="127">
        <v>0</v>
      </c>
      <c r="W206" s="127">
        <v>0</v>
      </c>
      <c r="X206" s="127">
        <v>0</v>
      </c>
      <c r="Y206" s="127">
        <v>0</v>
      </c>
      <c r="Z206" s="127">
        <v>880.77</v>
      </c>
      <c r="AA206" s="127">
        <v>0</v>
      </c>
      <c r="AB206" s="127">
        <v>0</v>
      </c>
      <c r="AC206" s="127">
        <v>0</v>
      </c>
      <c r="AD206" s="127">
        <v>0</v>
      </c>
      <c r="AE206" s="127">
        <v>0</v>
      </c>
      <c r="AF206" s="128">
        <v>880.77</v>
      </c>
      <c r="AG206" s="127">
        <v>2410.7399999999998</v>
      </c>
    </row>
    <row r="207" spans="1:33" ht="20.25" customHeight="1" x14ac:dyDescent="0.35">
      <c r="A207" s="145" t="s">
        <v>380</v>
      </c>
      <c r="B207" s="127">
        <v>0</v>
      </c>
      <c r="C207" s="127">
        <v>16.190000000000001</v>
      </c>
      <c r="D207" s="127">
        <v>452.62</v>
      </c>
      <c r="E207" s="127">
        <v>720.31</v>
      </c>
      <c r="F207" s="127">
        <v>443.67</v>
      </c>
      <c r="G207" s="127">
        <v>100.04</v>
      </c>
      <c r="H207" s="127">
        <v>1.46</v>
      </c>
      <c r="I207" s="127">
        <v>1718.09</v>
      </c>
      <c r="J207" s="128">
        <v>1734.28</v>
      </c>
      <c r="K207" s="127">
        <v>0</v>
      </c>
      <c r="L207" s="127">
        <v>0</v>
      </c>
      <c r="M207" s="127">
        <v>0</v>
      </c>
      <c r="N207" s="127">
        <v>0</v>
      </c>
      <c r="O207" s="127">
        <v>0</v>
      </c>
      <c r="P207" s="127">
        <v>0</v>
      </c>
      <c r="Q207" s="127">
        <v>0</v>
      </c>
      <c r="R207" s="127">
        <v>0</v>
      </c>
      <c r="S207" s="127">
        <v>0</v>
      </c>
      <c r="T207" s="127">
        <v>0</v>
      </c>
      <c r="U207" s="127">
        <v>0</v>
      </c>
      <c r="V207" s="127">
        <v>0</v>
      </c>
      <c r="W207" s="127">
        <v>83.17</v>
      </c>
      <c r="X207" s="127">
        <v>0</v>
      </c>
      <c r="Y207" s="127">
        <v>0</v>
      </c>
      <c r="Z207" s="127">
        <v>1142.8499999999999</v>
      </c>
      <c r="AA207" s="127">
        <v>0</v>
      </c>
      <c r="AB207" s="127">
        <v>0</v>
      </c>
      <c r="AC207" s="127">
        <v>0</v>
      </c>
      <c r="AD207" s="127">
        <v>0</v>
      </c>
      <c r="AE207" s="127">
        <v>0</v>
      </c>
      <c r="AF207" s="128">
        <v>1226.02</v>
      </c>
      <c r="AG207" s="127">
        <v>2960.3</v>
      </c>
    </row>
    <row r="208" spans="1:33" ht="20.25" customHeight="1" x14ac:dyDescent="0.35">
      <c r="A208" s="145" t="s">
        <v>381</v>
      </c>
      <c r="B208" s="127">
        <v>0</v>
      </c>
      <c r="C208" s="127">
        <v>370.9</v>
      </c>
      <c r="D208" s="127">
        <v>1812.94</v>
      </c>
      <c r="E208" s="127">
        <v>720.76</v>
      </c>
      <c r="F208" s="127">
        <v>522.07000000000005</v>
      </c>
      <c r="G208" s="127">
        <v>103.05</v>
      </c>
      <c r="H208" s="127">
        <v>0.13</v>
      </c>
      <c r="I208" s="127">
        <v>3158.95</v>
      </c>
      <c r="J208" s="128">
        <v>3529.85</v>
      </c>
      <c r="K208" s="127">
        <v>0</v>
      </c>
      <c r="L208" s="127">
        <v>0</v>
      </c>
      <c r="M208" s="127">
        <v>0</v>
      </c>
      <c r="N208" s="127">
        <v>0</v>
      </c>
      <c r="O208" s="127">
        <v>0</v>
      </c>
      <c r="P208" s="127">
        <v>0</v>
      </c>
      <c r="Q208" s="127">
        <v>0</v>
      </c>
      <c r="R208" s="127">
        <v>0</v>
      </c>
      <c r="S208" s="127">
        <v>0</v>
      </c>
      <c r="T208" s="127">
        <v>0</v>
      </c>
      <c r="U208" s="127">
        <v>0</v>
      </c>
      <c r="V208" s="127">
        <v>0</v>
      </c>
      <c r="W208" s="127">
        <v>0</v>
      </c>
      <c r="X208" s="127">
        <v>0</v>
      </c>
      <c r="Y208" s="127">
        <v>0</v>
      </c>
      <c r="Z208" s="127">
        <v>313.07</v>
      </c>
      <c r="AA208" s="127">
        <v>0</v>
      </c>
      <c r="AB208" s="127">
        <v>0</v>
      </c>
      <c r="AC208" s="127">
        <v>0</v>
      </c>
      <c r="AD208" s="127">
        <v>0</v>
      </c>
      <c r="AE208" s="127">
        <v>0</v>
      </c>
      <c r="AF208" s="128">
        <v>313.07</v>
      </c>
      <c r="AG208" s="127">
        <v>3842.92</v>
      </c>
    </row>
    <row r="209" spans="1:33" ht="20.25" customHeight="1" x14ac:dyDescent="0.35">
      <c r="A209" s="145" t="s">
        <v>382</v>
      </c>
      <c r="B209" s="127">
        <v>546.73</v>
      </c>
      <c r="C209" s="127">
        <v>914.96</v>
      </c>
      <c r="D209" s="127">
        <v>2099.11</v>
      </c>
      <c r="E209" s="127">
        <v>744.23</v>
      </c>
      <c r="F209" s="127">
        <v>762.26</v>
      </c>
      <c r="G209" s="127">
        <v>82.74</v>
      </c>
      <c r="H209" s="127">
        <v>10.119999999999999</v>
      </c>
      <c r="I209" s="127">
        <v>3698.46</v>
      </c>
      <c r="J209" s="128">
        <v>5160.1499999999996</v>
      </c>
      <c r="K209" s="127">
        <v>0</v>
      </c>
      <c r="L209" s="127">
        <v>0</v>
      </c>
      <c r="M209" s="127">
        <v>0</v>
      </c>
      <c r="N209" s="127">
        <v>0</v>
      </c>
      <c r="O209" s="127">
        <v>0</v>
      </c>
      <c r="P209" s="127">
        <v>0</v>
      </c>
      <c r="Q209" s="127">
        <v>0</v>
      </c>
      <c r="R209" s="127">
        <v>0</v>
      </c>
      <c r="S209" s="127">
        <v>0</v>
      </c>
      <c r="T209" s="127">
        <v>0</v>
      </c>
      <c r="U209" s="127">
        <v>0</v>
      </c>
      <c r="V209" s="127">
        <v>96.97</v>
      </c>
      <c r="W209" s="127">
        <v>0</v>
      </c>
      <c r="X209" s="127">
        <v>0</v>
      </c>
      <c r="Y209" s="127">
        <v>0</v>
      </c>
      <c r="Z209" s="127">
        <v>410.71</v>
      </c>
      <c r="AA209" s="127">
        <v>0</v>
      </c>
      <c r="AB209" s="127">
        <v>0</v>
      </c>
      <c r="AC209" s="127">
        <v>0</v>
      </c>
      <c r="AD209" s="127">
        <v>0</v>
      </c>
      <c r="AE209" s="127">
        <v>0</v>
      </c>
      <c r="AF209" s="128">
        <v>507.68</v>
      </c>
      <c r="AG209" s="127">
        <v>5667.84</v>
      </c>
    </row>
    <row r="210" spans="1:33" ht="20.25" customHeight="1" x14ac:dyDescent="0.35">
      <c r="A210" s="145" t="s">
        <v>383</v>
      </c>
      <c r="B210" s="127">
        <v>749.09</v>
      </c>
      <c r="C210" s="127">
        <v>447.67</v>
      </c>
      <c r="D210" s="127">
        <v>2257.11</v>
      </c>
      <c r="E210" s="127">
        <v>797.55</v>
      </c>
      <c r="F210" s="127">
        <v>796.82</v>
      </c>
      <c r="G210" s="127">
        <v>97.02</v>
      </c>
      <c r="H210" s="127">
        <v>2.04</v>
      </c>
      <c r="I210" s="127">
        <v>3950.54</v>
      </c>
      <c r="J210" s="128">
        <v>5147.3</v>
      </c>
      <c r="K210" s="127">
        <v>0</v>
      </c>
      <c r="L210" s="127">
        <v>0</v>
      </c>
      <c r="M210" s="127">
        <v>0</v>
      </c>
      <c r="N210" s="127">
        <v>0</v>
      </c>
      <c r="O210" s="127">
        <v>0</v>
      </c>
      <c r="P210" s="127">
        <v>0</v>
      </c>
      <c r="Q210" s="127">
        <v>0</v>
      </c>
      <c r="R210" s="127">
        <v>0</v>
      </c>
      <c r="S210" s="127">
        <v>0</v>
      </c>
      <c r="T210" s="127">
        <v>0</v>
      </c>
      <c r="U210" s="127">
        <v>0</v>
      </c>
      <c r="V210" s="127">
        <v>0</v>
      </c>
      <c r="W210" s="127">
        <v>0</v>
      </c>
      <c r="X210" s="127">
        <v>0</v>
      </c>
      <c r="Y210" s="127">
        <v>0</v>
      </c>
      <c r="Z210" s="127">
        <v>288.24</v>
      </c>
      <c r="AA210" s="127">
        <v>0</v>
      </c>
      <c r="AB210" s="127">
        <v>0</v>
      </c>
      <c r="AC210" s="127">
        <v>0</v>
      </c>
      <c r="AD210" s="127">
        <v>0</v>
      </c>
      <c r="AE210" s="127">
        <v>0</v>
      </c>
      <c r="AF210" s="128">
        <v>288.24</v>
      </c>
      <c r="AG210" s="127">
        <v>5435.55</v>
      </c>
    </row>
    <row r="211" spans="1:33" ht="20.25" customHeight="1" x14ac:dyDescent="0.35">
      <c r="A211" s="145" t="s">
        <v>384</v>
      </c>
      <c r="B211" s="127">
        <v>647.55999999999995</v>
      </c>
      <c r="C211" s="127">
        <v>470.75</v>
      </c>
      <c r="D211" s="127">
        <v>2272.84</v>
      </c>
      <c r="E211" s="127">
        <v>797.21</v>
      </c>
      <c r="F211" s="127">
        <v>1057.17</v>
      </c>
      <c r="G211" s="127">
        <v>125.4</v>
      </c>
      <c r="H211" s="127">
        <v>4.24</v>
      </c>
      <c r="I211" s="127">
        <v>4256.8599999999997</v>
      </c>
      <c r="J211" s="128">
        <v>5375.17</v>
      </c>
      <c r="K211" s="127">
        <v>0</v>
      </c>
      <c r="L211" s="127">
        <v>0</v>
      </c>
      <c r="M211" s="127">
        <v>0</v>
      </c>
      <c r="N211" s="127">
        <v>0</v>
      </c>
      <c r="O211" s="127">
        <v>0</v>
      </c>
      <c r="P211" s="127">
        <v>0</v>
      </c>
      <c r="Q211" s="127">
        <v>0</v>
      </c>
      <c r="R211" s="127">
        <v>0</v>
      </c>
      <c r="S211" s="127">
        <v>0</v>
      </c>
      <c r="T211" s="127">
        <v>0</v>
      </c>
      <c r="U211" s="127">
        <v>0</v>
      </c>
      <c r="V211" s="127">
        <v>0</v>
      </c>
      <c r="W211" s="127">
        <v>0</v>
      </c>
      <c r="X211" s="127">
        <v>0</v>
      </c>
      <c r="Y211" s="127">
        <v>0</v>
      </c>
      <c r="Z211" s="127">
        <v>156.6</v>
      </c>
      <c r="AA211" s="127">
        <v>0</v>
      </c>
      <c r="AB211" s="127">
        <v>0</v>
      </c>
      <c r="AC211" s="127">
        <v>0</v>
      </c>
      <c r="AD211" s="127">
        <v>0</v>
      </c>
      <c r="AE211" s="127">
        <v>0</v>
      </c>
      <c r="AF211" s="128">
        <v>156.6</v>
      </c>
      <c r="AG211" s="127">
        <v>5531.76</v>
      </c>
    </row>
    <row r="212" spans="1:33" ht="20.25" customHeight="1" x14ac:dyDescent="0.35">
      <c r="A212" s="145" t="s">
        <v>385</v>
      </c>
      <c r="B212" s="127">
        <v>481.99</v>
      </c>
      <c r="C212" s="127">
        <v>323.12</v>
      </c>
      <c r="D212" s="127">
        <v>2035.28</v>
      </c>
      <c r="E212" s="127">
        <v>653.33000000000004</v>
      </c>
      <c r="F212" s="127">
        <v>904.75</v>
      </c>
      <c r="G212" s="127">
        <v>116.14</v>
      </c>
      <c r="H212" s="127">
        <v>0.49</v>
      </c>
      <c r="I212" s="127">
        <v>3709.99</v>
      </c>
      <c r="J212" s="128">
        <v>4515.0999999999995</v>
      </c>
      <c r="K212" s="127">
        <v>0</v>
      </c>
      <c r="L212" s="127">
        <v>0</v>
      </c>
      <c r="M212" s="127">
        <v>0</v>
      </c>
      <c r="N212" s="127">
        <v>0</v>
      </c>
      <c r="O212" s="127">
        <v>0</v>
      </c>
      <c r="P212" s="127">
        <v>0</v>
      </c>
      <c r="Q212" s="127">
        <v>37.020000000000003</v>
      </c>
      <c r="R212" s="127">
        <v>0</v>
      </c>
      <c r="S212" s="127">
        <v>0</v>
      </c>
      <c r="T212" s="127">
        <v>0</v>
      </c>
      <c r="U212" s="127">
        <v>0</v>
      </c>
      <c r="V212" s="127">
        <v>0</v>
      </c>
      <c r="W212" s="127">
        <v>0</v>
      </c>
      <c r="X212" s="127">
        <v>0</v>
      </c>
      <c r="Y212" s="127">
        <v>0</v>
      </c>
      <c r="Z212" s="127">
        <v>0</v>
      </c>
      <c r="AA212" s="127">
        <v>0</v>
      </c>
      <c r="AB212" s="127">
        <v>0</v>
      </c>
      <c r="AC212" s="127">
        <v>0</v>
      </c>
      <c r="AD212" s="127">
        <v>0</v>
      </c>
      <c r="AE212" s="127">
        <v>0</v>
      </c>
      <c r="AF212" s="128">
        <v>37.020000000000003</v>
      </c>
      <c r="AG212" s="127">
        <v>4552.1099999999997</v>
      </c>
    </row>
    <row r="213" spans="1:33" ht="20.25" customHeight="1" x14ac:dyDescent="0.35">
      <c r="A213" s="145" t="s">
        <v>386</v>
      </c>
      <c r="B213" s="127">
        <v>2.2999999999999998</v>
      </c>
      <c r="C213" s="127">
        <v>46.55</v>
      </c>
      <c r="D213" s="127">
        <v>2076.14</v>
      </c>
      <c r="E213" s="127">
        <v>744.5</v>
      </c>
      <c r="F213" s="127">
        <v>541.83000000000004</v>
      </c>
      <c r="G213" s="127">
        <v>158.37</v>
      </c>
      <c r="H213" s="127">
        <v>3.47</v>
      </c>
      <c r="I213" s="127">
        <v>3524.31</v>
      </c>
      <c r="J213" s="128">
        <v>3573.16</v>
      </c>
      <c r="K213" s="127">
        <v>79.78</v>
      </c>
      <c r="L213" s="127">
        <v>0</v>
      </c>
      <c r="M213" s="127">
        <v>0</v>
      </c>
      <c r="N213" s="127">
        <v>0</v>
      </c>
      <c r="O213" s="127">
        <v>0</v>
      </c>
      <c r="P213" s="127">
        <v>0</v>
      </c>
      <c r="Q213" s="127">
        <v>0</v>
      </c>
      <c r="R213" s="127">
        <v>0</v>
      </c>
      <c r="S213" s="127">
        <v>0</v>
      </c>
      <c r="T213" s="127">
        <v>0</v>
      </c>
      <c r="U213" s="127">
        <v>0</v>
      </c>
      <c r="V213" s="127">
        <v>0</v>
      </c>
      <c r="W213" s="127">
        <v>0</v>
      </c>
      <c r="X213" s="127">
        <v>0</v>
      </c>
      <c r="Y213" s="127">
        <v>81.430000000000007</v>
      </c>
      <c r="Z213" s="127">
        <v>905.1</v>
      </c>
      <c r="AA213" s="127">
        <v>0</v>
      </c>
      <c r="AB213" s="127">
        <v>0</v>
      </c>
      <c r="AC213" s="127">
        <v>0</v>
      </c>
      <c r="AD213" s="127">
        <v>0</v>
      </c>
      <c r="AE213" s="127">
        <v>0</v>
      </c>
      <c r="AF213" s="128">
        <v>1066.31</v>
      </c>
      <c r="AG213" s="127">
        <v>4639.4799999999996</v>
      </c>
    </row>
    <row r="214" spans="1:33" ht="20.25" customHeight="1" x14ac:dyDescent="0.35">
      <c r="A214" s="145" t="s">
        <v>387</v>
      </c>
      <c r="B214" s="127">
        <v>0</v>
      </c>
      <c r="C214" s="127">
        <v>1.24</v>
      </c>
      <c r="D214" s="127">
        <v>1345.48</v>
      </c>
      <c r="E214" s="127">
        <v>790.61</v>
      </c>
      <c r="F214" s="127">
        <v>337.67</v>
      </c>
      <c r="G214" s="127">
        <v>162.03</v>
      </c>
      <c r="H214" s="127">
        <v>2.15</v>
      </c>
      <c r="I214" s="127">
        <v>2637.93</v>
      </c>
      <c r="J214" s="128">
        <v>2639.1699999999996</v>
      </c>
      <c r="K214" s="127">
        <v>0</v>
      </c>
      <c r="L214" s="127">
        <v>0</v>
      </c>
      <c r="M214" s="127">
        <v>0</v>
      </c>
      <c r="N214" s="127">
        <v>0</v>
      </c>
      <c r="O214" s="127">
        <v>0</v>
      </c>
      <c r="P214" s="127">
        <v>0</v>
      </c>
      <c r="Q214" s="127">
        <v>0</v>
      </c>
      <c r="R214" s="127">
        <v>0</v>
      </c>
      <c r="S214" s="127">
        <v>0</v>
      </c>
      <c r="T214" s="127">
        <v>0</v>
      </c>
      <c r="U214" s="127">
        <v>0</v>
      </c>
      <c r="V214" s="127">
        <v>0</v>
      </c>
      <c r="W214" s="127">
        <v>0</v>
      </c>
      <c r="X214" s="127">
        <v>0</v>
      </c>
      <c r="Y214" s="127">
        <v>0</v>
      </c>
      <c r="Z214" s="127">
        <v>995.99</v>
      </c>
      <c r="AA214" s="127">
        <v>0</v>
      </c>
      <c r="AB214" s="127">
        <v>0</v>
      </c>
      <c r="AC214" s="127">
        <v>55.89</v>
      </c>
      <c r="AD214" s="127">
        <v>0</v>
      </c>
      <c r="AE214" s="127">
        <v>0</v>
      </c>
      <c r="AF214" s="128">
        <v>1051.8800000000001</v>
      </c>
      <c r="AG214" s="127">
        <v>3691.05</v>
      </c>
    </row>
    <row r="215" spans="1:33" ht="20.25" customHeight="1" x14ac:dyDescent="0.35">
      <c r="A215" s="145" t="s">
        <v>388</v>
      </c>
      <c r="B215" s="127">
        <v>0</v>
      </c>
      <c r="C215" s="127">
        <v>6.93</v>
      </c>
      <c r="D215" s="127">
        <v>866.29</v>
      </c>
      <c r="E215" s="127">
        <v>697.35</v>
      </c>
      <c r="F215" s="127">
        <v>296.69</v>
      </c>
      <c r="G215" s="127">
        <v>149.01</v>
      </c>
      <c r="H215" s="127">
        <v>0.83</v>
      </c>
      <c r="I215" s="127">
        <v>2010.18</v>
      </c>
      <c r="J215" s="128">
        <v>2017.1100000000001</v>
      </c>
      <c r="K215" s="127">
        <v>0</v>
      </c>
      <c r="L215" s="127">
        <v>0</v>
      </c>
      <c r="M215" s="127">
        <v>0</v>
      </c>
      <c r="N215" s="127">
        <v>0</v>
      </c>
      <c r="O215" s="127">
        <v>0</v>
      </c>
      <c r="P215" s="127">
        <v>0</v>
      </c>
      <c r="Q215" s="127">
        <v>0</v>
      </c>
      <c r="R215" s="127">
        <v>0</v>
      </c>
      <c r="S215" s="127">
        <v>0</v>
      </c>
      <c r="T215" s="127">
        <v>0</v>
      </c>
      <c r="U215" s="127">
        <v>0</v>
      </c>
      <c r="V215" s="127">
        <v>0</v>
      </c>
      <c r="W215" s="127">
        <v>0</v>
      </c>
      <c r="X215" s="127">
        <v>0</v>
      </c>
      <c r="Y215" s="127">
        <v>0</v>
      </c>
      <c r="Z215" s="127">
        <v>627</v>
      </c>
      <c r="AA215" s="127">
        <v>0</v>
      </c>
      <c r="AB215" s="127">
        <v>0</v>
      </c>
      <c r="AC215" s="127">
        <v>0</v>
      </c>
      <c r="AD215" s="127">
        <v>0</v>
      </c>
      <c r="AE215" s="127">
        <v>0</v>
      </c>
      <c r="AF215" s="128">
        <v>627</v>
      </c>
      <c r="AG215" s="127">
        <v>2644.11</v>
      </c>
    </row>
    <row r="216" spans="1:33" ht="20.25" customHeight="1" x14ac:dyDescent="0.35">
      <c r="A216" s="145" t="s">
        <v>389</v>
      </c>
      <c r="B216" s="127">
        <v>0</v>
      </c>
      <c r="C216" s="127">
        <v>0</v>
      </c>
      <c r="D216" s="127">
        <v>587.22</v>
      </c>
      <c r="E216" s="127">
        <v>546.52</v>
      </c>
      <c r="F216" s="127">
        <v>324.89999999999998</v>
      </c>
      <c r="G216" s="127">
        <v>163.77000000000001</v>
      </c>
      <c r="H216" s="127">
        <v>4.4000000000000004</v>
      </c>
      <c r="I216" s="127">
        <v>1626.81</v>
      </c>
      <c r="J216" s="128">
        <v>1626.81</v>
      </c>
      <c r="K216" s="127">
        <v>45.21</v>
      </c>
      <c r="L216" s="127">
        <v>0</v>
      </c>
      <c r="M216" s="127">
        <v>0</v>
      </c>
      <c r="N216" s="127">
        <v>0</v>
      </c>
      <c r="O216" s="127">
        <v>0</v>
      </c>
      <c r="P216" s="127">
        <v>0</v>
      </c>
      <c r="Q216" s="127">
        <v>0</v>
      </c>
      <c r="R216" s="127">
        <v>0</v>
      </c>
      <c r="S216" s="127">
        <v>0</v>
      </c>
      <c r="T216" s="127">
        <v>0</v>
      </c>
      <c r="U216" s="127">
        <v>0</v>
      </c>
      <c r="V216" s="127">
        <v>0</v>
      </c>
      <c r="W216" s="127">
        <v>0</v>
      </c>
      <c r="X216" s="127">
        <v>0</v>
      </c>
      <c r="Y216" s="127">
        <v>0</v>
      </c>
      <c r="Z216" s="127">
        <v>410.98</v>
      </c>
      <c r="AA216" s="127">
        <v>0</v>
      </c>
      <c r="AB216" s="127">
        <v>0</v>
      </c>
      <c r="AC216" s="127">
        <v>0</v>
      </c>
      <c r="AD216" s="127">
        <v>0</v>
      </c>
      <c r="AE216" s="127">
        <v>0</v>
      </c>
      <c r="AF216" s="128">
        <v>456.19</v>
      </c>
      <c r="AG216" s="127">
        <v>2083</v>
      </c>
    </row>
    <row r="217" spans="1:33" ht="20.25" customHeight="1" x14ac:dyDescent="0.35">
      <c r="A217" s="145" t="s">
        <v>390</v>
      </c>
      <c r="B217" s="127">
        <v>0</v>
      </c>
      <c r="C217" s="127">
        <v>0</v>
      </c>
      <c r="D217" s="127">
        <v>1191.26</v>
      </c>
      <c r="E217" s="127">
        <v>600.6</v>
      </c>
      <c r="F217" s="127">
        <v>481.38</v>
      </c>
      <c r="G217" s="127">
        <v>149.34</v>
      </c>
      <c r="H217" s="127">
        <v>4.58</v>
      </c>
      <c r="I217" s="127">
        <v>2427.16</v>
      </c>
      <c r="J217" s="128">
        <v>2427.16</v>
      </c>
      <c r="K217" s="127">
        <v>0</v>
      </c>
      <c r="L217" s="127">
        <v>0</v>
      </c>
      <c r="M217" s="127">
        <v>0</v>
      </c>
      <c r="N217" s="127">
        <v>0</v>
      </c>
      <c r="O217" s="127">
        <v>0</v>
      </c>
      <c r="P217" s="127">
        <v>0</v>
      </c>
      <c r="Q217" s="127">
        <v>0</v>
      </c>
      <c r="R217" s="127">
        <v>0</v>
      </c>
      <c r="S217" s="127">
        <v>0</v>
      </c>
      <c r="T217" s="127">
        <v>0</v>
      </c>
      <c r="U217" s="127">
        <v>0</v>
      </c>
      <c r="V217" s="127">
        <v>87.83</v>
      </c>
      <c r="W217" s="127">
        <v>0</v>
      </c>
      <c r="X217" s="127">
        <v>0</v>
      </c>
      <c r="Y217" s="127">
        <v>0</v>
      </c>
      <c r="Z217" s="127">
        <v>781.8</v>
      </c>
      <c r="AA217" s="127">
        <v>0</v>
      </c>
      <c r="AB217" s="127">
        <v>0</v>
      </c>
      <c r="AC217" s="127">
        <v>0</v>
      </c>
      <c r="AD217" s="127">
        <v>90.84</v>
      </c>
      <c r="AE217" s="127">
        <v>0</v>
      </c>
      <c r="AF217" s="128">
        <v>960.47</v>
      </c>
      <c r="AG217" s="127">
        <v>3387.63</v>
      </c>
    </row>
    <row r="218" spans="1:33" ht="20.25" customHeight="1" x14ac:dyDescent="0.35">
      <c r="A218" s="145" t="s">
        <v>391</v>
      </c>
      <c r="B218" s="127">
        <v>0</v>
      </c>
      <c r="C218" s="127">
        <v>0.2</v>
      </c>
      <c r="D218" s="127">
        <v>1402.44</v>
      </c>
      <c r="E218" s="127">
        <v>678.88</v>
      </c>
      <c r="F218" s="127">
        <v>387.51</v>
      </c>
      <c r="G218" s="127">
        <v>152.66999999999999</v>
      </c>
      <c r="H218" s="127">
        <v>3.37</v>
      </c>
      <c r="I218" s="127">
        <v>2624.88</v>
      </c>
      <c r="J218" s="128">
        <v>2625.08</v>
      </c>
      <c r="K218" s="127">
        <v>0</v>
      </c>
      <c r="L218" s="127">
        <v>0</v>
      </c>
      <c r="M218" s="127">
        <v>0</v>
      </c>
      <c r="N218" s="127">
        <v>0</v>
      </c>
      <c r="O218" s="127">
        <v>0</v>
      </c>
      <c r="P218" s="127">
        <v>0</v>
      </c>
      <c r="Q218" s="127">
        <v>0</v>
      </c>
      <c r="R218" s="127">
        <v>0</v>
      </c>
      <c r="S218" s="127">
        <v>0</v>
      </c>
      <c r="T218" s="127">
        <v>0</v>
      </c>
      <c r="U218" s="127">
        <v>0</v>
      </c>
      <c r="V218" s="127">
        <v>0</v>
      </c>
      <c r="W218" s="127">
        <v>0</v>
      </c>
      <c r="X218" s="127">
        <v>0</v>
      </c>
      <c r="Y218" s="127">
        <v>0</v>
      </c>
      <c r="Z218" s="127">
        <v>352.8</v>
      </c>
      <c r="AA218" s="127">
        <v>0</v>
      </c>
      <c r="AB218" s="127">
        <v>0</v>
      </c>
      <c r="AC218" s="127">
        <v>82.27</v>
      </c>
      <c r="AD218" s="127">
        <v>0</v>
      </c>
      <c r="AE218" s="127">
        <v>0</v>
      </c>
      <c r="AF218" s="128">
        <v>435.07</v>
      </c>
      <c r="AG218" s="127">
        <v>3060.14</v>
      </c>
    </row>
    <row r="219" spans="1:33" ht="20.25" customHeight="1" x14ac:dyDescent="0.35">
      <c r="A219" s="145" t="s">
        <v>392</v>
      </c>
      <c r="B219" s="127">
        <v>0</v>
      </c>
      <c r="C219" s="127">
        <v>4.71</v>
      </c>
      <c r="D219" s="127">
        <v>1232.8800000000001</v>
      </c>
      <c r="E219" s="127">
        <v>496.3</v>
      </c>
      <c r="F219" s="127">
        <v>371.13</v>
      </c>
      <c r="G219" s="127">
        <v>139.38</v>
      </c>
      <c r="H219" s="127">
        <v>0.53</v>
      </c>
      <c r="I219" s="127">
        <v>2240.2199999999998</v>
      </c>
      <c r="J219" s="128">
        <v>2244.9299999999998</v>
      </c>
      <c r="K219" s="127">
        <v>47.25</v>
      </c>
      <c r="L219" s="127">
        <v>0</v>
      </c>
      <c r="M219" s="127">
        <v>0</v>
      </c>
      <c r="N219" s="127">
        <v>0</v>
      </c>
      <c r="O219" s="127">
        <v>0</v>
      </c>
      <c r="P219" s="127">
        <v>0</v>
      </c>
      <c r="Q219" s="127">
        <v>0</v>
      </c>
      <c r="R219" s="127">
        <v>0</v>
      </c>
      <c r="S219" s="127">
        <v>0</v>
      </c>
      <c r="T219" s="127">
        <v>0</v>
      </c>
      <c r="U219" s="127">
        <v>0</v>
      </c>
      <c r="V219" s="127">
        <v>0</v>
      </c>
      <c r="W219" s="127">
        <v>0</v>
      </c>
      <c r="X219" s="127">
        <v>0</v>
      </c>
      <c r="Y219" s="127">
        <v>0</v>
      </c>
      <c r="Z219" s="127">
        <v>279.8</v>
      </c>
      <c r="AA219" s="127">
        <v>0</v>
      </c>
      <c r="AB219" s="127">
        <v>0</v>
      </c>
      <c r="AC219" s="127">
        <v>0</v>
      </c>
      <c r="AD219" s="127">
        <v>0</v>
      </c>
      <c r="AE219" s="127">
        <v>0</v>
      </c>
      <c r="AF219" s="128">
        <v>327.04000000000002</v>
      </c>
      <c r="AG219" s="127">
        <v>2571.9699999999998</v>
      </c>
    </row>
    <row r="220" spans="1:33" ht="20.25" customHeight="1" x14ac:dyDescent="0.35">
      <c r="A220" s="145" t="s">
        <v>393</v>
      </c>
      <c r="B220" s="127">
        <v>0</v>
      </c>
      <c r="C220" s="127">
        <v>34.93</v>
      </c>
      <c r="D220" s="127">
        <v>1570.26</v>
      </c>
      <c r="E220" s="127">
        <v>671.71</v>
      </c>
      <c r="F220" s="127">
        <v>456.1</v>
      </c>
      <c r="G220" s="127">
        <v>181.42</v>
      </c>
      <c r="H220" s="127">
        <v>2.57</v>
      </c>
      <c r="I220" s="127">
        <v>2882.06</v>
      </c>
      <c r="J220" s="128">
        <v>2916.99</v>
      </c>
      <c r="K220" s="127">
        <v>51.16</v>
      </c>
      <c r="L220" s="127">
        <v>0</v>
      </c>
      <c r="M220" s="127">
        <v>0</v>
      </c>
      <c r="N220" s="127">
        <v>0</v>
      </c>
      <c r="O220" s="127">
        <v>0</v>
      </c>
      <c r="P220" s="127">
        <v>0</v>
      </c>
      <c r="Q220" s="127">
        <v>0</v>
      </c>
      <c r="R220" s="127">
        <v>0</v>
      </c>
      <c r="S220" s="127">
        <v>0</v>
      </c>
      <c r="T220" s="127">
        <v>0</v>
      </c>
      <c r="U220" s="127">
        <v>0</v>
      </c>
      <c r="V220" s="127">
        <v>0</v>
      </c>
      <c r="W220" s="127">
        <v>0</v>
      </c>
      <c r="X220" s="127">
        <v>0</v>
      </c>
      <c r="Y220" s="127">
        <v>0</v>
      </c>
      <c r="Z220" s="127">
        <v>715.07</v>
      </c>
      <c r="AA220" s="127">
        <v>0</v>
      </c>
      <c r="AB220" s="127">
        <v>0</v>
      </c>
      <c r="AC220" s="127">
        <v>0</v>
      </c>
      <c r="AD220" s="127">
        <v>0</v>
      </c>
      <c r="AE220" s="127">
        <v>0</v>
      </c>
      <c r="AF220" s="128">
        <v>766.23</v>
      </c>
      <c r="AG220" s="127">
        <v>3683.22</v>
      </c>
    </row>
    <row r="221" spans="1:33" ht="20.25" customHeight="1" x14ac:dyDescent="0.35">
      <c r="A221" s="145" t="s">
        <v>394</v>
      </c>
      <c r="B221" s="127">
        <v>156.13</v>
      </c>
      <c r="C221" s="127">
        <v>308.33</v>
      </c>
      <c r="D221" s="127">
        <v>2140.96</v>
      </c>
      <c r="E221" s="127">
        <v>684.8</v>
      </c>
      <c r="F221" s="127">
        <v>835.81</v>
      </c>
      <c r="G221" s="127">
        <v>165</v>
      </c>
      <c r="H221" s="127">
        <v>1.84</v>
      </c>
      <c r="I221" s="127">
        <v>3828.4</v>
      </c>
      <c r="J221" s="128">
        <v>4292.8599999999997</v>
      </c>
      <c r="K221" s="127">
        <v>0</v>
      </c>
      <c r="L221" s="127">
        <v>0</v>
      </c>
      <c r="M221" s="127">
        <v>0</v>
      </c>
      <c r="N221" s="127">
        <v>0</v>
      </c>
      <c r="O221" s="127">
        <v>0</v>
      </c>
      <c r="P221" s="127">
        <v>0</v>
      </c>
      <c r="Q221" s="127">
        <v>0</v>
      </c>
      <c r="R221" s="127">
        <v>0</v>
      </c>
      <c r="S221" s="127">
        <v>0</v>
      </c>
      <c r="T221" s="127">
        <v>0</v>
      </c>
      <c r="U221" s="127">
        <v>0</v>
      </c>
      <c r="V221" s="127">
        <v>0</v>
      </c>
      <c r="W221" s="127">
        <v>0</v>
      </c>
      <c r="X221" s="127">
        <v>0</v>
      </c>
      <c r="Y221" s="127">
        <v>0</v>
      </c>
      <c r="Z221" s="127">
        <v>156.6</v>
      </c>
      <c r="AA221" s="127">
        <v>0</v>
      </c>
      <c r="AB221" s="127">
        <v>0</v>
      </c>
      <c r="AC221" s="127">
        <v>79.180000000000007</v>
      </c>
      <c r="AD221" s="127">
        <v>0</v>
      </c>
      <c r="AE221" s="127">
        <v>0</v>
      </c>
      <c r="AF221" s="128">
        <v>235.78</v>
      </c>
      <c r="AG221" s="127">
        <v>4528.63</v>
      </c>
    </row>
    <row r="222" spans="1:33" ht="20.25" customHeight="1" x14ac:dyDescent="0.35">
      <c r="A222" s="145" t="s">
        <v>395</v>
      </c>
      <c r="B222" s="127">
        <v>1360.58</v>
      </c>
      <c r="C222" s="127">
        <v>672.16</v>
      </c>
      <c r="D222" s="127">
        <v>2213.1999999999998</v>
      </c>
      <c r="E222" s="127">
        <v>690.54</v>
      </c>
      <c r="F222" s="127">
        <v>1065.7</v>
      </c>
      <c r="G222" s="127">
        <v>150.68</v>
      </c>
      <c r="H222" s="127">
        <v>0.86</v>
      </c>
      <c r="I222" s="127">
        <v>4120.9799999999996</v>
      </c>
      <c r="J222" s="128">
        <v>6153.7199999999993</v>
      </c>
      <c r="K222" s="127">
        <v>0</v>
      </c>
      <c r="L222" s="127">
        <v>0</v>
      </c>
      <c r="M222" s="127">
        <v>0</v>
      </c>
      <c r="N222" s="127">
        <v>0</v>
      </c>
      <c r="O222" s="127">
        <v>0</v>
      </c>
      <c r="P222" s="127">
        <v>0</v>
      </c>
      <c r="Q222" s="127">
        <v>0</v>
      </c>
      <c r="R222" s="127">
        <v>0</v>
      </c>
      <c r="S222" s="127">
        <v>0</v>
      </c>
      <c r="T222" s="127">
        <v>0</v>
      </c>
      <c r="U222" s="127">
        <v>0</v>
      </c>
      <c r="V222" s="127">
        <v>0</v>
      </c>
      <c r="W222" s="127">
        <v>0</v>
      </c>
      <c r="X222" s="127">
        <v>0</v>
      </c>
      <c r="Y222" s="127">
        <v>0</v>
      </c>
      <c r="Z222" s="127">
        <v>284.39999999999998</v>
      </c>
      <c r="AA222" s="127">
        <v>97.16</v>
      </c>
      <c r="AB222" s="127">
        <v>0</v>
      </c>
      <c r="AC222" s="127">
        <v>77</v>
      </c>
      <c r="AD222" s="127">
        <v>0</v>
      </c>
      <c r="AE222" s="127">
        <v>0</v>
      </c>
      <c r="AF222" s="128">
        <v>458.57</v>
      </c>
      <c r="AG222" s="127">
        <v>6612.29</v>
      </c>
    </row>
    <row r="223" spans="1:33" ht="20.25" customHeight="1" x14ac:dyDescent="0.35">
      <c r="A223" s="145" t="s">
        <v>396</v>
      </c>
      <c r="B223" s="127">
        <v>1102.8800000000001</v>
      </c>
      <c r="C223" s="127">
        <v>961.58</v>
      </c>
      <c r="D223" s="127">
        <v>2280.5300000000002</v>
      </c>
      <c r="E223" s="127">
        <v>669.97</v>
      </c>
      <c r="F223" s="127">
        <v>982.22</v>
      </c>
      <c r="G223" s="127">
        <v>173.02</v>
      </c>
      <c r="H223" s="127">
        <v>1.24</v>
      </c>
      <c r="I223" s="127">
        <v>4106.9799999999996</v>
      </c>
      <c r="J223" s="128">
        <v>6171.44</v>
      </c>
      <c r="K223" s="127">
        <v>0</v>
      </c>
      <c r="L223" s="127">
        <v>0</v>
      </c>
      <c r="M223" s="127">
        <v>0</v>
      </c>
      <c r="N223" s="127">
        <v>0</v>
      </c>
      <c r="O223" s="127">
        <v>0</v>
      </c>
      <c r="P223" s="127">
        <v>0</v>
      </c>
      <c r="Q223" s="127">
        <v>0</v>
      </c>
      <c r="R223" s="127">
        <v>0</v>
      </c>
      <c r="S223" s="127">
        <v>0</v>
      </c>
      <c r="T223" s="127">
        <v>0</v>
      </c>
      <c r="U223" s="127">
        <v>0</v>
      </c>
      <c r="V223" s="127">
        <v>0</v>
      </c>
      <c r="W223" s="127">
        <v>0</v>
      </c>
      <c r="X223" s="127">
        <v>0</v>
      </c>
      <c r="Y223" s="127">
        <v>0</v>
      </c>
      <c r="Z223" s="127">
        <v>0</v>
      </c>
      <c r="AA223" s="127">
        <v>97.77</v>
      </c>
      <c r="AB223" s="127">
        <v>0</v>
      </c>
      <c r="AC223" s="127">
        <v>0</v>
      </c>
      <c r="AD223" s="127">
        <v>0</v>
      </c>
      <c r="AE223" s="127">
        <v>0</v>
      </c>
      <c r="AF223" s="128">
        <v>97.77</v>
      </c>
      <c r="AG223" s="127">
        <v>6269.21</v>
      </c>
    </row>
    <row r="224" spans="1:33" ht="20.25" customHeight="1" x14ac:dyDescent="0.35">
      <c r="A224" s="145" t="s">
        <v>397</v>
      </c>
      <c r="B224" s="127">
        <v>1201.45</v>
      </c>
      <c r="C224" s="127">
        <v>508.04</v>
      </c>
      <c r="D224" s="127">
        <v>2052.5300000000002</v>
      </c>
      <c r="E224" s="127">
        <v>504.3</v>
      </c>
      <c r="F224" s="127">
        <v>943.7</v>
      </c>
      <c r="G224" s="127">
        <v>155.44</v>
      </c>
      <c r="H224" s="127">
        <v>1.31</v>
      </c>
      <c r="I224" s="127">
        <v>3657.27</v>
      </c>
      <c r="J224" s="128">
        <v>5366.76</v>
      </c>
      <c r="K224" s="127">
        <v>0</v>
      </c>
      <c r="L224" s="127">
        <v>0</v>
      </c>
      <c r="M224" s="127">
        <v>0</v>
      </c>
      <c r="N224" s="127">
        <v>0</v>
      </c>
      <c r="O224" s="127">
        <v>0</v>
      </c>
      <c r="P224" s="127">
        <v>0</v>
      </c>
      <c r="Q224" s="127">
        <v>0</v>
      </c>
      <c r="R224" s="127">
        <v>0</v>
      </c>
      <c r="S224" s="127">
        <v>0</v>
      </c>
      <c r="T224" s="127">
        <v>0</v>
      </c>
      <c r="U224" s="127">
        <v>0</v>
      </c>
      <c r="V224" s="127">
        <v>0</v>
      </c>
      <c r="W224" s="127">
        <v>0</v>
      </c>
      <c r="X224" s="127">
        <v>0</v>
      </c>
      <c r="Y224" s="127">
        <v>0</v>
      </c>
      <c r="Z224" s="127">
        <v>156.74</v>
      </c>
      <c r="AA224" s="127">
        <v>0</v>
      </c>
      <c r="AB224" s="127">
        <v>0</v>
      </c>
      <c r="AC224" s="127">
        <v>0</v>
      </c>
      <c r="AD224" s="127">
        <v>0</v>
      </c>
      <c r="AE224" s="127">
        <v>0</v>
      </c>
      <c r="AF224" s="128">
        <v>156.74</v>
      </c>
      <c r="AG224" s="127">
        <v>5523.5</v>
      </c>
    </row>
    <row r="225" spans="1:33" ht="20.25" customHeight="1" x14ac:dyDescent="0.35">
      <c r="A225" s="145" t="s">
        <v>398</v>
      </c>
      <c r="B225" s="127">
        <v>805.01</v>
      </c>
      <c r="C225" s="127">
        <v>520.54999999999995</v>
      </c>
      <c r="D225" s="127">
        <v>2304.64</v>
      </c>
      <c r="E225" s="127">
        <v>618.95000000000005</v>
      </c>
      <c r="F225" s="127">
        <v>821.8</v>
      </c>
      <c r="G225" s="127">
        <v>156.46</v>
      </c>
      <c r="H225" s="127">
        <v>6.2</v>
      </c>
      <c r="I225" s="127">
        <v>3908.04</v>
      </c>
      <c r="J225" s="128">
        <v>5233.6000000000004</v>
      </c>
      <c r="K225" s="127">
        <v>0</v>
      </c>
      <c r="L225" s="127">
        <v>0</v>
      </c>
      <c r="M225" s="127">
        <v>0</v>
      </c>
      <c r="N225" s="127">
        <v>0</v>
      </c>
      <c r="O225" s="127">
        <v>0</v>
      </c>
      <c r="P225" s="127">
        <v>0</v>
      </c>
      <c r="Q225" s="127">
        <v>0</v>
      </c>
      <c r="R225" s="127">
        <v>0</v>
      </c>
      <c r="S225" s="127">
        <v>0</v>
      </c>
      <c r="T225" s="127">
        <v>0</v>
      </c>
      <c r="U225" s="127">
        <v>0</v>
      </c>
      <c r="V225" s="127">
        <v>0</v>
      </c>
      <c r="W225" s="127">
        <v>23.89</v>
      </c>
      <c r="X225" s="127">
        <v>0</v>
      </c>
      <c r="Y225" s="127">
        <v>0</v>
      </c>
      <c r="Z225" s="127">
        <v>278.57</v>
      </c>
      <c r="AA225" s="127">
        <v>112.34</v>
      </c>
      <c r="AB225" s="127">
        <v>0</v>
      </c>
      <c r="AC225" s="127">
        <v>0</v>
      </c>
      <c r="AD225" s="127">
        <v>77.08</v>
      </c>
      <c r="AE225" s="127">
        <v>0</v>
      </c>
      <c r="AF225" s="128">
        <v>491.88</v>
      </c>
      <c r="AG225" s="127">
        <v>5725.49</v>
      </c>
    </row>
    <row r="226" spans="1:33" ht="20.25" customHeight="1" x14ac:dyDescent="0.35">
      <c r="A226" s="145" t="s">
        <v>399</v>
      </c>
      <c r="B226" s="127">
        <v>46.94</v>
      </c>
      <c r="C226" s="127">
        <v>61.07</v>
      </c>
      <c r="D226" s="127">
        <v>1738.56</v>
      </c>
      <c r="E226" s="127">
        <v>651.92999999999995</v>
      </c>
      <c r="F226" s="127">
        <v>263.08999999999997</v>
      </c>
      <c r="G226" s="127">
        <v>154.38</v>
      </c>
      <c r="H226" s="127">
        <v>0.49</v>
      </c>
      <c r="I226" s="127">
        <v>2808.45</v>
      </c>
      <c r="J226" s="128">
        <v>2916.46</v>
      </c>
      <c r="K226" s="127">
        <v>42.99</v>
      </c>
      <c r="L226" s="127">
        <v>0</v>
      </c>
      <c r="M226" s="127">
        <v>0</v>
      </c>
      <c r="N226" s="127">
        <v>0</v>
      </c>
      <c r="O226" s="127">
        <v>0</v>
      </c>
      <c r="P226" s="127">
        <v>0</v>
      </c>
      <c r="Q226" s="127">
        <v>0</v>
      </c>
      <c r="R226" s="127">
        <v>40.92</v>
      </c>
      <c r="S226" s="127">
        <v>0</v>
      </c>
      <c r="T226" s="127">
        <v>0</v>
      </c>
      <c r="U226" s="127">
        <v>0</v>
      </c>
      <c r="V226" s="127">
        <v>0</v>
      </c>
      <c r="W226" s="127">
        <v>80.400000000000006</v>
      </c>
      <c r="X226" s="127">
        <v>0</v>
      </c>
      <c r="Y226" s="127">
        <v>0</v>
      </c>
      <c r="Z226" s="127">
        <v>313.02</v>
      </c>
      <c r="AA226" s="127">
        <v>0</v>
      </c>
      <c r="AB226" s="127">
        <v>0</v>
      </c>
      <c r="AC226" s="127">
        <v>256.38</v>
      </c>
      <c r="AD226" s="127">
        <v>86</v>
      </c>
      <c r="AE226" s="127">
        <v>0</v>
      </c>
      <c r="AF226" s="128">
        <v>819.7</v>
      </c>
      <c r="AG226" s="127">
        <v>3736.17</v>
      </c>
    </row>
    <row r="227" spans="1:33" ht="20.25" customHeight="1" x14ac:dyDescent="0.35">
      <c r="A227" s="145" t="s">
        <v>400</v>
      </c>
      <c r="B227" s="127">
        <v>0</v>
      </c>
      <c r="C227" s="127">
        <v>3.3</v>
      </c>
      <c r="D227" s="127">
        <v>1245.56</v>
      </c>
      <c r="E227" s="127">
        <v>602.11</v>
      </c>
      <c r="F227" s="127">
        <v>1.48</v>
      </c>
      <c r="G227" s="127">
        <v>164.34</v>
      </c>
      <c r="H227" s="127">
        <v>1.3</v>
      </c>
      <c r="I227" s="127">
        <v>2014.77</v>
      </c>
      <c r="J227" s="128">
        <v>2018.07</v>
      </c>
      <c r="K227" s="127">
        <v>0</v>
      </c>
      <c r="L227" s="127">
        <v>0</v>
      </c>
      <c r="M227" s="127">
        <v>0</v>
      </c>
      <c r="N227" s="127">
        <v>0</v>
      </c>
      <c r="O227" s="127">
        <v>0</v>
      </c>
      <c r="P227" s="127">
        <v>0</v>
      </c>
      <c r="Q227" s="127">
        <v>0</v>
      </c>
      <c r="R227" s="127">
        <v>0</v>
      </c>
      <c r="S227" s="127">
        <v>0</v>
      </c>
      <c r="T227" s="127">
        <v>0</v>
      </c>
      <c r="U227" s="127">
        <v>0</v>
      </c>
      <c r="V227" s="127">
        <v>0</v>
      </c>
      <c r="W227" s="127">
        <v>0</v>
      </c>
      <c r="X227" s="127">
        <v>0</v>
      </c>
      <c r="Y227" s="127">
        <v>0</v>
      </c>
      <c r="Z227" s="127">
        <v>156.47999999999999</v>
      </c>
      <c r="AA227" s="127">
        <v>98.31</v>
      </c>
      <c r="AB227" s="127">
        <v>0</v>
      </c>
      <c r="AC227" s="127">
        <v>0</v>
      </c>
      <c r="AD227" s="127">
        <v>0</v>
      </c>
      <c r="AE227" s="127">
        <v>0</v>
      </c>
      <c r="AF227" s="128">
        <v>254.79</v>
      </c>
      <c r="AG227" s="127">
        <v>2272.87</v>
      </c>
    </row>
    <row r="228" spans="1:33" ht="20.25" customHeight="1" x14ac:dyDescent="0.35">
      <c r="A228" s="145" t="s">
        <v>401</v>
      </c>
      <c r="B228" s="127">
        <v>0</v>
      </c>
      <c r="C228" s="127">
        <v>6.55</v>
      </c>
      <c r="D228" s="127">
        <v>661.38</v>
      </c>
      <c r="E228" s="127">
        <v>551.36</v>
      </c>
      <c r="F228" s="127">
        <v>297.91000000000003</v>
      </c>
      <c r="G228" s="127">
        <v>166.42</v>
      </c>
      <c r="H228" s="127">
        <v>1.22</v>
      </c>
      <c r="I228" s="127">
        <v>1678.3</v>
      </c>
      <c r="J228" s="128">
        <v>1684.85</v>
      </c>
      <c r="K228" s="127">
        <v>79.53</v>
      </c>
      <c r="L228" s="127">
        <v>0</v>
      </c>
      <c r="M228" s="127">
        <v>0</v>
      </c>
      <c r="N228" s="127">
        <v>0</v>
      </c>
      <c r="O228" s="127">
        <v>0</v>
      </c>
      <c r="P228" s="127">
        <v>0</v>
      </c>
      <c r="Q228" s="127">
        <v>0</v>
      </c>
      <c r="R228" s="127">
        <v>0</v>
      </c>
      <c r="S228" s="127">
        <v>0</v>
      </c>
      <c r="T228" s="127">
        <v>0</v>
      </c>
      <c r="U228" s="127">
        <v>0</v>
      </c>
      <c r="V228" s="127">
        <v>0</v>
      </c>
      <c r="W228" s="127">
        <v>0</v>
      </c>
      <c r="X228" s="127">
        <v>0</v>
      </c>
      <c r="Y228" s="127">
        <v>0</v>
      </c>
      <c r="Z228" s="127">
        <v>371.66</v>
      </c>
      <c r="AA228" s="127">
        <v>32.51</v>
      </c>
      <c r="AB228" s="127">
        <v>0</v>
      </c>
      <c r="AC228" s="127">
        <v>87.11</v>
      </c>
      <c r="AD228" s="127">
        <v>0</v>
      </c>
      <c r="AE228" s="127">
        <v>0</v>
      </c>
      <c r="AF228" s="128">
        <v>570.80999999999995</v>
      </c>
      <c r="AG228" s="127">
        <v>2255.66</v>
      </c>
    </row>
    <row r="229" spans="1:33" ht="20.25" customHeight="1" x14ac:dyDescent="0.35">
      <c r="A229" s="145" t="s">
        <v>402</v>
      </c>
      <c r="B229" s="127">
        <v>0</v>
      </c>
      <c r="C229" s="127">
        <v>0</v>
      </c>
      <c r="D229" s="127">
        <v>1401.07</v>
      </c>
      <c r="E229" s="127">
        <v>644.62</v>
      </c>
      <c r="F229" s="127">
        <v>290.13</v>
      </c>
      <c r="G229" s="127">
        <v>164.28</v>
      </c>
      <c r="H229" s="127">
        <v>0.05</v>
      </c>
      <c r="I229" s="127">
        <v>2500.15</v>
      </c>
      <c r="J229" s="128">
        <v>2500.15</v>
      </c>
      <c r="K229" s="127">
        <v>0</v>
      </c>
      <c r="L229" s="127">
        <v>0</v>
      </c>
      <c r="M229" s="127">
        <v>0</v>
      </c>
      <c r="N229" s="127">
        <v>0</v>
      </c>
      <c r="O229" s="127">
        <v>0</v>
      </c>
      <c r="P229" s="127">
        <v>0</v>
      </c>
      <c r="Q229" s="127">
        <v>0</v>
      </c>
      <c r="R229" s="127">
        <v>0</v>
      </c>
      <c r="S229" s="127">
        <v>0</v>
      </c>
      <c r="T229" s="127">
        <v>0</v>
      </c>
      <c r="U229" s="127">
        <v>0</v>
      </c>
      <c r="V229" s="127">
        <v>0</v>
      </c>
      <c r="W229" s="127">
        <v>0</v>
      </c>
      <c r="X229" s="127">
        <v>0</v>
      </c>
      <c r="Y229" s="127">
        <v>0</v>
      </c>
      <c r="Z229" s="127">
        <v>313.70999999999998</v>
      </c>
      <c r="AA229" s="127">
        <v>0</v>
      </c>
      <c r="AB229" s="127">
        <v>0</v>
      </c>
      <c r="AC229" s="127">
        <v>0</v>
      </c>
      <c r="AD229" s="127">
        <v>0</v>
      </c>
      <c r="AE229" s="127">
        <v>0</v>
      </c>
      <c r="AF229" s="128">
        <v>313.70999999999998</v>
      </c>
      <c r="AG229" s="127">
        <v>2813.86</v>
      </c>
    </row>
    <row r="230" spans="1:33" ht="20.25" customHeight="1" x14ac:dyDescent="0.35">
      <c r="A230" s="145" t="s">
        <v>403</v>
      </c>
      <c r="B230" s="127">
        <v>0</v>
      </c>
      <c r="C230" s="127">
        <v>0</v>
      </c>
      <c r="D230" s="127">
        <v>1285.6400000000001</v>
      </c>
      <c r="E230" s="127">
        <v>591.03</v>
      </c>
      <c r="F230" s="127">
        <v>247.31</v>
      </c>
      <c r="G230" s="127">
        <v>156.18</v>
      </c>
      <c r="H230" s="127">
        <v>0</v>
      </c>
      <c r="I230" s="127">
        <v>2280.16</v>
      </c>
      <c r="J230" s="128">
        <v>2280.16</v>
      </c>
      <c r="K230" s="127">
        <v>0</v>
      </c>
      <c r="L230" s="127">
        <v>0</v>
      </c>
      <c r="M230" s="127">
        <v>0</v>
      </c>
      <c r="N230" s="127">
        <v>0</v>
      </c>
      <c r="O230" s="127">
        <v>0</v>
      </c>
      <c r="P230" s="127">
        <v>0</v>
      </c>
      <c r="Q230" s="127">
        <v>0</v>
      </c>
      <c r="R230" s="127">
        <v>0</v>
      </c>
      <c r="S230" s="127">
        <v>0</v>
      </c>
      <c r="T230" s="127">
        <v>0</v>
      </c>
      <c r="U230" s="127">
        <v>0</v>
      </c>
      <c r="V230" s="127">
        <v>0</v>
      </c>
      <c r="W230" s="127">
        <v>0</v>
      </c>
      <c r="X230" s="127">
        <v>0</v>
      </c>
      <c r="Y230" s="127">
        <v>0</v>
      </c>
      <c r="Z230" s="127">
        <v>123.28</v>
      </c>
      <c r="AA230" s="127">
        <v>99.34</v>
      </c>
      <c r="AB230" s="127">
        <v>0</v>
      </c>
      <c r="AC230" s="127">
        <v>0</v>
      </c>
      <c r="AD230" s="127">
        <v>0</v>
      </c>
      <c r="AE230" s="127">
        <v>0</v>
      </c>
      <c r="AF230" s="128">
        <v>222.62</v>
      </c>
      <c r="AG230" s="127">
        <v>2502.7800000000002</v>
      </c>
    </row>
    <row r="231" spans="1:33" ht="20.25" customHeight="1" x14ac:dyDescent="0.35">
      <c r="A231" s="145" t="s">
        <v>404</v>
      </c>
      <c r="B231" s="127">
        <v>0</v>
      </c>
      <c r="C231" s="127">
        <v>20.58</v>
      </c>
      <c r="D231" s="127">
        <v>828.73</v>
      </c>
      <c r="E231" s="127">
        <v>506.88</v>
      </c>
      <c r="F231" s="127">
        <v>243.68</v>
      </c>
      <c r="G231" s="127">
        <v>150.47</v>
      </c>
      <c r="H231" s="127">
        <v>0</v>
      </c>
      <c r="I231" s="127">
        <v>1729.76</v>
      </c>
      <c r="J231" s="128">
        <v>1750.34</v>
      </c>
      <c r="K231" s="127">
        <v>98.57</v>
      </c>
      <c r="L231" s="127">
        <v>0</v>
      </c>
      <c r="M231" s="127">
        <v>0</v>
      </c>
      <c r="N231" s="127">
        <v>0</v>
      </c>
      <c r="O231" s="127">
        <v>0</v>
      </c>
      <c r="P231" s="127">
        <v>0</v>
      </c>
      <c r="Q231" s="127">
        <v>0</v>
      </c>
      <c r="R231" s="127">
        <v>0</v>
      </c>
      <c r="S231" s="127">
        <v>0</v>
      </c>
      <c r="T231" s="127">
        <v>0</v>
      </c>
      <c r="U231" s="127">
        <v>0</v>
      </c>
      <c r="V231" s="127">
        <v>0</v>
      </c>
      <c r="W231" s="127">
        <v>0</v>
      </c>
      <c r="X231" s="127">
        <v>0</v>
      </c>
      <c r="Y231" s="127">
        <v>0</v>
      </c>
      <c r="Z231" s="127">
        <v>123.26</v>
      </c>
      <c r="AA231" s="127">
        <v>99.2</v>
      </c>
      <c r="AB231" s="127">
        <v>0</v>
      </c>
      <c r="AC231" s="127">
        <v>0</v>
      </c>
      <c r="AD231" s="127">
        <v>0</v>
      </c>
      <c r="AE231" s="127">
        <v>0</v>
      </c>
      <c r="AF231" s="128">
        <v>321.02999999999997</v>
      </c>
      <c r="AG231" s="127">
        <v>2071.37</v>
      </c>
    </row>
    <row r="232" spans="1:33" ht="20.25" customHeight="1" x14ac:dyDescent="0.35">
      <c r="A232" s="145" t="s">
        <v>405</v>
      </c>
      <c r="B232" s="127">
        <v>5.41</v>
      </c>
      <c r="C232" s="127">
        <v>61.63</v>
      </c>
      <c r="D232" s="127">
        <v>1784.35</v>
      </c>
      <c r="E232" s="127">
        <v>567.94000000000005</v>
      </c>
      <c r="F232" s="127">
        <v>324.99</v>
      </c>
      <c r="G232" s="127">
        <v>153.84</v>
      </c>
      <c r="H232" s="127">
        <v>0</v>
      </c>
      <c r="I232" s="127">
        <v>2831.12</v>
      </c>
      <c r="J232" s="128">
        <v>2898.16</v>
      </c>
      <c r="K232" s="127">
        <v>0</v>
      </c>
      <c r="L232" s="127">
        <v>0</v>
      </c>
      <c r="M232" s="127">
        <v>0</v>
      </c>
      <c r="N232" s="127">
        <v>0</v>
      </c>
      <c r="O232" s="127">
        <v>0</v>
      </c>
      <c r="P232" s="127">
        <v>0</v>
      </c>
      <c r="Q232" s="127">
        <v>0</v>
      </c>
      <c r="R232" s="127">
        <v>97.26</v>
      </c>
      <c r="S232" s="127">
        <v>0</v>
      </c>
      <c r="T232" s="127">
        <v>0</v>
      </c>
      <c r="U232" s="127">
        <v>0</v>
      </c>
      <c r="V232" s="127">
        <v>0</v>
      </c>
      <c r="W232" s="127">
        <v>0</v>
      </c>
      <c r="X232" s="127">
        <v>0</v>
      </c>
      <c r="Y232" s="127">
        <v>0</v>
      </c>
      <c r="Z232" s="127">
        <v>439.92</v>
      </c>
      <c r="AA232" s="127">
        <v>193.23</v>
      </c>
      <c r="AB232" s="127">
        <v>0</v>
      </c>
      <c r="AC232" s="127">
        <v>75.739999999999995</v>
      </c>
      <c r="AD232" s="127">
        <v>188.02</v>
      </c>
      <c r="AE232" s="127">
        <v>0</v>
      </c>
      <c r="AF232" s="128">
        <v>994.18</v>
      </c>
      <c r="AG232" s="127">
        <v>3892.33</v>
      </c>
    </row>
    <row r="233" spans="1:33" ht="20.25" customHeight="1" x14ac:dyDescent="0.35">
      <c r="A233" s="145" t="s">
        <v>406</v>
      </c>
      <c r="B233" s="127">
        <v>0.85</v>
      </c>
      <c r="C233" s="127">
        <v>129.47</v>
      </c>
      <c r="D233" s="127">
        <v>1973.31</v>
      </c>
      <c r="E233" s="127">
        <v>597.19000000000005</v>
      </c>
      <c r="F233" s="127">
        <v>394.05</v>
      </c>
      <c r="G233" s="127">
        <v>135.82</v>
      </c>
      <c r="H233" s="127">
        <v>0</v>
      </c>
      <c r="I233" s="127">
        <v>3100.37</v>
      </c>
      <c r="J233" s="128">
        <v>3230.69</v>
      </c>
      <c r="K233" s="127">
        <v>0</v>
      </c>
      <c r="L233" s="127">
        <v>0</v>
      </c>
      <c r="M233" s="127">
        <v>0</v>
      </c>
      <c r="N233" s="127">
        <v>0</v>
      </c>
      <c r="O233" s="127">
        <v>0</v>
      </c>
      <c r="P233" s="127">
        <v>0</v>
      </c>
      <c r="Q233" s="127">
        <v>0</v>
      </c>
      <c r="R233" s="127">
        <v>0</v>
      </c>
      <c r="S233" s="127">
        <v>78.31</v>
      </c>
      <c r="T233" s="127">
        <v>0</v>
      </c>
      <c r="U233" s="127">
        <v>0</v>
      </c>
      <c r="V233" s="127">
        <v>0</v>
      </c>
      <c r="W233" s="127">
        <v>0</v>
      </c>
      <c r="X233" s="127">
        <v>0</v>
      </c>
      <c r="Y233" s="127">
        <v>78.650000000000006</v>
      </c>
      <c r="Z233" s="127">
        <v>328.5</v>
      </c>
      <c r="AA233" s="127">
        <v>487.62</v>
      </c>
      <c r="AB233" s="127">
        <v>0</v>
      </c>
      <c r="AC233" s="127">
        <v>86.52</v>
      </c>
      <c r="AD233" s="127">
        <v>98.83</v>
      </c>
      <c r="AE233" s="127">
        <v>0</v>
      </c>
      <c r="AF233" s="128">
        <v>1158.43</v>
      </c>
      <c r="AG233" s="127">
        <v>4389.12</v>
      </c>
    </row>
    <row r="234" spans="1:33" ht="20.25" customHeight="1" x14ac:dyDescent="0.35">
      <c r="A234" s="145" t="s">
        <v>407</v>
      </c>
      <c r="B234" s="127">
        <v>34.93</v>
      </c>
      <c r="C234" s="127">
        <v>435.85</v>
      </c>
      <c r="D234" s="127">
        <v>2185.2399999999998</v>
      </c>
      <c r="E234" s="127">
        <v>549.02</v>
      </c>
      <c r="F234" s="127">
        <v>597.97</v>
      </c>
      <c r="G234" s="127">
        <v>137.94</v>
      </c>
      <c r="H234" s="127">
        <v>0</v>
      </c>
      <c r="I234" s="127">
        <v>3470.17</v>
      </c>
      <c r="J234" s="128">
        <v>3940.9500000000003</v>
      </c>
      <c r="K234" s="127">
        <v>0</v>
      </c>
      <c r="L234" s="127">
        <v>0</v>
      </c>
      <c r="M234" s="127">
        <v>0</v>
      </c>
      <c r="N234" s="127">
        <v>0</v>
      </c>
      <c r="O234" s="127">
        <v>0</v>
      </c>
      <c r="P234" s="127">
        <v>0</v>
      </c>
      <c r="Q234" s="127">
        <v>0</v>
      </c>
      <c r="R234" s="127">
        <v>0</v>
      </c>
      <c r="S234" s="127">
        <v>0</v>
      </c>
      <c r="T234" s="127">
        <v>0</v>
      </c>
      <c r="U234" s="127">
        <v>0</v>
      </c>
      <c r="V234" s="127">
        <v>77.67</v>
      </c>
      <c r="W234" s="127">
        <v>191.04</v>
      </c>
      <c r="X234" s="127">
        <v>0</v>
      </c>
      <c r="Y234" s="127">
        <v>0</v>
      </c>
      <c r="Z234" s="127">
        <v>223.2</v>
      </c>
      <c r="AA234" s="127">
        <v>287.17</v>
      </c>
      <c r="AB234" s="127">
        <v>0</v>
      </c>
      <c r="AC234" s="127">
        <v>99.11</v>
      </c>
      <c r="AD234" s="127">
        <v>641.92999999999995</v>
      </c>
      <c r="AE234" s="127">
        <v>0</v>
      </c>
      <c r="AF234" s="128">
        <v>1520.12</v>
      </c>
      <c r="AG234" s="127">
        <v>5461.06</v>
      </c>
    </row>
    <row r="235" spans="1:33" ht="20.25" customHeight="1" x14ac:dyDescent="0.35">
      <c r="A235" s="145" t="s">
        <v>408</v>
      </c>
      <c r="B235" s="127">
        <v>247.98</v>
      </c>
      <c r="C235" s="127">
        <v>950.64</v>
      </c>
      <c r="D235" s="127">
        <v>2277.6</v>
      </c>
      <c r="E235" s="127">
        <v>593.22</v>
      </c>
      <c r="F235" s="127">
        <v>796.59</v>
      </c>
      <c r="G235" s="127">
        <v>156.02000000000001</v>
      </c>
      <c r="H235" s="127">
        <v>0</v>
      </c>
      <c r="I235" s="127">
        <v>3823.43</v>
      </c>
      <c r="J235" s="128">
        <v>5022.0499999999993</v>
      </c>
      <c r="K235" s="127">
        <v>0</v>
      </c>
      <c r="L235" s="127">
        <v>0</v>
      </c>
      <c r="M235" s="127">
        <v>0</v>
      </c>
      <c r="N235" s="127">
        <v>0</v>
      </c>
      <c r="O235" s="127">
        <v>0</v>
      </c>
      <c r="P235" s="127">
        <v>0</v>
      </c>
      <c r="Q235" s="127">
        <v>0</v>
      </c>
      <c r="R235" s="127">
        <v>0</v>
      </c>
      <c r="S235" s="127">
        <v>77.61</v>
      </c>
      <c r="T235" s="127">
        <v>0</v>
      </c>
      <c r="U235" s="127">
        <v>0</v>
      </c>
      <c r="V235" s="127">
        <v>0</v>
      </c>
      <c r="W235" s="127">
        <v>0</v>
      </c>
      <c r="X235" s="127">
        <v>0</v>
      </c>
      <c r="Y235" s="127">
        <v>193.31</v>
      </c>
      <c r="Z235" s="127">
        <v>207.74</v>
      </c>
      <c r="AA235" s="127">
        <v>500.6</v>
      </c>
      <c r="AB235" s="127">
        <v>0</v>
      </c>
      <c r="AC235" s="127">
        <v>67.040000000000006</v>
      </c>
      <c r="AD235" s="127">
        <v>457.6</v>
      </c>
      <c r="AE235" s="127">
        <v>0</v>
      </c>
      <c r="AF235" s="128">
        <v>1503.9</v>
      </c>
      <c r="AG235" s="127">
        <v>6525.96</v>
      </c>
    </row>
    <row r="236" spans="1:33" ht="20.25" customHeight="1" x14ac:dyDescent="0.35">
      <c r="A236" s="145" t="s">
        <v>409</v>
      </c>
      <c r="B236" s="127">
        <v>42.07</v>
      </c>
      <c r="C236" s="127">
        <v>313.87</v>
      </c>
      <c r="D236" s="127">
        <v>1961.53</v>
      </c>
      <c r="E236" s="127">
        <v>455.11</v>
      </c>
      <c r="F236" s="127">
        <v>356.5</v>
      </c>
      <c r="G236" s="127">
        <v>117.97</v>
      </c>
      <c r="H236" s="127">
        <v>0</v>
      </c>
      <c r="I236" s="127">
        <v>2891.11</v>
      </c>
      <c r="J236" s="128">
        <v>3247.05</v>
      </c>
      <c r="K236" s="127">
        <v>79.47</v>
      </c>
      <c r="L236" s="127">
        <v>0</v>
      </c>
      <c r="M236" s="127">
        <v>0</v>
      </c>
      <c r="N236" s="127">
        <v>0</v>
      </c>
      <c r="O236" s="127">
        <v>83.58</v>
      </c>
      <c r="P236" s="127">
        <v>0</v>
      </c>
      <c r="Q236" s="127">
        <v>0</v>
      </c>
      <c r="R236" s="127">
        <v>0</v>
      </c>
      <c r="S236" s="127">
        <v>0</v>
      </c>
      <c r="T236" s="127">
        <v>0</v>
      </c>
      <c r="U236" s="127">
        <v>0</v>
      </c>
      <c r="V236" s="127">
        <v>0</v>
      </c>
      <c r="W236" s="127">
        <v>81.73</v>
      </c>
      <c r="X236" s="127">
        <v>0</v>
      </c>
      <c r="Y236" s="127">
        <v>0</v>
      </c>
      <c r="Z236" s="127">
        <v>351.54</v>
      </c>
      <c r="AA236" s="127">
        <v>506.07</v>
      </c>
      <c r="AB236" s="127">
        <v>0</v>
      </c>
      <c r="AC236" s="127">
        <v>0</v>
      </c>
      <c r="AD236" s="127">
        <v>0</v>
      </c>
      <c r="AE236" s="127">
        <v>0</v>
      </c>
      <c r="AF236" s="128">
        <v>1102.3800000000001</v>
      </c>
      <c r="AG236" s="127">
        <v>4349.43</v>
      </c>
    </row>
    <row r="237" spans="1:33" ht="20.25" customHeight="1" x14ac:dyDescent="0.35">
      <c r="A237" s="145" t="s">
        <v>410</v>
      </c>
      <c r="B237" s="127">
        <v>0.5</v>
      </c>
      <c r="C237" s="127">
        <v>3.65</v>
      </c>
      <c r="D237" s="127">
        <v>1728.11</v>
      </c>
      <c r="E237" s="127">
        <v>561.69000000000005</v>
      </c>
      <c r="F237" s="127">
        <v>210.93</v>
      </c>
      <c r="G237" s="127">
        <v>142.71</v>
      </c>
      <c r="H237" s="127">
        <v>0</v>
      </c>
      <c r="I237" s="127">
        <v>2643.44</v>
      </c>
      <c r="J237" s="128">
        <v>2647.59</v>
      </c>
      <c r="K237" s="127">
        <v>255.69</v>
      </c>
      <c r="L237" s="127">
        <v>0</v>
      </c>
      <c r="M237" s="127">
        <v>0</v>
      </c>
      <c r="N237" s="127">
        <v>0</v>
      </c>
      <c r="O237" s="127">
        <v>0</v>
      </c>
      <c r="P237" s="127">
        <v>0</v>
      </c>
      <c r="Q237" s="127">
        <v>0</v>
      </c>
      <c r="R237" s="127">
        <v>0</v>
      </c>
      <c r="S237" s="127">
        <v>0</v>
      </c>
      <c r="T237" s="127">
        <v>0</v>
      </c>
      <c r="U237" s="127">
        <v>0</v>
      </c>
      <c r="V237" s="127">
        <v>78.540000000000006</v>
      </c>
      <c r="W237" s="127">
        <v>0</v>
      </c>
      <c r="X237" s="127">
        <v>0</v>
      </c>
      <c r="Y237" s="127">
        <v>0</v>
      </c>
      <c r="Z237" s="127">
        <v>897.94</v>
      </c>
      <c r="AA237" s="127">
        <v>292.44</v>
      </c>
      <c r="AB237" s="127">
        <v>0</v>
      </c>
      <c r="AC237" s="127">
        <v>0</v>
      </c>
      <c r="AD237" s="127">
        <v>99.76</v>
      </c>
      <c r="AE237" s="127">
        <v>0</v>
      </c>
      <c r="AF237" s="128">
        <v>1624.38</v>
      </c>
      <c r="AG237" s="127">
        <v>4271.97</v>
      </c>
    </row>
    <row r="238" spans="1:33" ht="20.25" customHeight="1" x14ac:dyDescent="0.35">
      <c r="A238" s="145" t="s">
        <v>411</v>
      </c>
      <c r="B238" s="127">
        <v>0</v>
      </c>
      <c r="C238" s="127">
        <v>1.38</v>
      </c>
      <c r="D238" s="127">
        <v>1166.43</v>
      </c>
      <c r="E238" s="127">
        <v>564.79</v>
      </c>
      <c r="F238" s="127">
        <v>108.1</v>
      </c>
      <c r="G238" s="127">
        <v>136.44</v>
      </c>
      <c r="H238" s="127">
        <v>0</v>
      </c>
      <c r="I238" s="127">
        <v>1975.76</v>
      </c>
      <c r="J238" s="128">
        <v>1977.14</v>
      </c>
      <c r="K238" s="127">
        <v>177.58</v>
      </c>
      <c r="L238" s="127">
        <v>89.83</v>
      </c>
      <c r="M238" s="127">
        <v>0</v>
      </c>
      <c r="N238" s="127">
        <v>0</v>
      </c>
      <c r="O238" s="127">
        <v>0</v>
      </c>
      <c r="P238" s="127">
        <v>0</v>
      </c>
      <c r="Q238" s="127">
        <v>0</v>
      </c>
      <c r="R238" s="127">
        <v>0</v>
      </c>
      <c r="S238" s="127">
        <v>0</v>
      </c>
      <c r="T238" s="127">
        <v>0</v>
      </c>
      <c r="U238" s="127">
        <v>0</v>
      </c>
      <c r="V238" s="127">
        <v>80.489999999999995</v>
      </c>
      <c r="W238" s="127">
        <v>82.73</v>
      </c>
      <c r="X238" s="127">
        <v>0</v>
      </c>
      <c r="Y238" s="127">
        <v>0</v>
      </c>
      <c r="Z238" s="127">
        <v>1325.78</v>
      </c>
      <c r="AA238" s="127">
        <v>193.55</v>
      </c>
      <c r="AB238" s="127">
        <v>0</v>
      </c>
      <c r="AC238" s="127">
        <v>98.69</v>
      </c>
      <c r="AD238" s="127">
        <v>99.43</v>
      </c>
      <c r="AE238" s="127">
        <v>0</v>
      </c>
      <c r="AF238" s="128">
        <v>2148.08</v>
      </c>
      <c r="AG238" s="127">
        <v>4125.22</v>
      </c>
    </row>
    <row r="239" spans="1:33" ht="20.25" customHeight="1" x14ac:dyDescent="0.35">
      <c r="A239" s="145" t="s">
        <v>412</v>
      </c>
      <c r="B239" s="127">
        <v>0</v>
      </c>
      <c r="C239" s="127">
        <v>1.72</v>
      </c>
      <c r="D239" s="127">
        <v>827.4</v>
      </c>
      <c r="E239" s="127">
        <v>553.44000000000005</v>
      </c>
      <c r="F239" s="127">
        <v>74.8</v>
      </c>
      <c r="G239" s="127">
        <v>128.19999999999999</v>
      </c>
      <c r="H239" s="127">
        <v>0</v>
      </c>
      <c r="I239" s="127">
        <v>1583.85</v>
      </c>
      <c r="J239" s="128">
        <v>1585.57</v>
      </c>
      <c r="K239" s="127">
        <v>78.87</v>
      </c>
      <c r="L239" s="127">
        <v>0</v>
      </c>
      <c r="M239" s="127">
        <v>0</v>
      </c>
      <c r="N239" s="127">
        <v>0</v>
      </c>
      <c r="O239" s="127">
        <v>0</v>
      </c>
      <c r="P239" s="127">
        <v>0</v>
      </c>
      <c r="Q239" s="127">
        <v>0</v>
      </c>
      <c r="R239" s="127">
        <v>0</v>
      </c>
      <c r="S239" s="127">
        <v>0</v>
      </c>
      <c r="T239" s="127">
        <v>0</v>
      </c>
      <c r="U239" s="127">
        <v>0</v>
      </c>
      <c r="V239" s="127">
        <v>0</v>
      </c>
      <c r="W239" s="127">
        <v>0</v>
      </c>
      <c r="X239" s="127">
        <v>0</v>
      </c>
      <c r="Y239" s="127">
        <v>0</v>
      </c>
      <c r="Z239" s="127">
        <v>2031.65</v>
      </c>
      <c r="AA239" s="127">
        <v>0</v>
      </c>
      <c r="AB239" s="127">
        <v>0</v>
      </c>
      <c r="AC239" s="127">
        <v>0</v>
      </c>
      <c r="AD239" s="127">
        <v>0</v>
      </c>
      <c r="AE239" s="127">
        <v>0</v>
      </c>
      <c r="AF239" s="128">
        <v>2110.52</v>
      </c>
      <c r="AG239" s="127">
        <v>3696.08</v>
      </c>
    </row>
    <row r="240" spans="1:33" ht="20.25" customHeight="1" x14ac:dyDescent="0.35">
      <c r="A240" s="145" t="s">
        <v>413</v>
      </c>
      <c r="B240" s="127">
        <v>0</v>
      </c>
      <c r="C240" s="127">
        <v>0</v>
      </c>
      <c r="D240" s="127">
        <v>1713.49</v>
      </c>
      <c r="E240" s="127">
        <v>488.98</v>
      </c>
      <c r="F240" s="127">
        <v>141.16</v>
      </c>
      <c r="G240" s="127">
        <v>133.38</v>
      </c>
      <c r="H240" s="127">
        <v>0</v>
      </c>
      <c r="I240" s="127">
        <v>2477.0100000000002</v>
      </c>
      <c r="J240" s="128">
        <v>2477.0100000000002</v>
      </c>
      <c r="K240" s="127">
        <v>79.06</v>
      </c>
      <c r="L240" s="127">
        <v>0</v>
      </c>
      <c r="M240" s="127">
        <v>0</v>
      </c>
      <c r="N240" s="127">
        <v>0</v>
      </c>
      <c r="O240" s="127">
        <v>0</v>
      </c>
      <c r="P240" s="127">
        <v>0</v>
      </c>
      <c r="Q240" s="127">
        <v>0</v>
      </c>
      <c r="R240" s="127">
        <v>0</v>
      </c>
      <c r="S240" s="127">
        <v>0</v>
      </c>
      <c r="T240" s="127">
        <v>0</v>
      </c>
      <c r="U240" s="127">
        <v>0</v>
      </c>
      <c r="V240" s="127">
        <v>0</v>
      </c>
      <c r="W240" s="127">
        <v>0</v>
      </c>
      <c r="X240" s="127">
        <v>0</v>
      </c>
      <c r="Y240" s="127">
        <v>0</v>
      </c>
      <c r="Z240" s="127">
        <v>438.27</v>
      </c>
      <c r="AA240" s="127">
        <v>97.43</v>
      </c>
      <c r="AB240" s="127">
        <v>0</v>
      </c>
      <c r="AC240" s="127">
        <v>0</v>
      </c>
      <c r="AD240" s="127">
        <v>0</v>
      </c>
      <c r="AE240" s="127">
        <v>0</v>
      </c>
      <c r="AF240" s="128">
        <v>614.76</v>
      </c>
      <c r="AG240" s="127">
        <v>3091.77</v>
      </c>
    </row>
    <row r="241" spans="1:33" ht="20.25" customHeight="1" x14ac:dyDescent="0.35">
      <c r="A241" s="145" t="s">
        <v>414</v>
      </c>
      <c r="B241" s="127">
        <v>0</v>
      </c>
      <c r="C241" s="127">
        <v>2.79</v>
      </c>
      <c r="D241" s="127">
        <v>1140.83</v>
      </c>
      <c r="E241" s="127">
        <v>514.16999999999996</v>
      </c>
      <c r="F241" s="127">
        <v>59.95</v>
      </c>
      <c r="G241" s="127">
        <v>149.76</v>
      </c>
      <c r="H241" s="127">
        <v>0</v>
      </c>
      <c r="I241" s="127">
        <v>1864.7</v>
      </c>
      <c r="J241" s="128">
        <v>1867.49</v>
      </c>
      <c r="K241" s="127">
        <v>0</v>
      </c>
      <c r="L241" s="127">
        <v>0</v>
      </c>
      <c r="M241" s="127">
        <v>0</v>
      </c>
      <c r="N241" s="127">
        <v>0</v>
      </c>
      <c r="O241" s="127">
        <v>0</v>
      </c>
      <c r="P241" s="127">
        <v>0</v>
      </c>
      <c r="Q241" s="127">
        <v>0</v>
      </c>
      <c r="R241" s="127">
        <v>0</v>
      </c>
      <c r="S241" s="127">
        <v>0</v>
      </c>
      <c r="T241" s="127">
        <v>0</v>
      </c>
      <c r="U241" s="127">
        <v>0</v>
      </c>
      <c r="V241" s="127">
        <v>0</v>
      </c>
      <c r="W241" s="127">
        <v>0</v>
      </c>
      <c r="X241" s="127">
        <v>0</v>
      </c>
      <c r="Y241" s="127">
        <v>0</v>
      </c>
      <c r="Z241" s="127">
        <v>315.08</v>
      </c>
      <c r="AA241" s="127">
        <v>188.55</v>
      </c>
      <c r="AB241" s="127">
        <v>0</v>
      </c>
      <c r="AC241" s="127">
        <v>0</v>
      </c>
      <c r="AD241" s="127">
        <v>0</v>
      </c>
      <c r="AE241" s="127">
        <v>0</v>
      </c>
      <c r="AF241" s="128">
        <v>503.63</v>
      </c>
      <c r="AG241" s="127">
        <v>2371.12</v>
      </c>
    </row>
    <row r="242" spans="1:33" ht="20.25" customHeight="1" x14ac:dyDescent="0.35">
      <c r="A242" s="145" t="s">
        <v>415</v>
      </c>
      <c r="B242" s="127">
        <v>0</v>
      </c>
      <c r="C242" s="127">
        <v>26.75</v>
      </c>
      <c r="D242" s="127">
        <v>886.52</v>
      </c>
      <c r="E242" s="127">
        <v>323.2</v>
      </c>
      <c r="F242" s="127">
        <v>62.31</v>
      </c>
      <c r="G242" s="127">
        <v>152.79</v>
      </c>
      <c r="H242" s="127">
        <v>0</v>
      </c>
      <c r="I242" s="127">
        <v>1424.83</v>
      </c>
      <c r="J242" s="128">
        <v>1451.58</v>
      </c>
      <c r="K242" s="127">
        <v>78.930000000000007</v>
      </c>
      <c r="L242" s="127">
        <v>0</v>
      </c>
      <c r="M242" s="127">
        <v>0</v>
      </c>
      <c r="N242" s="127">
        <v>0</v>
      </c>
      <c r="O242" s="127">
        <v>0</v>
      </c>
      <c r="P242" s="127">
        <v>0</v>
      </c>
      <c r="Q242" s="127">
        <v>0</v>
      </c>
      <c r="R242" s="127">
        <v>0</v>
      </c>
      <c r="S242" s="127">
        <v>0</v>
      </c>
      <c r="T242" s="127">
        <v>0</v>
      </c>
      <c r="U242" s="127">
        <v>0</v>
      </c>
      <c r="V242" s="127">
        <v>0</v>
      </c>
      <c r="W242" s="127">
        <v>0</v>
      </c>
      <c r="X242" s="127">
        <v>0</v>
      </c>
      <c r="Y242" s="127">
        <v>0</v>
      </c>
      <c r="Z242" s="127">
        <v>0</v>
      </c>
      <c r="AA242" s="127">
        <v>0</v>
      </c>
      <c r="AB242" s="127">
        <v>0</v>
      </c>
      <c r="AC242" s="127">
        <v>0</v>
      </c>
      <c r="AD242" s="127">
        <v>0</v>
      </c>
      <c r="AE242" s="127">
        <v>0</v>
      </c>
      <c r="AF242" s="128">
        <v>78.930000000000007</v>
      </c>
      <c r="AG242" s="127">
        <v>1530.51</v>
      </c>
    </row>
    <row r="243" spans="1:33" ht="20.25" customHeight="1" x14ac:dyDescent="0.35">
      <c r="A243" s="145" t="s">
        <v>416</v>
      </c>
      <c r="B243" s="127">
        <v>0</v>
      </c>
      <c r="C243" s="127">
        <v>23.59</v>
      </c>
      <c r="D243" s="127">
        <v>174.26</v>
      </c>
      <c r="E243" s="127">
        <v>480.57</v>
      </c>
      <c r="F243" s="127">
        <v>118.41</v>
      </c>
      <c r="G243" s="127">
        <v>0</v>
      </c>
      <c r="H243" s="127">
        <v>0</v>
      </c>
      <c r="I243" s="127">
        <v>773.24</v>
      </c>
      <c r="J243" s="128">
        <v>796.83</v>
      </c>
      <c r="K243" s="127">
        <v>0</v>
      </c>
      <c r="L243" s="127">
        <v>0</v>
      </c>
      <c r="M243" s="127">
        <v>0</v>
      </c>
      <c r="N243" s="127">
        <v>0</v>
      </c>
      <c r="O243" s="127">
        <v>0</v>
      </c>
      <c r="P243" s="127">
        <v>0</v>
      </c>
      <c r="Q243" s="127">
        <v>0</v>
      </c>
      <c r="R243" s="127">
        <v>0</v>
      </c>
      <c r="S243" s="127">
        <v>0</v>
      </c>
      <c r="T243" s="127">
        <v>0</v>
      </c>
      <c r="U243" s="127">
        <v>0</v>
      </c>
      <c r="V243" s="127">
        <v>0</v>
      </c>
      <c r="W243" s="127">
        <v>0</v>
      </c>
      <c r="X243" s="127">
        <v>0</v>
      </c>
      <c r="Y243" s="127">
        <v>0</v>
      </c>
      <c r="Z243" s="127">
        <v>901.31</v>
      </c>
      <c r="AA243" s="127">
        <v>177.26</v>
      </c>
      <c r="AB243" s="127">
        <v>0</v>
      </c>
      <c r="AC243" s="127">
        <v>0</v>
      </c>
      <c r="AD243" s="127">
        <v>122.92</v>
      </c>
      <c r="AE243" s="127">
        <v>0</v>
      </c>
      <c r="AF243" s="128">
        <v>1201.49</v>
      </c>
      <c r="AG243" s="127">
        <v>1998.31</v>
      </c>
    </row>
    <row r="244" spans="1:33" ht="20.25" customHeight="1" x14ac:dyDescent="0.35">
      <c r="A244" s="145" t="s">
        <v>417</v>
      </c>
      <c r="B244" s="127">
        <v>0</v>
      </c>
      <c r="C244" s="127">
        <v>51.84</v>
      </c>
      <c r="D244" s="127">
        <v>1110.1099999999999</v>
      </c>
      <c r="E244" s="127">
        <v>491.63</v>
      </c>
      <c r="F244" s="127">
        <v>112.22</v>
      </c>
      <c r="G244" s="127">
        <v>146.91</v>
      </c>
      <c r="H244" s="127">
        <v>0</v>
      </c>
      <c r="I244" s="127">
        <v>1860.88</v>
      </c>
      <c r="J244" s="128">
        <v>1912.72</v>
      </c>
      <c r="K244" s="127">
        <v>78.95</v>
      </c>
      <c r="L244" s="127">
        <v>0</v>
      </c>
      <c r="M244" s="127">
        <v>0</v>
      </c>
      <c r="N244" s="127">
        <v>0</v>
      </c>
      <c r="O244" s="127">
        <v>0</v>
      </c>
      <c r="P244" s="127">
        <v>0</v>
      </c>
      <c r="Q244" s="127">
        <v>0</v>
      </c>
      <c r="R244" s="127">
        <v>0</v>
      </c>
      <c r="S244" s="127">
        <v>0</v>
      </c>
      <c r="T244" s="127">
        <v>0</v>
      </c>
      <c r="U244" s="127">
        <v>0</v>
      </c>
      <c r="V244" s="127">
        <v>0</v>
      </c>
      <c r="W244" s="127">
        <v>0</v>
      </c>
      <c r="X244" s="127">
        <v>0</v>
      </c>
      <c r="Y244" s="127">
        <v>0</v>
      </c>
      <c r="Z244" s="127">
        <v>1425.91</v>
      </c>
      <c r="AA244" s="127">
        <v>88.06</v>
      </c>
      <c r="AB244" s="127">
        <v>0</v>
      </c>
      <c r="AC244" s="127">
        <v>0</v>
      </c>
      <c r="AD244" s="127">
        <v>163.11000000000001</v>
      </c>
      <c r="AE244" s="127">
        <v>0</v>
      </c>
      <c r="AF244" s="128">
        <v>1756.03</v>
      </c>
      <c r="AG244" s="127">
        <v>3668.75</v>
      </c>
    </row>
    <row r="245" spans="1:33" ht="20.25" customHeight="1" x14ac:dyDescent="0.35">
      <c r="A245" s="145" t="s">
        <v>418</v>
      </c>
      <c r="B245" s="127">
        <v>53.69</v>
      </c>
      <c r="C245" s="127">
        <v>121.32</v>
      </c>
      <c r="D245" s="127">
        <v>1957.26</v>
      </c>
      <c r="E245" s="127">
        <v>248.71</v>
      </c>
      <c r="F245" s="127">
        <v>427.22</v>
      </c>
      <c r="G245" s="127">
        <v>148.34</v>
      </c>
      <c r="H245" s="127">
        <v>2.14</v>
      </c>
      <c r="I245" s="127">
        <v>2783.67</v>
      </c>
      <c r="J245" s="128">
        <v>2958.6800000000003</v>
      </c>
      <c r="K245" s="127">
        <v>0</v>
      </c>
      <c r="L245" s="127">
        <v>0</v>
      </c>
      <c r="M245" s="127">
        <v>0</v>
      </c>
      <c r="N245" s="127">
        <v>0</v>
      </c>
      <c r="O245" s="127">
        <v>0</v>
      </c>
      <c r="P245" s="127">
        <v>0</v>
      </c>
      <c r="Q245" s="127">
        <v>0</v>
      </c>
      <c r="R245" s="127">
        <v>0</v>
      </c>
      <c r="S245" s="127">
        <v>76.88</v>
      </c>
      <c r="T245" s="127">
        <v>0</v>
      </c>
      <c r="U245" s="127">
        <v>0</v>
      </c>
      <c r="V245" s="127">
        <v>85.33</v>
      </c>
      <c r="W245" s="127">
        <v>82.62</v>
      </c>
      <c r="X245" s="127">
        <v>0</v>
      </c>
      <c r="Y245" s="127">
        <v>0</v>
      </c>
      <c r="Z245" s="127">
        <v>283.5</v>
      </c>
      <c r="AA245" s="127">
        <v>190.09</v>
      </c>
      <c r="AB245" s="127">
        <v>0</v>
      </c>
      <c r="AC245" s="127">
        <v>183.26</v>
      </c>
      <c r="AD245" s="127">
        <v>698.37</v>
      </c>
      <c r="AE245" s="127">
        <v>0</v>
      </c>
      <c r="AF245" s="128">
        <v>1600.04</v>
      </c>
      <c r="AG245" s="127">
        <v>4558.7299999999996</v>
      </c>
    </row>
    <row r="246" spans="1:33" ht="20.25" customHeight="1" x14ac:dyDescent="0.35">
      <c r="A246" s="145" t="s">
        <v>419</v>
      </c>
      <c r="B246" s="127">
        <v>21.78</v>
      </c>
      <c r="C246" s="127">
        <v>83.76</v>
      </c>
      <c r="D246" s="127">
        <v>1985.73</v>
      </c>
      <c r="E246" s="127">
        <v>482.82</v>
      </c>
      <c r="F246" s="127">
        <v>248.98</v>
      </c>
      <c r="G246" s="127">
        <v>159.16</v>
      </c>
      <c r="H246" s="127">
        <v>5.12</v>
      </c>
      <c r="I246" s="127">
        <v>2881.81</v>
      </c>
      <c r="J246" s="128">
        <v>2987.35</v>
      </c>
      <c r="K246" s="127">
        <v>80.72</v>
      </c>
      <c r="L246" s="127">
        <v>0</v>
      </c>
      <c r="M246" s="127">
        <v>0</v>
      </c>
      <c r="N246" s="127">
        <v>0</v>
      </c>
      <c r="O246" s="127">
        <v>0</v>
      </c>
      <c r="P246" s="127">
        <v>0</v>
      </c>
      <c r="Q246" s="127">
        <v>0</v>
      </c>
      <c r="R246" s="127">
        <v>0</v>
      </c>
      <c r="S246" s="127">
        <v>82.37</v>
      </c>
      <c r="T246" s="127">
        <v>0</v>
      </c>
      <c r="U246" s="127">
        <v>0</v>
      </c>
      <c r="V246" s="127">
        <v>79.63</v>
      </c>
      <c r="W246" s="127">
        <v>82.35</v>
      </c>
      <c r="X246" s="127">
        <v>0</v>
      </c>
      <c r="Y246" s="127">
        <v>73.77</v>
      </c>
      <c r="Z246" s="127">
        <v>282.89</v>
      </c>
      <c r="AA246" s="127">
        <v>535.14</v>
      </c>
      <c r="AB246" s="127">
        <v>0</v>
      </c>
      <c r="AC246" s="127">
        <v>561.20000000000005</v>
      </c>
      <c r="AD246" s="127">
        <v>1081.8699999999999</v>
      </c>
      <c r="AE246" s="127">
        <v>0</v>
      </c>
      <c r="AF246" s="128">
        <v>2859.97</v>
      </c>
      <c r="AG246" s="127">
        <v>5847.32</v>
      </c>
    </row>
    <row r="247" spans="1:33" ht="20.25" customHeight="1" x14ac:dyDescent="0.35">
      <c r="A247" s="145" t="s">
        <v>167</v>
      </c>
      <c r="B247" s="127">
        <v>0</v>
      </c>
      <c r="C247" s="127">
        <v>13.55</v>
      </c>
      <c r="D247" s="127">
        <v>926.33</v>
      </c>
      <c r="E247" s="127">
        <v>528.19000000000005</v>
      </c>
      <c r="F247" s="127">
        <v>129.38</v>
      </c>
      <c r="G247" s="127">
        <v>159.66</v>
      </c>
      <c r="H247" s="127">
        <v>2.3199999999999998</v>
      </c>
      <c r="I247" s="127">
        <v>1745.88</v>
      </c>
      <c r="J247" s="128">
        <v>1759.43</v>
      </c>
      <c r="K247" s="127">
        <v>0</v>
      </c>
      <c r="L247" s="127">
        <v>0</v>
      </c>
      <c r="M247" s="127">
        <v>0</v>
      </c>
      <c r="N247" s="127">
        <v>0</v>
      </c>
      <c r="O247" s="127">
        <v>0</v>
      </c>
      <c r="P247" s="127">
        <v>0</v>
      </c>
      <c r="Q247" s="127">
        <v>0</v>
      </c>
      <c r="R247" s="127">
        <v>0</v>
      </c>
      <c r="S247" s="127">
        <v>0</v>
      </c>
      <c r="T247" s="127">
        <v>0</v>
      </c>
      <c r="U247" s="127">
        <v>0</v>
      </c>
      <c r="V247" s="127">
        <v>0</v>
      </c>
      <c r="W247" s="127">
        <v>158.72</v>
      </c>
      <c r="X247" s="127">
        <v>0</v>
      </c>
      <c r="Y247" s="127">
        <v>0</v>
      </c>
      <c r="Z247" s="127">
        <v>612.97</v>
      </c>
      <c r="AA247" s="127">
        <v>308.52999999999997</v>
      </c>
      <c r="AB247" s="127">
        <v>0</v>
      </c>
      <c r="AC247" s="127">
        <v>165.09</v>
      </c>
      <c r="AD247" s="127">
        <v>998.51</v>
      </c>
      <c r="AE247" s="127">
        <v>0</v>
      </c>
      <c r="AF247" s="128">
        <v>2243.8200000000002</v>
      </c>
      <c r="AG247" s="127">
        <v>4003.26</v>
      </c>
    </row>
    <row r="248" spans="1:33" ht="20.25" customHeight="1" x14ac:dyDescent="0.35">
      <c r="A248" s="145" t="s">
        <v>420</v>
      </c>
      <c r="B248" s="127">
        <v>7.92</v>
      </c>
      <c r="C248" s="127">
        <v>70.92</v>
      </c>
      <c r="D248" s="127">
        <v>1487.91</v>
      </c>
      <c r="E248" s="127">
        <v>463.77</v>
      </c>
      <c r="F248" s="127">
        <v>182.1</v>
      </c>
      <c r="G248" s="127">
        <v>144.21</v>
      </c>
      <c r="H248" s="127">
        <v>2.06</v>
      </c>
      <c r="I248" s="127">
        <v>2280.0500000000002</v>
      </c>
      <c r="J248" s="128">
        <v>2358.8900000000003</v>
      </c>
      <c r="K248" s="127">
        <v>0</v>
      </c>
      <c r="L248" s="127">
        <v>0</v>
      </c>
      <c r="M248" s="127">
        <v>0</v>
      </c>
      <c r="N248" s="127">
        <v>0</v>
      </c>
      <c r="O248" s="127">
        <v>0</v>
      </c>
      <c r="P248" s="127">
        <v>0</v>
      </c>
      <c r="Q248" s="127">
        <v>0</v>
      </c>
      <c r="R248" s="127">
        <v>97.8</v>
      </c>
      <c r="S248" s="127">
        <v>0</v>
      </c>
      <c r="T248" s="127">
        <v>0</v>
      </c>
      <c r="U248" s="127">
        <v>0</v>
      </c>
      <c r="V248" s="127">
        <v>0</v>
      </c>
      <c r="W248" s="127">
        <v>0</v>
      </c>
      <c r="X248" s="127">
        <v>0</v>
      </c>
      <c r="Y248" s="127">
        <v>0</v>
      </c>
      <c r="Z248" s="127">
        <v>401.28</v>
      </c>
      <c r="AA248" s="127">
        <v>484.08</v>
      </c>
      <c r="AB248" s="127">
        <v>0</v>
      </c>
      <c r="AC248" s="127">
        <v>178.25</v>
      </c>
      <c r="AD248" s="127">
        <v>731.59</v>
      </c>
      <c r="AE248" s="127">
        <v>0</v>
      </c>
      <c r="AF248" s="128">
        <v>1893.01</v>
      </c>
      <c r="AG248" s="127">
        <v>4251.8999999999996</v>
      </c>
    </row>
    <row r="249" spans="1:33" ht="20.25" customHeight="1" x14ac:dyDescent="0.35">
      <c r="A249" s="145" t="s">
        <v>421</v>
      </c>
      <c r="B249" s="127">
        <v>25.97</v>
      </c>
      <c r="C249" s="127">
        <v>15.61</v>
      </c>
      <c r="D249" s="127">
        <v>2108.61</v>
      </c>
      <c r="E249" s="127">
        <v>528.17999999999995</v>
      </c>
      <c r="F249" s="127">
        <v>153.6</v>
      </c>
      <c r="G249" s="127">
        <v>155.24</v>
      </c>
      <c r="H249" s="127">
        <v>0</v>
      </c>
      <c r="I249" s="127">
        <v>2945.63</v>
      </c>
      <c r="J249" s="128">
        <v>2987.21</v>
      </c>
      <c r="K249" s="127">
        <v>0</v>
      </c>
      <c r="L249" s="127">
        <v>0</v>
      </c>
      <c r="M249" s="127">
        <v>0</v>
      </c>
      <c r="N249" s="127">
        <v>181.27</v>
      </c>
      <c r="O249" s="127">
        <v>0</v>
      </c>
      <c r="P249" s="127">
        <v>0</v>
      </c>
      <c r="Q249" s="127">
        <v>0</v>
      </c>
      <c r="R249" s="127">
        <v>0</v>
      </c>
      <c r="S249" s="127">
        <v>0</v>
      </c>
      <c r="T249" s="127">
        <v>0</v>
      </c>
      <c r="U249" s="127">
        <v>0</v>
      </c>
      <c r="V249" s="127">
        <v>169.2</v>
      </c>
      <c r="W249" s="127">
        <v>0</v>
      </c>
      <c r="X249" s="127">
        <v>0</v>
      </c>
      <c r="Y249" s="127">
        <v>0</v>
      </c>
      <c r="Z249" s="127">
        <v>874.28</v>
      </c>
      <c r="AA249" s="127">
        <v>294.51</v>
      </c>
      <c r="AB249" s="127">
        <v>0</v>
      </c>
      <c r="AC249" s="127">
        <v>185.33</v>
      </c>
      <c r="AD249" s="127">
        <v>574.78</v>
      </c>
      <c r="AE249" s="127">
        <v>0</v>
      </c>
      <c r="AF249" s="128">
        <v>2279.37</v>
      </c>
      <c r="AG249" s="127">
        <v>5266.58</v>
      </c>
    </row>
    <row r="250" spans="1:33" ht="20.25" customHeight="1" x14ac:dyDescent="0.35">
      <c r="A250" s="145" t="s">
        <v>422</v>
      </c>
      <c r="B250" s="127">
        <v>0</v>
      </c>
      <c r="C250" s="127">
        <v>0</v>
      </c>
      <c r="D250" s="127">
        <v>486.29</v>
      </c>
      <c r="E250" s="127">
        <v>481.43</v>
      </c>
      <c r="F250" s="127">
        <v>24.76</v>
      </c>
      <c r="G250" s="127">
        <v>154.9</v>
      </c>
      <c r="H250" s="127">
        <v>0</v>
      </c>
      <c r="I250" s="127">
        <v>1147.3800000000001</v>
      </c>
      <c r="J250" s="128">
        <v>1147.3800000000001</v>
      </c>
      <c r="K250" s="127">
        <v>0</v>
      </c>
      <c r="L250" s="127">
        <v>0</v>
      </c>
      <c r="M250" s="127">
        <v>0</v>
      </c>
      <c r="N250" s="127">
        <v>90.18</v>
      </c>
      <c r="O250" s="127">
        <v>0</v>
      </c>
      <c r="P250" s="127">
        <v>0</v>
      </c>
      <c r="Q250" s="127">
        <v>0</v>
      </c>
      <c r="R250" s="127">
        <v>0</v>
      </c>
      <c r="S250" s="127">
        <v>0</v>
      </c>
      <c r="T250" s="127">
        <v>99.03</v>
      </c>
      <c r="U250" s="127">
        <v>0</v>
      </c>
      <c r="V250" s="127">
        <v>0</v>
      </c>
      <c r="W250" s="127">
        <v>0</v>
      </c>
      <c r="X250" s="127">
        <v>0</v>
      </c>
      <c r="Y250" s="127">
        <v>0</v>
      </c>
      <c r="Z250" s="127">
        <v>1654.33</v>
      </c>
      <c r="AA250" s="127">
        <v>0</v>
      </c>
      <c r="AB250" s="127">
        <v>0</v>
      </c>
      <c r="AC250" s="127">
        <v>191.28</v>
      </c>
      <c r="AD250" s="127">
        <v>348.45</v>
      </c>
      <c r="AE250" s="127">
        <v>0</v>
      </c>
      <c r="AF250" s="128">
        <v>2383.2800000000002</v>
      </c>
      <c r="AG250" s="127">
        <v>3530.66</v>
      </c>
    </row>
    <row r="251" spans="1:33" ht="20.25" customHeight="1" x14ac:dyDescent="0.35">
      <c r="A251" s="145" t="s">
        <v>423</v>
      </c>
      <c r="B251" s="127">
        <v>0</v>
      </c>
      <c r="C251" s="127">
        <v>0</v>
      </c>
      <c r="D251" s="127">
        <v>562.38</v>
      </c>
      <c r="E251" s="127">
        <v>301.83999999999997</v>
      </c>
      <c r="F251" s="127">
        <v>12.24</v>
      </c>
      <c r="G251" s="127">
        <v>155.9</v>
      </c>
      <c r="H251" s="127">
        <v>0</v>
      </c>
      <c r="I251" s="127">
        <v>1032.3599999999999</v>
      </c>
      <c r="J251" s="128">
        <v>1032.3599999999999</v>
      </c>
      <c r="K251" s="127">
        <v>0</v>
      </c>
      <c r="L251" s="127">
        <v>0</v>
      </c>
      <c r="M251" s="127">
        <v>0</v>
      </c>
      <c r="N251" s="127">
        <v>0</v>
      </c>
      <c r="O251" s="127">
        <v>0</v>
      </c>
      <c r="P251" s="127">
        <v>0</v>
      </c>
      <c r="Q251" s="127">
        <v>0</v>
      </c>
      <c r="R251" s="127">
        <v>0</v>
      </c>
      <c r="S251" s="127">
        <v>0</v>
      </c>
      <c r="T251" s="127">
        <v>0</v>
      </c>
      <c r="U251" s="127">
        <v>0</v>
      </c>
      <c r="V251" s="127">
        <v>80.680000000000007</v>
      </c>
      <c r="W251" s="127">
        <v>0</v>
      </c>
      <c r="X251" s="127">
        <v>0</v>
      </c>
      <c r="Y251" s="127">
        <v>0</v>
      </c>
      <c r="Z251" s="127">
        <v>1587.45</v>
      </c>
      <c r="AA251" s="127">
        <v>195.54</v>
      </c>
      <c r="AB251" s="127">
        <v>0</v>
      </c>
      <c r="AC251" s="127">
        <v>74.86</v>
      </c>
      <c r="AD251" s="127">
        <v>0</v>
      </c>
      <c r="AE251" s="127">
        <v>0</v>
      </c>
      <c r="AF251" s="128">
        <v>1938.54</v>
      </c>
      <c r="AG251" s="127">
        <v>2970.89</v>
      </c>
    </row>
    <row r="252" spans="1:33" ht="20.25" customHeight="1" x14ac:dyDescent="0.35">
      <c r="A252" s="145" t="s">
        <v>424</v>
      </c>
      <c r="B252" s="127">
        <v>0</v>
      </c>
      <c r="C252" s="127">
        <v>0</v>
      </c>
      <c r="D252" s="127">
        <v>502.11</v>
      </c>
      <c r="E252" s="127">
        <v>458.98</v>
      </c>
      <c r="F252" s="127">
        <v>111.58</v>
      </c>
      <c r="G252" s="127">
        <v>128.38999999999999</v>
      </c>
      <c r="H252" s="127">
        <v>0</v>
      </c>
      <c r="I252" s="127">
        <v>1201.07</v>
      </c>
      <c r="J252" s="128">
        <v>1201.07</v>
      </c>
      <c r="K252" s="127">
        <v>0</v>
      </c>
      <c r="L252" s="127">
        <v>0</v>
      </c>
      <c r="M252" s="127">
        <v>0</v>
      </c>
      <c r="N252" s="127">
        <v>0</v>
      </c>
      <c r="O252" s="127">
        <v>0</v>
      </c>
      <c r="P252" s="127">
        <v>0</v>
      </c>
      <c r="Q252" s="127">
        <v>0</v>
      </c>
      <c r="R252" s="127">
        <v>0</v>
      </c>
      <c r="S252" s="127">
        <v>0</v>
      </c>
      <c r="T252" s="127">
        <v>0</v>
      </c>
      <c r="U252" s="127">
        <v>0</v>
      </c>
      <c r="V252" s="127">
        <v>0</v>
      </c>
      <c r="W252" s="127">
        <v>0</v>
      </c>
      <c r="X252" s="127">
        <v>0</v>
      </c>
      <c r="Y252" s="127">
        <v>0</v>
      </c>
      <c r="Z252" s="127">
        <v>1001.2</v>
      </c>
      <c r="AA252" s="127">
        <v>98.76</v>
      </c>
      <c r="AB252" s="127">
        <v>0</v>
      </c>
      <c r="AC252" s="127">
        <v>0</v>
      </c>
      <c r="AD252" s="127">
        <v>0</v>
      </c>
      <c r="AE252" s="127">
        <v>0</v>
      </c>
      <c r="AF252" s="128">
        <v>1099.96</v>
      </c>
      <c r="AG252" s="127">
        <v>2301.0300000000002</v>
      </c>
    </row>
    <row r="253" spans="1:33" ht="20.25" customHeight="1" x14ac:dyDescent="0.35">
      <c r="A253" s="145" t="s">
        <v>425</v>
      </c>
      <c r="B253" s="127">
        <v>0</v>
      </c>
      <c r="C253" s="127">
        <v>0</v>
      </c>
      <c r="D253" s="127">
        <v>891.37</v>
      </c>
      <c r="E253" s="127">
        <v>469.32</v>
      </c>
      <c r="F253" s="127">
        <v>119.33</v>
      </c>
      <c r="G253" s="127">
        <v>126.01</v>
      </c>
      <c r="H253" s="127">
        <v>0</v>
      </c>
      <c r="I253" s="127">
        <v>1606.04</v>
      </c>
      <c r="J253" s="128">
        <v>1606.04</v>
      </c>
      <c r="K253" s="127">
        <v>0</v>
      </c>
      <c r="L253" s="127">
        <v>0</v>
      </c>
      <c r="M253" s="127">
        <v>0</v>
      </c>
      <c r="N253" s="127">
        <v>0</v>
      </c>
      <c r="O253" s="127">
        <v>0</v>
      </c>
      <c r="P253" s="127">
        <v>0</v>
      </c>
      <c r="Q253" s="127">
        <v>0</v>
      </c>
      <c r="R253" s="127">
        <v>0</v>
      </c>
      <c r="S253" s="127">
        <v>0</v>
      </c>
      <c r="T253" s="127">
        <v>0</v>
      </c>
      <c r="U253" s="127">
        <v>0</v>
      </c>
      <c r="V253" s="127">
        <v>0</v>
      </c>
      <c r="W253" s="127">
        <v>0</v>
      </c>
      <c r="X253" s="127">
        <v>0</v>
      </c>
      <c r="Y253" s="127">
        <v>0</v>
      </c>
      <c r="Z253" s="127">
        <v>685.8</v>
      </c>
      <c r="AA253" s="127">
        <v>0</v>
      </c>
      <c r="AB253" s="127">
        <v>0</v>
      </c>
      <c r="AC253" s="127">
        <v>0</v>
      </c>
      <c r="AD253" s="127">
        <v>151.74</v>
      </c>
      <c r="AE253" s="127">
        <v>0</v>
      </c>
      <c r="AF253" s="128">
        <v>837.54</v>
      </c>
      <c r="AG253" s="127">
        <v>2443.58</v>
      </c>
    </row>
    <row r="254" spans="1:33" ht="20.25" customHeight="1" x14ac:dyDescent="0.35">
      <c r="A254" s="145" t="s">
        <v>426</v>
      </c>
      <c r="B254" s="127">
        <v>0</v>
      </c>
      <c r="C254" s="127">
        <v>0</v>
      </c>
      <c r="D254" s="127">
        <v>786.76</v>
      </c>
      <c r="E254" s="127">
        <v>216.59</v>
      </c>
      <c r="F254" s="127">
        <v>57.43</v>
      </c>
      <c r="G254" s="127">
        <v>120.75</v>
      </c>
      <c r="H254" s="127">
        <v>0</v>
      </c>
      <c r="I254" s="127">
        <v>1181.53</v>
      </c>
      <c r="J254" s="128">
        <v>1181.53</v>
      </c>
      <c r="K254" s="127">
        <v>0</v>
      </c>
      <c r="L254" s="127">
        <v>0</v>
      </c>
      <c r="M254" s="127">
        <v>0</v>
      </c>
      <c r="N254" s="127">
        <v>0</v>
      </c>
      <c r="O254" s="127">
        <v>0</v>
      </c>
      <c r="P254" s="127">
        <v>0</v>
      </c>
      <c r="Q254" s="127">
        <v>0</v>
      </c>
      <c r="R254" s="127">
        <v>0</v>
      </c>
      <c r="S254" s="127">
        <v>0</v>
      </c>
      <c r="T254" s="127">
        <v>0</v>
      </c>
      <c r="U254" s="127">
        <v>0</v>
      </c>
      <c r="V254" s="127">
        <v>0</v>
      </c>
      <c r="W254" s="127">
        <v>0</v>
      </c>
      <c r="X254" s="127">
        <v>0</v>
      </c>
      <c r="Y254" s="127">
        <v>0</v>
      </c>
      <c r="Z254" s="127">
        <v>804.82</v>
      </c>
      <c r="AA254" s="127">
        <v>0</v>
      </c>
      <c r="AB254" s="127">
        <v>0</v>
      </c>
      <c r="AC254" s="127">
        <v>0</v>
      </c>
      <c r="AD254" s="127">
        <v>75.260000000000005</v>
      </c>
      <c r="AE254" s="127">
        <v>0</v>
      </c>
      <c r="AF254" s="128">
        <v>880.08</v>
      </c>
      <c r="AG254" s="127">
        <v>2061.61</v>
      </c>
    </row>
    <row r="255" spans="1:33" ht="20.25" customHeight="1" x14ac:dyDescent="0.35">
      <c r="A255" s="145" t="s">
        <v>427</v>
      </c>
      <c r="B255" s="127">
        <v>0</v>
      </c>
      <c r="C255" s="127">
        <v>0</v>
      </c>
      <c r="D255" s="127">
        <v>797.87</v>
      </c>
      <c r="E255" s="127">
        <v>485.36</v>
      </c>
      <c r="F255" s="127">
        <v>49.59</v>
      </c>
      <c r="G255" s="127">
        <v>123.46</v>
      </c>
      <c r="H255" s="127">
        <v>0</v>
      </c>
      <c r="I255" s="127">
        <v>1456.28</v>
      </c>
      <c r="J255" s="128">
        <v>1456.28</v>
      </c>
      <c r="K255" s="127">
        <v>0</v>
      </c>
      <c r="L255" s="127">
        <v>0</v>
      </c>
      <c r="M255" s="127">
        <v>0</v>
      </c>
      <c r="N255" s="127">
        <v>0</v>
      </c>
      <c r="O255" s="127">
        <v>0</v>
      </c>
      <c r="P255" s="127">
        <v>0</v>
      </c>
      <c r="Q255" s="127">
        <v>0</v>
      </c>
      <c r="R255" s="127">
        <v>0</v>
      </c>
      <c r="S255" s="127">
        <v>0</v>
      </c>
      <c r="T255" s="127">
        <v>0</v>
      </c>
      <c r="U255" s="127">
        <v>0</v>
      </c>
      <c r="V255" s="127">
        <v>0</v>
      </c>
      <c r="W255" s="127">
        <v>0</v>
      </c>
      <c r="X255" s="127">
        <v>0</v>
      </c>
      <c r="Y255" s="127">
        <v>0</v>
      </c>
      <c r="Z255" s="127">
        <v>681.98</v>
      </c>
      <c r="AA255" s="127">
        <v>0</v>
      </c>
      <c r="AB255" s="127">
        <v>0</v>
      </c>
      <c r="AC255" s="127">
        <v>0</v>
      </c>
      <c r="AD255" s="127">
        <v>0</v>
      </c>
      <c r="AE255" s="127">
        <v>0</v>
      </c>
      <c r="AF255" s="128">
        <v>681.98</v>
      </c>
      <c r="AG255" s="127">
        <v>2138.27</v>
      </c>
    </row>
    <row r="256" spans="1:33" ht="20.25" customHeight="1" x14ac:dyDescent="0.35">
      <c r="A256" s="145" t="s">
        <v>428</v>
      </c>
      <c r="B256" s="127">
        <v>50.49</v>
      </c>
      <c r="C256" s="127">
        <v>234.26</v>
      </c>
      <c r="D256" s="127">
        <v>2197.67</v>
      </c>
      <c r="E256" s="127">
        <v>430.91</v>
      </c>
      <c r="F256" s="127">
        <v>117.01</v>
      </c>
      <c r="G256" s="127">
        <v>157.44</v>
      </c>
      <c r="H256" s="127">
        <v>0</v>
      </c>
      <c r="I256" s="127">
        <v>2903.03</v>
      </c>
      <c r="J256" s="128">
        <v>3187.78</v>
      </c>
      <c r="K256" s="127">
        <v>44.77</v>
      </c>
      <c r="L256" s="127">
        <v>0</v>
      </c>
      <c r="M256" s="127">
        <v>0</v>
      </c>
      <c r="N256" s="127">
        <v>0</v>
      </c>
      <c r="O256" s="127">
        <v>0</v>
      </c>
      <c r="P256" s="127">
        <v>0</v>
      </c>
      <c r="Q256" s="127">
        <v>0</v>
      </c>
      <c r="R256" s="127">
        <v>0</v>
      </c>
      <c r="S256" s="127">
        <v>0</v>
      </c>
      <c r="T256" s="127">
        <v>0</v>
      </c>
      <c r="U256" s="127">
        <v>0</v>
      </c>
      <c r="V256" s="127">
        <v>91.12</v>
      </c>
      <c r="W256" s="127">
        <v>0</v>
      </c>
      <c r="X256" s="127">
        <v>0</v>
      </c>
      <c r="Y256" s="127">
        <v>0</v>
      </c>
      <c r="Z256" s="127">
        <v>469.29</v>
      </c>
      <c r="AA256" s="127">
        <v>196.85</v>
      </c>
      <c r="AB256" s="127">
        <v>0</v>
      </c>
      <c r="AC256" s="127">
        <v>86.67</v>
      </c>
      <c r="AD256" s="127">
        <v>0</v>
      </c>
      <c r="AE256" s="127">
        <v>0</v>
      </c>
      <c r="AF256" s="128">
        <v>888.69</v>
      </c>
      <c r="AG256" s="127">
        <v>4076.46</v>
      </c>
    </row>
    <row r="257" spans="1:33" ht="20.25" customHeight="1" x14ac:dyDescent="0.35">
      <c r="A257" s="145" t="s">
        <v>429</v>
      </c>
      <c r="B257" s="127">
        <v>49.02</v>
      </c>
      <c r="C257" s="127">
        <v>230.48</v>
      </c>
      <c r="D257" s="127">
        <v>2140.6999999999998</v>
      </c>
      <c r="E257" s="127">
        <v>465.23</v>
      </c>
      <c r="F257" s="127">
        <v>220.57</v>
      </c>
      <c r="G257" s="127">
        <v>154.16999999999999</v>
      </c>
      <c r="H257" s="127">
        <v>6.51</v>
      </c>
      <c r="I257" s="127">
        <v>2987.17</v>
      </c>
      <c r="J257" s="128">
        <v>3266.67</v>
      </c>
      <c r="K257" s="127">
        <v>0</v>
      </c>
      <c r="L257" s="127">
        <v>0</v>
      </c>
      <c r="M257" s="127">
        <v>0</v>
      </c>
      <c r="N257" s="127">
        <v>0</v>
      </c>
      <c r="O257" s="127">
        <v>0</v>
      </c>
      <c r="P257" s="127">
        <v>0</v>
      </c>
      <c r="Q257" s="127">
        <v>0</v>
      </c>
      <c r="R257" s="127">
        <v>91.09</v>
      </c>
      <c r="S257" s="127">
        <v>0</v>
      </c>
      <c r="T257" s="127">
        <v>0</v>
      </c>
      <c r="U257" s="127">
        <v>0</v>
      </c>
      <c r="V257" s="127">
        <v>0</v>
      </c>
      <c r="W257" s="127">
        <v>0</v>
      </c>
      <c r="X257" s="127">
        <v>0</v>
      </c>
      <c r="Y257" s="127">
        <v>0</v>
      </c>
      <c r="Z257" s="127">
        <v>123.62</v>
      </c>
      <c r="AA257" s="127">
        <v>294.52</v>
      </c>
      <c r="AB257" s="127">
        <v>0</v>
      </c>
      <c r="AC257" s="127">
        <v>57.91</v>
      </c>
      <c r="AD257" s="127">
        <v>1003.07</v>
      </c>
      <c r="AE257" s="127">
        <v>0</v>
      </c>
      <c r="AF257" s="128">
        <v>1570.21</v>
      </c>
      <c r="AG257" s="127">
        <v>4836.88</v>
      </c>
    </row>
    <row r="258" spans="1:33" ht="20.25" customHeight="1" x14ac:dyDescent="0.35">
      <c r="A258" s="145" t="s">
        <v>430</v>
      </c>
      <c r="B258" s="127">
        <v>191.47</v>
      </c>
      <c r="C258" s="127">
        <v>431.7</v>
      </c>
      <c r="D258" s="127">
        <v>2300.0700000000002</v>
      </c>
      <c r="E258" s="127">
        <v>485.87</v>
      </c>
      <c r="F258" s="127">
        <v>727.32</v>
      </c>
      <c r="G258" s="127">
        <v>156.38999999999999</v>
      </c>
      <c r="H258" s="127">
        <v>0.24</v>
      </c>
      <c r="I258" s="127">
        <v>3669.89</v>
      </c>
      <c r="J258" s="128">
        <v>4293.0599999999995</v>
      </c>
      <c r="K258" s="127">
        <v>0</v>
      </c>
      <c r="L258" s="127">
        <v>0</v>
      </c>
      <c r="M258" s="127">
        <v>0</v>
      </c>
      <c r="N258" s="127">
        <v>0</v>
      </c>
      <c r="O258" s="127">
        <v>0</v>
      </c>
      <c r="P258" s="127">
        <v>0</v>
      </c>
      <c r="Q258" s="127">
        <v>0</v>
      </c>
      <c r="R258" s="127">
        <v>0</v>
      </c>
      <c r="S258" s="127">
        <v>0</v>
      </c>
      <c r="T258" s="127">
        <v>0</v>
      </c>
      <c r="U258" s="127">
        <v>0</v>
      </c>
      <c r="V258" s="127">
        <v>0</v>
      </c>
      <c r="W258" s="127">
        <v>0</v>
      </c>
      <c r="X258" s="127">
        <v>0</v>
      </c>
      <c r="Y258" s="127">
        <v>0</v>
      </c>
      <c r="Z258" s="127">
        <v>0</v>
      </c>
      <c r="AA258" s="127">
        <v>587.23</v>
      </c>
      <c r="AB258" s="127">
        <v>0</v>
      </c>
      <c r="AC258" s="127">
        <v>97.99</v>
      </c>
      <c r="AD258" s="127">
        <v>1058.69</v>
      </c>
      <c r="AE258" s="127">
        <v>0</v>
      </c>
      <c r="AF258" s="128">
        <v>1743.91</v>
      </c>
      <c r="AG258" s="127">
        <v>6036.97</v>
      </c>
    </row>
    <row r="259" spans="1:33" ht="20.25" customHeight="1" x14ac:dyDescent="0.35">
      <c r="A259" s="145" t="s">
        <v>431</v>
      </c>
      <c r="B259" s="127">
        <v>1223.17</v>
      </c>
      <c r="C259" s="127">
        <v>1270.8599999999999</v>
      </c>
      <c r="D259" s="127">
        <v>2314.59</v>
      </c>
      <c r="E259" s="127">
        <v>532.79999999999995</v>
      </c>
      <c r="F259" s="127">
        <v>938.59</v>
      </c>
      <c r="G259" s="127">
        <v>157.62</v>
      </c>
      <c r="H259" s="127">
        <v>0</v>
      </c>
      <c r="I259" s="127">
        <v>3943.59</v>
      </c>
      <c r="J259" s="128">
        <v>6437.62</v>
      </c>
      <c r="K259" s="127">
        <v>0</v>
      </c>
      <c r="L259" s="127">
        <v>0</v>
      </c>
      <c r="M259" s="127">
        <v>0</v>
      </c>
      <c r="N259" s="127">
        <v>0</v>
      </c>
      <c r="O259" s="127">
        <v>0</v>
      </c>
      <c r="P259" s="127">
        <v>0</v>
      </c>
      <c r="Q259" s="127">
        <v>0</v>
      </c>
      <c r="R259" s="127">
        <v>0</v>
      </c>
      <c r="S259" s="127">
        <v>0</v>
      </c>
      <c r="T259" s="127">
        <v>0</v>
      </c>
      <c r="U259" s="127">
        <v>0</v>
      </c>
      <c r="V259" s="127">
        <v>0</v>
      </c>
      <c r="W259" s="127">
        <v>0</v>
      </c>
      <c r="X259" s="127">
        <v>0</v>
      </c>
      <c r="Y259" s="127">
        <v>0</v>
      </c>
      <c r="Z259" s="127">
        <v>0</v>
      </c>
      <c r="AA259" s="127">
        <v>587.33000000000004</v>
      </c>
      <c r="AB259" s="127">
        <v>0</v>
      </c>
      <c r="AC259" s="127">
        <v>0</v>
      </c>
      <c r="AD259" s="127">
        <v>179.34</v>
      </c>
      <c r="AE259" s="127">
        <v>0</v>
      </c>
      <c r="AF259" s="128">
        <v>766.66</v>
      </c>
      <c r="AG259" s="127">
        <v>7204.28</v>
      </c>
    </row>
    <row r="260" spans="1:33" ht="20.25" customHeight="1" x14ac:dyDescent="0.35">
      <c r="A260" s="145" t="s">
        <v>432</v>
      </c>
      <c r="B260" s="127">
        <v>302.38</v>
      </c>
      <c r="C260" s="127">
        <v>456.91</v>
      </c>
      <c r="D260" s="127">
        <v>2000.05</v>
      </c>
      <c r="E260" s="127">
        <v>399.12</v>
      </c>
      <c r="F260" s="127">
        <v>307.99</v>
      </c>
      <c r="G260" s="127">
        <v>136.78</v>
      </c>
      <c r="H260" s="127">
        <v>1.23</v>
      </c>
      <c r="I260" s="127">
        <v>2845.17</v>
      </c>
      <c r="J260" s="128">
        <v>3604.46</v>
      </c>
      <c r="K260" s="127">
        <v>0</v>
      </c>
      <c r="L260" s="127">
        <v>0</v>
      </c>
      <c r="M260" s="127">
        <v>0</v>
      </c>
      <c r="N260" s="127">
        <v>0</v>
      </c>
      <c r="O260" s="127">
        <v>0</v>
      </c>
      <c r="P260" s="127">
        <v>0</v>
      </c>
      <c r="Q260" s="127">
        <v>0</v>
      </c>
      <c r="R260" s="127">
        <v>0</v>
      </c>
      <c r="S260" s="127">
        <v>0</v>
      </c>
      <c r="T260" s="127">
        <v>0</v>
      </c>
      <c r="U260" s="127">
        <v>0</v>
      </c>
      <c r="V260" s="127">
        <v>0</v>
      </c>
      <c r="W260" s="127">
        <v>0</v>
      </c>
      <c r="X260" s="127">
        <v>0</v>
      </c>
      <c r="Y260" s="127">
        <v>0</v>
      </c>
      <c r="Z260" s="127">
        <v>156.31</v>
      </c>
      <c r="AA260" s="127">
        <v>580.07000000000005</v>
      </c>
      <c r="AB260" s="127">
        <v>0</v>
      </c>
      <c r="AC260" s="127">
        <v>0</v>
      </c>
      <c r="AD260" s="127">
        <v>1150.02</v>
      </c>
      <c r="AE260" s="127">
        <v>0</v>
      </c>
      <c r="AF260" s="128">
        <v>1886.41</v>
      </c>
      <c r="AG260" s="127">
        <v>5490.87</v>
      </c>
    </row>
    <row r="261" spans="1:33" ht="20.25" customHeight="1" x14ac:dyDescent="0.35">
      <c r="A261" s="145" t="s">
        <v>433</v>
      </c>
      <c r="B261" s="127">
        <v>215.71</v>
      </c>
      <c r="C261" s="127">
        <v>167.66</v>
      </c>
      <c r="D261" s="127">
        <v>2066.33</v>
      </c>
      <c r="E261" s="127">
        <v>468.03</v>
      </c>
      <c r="F261" s="127">
        <v>137.86000000000001</v>
      </c>
      <c r="G261" s="127">
        <v>155.19</v>
      </c>
      <c r="H261" s="127">
        <v>2.94</v>
      </c>
      <c r="I261" s="127">
        <v>2830.35</v>
      </c>
      <c r="J261" s="128">
        <v>3213.72</v>
      </c>
      <c r="K261" s="127">
        <v>0</v>
      </c>
      <c r="L261" s="127">
        <v>0</v>
      </c>
      <c r="M261" s="127">
        <v>0</v>
      </c>
      <c r="N261" s="127">
        <v>0</v>
      </c>
      <c r="O261" s="127">
        <v>0</v>
      </c>
      <c r="P261" s="127">
        <v>0</v>
      </c>
      <c r="Q261" s="127">
        <v>0</v>
      </c>
      <c r="R261" s="127">
        <v>0</v>
      </c>
      <c r="S261" s="127">
        <v>0</v>
      </c>
      <c r="T261" s="127">
        <v>0</v>
      </c>
      <c r="U261" s="127">
        <v>0</v>
      </c>
      <c r="V261" s="127">
        <v>0</v>
      </c>
      <c r="W261" s="127">
        <v>0</v>
      </c>
      <c r="X261" s="127">
        <v>0</v>
      </c>
      <c r="Y261" s="127">
        <v>0</v>
      </c>
      <c r="Z261" s="127">
        <v>1133.18</v>
      </c>
      <c r="AA261" s="127">
        <v>483.79</v>
      </c>
      <c r="AB261" s="127">
        <v>0</v>
      </c>
      <c r="AC261" s="127">
        <v>71.16</v>
      </c>
      <c r="AD261" s="127">
        <v>756.95</v>
      </c>
      <c r="AE261" s="127">
        <v>0</v>
      </c>
      <c r="AF261" s="128">
        <v>2445.09</v>
      </c>
      <c r="AG261" s="127">
        <v>5658.8</v>
      </c>
    </row>
    <row r="262" spans="1:33" ht="20.25" customHeight="1" x14ac:dyDescent="0.35">
      <c r="A262" s="145" t="s">
        <v>434</v>
      </c>
      <c r="B262" s="127">
        <v>22.29</v>
      </c>
      <c r="C262" s="127">
        <v>28.22</v>
      </c>
      <c r="D262" s="127">
        <v>2054.23</v>
      </c>
      <c r="E262" s="127">
        <v>208.07</v>
      </c>
      <c r="F262" s="127">
        <v>171.62</v>
      </c>
      <c r="G262" s="127">
        <v>127.5</v>
      </c>
      <c r="H262" s="127">
        <v>1.41</v>
      </c>
      <c r="I262" s="127">
        <v>2562.8200000000002</v>
      </c>
      <c r="J262" s="128">
        <v>2613.3300000000004</v>
      </c>
      <c r="K262" s="127">
        <v>196.05</v>
      </c>
      <c r="L262" s="127">
        <v>0</v>
      </c>
      <c r="M262" s="127">
        <v>0</v>
      </c>
      <c r="N262" s="127">
        <v>0</v>
      </c>
      <c r="O262" s="127">
        <v>0</v>
      </c>
      <c r="P262" s="127">
        <v>0</v>
      </c>
      <c r="Q262" s="127">
        <v>0</v>
      </c>
      <c r="R262" s="127">
        <v>0</v>
      </c>
      <c r="S262" s="127">
        <v>0</v>
      </c>
      <c r="T262" s="127">
        <v>0</v>
      </c>
      <c r="U262" s="127">
        <v>0</v>
      </c>
      <c r="V262" s="127">
        <v>0</v>
      </c>
      <c r="W262" s="127">
        <v>0</v>
      </c>
      <c r="X262" s="127">
        <v>0</v>
      </c>
      <c r="Y262" s="127">
        <v>0</v>
      </c>
      <c r="Z262" s="127">
        <v>999.74</v>
      </c>
      <c r="AA262" s="127">
        <v>389.99</v>
      </c>
      <c r="AB262" s="127">
        <v>0</v>
      </c>
      <c r="AC262" s="127">
        <v>83.5</v>
      </c>
      <c r="AD262" s="127">
        <v>186.75</v>
      </c>
      <c r="AE262" s="127">
        <v>0</v>
      </c>
      <c r="AF262" s="128">
        <v>1856.03</v>
      </c>
      <c r="AG262" s="127">
        <v>4469.3599999999997</v>
      </c>
    </row>
    <row r="263" spans="1:33" ht="20.25" customHeight="1" x14ac:dyDescent="0.35">
      <c r="A263" s="145" t="s">
        <v>435</v>
      </c>
      <c r="B263" s="127">
        <v>48.61</v>
      </c>
      <c r="C263" s="127">
        <v>51.15</v>
      </c>
      <c r="D263" s="127">
        <v>1844.37</v>
      </c>
      <c r="E263" s="127">
        <v>284.45</v>
      </c>
      <c r="F263" s="127">
        <v>206.97</v>
      </c>
      <c r="G263" s="127">
        <v>127.46</v>
      </c>
      <c r="H263" s="127">
        <v>0.17</v>
      </c>
      <c r="I263" s="127">
        <v>2463.4299999999998</v>
      </c>
      <c r="J263" s="128">
        <v>2563.1899999999996</v>
      </c>
      <c r="K263" s="127">
        <v>196.05</v>
      </c>
      <c r="L263" s="127">
        <v>0</v>
      </c>
      <c r="M263" s="127">
        <v>0</v>
      </c>
      <c r="N263" s="127">
        <v>0</v>
      </c>
      <c r="O263" s="127">
        <v>0</v>
      </c>
      <c r="P263" s="127">
        <v>0</v>
      </c>
      <c r="Q263" s="127">
        <v>0</v>
      </c>
      <c r="R263" s="127">
        <v>0</v>
      </c>
      <c r="S263" s="127">
        <v>0</v>
      </c>
      <c r="T263" s="127">
        <v>0</v>
      </c>
      <c r="U263" s="127">
        <v>0</v>
      </c>
      <c r="V263" s="127">
        <v>0</v>
      </c>
      <c r="W263" s="127">
        <v>0</v>
      </c>
      <c r="X263" s="127">
        <v>0</v>
      </c>
      <c r="Y263" s="127">
        <v>0</v>
      </c>
      <c r="Z263" s="127">
        <v>998</v>
      </c>
      <c r="AA263" s="127">
        <v>197.3</v>
      </c>
      <c r="AB263" s="127">
        <v>0</v>
      </c>
      <c r="AC263" s="127">
        <v>0</v>
      </c>
      <c r="AD263" s="127">
        <v>359.55</v>
      </c>
      <c r="AE263" s="127">
        <v>0</v>
      </c>
      <c r="AF263" s="128">
        <v>1750.9</v>
      </c>
      <c r="AG263" s="127">
        <v>4314.09</v>
      </c>
    </row>
    <row r="264" spans="1:33" ht="20.25" customHeight="1" x14ac:dyDescent="0.35">
      <c r="A264" s="145" t="s">
        <v>436</v>
      </c>
      <c r="B264" s="127">
        <v>0</v>
      </c>
      <c r="C264" s="127">
        <v>0</v>
      </c>
      <c r="D264" s="127">
        <v>997.79</v>
      </c>
      <c r="E264" s="127">
        <v>454.32</v>
      </c>
      <c r="F264" s="127">
        <v>7.07</v>
      </c>
      <c r="G264" s="127">
        <v>119.87</v>
      </c>
      <c r="H264" s="127">
        <v>0</v>
      </c>
      <c r="I264" s="127">
        <v>1579.05</v>
      </c>
      <c r="J264" s="128">
        <v>1579.05</v>
      </c>
      <c r="K264" s="127">
        <v>77.73</v>
      </c>
      <c r="L264" s="127">
        <v>0</v>
      </c>
      <c r="M264" s="127">
        <v>0</v>
      </c>
      <c r="N264" s="127">
        <v>0</v>
      </c>
      <c r="O264" s="127">
        <v>0</v>
      </c>
      <c r="P264" s="127">
        <v>0</v>
      </c>
      <c r="Q264" s="127">
        <v>0</v>
      </c>
      <c r="R264" s="127">
        <v>0</v>
      </c>
      <c r="S264" s="127">
        <v>0</v>
      </c>
      <c r="T264" s="127">
        <v>0</v>
      </c>
      <c r="U264" s="127">
        <v>0</v>
      </c>
      <c r="V264" s="127">
        <v>0</v>
      </c>
      <c r="W264" s="127">
        <v>0</v>
      </c>
      <c r="X264" s="127">
        <v>0</v>
      </c>
      <c r="Y264" s="127">
        <v>0</v>
      </c>
      <c r="Z264" s="127">
        <v>627.12</v>
      </c>
      <c r="AA264" s="127">
        <v>294.52</v>
      </c>
      <c r="AB264" s="127">
        <v>0</v>
      </c>
      <c r="AC264" s="127">
        <v>0</v>
      </c>
      <c r="AD264" s="127">
        <v>91.67</v>
      </c>
      <c r="AE264" s="127">
        <v>0</v>
      </c>
      <c r="AF264" s="128">
        <v>1091.03</v>
      </c>
      <c r="AG264" s="127">
        <v>2670.09</v>
      </c>
    </row>
    <row r="265" spans="1:33" ht="20.25" customHeight="1" x14ac:dyDescent="0.35">
      <c r="A265" s="145" t="s">
        <v>437</v>
      </c>
      <c r="B265" s="127">
        <v>0</v>
      </c>
      <c r="C265" s="127">
        <v>0</v>
      </c>
      <c r="D265" s="127">
        <v>1431.29</v>
      </c>
      <c r="E265" s="127">
        <v>461.44</v>
      </c>
      <c r="F265" s="127">
        <v>130.49</v>
      </c>
      <c r="G265" s="127">
        <v>150.5</v>
      </c>
      <c r="H265" s="127">
        <v>1.51</v>
      </c>
      <c r="I265" s="127">
        <v>2175.23</v>
      </c>
      <c r="J265" s="128">
        <v>2175.23</v>
      </c>
      <c r="K265" s="127">
        <v>0</v>
      </c>
      <c r="L265" s="127">
        <v>0</v>
      </c>
      <c r="M265" s="127">
        <v>0</v>
      </c>
      <c r="N265" s="127">
        <v>0</v>
      </c>
      <c r="O265" s="127">
        <v>0</v>
      </c>
      <c r="P265" s="127">
        <v>0</v>
      </c>
      <c r="Q265" s="127">
        <v>0</v>
      </c>
      <c r="R265" s="127">
        <v>0</v>
      </c>
      <c r="S265" s="127">
        <v>0</v>
      </c>
      <c r="T265" s="127">
        <v>0</v>
      </c>
      <c r="U265" s="127">
        <v>0</v>
      </c>
      <c r="V265" s="127">
        <v>0</v>
      </c>
      <c r="W265" s="127">
        <v>0</v>
      </c>
      <c r="X265" s="127">
        <v>0</v>
      </c>
      <c r="Y265" s="127">
        <v>0</v>
      </c>
      <c r="Z265" s="127">
        <v>156.72</v>
      </c>
      <c r="AA265" s="127">
        <v>0</v>
      </c>
      <c r="AB265" s="127">
        <v>0</v>
      </c>
      <c r="AC265" s="127">
        <v>0</v>
      </c>
      <c r="AD265" s="127">
        <v>0</v>
      </c>
      <c r="AE265" s="127">
        <v>0</v>
      </c>
      <c r="AF265" s="128">
        <v>156.72</v>
      </c>
      <c r="AG265" s="127">
        <v>2331.9499999999998</v>
      </c>
    </row>
    <row r="266" spans="1:33" ht="20.25" customHeight="1" x14ac:dyDescent="0.35">
      <c r="A266" s="145" t="s">
        <v>543</v>
      </c>
      <c r="B266" s="127">
        <v>0</v>
      </c>
      <c r="C266" s="127">
        <v>0</v>
      </c>
      <c r="D266" s="127">
        <v>1196.5999999999999</v>
      </c>
      <c r="E266" s="127">
        <v>438.58</v>
      </c>
      <c r="F266" s="127">
        <v>173.28</v>
      </c>
      <c r="G266" s="127">
        <v>147.77000000000001</v>
      </c>
      <c r="H266" s="127">
        <v>0.86</v>
      </c>
      <c r="I266" s="127">
        <v>1957.09</v>
      </c>
      <c r="J266" s="128">
        <v>1957.09</v>
      </c>
      <c r="K266" s="127">
        <v>0</v>
      </c>
      <c r="L266" s="127">
        <v>0</v>
      </c>
      <c r="M266" s="127">
        <v>0</v>
      </c>
      <c r="N266" s="127">
        <v>0</v>
      </c>
      <c r="O266" s="127">
        <v>0</v>
      </c>
      <c r="P266" s="127">
        <v>0</v>
      </c>
      <c r="Q266" s="127">
        <v>0</v>
      </c>
      <c r="R266" s="127">
        <v>0</v>
      </c>
      <c r="S266" s="127">
        <v>0</v>
      </c>
      <c r="T266" s="127">
        <v>0</v>
      </c>
      <c r="U266" s="127">
        <v>0</v>
      </c>
      <c r="V266" s="127">
        <v>0</v>
      </c>
      <c r="W266" s="127">
        <v>0</v>
      </c>
      <c r="X266" s="127">
        <v>0</v>
      </c>
      <c r="Y266" s="127">
        <v>0</v>
      </c>
      <c r="Z266" s="127">
        <v>125.67</v>
      </c>
      <c r="AA266" s="127">
        <v>0</v>
      </c>
      <c r="AB266" s="127">
        <v>0</v>
      </c>
      <c r="AC266" s="127">
        <v>0</v>
      </c>
      <c r="AD266" s="127">
        <v>0</v>
      </c>
      <c r="AE266" s="127">
        <v>0</v>
      </c>
      <c r="AF266" s="128">
        <v>125.67</v>
      </c>
      <c r="AG266" s="127">
        <v>2082.75</v>
      </c>
    </row>
    <row r="267" spans="1:33" ht="20.25" customHeight="1" x14ac:dyDescent="0.35">
      <c r="A267" s="145" t="s">
        <v>547</v>
      </c>
      <c r="B267" s="127">
        <v>0</v>
      </c>
      <c r="C267" s="127">
        <v>0</v>
      </c>
      <c r="D267" s="127">
        <v>1241.53</v>
      </c>
      <c r="E267" s="127">
        <v>434.15</v>
      </c>
      <c r="F267" s="127">
        <v>229.26</v>
      </c>
      <c r="G267" s="127">
        <v>140.22999999999999</v>
      </c>
      <c r="H267" s="127">
        <v>0</v>
      </c>
      <c r="I267" s="127">
        <v>2045.17</v>
      </c>
      <c r="J267" s="128">
        <v>2045.17</v>
      </c>
      <c r="K267" s="127">
        <v>103.02</v>
      </c>
      <c r="L267" s="127">
        <v>0</v>
      </c>
      <c r="M267" s="127">
        <v>0</v>
      </c>
      <c r="N267" s="127">
        <v>0</v>
      </c>
      <c r="O267" s="127">
        <v>0</v>
      </c>
      <c r="P267" s="127">
        <v>0</v>
      </c>
      <c r="Q267" s="127">
        <v>0</v>
      </c>
      <c r="R267" s="127">
        <v>0</v>
      </c>
      <c r="S267" s="127">
        <v>0</v>
      </c>
      <c r="T267" s="127">
        <v>0</v>
      </c>
      <c r="U267" s="127">
        <v>0</v>
      </c>
      <c r="V267" s="127">
        <v>80.59</v>
      </c>
      <c r="W267" s="127">
        <v>0</v>
      </c>
      <c r="X267" s="127">
        <v>0</v>
      </c>
      <c r="Y267" s="127">
        <v>0</v>
      </c>
      <c r="Z267" s="127">
        <v>156.54</v>
      </c>
      <c r="AA267" s="127">
        <v>0</v>
      </c>
      <c r="AB267" s="127">
        <v>0</v>
      </c>
      <c r="AC267" s="127">
        <v>0</v>
      </c>
      <c r="AD267" s="127">
        <v>0</v>
      </c>
      <c r="AE267" s="127">
        <v>0</v>
      </c>
      <c r="AF267" s="128">
        <v>340.15</v>
      </c>
      <c r="AG267" s="127">
        <v>2385.3200000000002</v>
      </c>
    </row>
    <row r="268" spans="1:33" ht="20.25" customHeight="1" x14ac:dyDescent="0.35">
      <c r="A268" s="145" t="s">
        <v>549</v>
      </c>
      <c r="B268" s="127">
        <v>0</v>
      </c>
      <c r="C268" s="127">
        <v>0</v>
      </c>
      <c r="D268" s="127">
        <v>2148.2199999999998</v>
      </c>
      <c r="E268" s="127">
        <v>390.9</v>
      </c>
      <c r="F268" s="127">
        <v>410.81</v>
      </c>
      <c r="G268" s="127">
        <v>144.35</v>
      </c>
      <c r="H268" s="127">
        <v>0.83</v>
      </c>
      <c r="I268" s="127">
        <v>3095.12</v>
      </c>
      <c r="J268" s="128">
        <v>3095.12</v>
      </c>
      <c r="K268" s="127">
        <v>177.57</v>
      </c>
      <c r="L268" s="127">
        <v>0</v>
      </c>
      <c r="M268" s="127">
        <v>0</v>
      </c>
      <c r="N268" s="127">
        <v>0</v>
      </c>
      <c r="O268" s="127">
        <v>0</v>
      </c>
      <c r="P268" s="127">
        <v>0</v>
      </c>
      <c r="Q268" s="127">
        <v>0</v>
      </c>
      <c r="R268" s="127">
        <v>0</v>
      </c>
      <c r="S268" s="127">
        <v>0</v>
      </c>
      <c r="T268" s="127">
        <v>0</v>
      </c>
      <c r="U268" s="127">
        <v>0</v>
      </c>
      <c r="V268" s="127">
        <v>0</v>
      </c>
      <c r="W268" s="127">
        <v>0</v>
      </c>
      <c r="X268" s="127">
        <v>0</v>
      </c>
      <c r="Y268" s="127">
        <v>100.54</v>
      </c>
      <c r="Z268" s="127">
        <v>675.28</v>
      </c>
      <c r="AA268" s="127">
        <v>0</v>
      </c>
      <c r="AB268" s="127">
        <v>0</v>
      </c>
      <c r="AC268" s="127">
        <v>0</v>
      </c>
      <c r="AD268" s="127">
        <v>83.25</v>
      </c>
      <c r="AE268" s="127">
        <v>0</v>
      </c>
      <c r="AF268" s="128">
        <v>1036.6500000000001</v>
      </c>
      <c r="AG268" s="127">
        <v>4131.7700000000004</v>
      </c>
    </row>
    <row r="269" spans="1:33" ht="20.25" customHeight="1" x14ac:dyDescent="0.35">
      <c r="A269" s="145" t="s">
        <v>550</v>
      </c>
      <c r="B269" s="127">
        <v>0.19</v>
      </c>
      <c r="C269" s="127">
        <v>82.49</v>
      </c>
      <c r="D269" s="127">
        <v>2179.63</v>
      </c>
      <c r="E269" s="127">
        <v>436.37</v>
      </c>
      <c r="F269" s="127">
        <v>577.61</v>
      </c>
      <c r="G269" s="127">
        <v>138.56</v>
      </c>
      <c r="H269" s="127">
        <v>0.38</v>
      </c>
      <c r="I269" s="127">
        <v>3332.55</v>
      </c>
      <c r="J269" s="128">
        <v>3415.23</v>
      </c>
      <c r="K269" s="127">
        <v>0</v>
      </c>
      <c r="L269" s="127">
        <v>0</v>
      </c>
      <c r="M269" s="127">
        <v>0</v>
      </c>
      <c r="N269" s="127">
        <v>0</v>
      </c>
      <c r="O269" s="127">
        <v>0</v>
      </c>
      <c r="P269" s="127">
        <v>0</v>
      </c>
      <c r="Q269" s="127">
        <v>0</v>
      </c>
      <c r="R269" s="127">
        <v>0</v>
      </c>
      <c r="S269" s="127">
        <v>0</v>
      </c>
      <c r="T269" s="127">
        <v>0</v>
      </c>
      <c r="U269" s="127">
        <v>0</v>
      </c>
      <c r="V269" s="127">
        <v>0</v>
      </c>
      <c r="W269" s="127">
        <v>0</v>
      </c>
      <c r="X269" s="127">
        <v>0</v>
      </c>
      <c r="Y269" s="127">
        <v>437.25</v>
      </c>
      <c r="Z269" s="127">
        <v>657.95</v>
      </c>
      <c r="AA269" s="127">
        <v>286.29000000000002</v>
      </c>
      <c r="AB269" s="127">
        <v>0</v>
      </c>
      <c r="AC269" s="127">
        <v>0</v>
      </c>
      <c r="AD269" s="127">
        <v>171.64</v>
      </c>
      <c r="AE269" s="127">
        <v>0</v>
      </c>
      <c r="AF269" s="128">
        <v>1553.13</v>
      </c>
      <c r="AG269" s="127">
        <v>4968.3599999999997</v>
      </c>
    </row>
    <row r="270" spans="1:33" ht="20.25" customHeight="1" x14ac:dyDescent="0.35">
      <c r="A270" s="145" t="s">
        <v>552</v>
      </c>
      <c r="B270" s="127">
        <v>19.489999999999998</v>
      </c>
      <c r="C270" s="127">
        <v>275.83999999999997</v>
      </c>
      <c r="D270" s="127">
        <v>2293.38</v>
      </c>
      <c r="E270" s="127">
        <v>512.14</v>
      </c>
      <c r="F270" s="127">
        <v>676.68</v>
      </c>
      <c r="G270" s="127">
        <v>155.32</v>
      </c>
      <c r="H270" s="127">
        <v>0</v>
      </c>
      <c r="I270" s="127">
        <v>3637.52</v>
      </c>
      <c r="J270" s="128">
        <v>3932.85</v>
      </c>
      <c r="K270" s="127">
        <v>0</v>
      </c>
      <c r="L270" s="127">
        <v>0</v>
      </c>
      <c r="M270" s="127">
        <v>0</v>
      </c>
      <c r="N270" s="127">
        <v>0</v>
      </c>
      <c r="O270" s="127">
        <v>0</v>
      </c>
      <c r="P270" s="127">
        <v>0</v>
      </c>
      <c r="Q270" s="127">
        <v>0</v>
      </c>
      <c r="R270" s="127">
        <v>0</v>
      </c>
      <c r="S270" s="127">
        <v>0</v>
      </c>
      <c r="T270" s="127">
        <v>98.11</v>
      </c>
      <c r="U270" s="127">
        <v>0</v>
      </c>
      <c r="V270" s="127">
        <v>0</v>
      </c>
      <c r="W270" s="127">
        <v>0</v>
      </c>
      <c r="X270" s="127">
        <v>0</v>
      </c>
      <c r="Y270" s="127">
        <v>289.10000000000002</v>
      </c>
      <c r="Z270" s="127">
        <v>0</v>
      </c>
      <c r="AA270" s="127">
        <v>392.85</v>
      </c>
      <c r="AB270" s="127">
        <v>0</v>
      </c>
      <c r="AC270" s="127">
        <v>0</v>
      </c>
      <c r="AD270" s="127">
        <v>929.5</v>
      </c>
      <c r="AE270" s="127">
        <v>0</v>
      </c>
      <c r="AF270" s="128">
        <v>1709.57</v>
      </c>
      <c r="AG270" s="127">
        <v>5642.42</v>
      </c>
    </row>
    <row r="271" spans="1:33" ht="20.25" customHeight="1" x14ac:dyDescent="0.35">
      <c r="A271" s="145" t="s">
        <v>553</v>
      </c>
      <c r="B271" s="127">
        <v>53.13</v>
      </c>
      <c r="C271" s="127">
        <v>74.66</v>
      </c>
      <c r="D271" s="127">
        <v>1997.26</v>
      </c>
      <c r="E271" s="127">
        <v>495.84</v>
      </c>
      <c r="F271" s="127">
        <v>332.1</v>
      </c>
      <c r="G271" s="127">
        <v>161.13</v>
      </c>
      <c r="H271" s="127">
        <v>0</v>
      </c>
      <c r="I271" s="127">
        <v>2986.32</v>
      </c>
      <c r="J271" s="128">
        <v>3114.11</v>
      </c>
      <c r="K271" s="127">
        <v>0</v>
      </c>
      <c r="L271" s="127">
        <v>0</v>
      </c>
      <c r="M271" s="127">
        <v>0</v>
      </c>
      <c r="N271" s="127">
        <v>0</v>
      </c>
      <c r="O271" s="127">
        <v>0</v>
      </c>
      <c r="P271" s="127">
        <v>0</v>
      </c>
      <c r="Q271" s="127">
        <v>0</v>
      </c>
      <c r="R271" s="127">
        <v>0</v>
      </c>
      <c r="S271" s="127">
        <v>0</v>
      </c>
      <c r="T271" s="127">
        <v>0</v>
      </c>
      <c r="U271" s="127">
        <v>0</v>
      </c>
      <c r="V271" s="127">
        <v>81.27</v>
      </c>
      <c r="W271" s="127">
        <v>0</v>
      </c>
      <c r="X271" s="127">
        <v>0</v>
      </c>
      <c r="Y271" s="127">
        <v>193.97</v>
      </c>
      <c r="Z271" s="127">
        <v>486.63</v>
      </c>
      <c r="AA271" s="127">
        <v>295.17</v>
      </c>
      <c r="AB271" s="127">
        <v>0</v>
      </c>
      <c r="AC271" s="127">
        <v>99.42</v>
      </c>
      <c r="AD271" s="127">
        <v>2134.2199999999998</v>
      </c>
      <c r="AE271" s="127">
        <v>0</v>
      </c>
      <c r="AF271" s="128">
        <v>3290.7</v>
      </c>
      <c r="AG271" s="127">
        <v>6404.81</v>
      </c>
    </row>
    <row r="272" spans="1:33" ht="20.25" customHeight="1" x14ac:dyDescent="0.35">
      <c r="A272" s="146" t="s">
        <v>554</v>
      </c>
      <c r="B272" s="127">
        <v>0</v>
      </c>
      <c r="C272" s="127">
        <v>3.83</v>
      </c>
      <c r="D272" s="127">
        <v>1963.85</v>
      </c>
      <c r="E272" s="127">
        <v>460.15</v>
      </c>
      <c r="F272" s="127">
        <v>278.26</v>
      </c>
      <c r="G272" s="127">
        <v>141.29</v>
      </c>
      <c r="H272" s="127">
        <v>0.64</v>
      </c>
      <c r="I272" s="127">
        <v>2844.19</v>
      </c>
      <c r="J272" s="128">
        <v>2848.02</v>
      </c>
      <c r="K272" s="127">
        <v>0</v>
      </c>
      <c r="L272" s="127">
        <v>88.51</v>
      </c>
      <c r="M272" s="127">
        <v>0</v>
      </c>
      <c r="N272" s="127">
        <v>0</v>
      </c>
      <c r="O272" s="127">
        <v>0</v>
      </c>
      <c r="P272" s="127">
        <v>0</v>
      </c>
      <c r="Q272" s="127">
        <v>0</v>
      </c>
      <c r="R272" s="127">
        <v>0</v>
      </c>
      <c r="S272" s="127">
        <v>0</v>
      </c>
      <c r="T272" s="127">
        <v>0</v>
      </c>
      <c r="U272" s="127">
        <v>0</v>
      </c>
      <c r="V272" s="127">
        <v>0</v>
      </c>
      <c r="W272" s="127">
        <v>0</v>
      </c>
      <c r="X272" s="127">
        <v>0</v>
      </c>
      <c r="Y272" s="127">
        <v>94.32</v>
      </c>
      <c r="Z272" s="127">
        <v>612.15</v>
      </c>
      <c r="AA272" s="127">
        <v>98.3</v>
      </c>
      <c r="AB272" s="127">
        <v>82.54</v>
      </c>
      <c r="AC272" s="127">
        <v>0</v>
      </c>
      <c r="AD272" s="127">
        <v>1052.68</v>
      </c>
      <c r="AE272" s="127">
        <v>0</v>
      </c>
      <c r="AF272" s="128">
        <v>2028.48</v>
      </c>
      <c r="AG272" s="127">
        <v>4876.5</v>
      </c>
    </row>
    <row r="273" spans="1:33" ht="20.25" customHeight="1" x14ac:dyDescent="0.35">
      <c r="A273" s="146" t="s">
        <v>557</v>
      </c>
      <c r="B273" s="127">
        <v>0</v>
      </c>
      <c r="C273" s="127">
        <v>6.19</v>
      </c>
      <c r="D273" s="127">
        <v>2141.91</v>
      </c>
      <c r="E273" s="127">
        <v>279.67</v>
      </c>
      <c r="F273" s="127">
        <v>273.02999999999997</v>
      </c>
      <c r="G273" s="127">
        <v>132.53</v>
      </c>
      <c r="H273" s="127">
        <v>0.22</v>
      </c>
      <c r="I273" s="127">
        <v>2827.36</v>
      </c>
      <c r="J273" s="128">
        <v>2833.55</v>
      </c>
      <c r="K273" s="127">
        <v>0</v>
      </c>
      <c r="L273" s="127">
        <v>85.43</v>
      </c>
      <c r="M273" s="127">
        <v>0</v>
      </c>
      <c r="N273" s="127">
        <v>0</v>
      </c>
      <c r="O273" s="127">
        <v>0</v>
      </c>
      <c r="P273" s="127">
        <v>0</v>
      </c>
      <c r="Q273" s="127">
        <v>0</v>
      </c>
      <c r="R273" s="127">
        <v>66.510000000000005</v>
      </c>
      <c r="S273" s="127">
        <v>0</v>
      </c>
      <c r="T273" s="127">
        <v>0</v>
      </c>
      <c r="U273" s="127">
        <v>0</v>
      </c>
      <c r="V273" s="127">
        <v>91.54</v>
      </c>
      <c r="W273" s="127">
        <v>0</v>
      </c>
      <c r="X273" s="127">
        <v>0</v>
      </c>
      <c r="Y273" s="127">
        <v>192.09</v>
      </c>
      <c r="Z273" s="127">
        <v>401.17</v>
      </c>
      <c r="AA273" s="127">
        <v>96.88</v>
      </c>
      <c r="AB273" s="127">
        <v>0</v>
      </c>
      <c r="AC273" s="127">
        <v>82.81</v>
      </c>
      <c r="AD273" s="127">
        <v>1229.1300000000001</v>
      </c>
      <c r="AE273" s="127">
        <v>0</v>
      </c>
      <c r="AF273" s="128">
        <v>2245.56</v>
      </c>
      <c r="AG273" s="127">
        <v>5079.1099999999997</v>
      </c>
    </row>
    <row r="274" spans="1:33" ht="20.25" customHeight="1" x14ac:dyDescent="0.35">
      <c r="A274" s="146" t="s">
        <v>558</v>
      </c>
      <c r="B274" s="127">
        <v>0</v>
      </c>
      <c r="C274" s="127">
        <v>0</v>
      </c>
      <c r="D274" s="127">
        <v>1619.96</v>
      </c>
      <c r="E274" s="127">
        <v>340.76</v>
      </c>
      <c r="F274" s="127">
        <v>270.72000000000003</v>
      </c>
      <c r="G274" s="127">
        <v>86.63</v>
      </c>
      <c r="H274" s="127">
        <v>0</v>
      </c>
      <c r="I274" s="127">
        <v>2318.08</v>
      </c>
      <c r="J274" s="128">
        <v>2318.08</v>
      </c>
      <c r="K274" s="127">
        <v>263.58</v>
      </c>
      <c r="L274" s="127">
        <v>182.66</v>
      </c>
      <c r="M274" s="127">
        <v>0</v>
      </c>
      <c r="N274" s="127">
        <v>0</v>
      </c>
      <c r="O274" s="127">
        <v>0</v>
      </c>
      <c r="P274" s="127">
        <v>0</v>
      </c>
      <c r="Q274" s="127">
        <v>0</v>
      </c>
      <c r="R274" s="127">
        <v>39.07</v>
      </c>
      <c r="S274" s="127">
        <v>0</v>
      </c>
      <c r="T274" s="127">
        <v>0</v>
      </c>
      <c r="U274" s="127">
        <v>0</v>
      </c>
      <c r="V274" s="127">
        <v>0</v>
      </c>
      <c r="W274" s="127">
        <v>0</v>
      </c>
      <c r="X274" s="127">
        <v>0</v>
      </c>
      <c r="Y274" s="127">
        <v>192.99</v>
      </c>
      <c r="Z274" s="127">
        <v>1020.37</v>
      </c>
      <c r="AA274" s="127">
        <v>0</v>
      </c>
      <c r="AB274" s="127">
        <v>0</v>
      </c>
      <c r="AC274" s="127">
        <v>0</v>
      </c>
      <c r="AD274" s="127">
        <v>1351.28</v>
      </c>
      <c r="AE274" s="127">
        <v>0</v>
      </c>
      <c r="AF274" s="128">
        <v>3049.96</v>
      </c>
      <c r="AG274" s="127">
        <v>5368.03</v>
      </c>
    </row>
    <row r="275" spans="1:33" ht="20.25" customHeight="1" x14ac:dyDescent="0.35">
      <c r="A275" s="146" t="s">
        <v>559</v>
      </c>
      <c r="B275" s="127">
        <v>0</v>
      </c>
      <c r="C275" s="127">
        <v>0</v>
      </c>
      <c r="D275" s="127">
        <v>1413.35</v>
      </c>
      <c r="E275" s="127">
        <v>499.02</v>
      </c>
      <c r="F275" s="127">
        <v>310.68</v>
      </c>
      <c r="G275" s="127">
        <v>118.6</v>
      </c>
      <c r="H275" s="127">
        <v>0</v>
      </c>
      <c r="I275" s="127">
        <v>2341.65</v>
      </c>
      <c r="J275" s="128">
        <v>2341.65</v>
      </c>
      <c r="K275" s="127">
        <v>84.88</v>
      </c>
      <c r="L275" s="127">
        <v>0</v>
      </c>
      <c r="M275" s="127">
        <v>0</v>
      </c>
      <c r="N275" s="127">
        <v>0</v>
      </c>
      <c r="O275" s="127">
        <v>0</v>
      </c>
      <c r="P275" s="127">
        <v>0</v>
      </c>
      <c r="Q275" s="127">
        <v>0</v>
      </c>
      <c r="R275" s="127">
        <v>0</v>
      </c>
      <c r="S275" s="127">
        <v>0</v>
      </c>
      <c r="T275" s="127">
        <v>0</v>
      </c>
      <c r="U275" s="127">
        <v>0</v>
      </c>
      <c r="V275" s="127">
        <v>88.54</v>
      </c>
      <c r="W275" s="127">
        <v>0</v>
      </c>
      <c r="X275" s="127">
        <v>0</v>
      </c>
      <c r="Y275" s="127">
        <v>159.38999999999999</v>
      </c>
      <c r="Z275" s="127">
        <v>969.85</v>
      </c>
      <c r="AA275" s="127">
        <v>0</v>
      </c>
      <c r="AB275" s="127">
        <v>0</v>
      </c>
      <c r="AC275" s="127">
        <v>0</v>
      </c>
      <c r="AD275" s="127">
        <v>687.27</v>
      </c>
      <c r="AE275" s="127">
        <v>0</v>
      </c>
      <c r="AF275" s="128">
        <v>1989.93</v>
      </c>
      <c r="AG275" s="127">
        <v>4331.58</v>
      </c>
    </row>
    <row r="276" spans="1:33" ht="20.25" customHeight="1" x14ac:dyDescent="0.35">
      <c r="A276" s="146" t="s">
        <v>573</v>
      </c>
      <c r="B276" s="127">
        <v>0</v>
      </c>
      <c r="C276" s="127">
        <v>0</v>
      </c>
      <c r="D276" s="127">
        <v>1275.28</v>
      </c>
      <c r="E276" s="127">
        <v>502.91</v>
      </c>
      <c r="F276" s="127">
        <v>286.49</v>
      </c>
      <c r="G276" s="127">
        <v>153.38999999999999</v>
      </c>
      <c r="H276" s="127">
        <v>0</v>
      </c>
      <c r="I276" s="127">
        <v>2218.0700000000002</v>
      </c>
      <c r="J276" s="128">
        <v>2218.0700000000002</v>
      </c>
      <c r="K276" s="127">
        <v>0</v>
      </c>
      <c r="L276" s="127">
        <v>0</v>
      </c>
      <c r="M276" s="127">
        <v>0</v>
      </c>
      <c r="N276" s="127">
        <v>0</v>
      </c>
      <c r="O276" s="127">
        <v>0</v>
      </c>
      <c r="P276" s="127">
        <v>0</v>
      </c>
      <c r="Q276" s="127">
        <v>0</v>
      </c>
      <c r="R276" s="127">
        <v>0</v>
      </c>
      <c r="S276" s="127">
        <v>0</v>
      </c>
      <c r="T276" s="127">
        <v>0</v>
      </c>
      <c r="U276" s="127">
        <v>0</v>
      </c>
      <c r="V276" s="127">
        <v>0</v>
      </c>
      <c r="W276" s="127">
        <v>77.459999999999994</v>
      </c>
      <c r="X276" s="127">
        <v>0</v>
      </c>
      <c r="Y276" s="127">
        <v>189.39</v>
      </c>
      <c r="Z276" s="127">
        <v>872.48</v>
      </c>
      <c r="AA276" s="127">
        <v>0</v>
      </c>
      <c r="AB276" s="127">
        <v>0</v>
      </c>
      <c r="AC276" s="127">
        <v>0</v>
      </c>
      <c r="AD276" s="127">
        <v>274.14</v>
      </c>
      <c r="AE276" s="127">
        <v>0</v>
      </c>
      <c r="AF276" s="128">
        <v>1413.47</v>
      </c>
      <c r="AG276" s="127">
        <v>3631.55</v>
      </c>
    </row>
    <row r="277" spans="1:33" ht="20.25" customHeight="1" x14ac:dyDescent="0.35">
      <c r="A277" s="147" t="s">
        <v>575</v>
      </c>
      <c r="B277" s="127">
        <v>0</v>
      </c>
      <c r="C277" s="127">
        <v>0</v>
      </c>
      <c r="D277" s="127">
        <v>1786.24</v>
      </c>
      <c r="E277" s="127">
        <v>481.94</v>
      </c>
      <c r="F277" s="127">
        <v>319.38</v>
      </c>
      <c r="G277" s="127">
        <v>148.96</v>
      </c>
      <c r="H277" s="127">
        <v>1.61</v>
      </c>
      <c r="I277" s="127">
        <v>2738.12</v>
      </c>
      <c r="J277" s="128">
        <v>2738.12</v>
      </c>
      <c r="K277" s="127">
        <v>0</v>
      </c>
      <c r="L277" s="127">
        <v>0</v>
      </c>
      <c r="M277" s="127">
        <v>0</v>
      </c>
      <c r="N277" s="127">
        <v>0</v>
      </c>
      <c r="O277" s="127">
        <v>0</v>
      </c>
      <c r="P277" s="127">
        <v>0</v>
      </c>
      <c r="Q277" s="127">
        <v>0</v>
      </c>
      <c r="R277" s="127">
        <v>0</v>
      </c>
      <c r="S277" s="127">
        <v>0</v>
      </c>
      <c r="T277" s="127">
        <v>0</v>
      </c>
      <c r="U277" s="127">
        <v>0</v>
      </c>
      <c r="V277" s="127">
        <v>76.33</v>
      </c>
      <c r="W277" s="127">
        <v>0</v>
      </c>
      <c r="X277" s="127">
        <v>0</v>
      </c>
      <c r="Y277" s="127">
        <v>90.12</v>
      </c>
      <c r="Z277" s="127">
        <v>715.43</v>
      </c>
      <c r="AA277" s="127">
        <v>0</v>
      </c>
      <c r="AB277" s="127">
        <v>0</v>
      </c>
      <c r="AC277" s="127">
        <v>0</v>
      </c>
      <c r="AD277" s="127">
        <v>0</v>
      </c>
      <c r="AE277" s="127">
        <v>0</v>
      </c>
      <c r="AF277" s="128">
        <v>881.87</v>
      </c>
      <c r="AG277" s="127">
        <v>3620</v>
      </c>
    </row>
    <row r="278" spans="1:33" ht="20.25" customHeight="1" x14ac:dyDescent="0.35">
      <c r="A278" s="146" t="s">
        <v>578</v>
      </c>
      <c r="B278" s="127">
        <v>0</v>
      </c>
      <c r="C278" s="127">
        <v>0</v>
      </c>
      <c r="D278" s="127">
        <v>1647.4</v>
      </c>
      <c r="E278" s="127">
        <v>449.31</v>
      </c>
      <c r="F278" s="127">
        <v>275.08</v>
      </c>
      <c r="G278" s="127">
        <v>141.5</v>
      </c>
      <c r="H278" s="127">
        <v>0</v>
      </c>
      <c r="I278" s="127">
        <v>2513.29</v>
      </c>
      <c r="J278" s="128">
        <v>2513.29</v>
      </c>
      <c r="K278" s="127">
        <v>0</v>
      </c>
      <c r="L278" s="127">
        <v>0</v>
      </c>
      <c r="M278" s="127">
        <v>0</v>
      </c>
      <c r="N278" s="127">
        <v>0</v>
      </c>
      <c r="O278" s="127">
        <v>0</v>
      </c>
      <c r="P278" s="127">
        <v>0</v>
      </c>
      <c r="Q278" s="127">
        <v>0</v>
      </c>
      <c r="R278" s="127">
        <v>0</v>
      </c>
      <c r="S278" s="127">
        <v>0</v>
      </c>
      <c r="T278" s="127">
        <v>0</v>
      </c>
      <c r="U278" s="127">
        <v>0</v>
      </c>
      <c r="V278" s="127">
        <v>0</v>
      </c>
      <c r="W278" s="127">
        <v>0</v>
      </c>
      <c r="X278" s="127">
        <v>24.78</v>
      </c>
      <c r="Y278" s="127">
        <v>254.93</v>
      </c>
      <c r="Z278" s="127">
        <v>850.9</v>
      </c>
      <c r="AA278" s="127">
        <v>0</v>
      </c>
      <c r="AB278" s="127">
        <v>0</v>
      </c>
      <c r="AC278" s="127">
        <v>0</v>
      </c>
      <c r="AD278" s="127">
        <v>0</v>
      </c>
      <c r="AE278" s="127">
        <v>0</v>
      </c>
      <c r="AF278" s="128">
        <v>1130.5999999999999</v>
      </c>
      <c r="AG278" s="127">
        <v>3643.9</v>
      </c>
    </row>
    <row r="279" spans="1:33" ht="20.25" customHeight="1" x14ac:dyDescent="0.35">
      <c r="A279" s="146" t="s">
        <v>584</v>
      </c>
      <c r="B279" s="127">
        <v>0</v>
      </c>
      <c r="C279" s="127">
        <v>0</v>
      </c>
      <c r="D279" s="127">
        <v>655.25</v>
      </c>
      <c r="E279" s="127">
        <v>485.61</v>
      </c>
      <c r="F279" s="127">
        <v>288.74</v>
      </c>
      <c r="G279" s="127">
        <v>158.93</v>
      </c>
      <c r="H279" s="127">
        <v>0</v>
      </c>
      <c r="I279" s="127">
        <v>1588.53</v>
      </c>
      <c r="J279" s="128">
        <v>1588.53</v>
      </c>
      <c r="K279" s="127">
        <v>130.28</v>
      </c>
      <c r="L279" s="127">
        <v>0</v>
      </c>
      <c r="M279" s="127">
        <v>0</v>
      </c>
      <c r="N279" s="127">
        <v>0</v>
      </c>
      <c r="O279" s="127">
        <v>0</v>
      </c>
      <c r="P279" s="127">
        <v>0</v>
      </c>
      <c r="Q279" s="127">
        <v>0</v>
      </c>
      <c r="R279" s="127">
        <v>0</v>
      </c>
      <c r="S279" s="127">
        <v>0</v>
      </c>
      <c r="T279" s="127">
        <v>0</v>
      </c>
      <c r="U279" s="127">
        <v>0</v>
      </c>
      <c r="V279" s="127">
        <v>81.64</v>
      </c>
      <c r="W279" s="127">
        <v>0</v>
      </c>
      <c r="X279" s="127">
        <v>0</v>
      </c>
      <c r="Y279" s="127">
        <v>179.6</v>
      </c>
      <c r="Z279" s="127">
        <v>700.7</v>
      </c>
      <c r="AA279" s="127">
        <v>0</v>
      </c>
      <c r="AB279" s="127">
        <v>0</v>
      </c>
      <c r="AC279" s="127">
        <v>0</v>
      </c>
      <c r="AD279" s="127">
        <v>846.54</v>
      </c>
      <c r="AE279" s="127">
        <v>0</v>
      </c>
      <c r="AF279" s="128">
        <v>1938.76</v>
      </c>
      <c r="AG279" s="127">
        <v>3527.3</v>
      </c>
    </row>
    <row r="280" spans="1:33" ht="20.25" customHeight="1" x14ac:dyDescent="0.35">
      <c r="A280" s="146" t="s">
        <v>588</v>
      </c>
      <c r="B280" s="127">
        <v>0</v>
      </c>
      <c r="C280" s="127">
        <v>0</v>
      </c>
      <c r="D280" s="127">
        <v>1627.76</v>
      </c>
      <c r="E280" s="127">
        <v>517.47</v>
      </c>
      <c r="F280" s="127">
        <v>320.08999999999997</v>
      </c>
      <c r="G280" s="127">
        <v>157.9</v>
      </c>
      <c r="H280" s="127">
        <v>0</v>
      </c>
      <c r="I280" s="127">
        <v>2623.22</v>
      </c>
      <c r="J280" s="128">
        <v>2623.22</v>
      </c>
      <c r="K280" s="127">
        <v>97.9</v>
      </c>
      <c r="L280" s="127">
        <v>88.94</v>
      </c>
      <c r="M280" s="127">
        <v>0</v>
      </c>
      <c r="N280" s="127">
        <v>0</v>
      </c>
      <c r="O280" s="127">
        <v>0</v>
      </c>
      <c r="P280" s="127">
        <v>70.83</v>
      </c>
      <c r="Q280" s="127">
        <v>0</v>
      </c>
      <c r="R280" s="127">
        <v>0</v>
      </c>
      <c r="S280" s="127">
        <v>0</v>
      </c>
      <c r="T280" s="127">
        <v>0</v>
      </c>
      <c r="U280" s="127">
        <v>0</v>
      </c>
      <c r="V280" s="127">
        <v>88.69</v>
      </c>
      <c r="W280" s="127">
        <v>87.53</v>
      </c>
      <c r="X280" s="127">
        <v>0</v>
      </c>
      <c r="Y280" s="127">
        <v>0</v>
      </c>
      <c r="Z280" s="127">
        <v>401.25</v>
      </c>
      <c r="AA280" s="127">
        <v>0</v>
      </c>
      <c r="AB280" s="127">
        <v>0</v>
      </c>
      <c r="AC280" s="127">
        <v>0</v>
      </c>
      <c r="AD280" s="127">
        <v>1076.69</v>
      </c>
      <c r="AE280" s="127">
        <v>0</v>
      </c>
      <c r="AF280" s="128">
        <v>1911.83</v>
      </c>
      <c r="AG280" s="127">
        <v>4535.05</v>
      </c>
    </row>
    <row r="281" spans="1:33" ht="20.25" customHeight="1" x14ac:dyDescent="0.35">
      <c r="A281" s="146" t="s">
        <v>589</v>
      </c>
      <c r="B281" s="127">
        <v>0</v>
      </c>
      <c r="C281" s="127">
        <v>0</v>
      </c>
      <c r="D281" s="127">
        <v>1547.95</v>
      </c>
      <c r="E281" s="127">
        <v>439.12</v>
      </c>
      <c r="F281" s="127">
        <v>331.66</v>
      </c>
      <c r="G281" s="127">
        <v>146.34</v>
      </c>
      <c r="H281" s="127">
        <v>0</v>
      </c>
      <c r="I281" s="127">
        <v>2465.06</v>
      </c>
      <c r="J281" s="128">
        <v>2465.06</v>
      </c>
      <c r="K281" s="127">
        <v>0</v>
      </c>
      <c r="L281" s="127">
        <v>89.59</v>
      </c>
      <c r="M281" s="127">
        <v>0</v>
      </c>
      <c r="N281" s="127">
        <v>0</v>
      </c>
      <c r="O281" s="127">
        <v>0</v>
      </c>
      <c r="P281" s="127">
        <v>0</v>
      </c>
      <c r="Q281" s="127">
        <v>0</v>
      </c>
      <c r="R281" s="127">
        <v>0</v>
      </c>
      <c r="S281" s="127">
        <v>0</v>
      </c>
      <c r="T281" s="127">
        <v>0</v>
      </c>
      <c r="U281" s="127">
        <v>0</v>
      </c>
      <c r="V281" s="127">
        <v>0</v>
      </c>
      <c r="W281" s="127">
        <v>0</v>
      </c>
      <c r="X281" s="127">
        <v>0</v>
      </c>
      <c r="Y281" s="127">
        <v>259.2</v>
      </c>
      <c r="Z281" s="127">
        <v>395.9</v>
      </c>
      <c r="AA281" s="127">
        <v>0</v>
      </c>
      <c r="AB281" s="127">
        <v>0</v>
      </c>
      <c r="AC281" s="127">
        <v>0</v>
      </c>
      <c r="AD281" s="127">
        <v>1632.63</v>
      </c>
      <c r="AE281" s="127">
        <v>0</v>
      </c>
      <c r="AF281" s="128">
        <v>2377.3200000000002</v>
      </c>
      <c r="AG281" s="127">
        <v>4842.38</v>
      </c>
    </row>
    <row r="282" spans="1:33" ht="20.25" customHeight="1" x14ac:dyDescent="0.35">
      <c r="A282" s="146" t="s">
        <v>603</v>
      </c>
      <c r="B282" s="127">
        <v>0</v>
      </c>
      <c r="C282" s="127">
        <v>21.46</v>
      </c>
      <c r="D282" s="127">
        <v>2034.78</v>
      </c>
      <c r="E282" s="127">
        <v>690.83</v>
      </c>
      <c r="F282" s="127">
        <v>398.17</v>
      </c>
      <c r="G282" s="127">
        <v>156.05000000000001</v>
      </c>
      <c r="H282" s="127">
        <v>0</v>
      </c>
      <c r="I282" s="127">
        <v>3279.83</v>
      </c>
      <c r="J282" s="128">
        <v>3301.29</v>
      </c>
      <c r="K282" s="127">
        <v>0</v>
      </c>
      <c r="L282" s="127">
        <v>89.71</v>
      </c>
      <c r="M282" s="127">
        <v>0</v>
      </c>
      <c r="N282" s="127">
        <v>0</v>
      </c>
      <c r="O282" s="127">
        <v>0</v>
      </c>
      <c r="P282" s="127">
        <v>0</v>
      </c>
      <c r="Q282" s="127">
        <v>0</v>
      </c>
      <c r="R282" s="127">
        <v>0</v>
      </c>
      <c r="S282" s="127">
        <v>0</v>
      </c>
      <c r="T282" s="127">
        <v>0</v>
      </c>
      <c r="U282" s="127">
        <v>0</v>
      </c>
      <c r="V282" s="127">
        <v>0</v>
      </c>
      <c r="W282" s="127">
        <v>82.12</v>
      </c>
      <c r="X282" s="127">
        <v>0</v>
      </c>
      <c r="Y282" s="127">
        <v>389.28</v>
      </c>
      <c r="Z282" s="127">
        <v>310.77</v>
      </c>
      <c r="AA282" s="127">
        <v>0</v>
      </c>
      <c r="AB282" s="127">
        <v>0</v>
      </c>
      <c r="AC282" s="127">
        <v>0</v>
      </c>
      <c r="AD282" s="127">
        <v>2490.09</v>
      </c>
      <c r="AE282" s="127">
        <v>0</v>
      </c>
      <c r="AF282" s="128">
        <v>3361.97</v>
      </c>
      <c r="AG282" s="127">
        <v>6663.25</v>
      </c>
    </row>
    <row r="283" spans="1:33" ht="19.149999999999999" customHeight="1" x14ac:dyDescent="0.35">
      <c r="A283" s="146" t="s">
        <v>604</v>
      </c>
      <c r="B283" s="140">
        <v>0</v>
      </c>
      <c r="C283" s="140">
        <v>6.18</v>
      </c>
      <c r="D283" s="140">
        <v>1993.61</v>
      </c>
      <c r="E283" s="140">
        <v>555.62</v>
      </c>
      <c r="F283" s="140">
        <v>250.64</v>
      </c>
      <c r="G283" s="140">
        <v>152.16</v>
      </c>
      <c r="H283" s="140">
        <v>0</v>
      </c>
      <c r="I283" s="140">
        <v>2952.03</v>
      </c>
      <c r="J283" s="141">
        <v>2958.21</v>
      </c>
      <c r="K283" s="140">
        <v>0</v>
      </c>
      <c r="L283" s="140">
        <v>362.12</v>
      </c>
      <c r="M283" s="140">
        <v>0</v>
      </c>
      <c r="N283" s="140">
        <v>0</v>
      </c>
      <c r="O283" s="140">
        <v>0</v>
      </c>
      <c r="P283" s="140">
        <v>0</v>
      </c>
      <c r="Q283" s="140">
        <v>0</v>
      </c>
      <c r="R283" s="140">
        <v>0</v>
      </c>
      <c r="S283" s="140">
        <v>0</v>
      </c>
      <c r="T283" s="140">
        <v>0</v>
      </c>
      <c r="U283" s="140">
        <v>0</v>
      </c>
      <c r="V283" s="140">
        <v>0</v>
      </c>
      <c r="W283" s="140">
        <v>0</v>
      </c>
      <c r="X283" s="140">
        <v>0</v>
      </c>
      <c r="Y283" s="140">
        <v>195.97</v>
      </c>
      <c r="Z283" s="140">
        <v>318.39999999999998</v>
      </c>
      <c r="AA283" s="140">
        <v>0</v>
      </c>
      <c r="AB283" s="140">
        <v>0</v>
      </c>
      <c r="AC283" s="140">
        <v>0</v>
      </c>
      <c r="AD283" s="140">
        <v>2001.98</v>
      </c>
      <c r="AE283" s="140">
        <v>0</v>
      </c>
      <c r="AF283" s="141">
        <v>2878.47</v>
      </c>
      <c r="AG283" s="140">
        <v>5836.68</v>
      </c>
    </row>
    <row r="284" spans="1:33" ht="19.149999999999999" customHeight="1" x14ac:dyDescent="0.35">
      <c r="A284" s="146" t="s">
        <v>605</v>
      </c>
      <c r="B284" s="140">
        <v>0</v>
      </c>
      <c r="C284" s="140">
        <v>11.74</v>
      </c>
      <c r="D284" s="140">
        <v>1677.07</v>
      </c>
      <c r="E284" s="140">
        <v>445</v>
      </c>
      <c r="F284" s="140">
        <v>253.57</v>
      </c>
      <c r="G284" s="140">
        <v>124.42</v>
      </c>
      <c r="H284" s="140">
        <v>0.4</v>
      </c>
      <c r="I284" s="140">
        <v>2500.46</v>
      </c>
      <c r="J284" s="141">
        <v>2512.1999999999998</v>
      </c>
      <c r="K284" s="140">
        <v>0</v>
      </c>
      <c r="L284" s="140">
        <v>90.68</v>
      </c>
      <c r="M284" s="140">
        <v>0</v>
      </c>
      <c r="N284" s="140">
        <v>0</v>
      </c>
      <c r="O284" s="140">
        <v>0</v>
      </c>
      <c r="P284" s="140">
        <v>0</v>
      </c>
      <c r="Q284" s="140">
        <v>0</v>
      </c>
      <c r="R284" s="140">
        <v>91.09</v>
      </c>
      <c r="S284" s="140">
        <v>0</v>
      </c>
      <c r="T284" s="140">
        <v>0</v>
      </c>
      <c r="U284" s="140">
        <v>0</v>
      </c>
      <c r="V284" s="140">
        <v>0</v>
      </c>
      <c r="W284" s="140">
        <v>82.5</v>
      </c>
      <c r="X284" s="140">
        <v>0</v>
      </c>
      <c r="Y284" s="140">
        <v>197.4</v>
      </c>
      <c r="Z284" s="140">
        <v>156.46</v>
      </c>
      <c r="AA284" s="140">
        <v>0</v>
      </c>
      <c r="AB284" s="140">
        <v>0</v>
      </c>
      <c r="AC284" s="140">
        <v>0</v>
      </c>
      <c r="AD284" s="140">
        <v>1501.45</v>
      </c>
      <c r="AE284" s="140">
        <v>0</v>
      </c>
      <c r="AF284" s="141">
        <v>2119.58</v>
      </c>
      <c r="AG284" s="140">
        <v>4631.78</v>
      </c>
    </row>
    <row r="285" spans="1:33" ht="19.149999999999999" customHeight="1" x14ac:dyDescent="0.35">
      <c r="A285" s="147" t="s">
        <v>607</v>
      </c>
      <c r="B285" s="140">
        <v>1.91</v>
      </c>
      <c r="C285" s="140">
        <v>13.76</v>
      </c>
      <c r="D285" s="140">
        <v>1824.74</v>
      </c>
      <c r="E285" s="140">
        <v>505.22</v>
      </c>
      <c r="F285" s="140">
        <v>282.27</v>
      </c>
      <c r="G285" s="140">
        <v>141.41</v>
      </c>
      <c r="H285" s="140">
        <v>1.36</v>
      </c>
      <c r="I285" s="140">
        <v>2755</v>
      </c>
      <c r="J285" s="141">
        <v>2770.68</v>
      </c>
      <c r="K285" s="140">
        <v>0</v>
      </c>
      <c r="L285" s="140">
        <v>272.76</v>
      </c>
      <c r="M285" s="140">
        <v>0</v>
      </c>
      <c r="N285" s="140">
        <v>0</v>
      </c>
      <c r="O285" s="140">
        <v>0</v>
      </c>
      <c r="P285" s="140">
        <v>0</v>
      </c>
      <c r="Q285" s="140">
        <v>0</v>
      </c>
      <c r="R285" s="140">
        <v>95</v>
      </c>
      <c r="S285" s="140">
        <v>0</v>
      </c>
      <c r="T285" s="140">
        <v>0</v>
      </c>
      <c r="U285" s="140">
        <v>0</v>
      </c>
      <c r="V285" s="140">
        <v>246.03</v>
      </c>
      <c r="W285" s="140">
        <v>0</v>
      </c>
      <c r="X285" s="140">
        <v>0</v>
      </c>
      <c r="Y285" s="140">
        <v>96.91</v>
      </c>
      <c r="Z285" s="140">
        <v>198.37</v>
      </c>
      <c r="AA285" s="140">
        <v>0</v>
      </c>
      <c r="AB285" s="140">
        <v>0</v>
      </c>
      <c r="AC285" s="140">
        <v>175.88</v>
      </c>
      <c r="AD285" s="140">
        <v>1966.04</v>
      </c>
      <c r="AE285" s="140">
        <v>0</v>
      </c>
      <c r="AF285" s="141">
        <v>3050.98</v>
      </c>
      <c r="AG285" s="140">
        <v>5821.66</v>
      </c>
    </row>
    <row r="286" spans="1:33" ht="19.149999999999999" customHeight="1" x14ac:dyDescent="0.35">
      <c r="A286" s="147" t="s">
        <v>610</v>
      </c>
      <c r="B286" s="140">
        <v>0</v>
      </c>
      <c r="C286" s="140">
        <v>0</v>
      </c>
      <c r="D286" s="140">
        <v>1217.81</v>
      </c>
      <c r="E286" s="140">
        <v>489.84</v>
      </c>
      <c r="F286" s="140">
        <v>210.36</v>
      </c>
      <c r="G286" s="140">
        <v>140.22</v>
      </c>
      <c r="H286" s="140">
        <v>0</v>
      </c>
      <c r="I286" s="140">
        <v>2058.2199999999998</v>
      </c>
      <c r="J286" s="141">
        <v>2058.2199999999998</v>
      </c>
      <c r="K286" s="140">
        <v>89.13</v>
      </c>
      <c r="L286" s="140">
        <v>0</v>
      </c>
      <c r="M286" s="140">
        <v>0</v>
      </c>
      <c r="N286" s="140">
        <v>0</v>
      </c>
      <c r="O286" s="140">
        <v>0</v>
      </c>
      <c r="P286" s="140">
        <v>0</v>
      </c>
      <c r="Q286" s="140">
        <v>0</v>
      </c>
      <c r="R286" s="140">
        <v>79.8</v>
      </c>
      <c r="S286" s="140">
        <v>0</v>
      </c>
      <c r="T286" s="140">
        <v>0</v>
      </c>
      <c r="U286" s="140">
        <v>0</v>
      </c>
      <c r="V286" s="140">
        <v>88.4</v>
      </c>
      <c r="W286" s="140">
        <v>84.94</v>
      </c>
      <c r="X286" s="140">
        <v>0</v>
      </c>
      <c r="Y286" s="140">
        <v>285</v>
      </c>
      <c r="Z286" s="140">
        <v>594.22</v>
      </c>
      <c r="AA286" s="140">
        <v>0</v>
      </c>
      <c r="AB286" s="140">
        <v>0</v>
      </c>
      <c r="AC286" s="140">
        <v>0</v>
      </c>
      <c r="AD286" s="140">
        <v>1745.46</v>
      </c>
      <c r="AE286" s="140">
        <v>0</v>
      </c>
      <c r="AF286" s="141">
        <v>2966.95</v>
      </c>
      <c r="AG286" s="140">
        <v>5025.17</v>
      </c>
    </row>
    <row r="287" spans="1:33" ht="18.75" customHeight="1" x14ac:dyDescent="0.35">
      <c r="A287" s="147" t="s">
        <v>611</v>
      </c>
      <c r="B287" s="140">
        <v>0</v>
      </c>
      <c r="C287" s="140">
        <v>0</v>
      </c>
      <c r="D287" s="140">
        <v>376.83</v>
      </c>
      <c r="E287" s="140">
        <v>431.86</v>
      </c>
      <c r="F287" s="140">
        <v>310.22000000000003</v>
      </c>
      <c r="G287" s="140">
        <v>146.28</v>
      </c>
      <c r="H287" s="140">
        <v>0</v>
      </c>
      <c r="I287" s="140">
        <v>1265.19</v>
      </c>
      <c r="J287" s="141">
        <v>1265.19</v>
      </c>
      <c r="K287" s="140">
        <v>122.11</v>
      </c>
      <c r="L287" s="140">
        <v>90.33</v>
      </c>
      <c r="M287" s="140">
        <v>0</v>
      </c>
      <c r="N287" s="140">
        <v>0</v>
      </c>
      <c r="O287" s="140">
        <v>0</v>
      </c>
      <c r="P287" s="140">
        <v>0</v>
      </c>
      <c r="Q287" s="140">
        <v>0</v>
      </c>
      <c r="R287" s="140">
        <v>0</v>
      </c>
      <c r="S287" s="140">
        <v>0</v>
      </c>
      <c r="T287" s="140">
        <v>0</v>
      </c>
      <c r="U287" s="140">
        <v>0</v>
      </c>
      <c r="V287" s="140">
        <v>0</v>
      </c>
      <c r="W287" s="140">
        <v>0</v>
      </c>
      <c r="X287" s="140">
        <v>0</v>
      </c>
      <c r="Y287" s="140">
        <v>172.82</v>
      </c>
      <c r="Z287" s="140">
        <v>434.58</v>
      </c>
      <c r="AA287" s="140">
        <v>0</v>
      </c>
      <c r="AB287" s="140">
        <v>0</v>
      </c>
      <c r="AC287" s="140">
        <v>97.99</v>
      </c>
      <c r="AD287" s="140">
        <v>1683.15</v>
      </c>
      <c r="AE287" s="140">
        <v>0</v>
      </c>
      <c r="AF287" s="141">
        <v>2600.98</v>
      </c>
      <c r="AG287" s="140">
        <v>3866.17</v>
      </c>
    </row>
    <row r="288" spans="1:33" ht="18.75" customHeight="1" x14ac:dyDescent="0.35">
      <c r="A288" s="147" t="s">
        <v>613</v>
      </c>
      <c r="B288" s="140">
        <v>0</v>
      </c>
      <c r="C288" s="140">
        <v>0</v>
      </c>
      <c r="D288" s="140">
        <v>90.31</v>
      </c>
      <c r="E288" s="140">
        <v>445.85</v>
      </c>
      <c r="F288" s="140">
        <v>210.31</v>
      </c>
      <c r="G288" s="140">
        <v>142.59</v>
      </c>
      <c r="H288" s="140">
        <v>0</v>
      </c>
      <c r="I288" s="140">
        <v>889.06</v>
      </c>
      <c r="J288" s="141">
        <v>889.06</v>
      </c>
      <c r="K288" s="140">
        <v>0</v>
      </c>
      <c r="L288" s="140">
        <v>0</v>
      </c>
      <c r="M288" s="140">
        <v>0</v>
      </c>
      <c r="N288" s="140">
        <v>0</v>
      </c>
      <c r="O288" s="140">
        <v>0</v>
      </c>
      <c r="P288" s="140">
        <v>0</v>
      </c>
      <c r="Q288" s="140">
        <v>0</v>
      </c>
      <c r="R288" s="140">
        <v>0</v>
      </c>
      <c r="S288" s="140">
        <v>0</v>
      </c>
      <c r="T288" s="140">
        <v>0</v>
      </c>
      <c r="U288" s="140">
        <v>0</v>
      </c>
      <c r="V288" s="140">
        <v>0</v>
      </c>
      <c r="W288" s="140">
        <v>0</v>
      </c>
      <c r="X288" s="140">
        <v>0</v>
      </c>
      <c r="Y288" s="140">
        <v>0</v>
      </c>
      <c r="Z288" s="140">
        <v>252.04</v>
      </c>
      <c r="AA288" s="140">
        <v>0</v>
      </c>
      <c r="AB288" s="140">
        <v>0</v>
      </c>
      <c r="AC288" s="140">
        <v>0</v>
      </c>
      <c r="AD288" s="140">
        <v>284.81</v>
      </c>
      <c r="AE288" s="140">
        <v>0</v>
      </c>
      <c r="AF288" s="141">
        <v>536.84</v>
      </c>
      <c r="AG288" s="140">
        <v>1425.91</v>
      </c>
    </row>
    <row r="289" spans="1:33" ht="19" customHeight="1" x14ac:dyDescent="0.35">
      <c r="A289" s="147" t="s">
        <v>614</v>
      </c>
      <c r="B289" s="140">
        <v>0</v>
      </c>
      <c r="C289" s="140">
        <v>0</v>
      </c>
      <c r="D289" s="140">
        <v>1109.3399999999999</v>
      </c>
      <c r="E289" s="140">
        <v>493.43</v>
      </c>
      <c r="F289" s="140">
        <v>190.11</v>
      </c>
      <c r="G289" s="140">
        <v>141.59</v>
      </c>
      <c r="H289" s="140">
        <v>0</v>
      </c>
      <c r="I289" s="140">
        <v>1934.46</v>
      </c>
      <c r="J289" s="141">
        <v>1934.46</v>
      </c>
      <c r="K289" s="140">
        <v>0</v>
      </c>
      <c r="L289" s="140">
        <v>0</v>
      </c>
      <c r="M289" s="140">
        <v>0</v>
      </c>
      <c r="N289" s="140">
        <v>0</v>
      </c>
      <c r="O289" s="140">
        <v>0</v>
      </c>
      <c r="P289" s="140">
        <v>0</v>
      </c>
      <c r="Q289" s="140">
        <v>0</v>
      </c>
      <c r="R289" s="140">
        <v>0</v>
      </c>
      <c r="S289" s="140">
        <v>0</v>
      </c>
      <c r="T289" s="140">
        <v>0</v>
      </c>
      <c r="U289" s="140">
        <v>0</v>
      </c>
      <c r="V289" s="140">
        <v>0</v>
      </c>
      <c r="W289" s="140">
        <v>0</v>
      </c>
      <c r="X289" s="140">
        <v>0</v>
      </c>
      <c r="Y289" s="140">
        <v>0</v>
      </c>
      <c r="Z289" s="140">
        <v>145.99</v>
      </c>
      <c r="AA289" s="140">
        <v>0</v>
      </c>
      <c r="AB289" s="140">
        <v>0</v>
      </c>
      <c r="AC289" s="140">
        <v>0</v>
      </c>
      <c r="AD289" s="140">
        <v>0</v>
      </c>
      <c r="AE289" s="140">
        <v>0</v>
      </c>
      <c r="AF289" s="141">
        <v>145.99</v>
      </c>
      <c r="AG289" s="140">
        <v>2080.46</v>
      </c>
    </row>
    <row r="290" spans="1:33" ht="18.75" customHeight="1" x14ac:dyDescent="0.35">
      <c r="A290" s="147" t="s">
        <v>615</v>
      </c>
      <c r="B290" s="140">
        <v>0</v>
      </c>
      <c r="C290" s="140">
        <v>0</v>
      </c>
      <c r="D290" s="140">
        <v>1271.69</v>
      </c>
      <c r="E290" s="140">
        <v>364.69</v>
      </c>
      <c r="F290" s="140">
        <v>157.4</v>
      </c>
      <c r="G290" s="140">
        <v>125.7</v>
      </c>
      <c r="H290" s="140">
        <v>0</v>
      </c>
      <c r="I290" s="140">
        <v>1919.48</v>
      </c>
      <c r="J290" s="141">
        <v>1919.48</v>
      </c>
      <c r="K290" s="140">
        <v>78.94</v>
      </c>
      <c r="L290" s="140">
        <v>0</v>
      </c>
      <c r="M290" s="140">
        <v>0</v>
      </c>
      <c r="N290" s="140">
        <v>0</v>
      </c>
      <c r="O290" s="140">
        <v>0</v>
      </c>
      <c r="P290" s="140">
        <v>0</v>
      </c>
      <c r="Q290" s="140">
        <v>0</v>
      </c>
      <c r="R290" s="140">
        <v>0</v>
      </c>
      <c r="S290" s="140">
        <v>0</v>
      </c>
      <c r="T290" s="140">
        <v>0</v>
      </c>
      <c r="U290" s="140">
        <v>0</v>
      </c>
      <c r="V290" s="140">
        <v>0</v>
      </c>
      <c r="W290" s="140">
        <v>81.680000000000007</v>
      </c>
      <c r="X290" s="140">
        <v>0</v>
      </c>
      <c r="Y290" s="140">
        <v>0</v>
      </c>
      <c r="Z290" s="140">
        <v>309.42</v>
      </c>
      <c r="AA290" s="140">
        <v>0</v>
      </c>
      <c r="AB290" s="140">
        <v>0</v>
      </c>
      <c r="AC290" s="140">
        <v>0</v>
      </c>
      <c r="AD290" s="140">
        <v>0</v>
      </c>
      <c r="AE290" s="140">
        <v>0</v>
      </c>
      <c r="AF290" s="141">
        <v>470.04</v>
      </c>
      <c r="AG290" s="140">
        <v>2389.52</v>
      </c>
    </row>
    <row r="291" spans="1:33" ht="19.5" customHeight="1" x14ac:dyDescent="0.35">
      <c r="A291" s="147" t="s">
        <v>617</v>
      </c>
      <c r="B291" s="140">
        <v>0</v>
      </c>
      <c r="C291" s="140">
        <v>0</v>
      </c>
      <c r="D291" s="140">
        <v>185.5</v>
      </c>
      <c r="E291" s="140">
        <v>444.43</v>
      </c>
      <c r="F291" s="140">
        <v>157.69</v>
      </c>
      <c r="G291" s="140">
        <v>97.38</v>
      </c>
      <c r="H291" s="140">
        <v>0</v>
      </c>
      <c r="I291" s="140">
        <v>884.99</v>
      </c>
      <c r="J291" s="141">
        <v>884.99</v>
      </c>
      <c r="K291" s="140">
        <v>122.44</v>
      </c>
      <c r="L291" s="140">
        <v>0</v>
      </c>
      <c r="M291" s="140">
        <v>0</v>
      </c>
      <c r="N291" s="140">
        <v>0</v>
      </c>
      <c r="O291" s="140">
        <v>0</v>
      </c>
      <c r="P291" s="140">
        <v>0</v>
      </c>
      <c r="Q291" s="140">
        <v>0</v>
      </c>
      <c r="R291" s="140">
        <v>0</v>
      </c>
      <c r="S291" s="140">
        <v>0</v>
      </c>
      <c r="T291" s="140">
        <v>0</v>
      </c>
      <c r="U291" s="140">
        <v>0</v>
      </c>
      <c r="V291" s="140">
        <v>87.96</v>
      </c>
      <c r="W291" s="140">
        <v>84.9</v>
      </c>
      <c r="X291" s="140">
        <v>0</v>
      </c>
      <c r="Y291" s="140">
        <v>0</v>
      </c>
      <c r="Z291" s="140">
        <v>0</v>
      </c>
      <c r="AA291" s="140">
        <v>0</v>
      </c>
      <c r="AB291" s="140">
        <v>0</v>
      </c>
      <c r="AC291" s="140">
        <v>0</v>
      </c>
      <c r="AD291" s="140">
        <v>196.86</v>
      </c>
      <c r="AE291" s="140">
        <v>0</v>
      </c>
      <c r="AF291" s="141">
        <v>492.17</v>
      </c>
      <c r="AG291" s="140">
        <v>1377.17</v>
      </c>
    </row>
    <row r="292" spans="1:33" ht="19.5" customHeight="1" x14ac:dyDescent="0.35">
      <c r="A292" s="147" t="s">
        <v>618</v>
      </c>
      <c r="B292" s="140">
        <v>0</v>
      </c>
      <c r="C292" s="140">
        <v>0.28999999999999998</v>
      </c>
      <c r="D292" s="140">
        <v>1594.18</v>
      </c>
      <c r="E292" s="140">
        <v>352.24</v>
      </c>
      <c r="F292" s="140">
        <v>135.63</v>
      </c>
      <c r="G292" s="140">
        <v>117.43</v>
      </c>
      <c r="H292" s="140">
        <v>0</v>
      </c>
      <c r="I292" s="140">
        <v>2199.4899999999998</v>
      </c>
      <c r="J292" s="141">
        <v>2199.7800000000002</v>
      </c>
      <c r="K292" s="140">
        <v>79.02</v>
      </c>
      <c r="L292" s="140">
        <v>0</v>
      </c>
      <c r="M292" s="140">
        <v>0</v>
      </c>
      <c r="N292" s="140">
        <v>0</v>
      </c>
      <c r="O292" s="140">
        <v>0</v>
      </c>
      <c r="P292" s="140">
        <v>0</v>
      </c>
      <c r="Q292" s="140">
        <v>0</v>
      </c>
      <c r="R292" s="140">
        <v>0</v>
      </c>
      <c r="S292" s="140">
        <v>0</v>
      </c>
      <c r="T292" s="140">
        <v>0</v>
      </c>
      <c r="U292" s="140">
        <v>0</v>
      </c>
      <c r="V292" s="140">
        <v>46.83</v>
      </c>
      <c r="W292" s="140">
        <v>84.64</v>
      </c>
      <c r="X292" s="140">
        <v>0</v>
      </c>
      <c r="Y292" s="140">
        <v>280.49</v>
      </c>
      <c r="Z292" s="140">
        <v>350.59</v>
      </c>
      <c r="AA292" s="140">
        <v>0</v>
      </c>
      <c r="AB292" s="140">
        <v>0</v>
      </c>
      <c r="AC292" s="140">
        <v>46.83</v>
      </c>
      <c r="AD292" s="140">
        <v>97.24</v>
      </c>
      <c r="AE292" s="140">
        <v>0</v>
      </c>
      <c r="AF292" s="141">
        <v>985.64</v>
      </c>
      <c r="AG292" s="140">
        <v>3185.42</v>
      </c>
    </row>
    <row r="293" spans="1:33" ht="19.5" customHeight="1" x14ac:dyDescent="0.35">
      <c r="A293" s="147" t="s">
        <v>624</v>
      </c>
      <c r="B293" s="140">
        <v>0</v>
      </c>
      <c r="C293" s="140">
        <v>1.1200000000000001</v>
      </c>
      <c r="D293" s="140">
        <v>2126.1799999999998</v>
      </c>
      <c r="E293" s="140">
        <v>424.89</v>
      </c>
      <c r="F293" s="140">
        <v>350.28</v>
      </c>
      <c r="G293" s="140">
        <v>77.45</v>
      </c>
      <c r="H293" s="140">
        <v>0</v>
      </c>
      <c r="I293" s="140">
        <v>2978.8</v>
      </c>
      <c r="J293" s="141">
        <v>2979.92</v>
      </c>
      <c r="K293" s="140">
        <v>0</v>
      </c>
      <c r="L293" s="140">
        <v>0</v>
      </c>
      <c r="M293" s="140">
        <v>0</v>
      </c>
      <c r="N293" s="140">
        <v>0</v>
      </c>
      <c r="O293" s="140">
        <v>0</v>
      </c>
      <c r="P293" s="140">
        <v>0</v>
      </c>
      <c r="Q293" s="140">
        <v>0</v>
      </c>
      <c r="R293" s="140">
        <v>0</v>
      </c>
      <c r="S293" s="140">
        <v>0</v>
      </c>
      <c r="T293" s="140">
        <v>0</v>
      </c>
      <c r="U293" s="140">
        <v>0</v>
      </c>
      <c r="V293" s="140">
        <v>0</v>
      </c>
      <c r="W293" s="140">
        <v>0</v>
      </c>
      <c r="X293" s="140">
        <v>0</v>
      </c>
      <c r="Y293" s="140">
        <v>381.57</v>
      </c>
      <c r="Z293" s="140">
        <v>0</v>
      </c>
      <c r="AA293" s="140">
        <v>0</v>
      </c>
      <c r="AB293" s="140">
        <v>46.19</v>
      </c>
      <c r="AC293" s="140">
        <v>112.05</v>
      </c>
      <c r="AD293" s="140">
        <v>907.76</v>
      </c>
      <c r="AE293" s="140">
        <v>0</v>
      </c>
      <c r="AF293" s="141">
        <v>1447.58</v>
      </c>
      <c r="AG293" s="140">
        <v>4427.5</v>
      </c>
    </row>
    <row r="294" spans="1:33" x14ac:dyDescent="0.35">
      <c r="A294" s="147" t="s">
        <v>640</v>
      </c>
      <c r="B294" s="140">
        <v>0</v>
      </c>
      <c r="C294" s="140">
        <v>0.51</v>
      </c>
      <c r="D294" s="140">
        <v>2169.21</v>
      </c>
      <c r="E294" s="140">
        <v>457.4</v>
      </c>
      <c r="F294" s="140">
        <v>628.37</v>
      </c>
      <c r="G294" s="140">
        <v>129.62</v>
      </c>
      <c r="H294" s="140">
        <v>0</v>
      </c>
      <c r="I294" s="140">
        <v>3384.6</v>
      </c>
      <c r="J294" s="141">
        <v>3385.11</v>
      </c>
      <c r="K294" s="140">
        <v>0</v>
      </c>
      <c r="L294" s="140">
        <v>0</v>
      </c>
      <c r="M294" s="140">
        <v>0</v>
      </c>
      <c r="N294" s="140">
        <v>0</v>
      </c>
      <c r="O294" s="140">
        <v>0</v>
      </c>
      <c r="P294" s="140">
        <v>0</v>
      </c>
      <c r="Q294" s="140">
        <v>0</v>
      </c>
      <c r="R294" s="140">
        <v>0</v>
      </c>
      <c r="S294" s="140">
        <v>0</v>
      </c>
      <c r="T294" s="140">
        <v>0</v>
      </c>
      <c r="U294" s="140">
        <v>0</v>
      </c>
      <c r="V294" s="140">
        <v>0</v>
      </c>
      <c r="W294" s="140">
        <v>0</v>
      </c>
      <c r="X294" s="140">
        <v>0</v>
      </c>
      <c r="Y294" s="140">
        <v>191.71</v>
      </c>
      <c r="Z294" s="140">
        <v>0</v>
      </c>
      <c r="AA294" s="140">
        <v>0</v>
      </c>
      <c r="AB294" s="140">
        <v>0</v>
      </c>
      <c r="AC294" s="140">
        <v>0</v>
      </c>
      <c r="AD294" s="140">
        <v>1503.99</v>
      </c>
      <c r="AE294" s="140">
        <v>0</v>
      </c>
      <c r="AF294" s="141">
        <v>1695.7</v>
      </c>
      <c r="AG294" s="140">
        <v>5080.82</v>
      </c>
    </row>
    <row r="295" spans="1:33" x14ac:dyDescent="0.35">
      <c r="A295" s="147" t="s">
        <v>657</v>
      </c>
      <c r="B295" s="140">
        <v>8.85</v>
      </c>
      <c r="C295" s="140">
        <v>1.95</v>
      </c>
      <c r="D295" s="140">
        <v>2211.96</v>
      </c>
      <c r="E295" s="140">
        <v>433.13</v>
      </c>
      <c r="F295" s="140">
        <v>431.84</v>
      </c>
      <c r="G295" s="140">
        <v>146.37</v>
      </c>
      <c r="H295" s="140">
        <v>0</v>
      </c>
      <c r="I295" s="140">
        <v>3223.3</v>
      </c>
      <c r="J295" s="141">
        <v>3234.1</v>
      </c>
      <c r="K295" s="140">
        <v>0</v>
      </c>
      <c r="L295" s="140">
        <v>175.76</v>
      </c>
      <c r="M295" s="140">
        <v>0</v>
      </c>
      <c r="N295" s="140">
        <v>0</v>
      </c>
      <c r="O295" s="140">
        <v>0</v>
      </c>
      <c r="P295" s="140">
        <v>0</v>
      </c>
      <c r="Q295" s="140">
        <v>0</v>
      </c>
      <c r="R295" s="140">
        <v>0</v>
      </c>
      <c r="S295" s="140">
        <v>0</v>
      </c>
      <c r="T295" s="140">
        <v>0</v>
      </c>
      <c r="U295" s="140">
        <v>0</v>
      </c>
      <c r="V295" s="140">
        <v>88</v>
      </c>
      <c r="W295" s="140">
        <v>0</v>
      </c>
      <c r="X295" s="140">
        <v>0</v>
      </c>
      <c r="Y295" s="140">
        <v>99.34</v>
      </c>
      <c r="Z295" s="140">
        <v>86.01</v>
      </c>
      <c r="AA295" s="140">
        <v>0</v>
      </c>
      <c r="AB295" s="140">
        <v>0</v>
      </c>
      <c r="AC295" s="140">
        <v>0</v>
      </c>
      <c r="AD295" s="140">
        <v>1896.78</v>
      </c>
      <c r="AE295" s="140">
        <v>0</v>
      </c>
      <c r="AF295" s="141">
        <v>2345.89</v>
      </c>
      <c r="AG295" s="140">
        <v>5579.98</v>
      </c>
    </row>
    <row r="296" spans="1:33" x14ac:dyDescent="0.35">
      <c r="A296" s="147" t="s">
        <v>656</v>
      </c>
      <c r="B296" s="140">
        <v>3.86</v>
      </c>
      <c r="C296" s="140">
        <v>5.05</v>
      </c>
      <c r="D296" s="140">
        <v>1890.84</v>
      </c>
      <c r="E296" s="140">
        <v>397.92</v>
      </c>
      <c r="F296" s="140">
        <v>169.64</v>
      </c>
      <c r="G296" s="140">
        <v>136.58000000000001</v>
      </c>
      <c r="H296" s="140">
        <v>0</v>
      </c>
      <c r="I296" s="140">
        <v>2594.98</v>
      </c>
      <c r="J296" s="141">
        <v>2603.9</v>
      </c>
      <c r="K296" s="140">
        <v>0</v>
      </c>
      <c r="L296" s="140">
        <v>0</v>
      </c>
      <c r="M296" s="140">
        <v>0</v>
      </c>
      <c r="N296" s="140">
        <v>0</v>
      </c>
      <c r="O296" s="140">
        <v>0</v>
      </c>
      <c r="P296" s="140">
        <v>0</v>
      </c>
      <c r="Q296" s="140">
        <v>0</v>
      </c>
      <c r="R296" s="140">
        <v>91.53</v>
      </c>
      <c r="S296" s="140">
        <v>0</v>
      </c>
      <c r="T296" s="140">
        <v>0</v>
      </c>
      <c r="U296" s="140">
        <v>0</v>
      </c>
      <c r="V296" s="140">
        <v>76.09</v>
      </c>
      <c r="W296" s="140">
        <v>0</v>
      </c>
      <c r="X296" s="140">
        <v>0</v>
      </c>
      <c r="Y296" s="140">
        <v>0</v>
      </c>
      <c r="Z296" s="140">
        <v>0</v>
      </c>
      <c r="AA296" s="140">
        <v>0</v>
      </c>
      <c r="AB296" s="140">
        <v>0</v>
      </c>
      <c r="AC296" s="140">
        <v>98.07</v>
      </c>
      <c r="AD296" s="140">
        <v>1051.68</v>
      </c>
      <c r="AE296" s="140">
        <v>0</v>
      </c>
      <c r="AF296" s="141">
        <v>1317.37</v>
      </c>
      <c r="AG296" s="140">
        <v>3921.27</v>
      </c>
    </row>
  </sheetData>
  <phoneticPr fontId="10" type="noConversion"/>
  <pageMargins left="0.11811023622047245" right="0.11811023622047245" top="0.74803149606299213" bottom="0.74803149606299213" header="0.31496062992125984" footer="0.31496062992125984"/>
  <pageSetup paperSize="9" orientation="landscape" r:id="rId1"/>
  <ignoredErrors>
    <ignoredError sqref="J6"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1A7BD-10D1-4D21-A492-043AD66BA6DB}">
  <dimension ref="A1:B16"/>
  <sheetViews>
    <sheetView showGridLines="0" zoomScaleNormal="100" zoomScaleSheetLayoutView="100" workbookViewId="0"/>
  </sheetViews>
  <sheetFormatPr defaultColWidth="9.26953125" defaultRowHeight="15" customHeight="1" x14ac:dyDescent="0.25"/>
  <cols>
    <col min="1" max="1" width="75.54296875" style="11" customWidth="1"/>
    <col min="2" max="2" width="30.54296875" style="11" customWidth="1"/>
    <col min="3" max="16384" width="9.26953125" style="11"/>
  </cols>
  <sheetData>
    <row r="1" spans="1:2" ht="45" customHeight="1" x14ac:dyDescent="0.25">
      <c r="A1" s="13" t="s">
        <v>21</v>
      </c>
    </row>
    <row r="2" spans="1:2" ht="20.25" customHeight="1" x14ac:dyDescent="0.25">
      <c r="A2" s="2" t="s">
        <v>25</v>
      </c>
    </row>
    <row r="3" spans="1:2" ht="20.25" customHeight="1" x14ac:dyDescent="0.25">
      <c r="A3" s="3" t="s">
        <v>24</v>
      </c>
    </row>
    <row r="4" spans="1:2" ht="30" customHeight="1" x14ac:dyDescent="0.55000000000000004">
      <c r="A4" s="6" t="s">
        <v>34</v>
      </c>
      <c r="B4" s="12" t="s">
        <v>35</v>
      </c>
    </row>
    <row r="5" spans="1:2" ht="20.25" customHeight="1" x14ac:dyDescent="0.25">
      <c r="A5" s="3" t="s">
        <v>36</v>
      </c>
      <c r="B5" s="9" t="s">
        <v>22</v>
      </c>
    </row>
    <row r="6" spans="1:2" ht="20.25" customHeight="1" x14ac:dyDescent="0.25">
      <c r="A6" s="3" t="s">
        <v>21</v>
      </c>
      <c r="B6" s="9" t="s">
        <v>21</v>
      </c>
    </row>
    <row r="7" spans="1:2" ht="20.25" customHeight="1" x14ac:dyDescent="0.25">
      <c r="A7" s="3" t="s">
        <v>32</v>
      </c>
      <c r="B7" s="9" t="s">
        <v>32</v>
      </c>
    </row>
    <row r="8" spans="1:2" ht="20.25" customHeight="1" x14ac:dyDescent="0.25">
      <c r="A8" s="3" t="s">
        <v>20</v>
      </c>
      <c r="B8" s="9" t="s">
        <v>20</v>
      </c>
    </row>
    <row r="9" spans="1:2" ht="20.25" customHeight="1" x14ac:dyDescent="0.25">
      <c r="A9" s="3" t="s">
        <v>154</v>
      </c>
      <c r="B9" s="9" t="s">
        <v>19</v>
      </c>
    </row>
    <row r="10" spans="1:2" ht="20.25" customHeight="1" x14ac:dyDescent="0.25">
      <c r="A10" s="3" t="s">
        <v>155</v>
      </c>
      <c r="B10" s="9" t="s">
        <v>18</v>
      </c>
    </row>
    <row r="11" spans="1:2" ht="20.25" customHeight="1" x14ac:dyDescent="0.25">
      <c r="A11" s="3" t="s">
        <v>156</v>
      </c>
      <c r="B11" s="9" t="s">
        <v>17</v>
      </c>
    </row>
    <row r="12" spans="1:2" ht="20.25" customHeight="1" x14ac:dyDescent="0.25">
      <c r="A12" s="3" t="s">
        <v>157</v>
      </c>
      <c r="B12" s="9" t="s">
        <v>37</v>
      </c>
    </row>
    <row r="13" spans="1:2" ht="20.25" customHeight="1" x14ac:dyDescent="0.25">
      <c r="A13" s="3" t="s">
        <v>158</v>
      </c>
      <c r="B13" s="9" t="s">
        <v>16</v>
      </c>
    </row>
    <row r="14" spans="1:2" ht="20.25" customHeight="1" x14ac:dyDescent="0.25">
      <c r="A14" s="3" t="s">
        <v>159</v>
      </c>
      <c r="B14" s="9" t="s">
        <v>15</v>
      </c>
    </row>
    <row r="15" spans="1:2" ht="20.25" customHeight="1" x14ac:dyDescent="0.25">
      <c r="A15" s="3" t="s">
        <v>160</v>
      </c>
      <c r="B15" s="9" t="s">
        <v>14</v>
      </c>
    </row>
    <row r="16" spans="1:2" ht="20.25" customHeight="1" x14ac:dyDescent="0.25">
      <c r="A16" s="3" t="s">
        <v>161</v>
      </c>
      <c r="B16" s="9" t="s">
        <v>38</v>
      </c>
    </row>
  </sheetData>
  <hyperlinks>
    <hyperlink ref="B5" location="'Cover Sheet'!A1" display="Cover Sheet" xr:uid="{783391F2-8024-4558-B019-AF3E1A2502EA}"/>
    <hyperlink ref="B6" location="Contents!A1" display="Contents " xr:uid="{59087E9B-101B-40AB-98A6-BD5BF3AF1074}"/>
    <hyperlink ref="B8" location="Commentary!A1" display="Commentary" xr:uid="{90E81497-CD2D-40BC-9EC2-65C269030655}"/>
    <hyperlink ref="B9" location="'Main Table (GWh)'!A1" display="Main table (GWh)" xr:uid="{C63FC179-DB41-4822-8DB6-43ACCB8A034B}"/>
    <hyperlink ref="B10" location="'Annual (GWh)'!A1" display="Annual (GWh)" xr:uid="{C5BBE63C-7D22-4F90-964F-476D55738A01}"/>
    <hyperlink ref="B11" location="'Quarter (GWh)'!A1" display="Quarter (GWh)" xr:uid="{96A6627B-453B-4D01-A067-DC23AC2EFC87}"/>
    <hyperlink ref="B13" location="'Main Table (Million m3)'!A1" display="Main table (m3)" xr:uid="{0BF0654E-D4C8-46F5-94C0-FEC5D6F64175}"/>
    <hyperlink ref="B14" location="'Annual (Million m3)'!A1" display="Annual (m3)" xr:uid="{B652897D-FC43-49A8-BDE8-35800B6A100A}"/>
    <hyperlink ref="B16" location="'Month (Million m3)'!A1" display="Month (m3)" xr:uid="{E6FBD6BD-058F-4101-AC6C-0E1FC28F0506}"/>
    <hyperlink ref="B7" location="Notes!A1" display="Notes" xr:uid="{CA2D94B1-415C-447E-B488-8986661D9A26}"/>
    <hyperlink ref="B15" location="'Quarter (Million m3)'!A1" display="Quarter (m3)" xr:uid="{B991C377-058D-47E7-9107-A3A96260AB20}"/>
    <hyperlink ref="B12" location="'Month (GWh)'!A1" display="Month (GWh)" xr:uid="{8B5C78CD-DE27-4D5C-A359-00A9EF3737DA}"/>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13"/>
  <sheetViews>
    <sheetView showGridLines="0" zoomScaleNormal="100" workbookViewId="0"/>
  </sheetViews>
  <sheetFormatPr defaultColWidth="9.26953125" defaultRowHeight="15.5" x14ac:dyDescent="0.35"/>
  <cols>
    <col min="1" max="1" width="10" style="2" customWidth="1"/>
    <col min="2" max="2" width="150.54296875" style="2" customWidth="1"/>
    <col min="3" max="16384" width="9.26953125" style="2"/>
  </cols>
  <sheetData>
    <row r="1" spans="1:2" ht="45" customHeight="1" x14ac:dyDescent="0.35">
      <c r="A1" s="13" t="s">
        <v>32</v>
      </c>
    </row>
    <row r="2" spans="1:2" s="3" customFormat="1" ht="20.25" customHeight="1" x14ac:dyDescent="0.35">
      <c r="A2" s="3" t="s">
        <v>31</v>
      </c>
    </row>
    <row r="3" spans="1:2" s="3" customFormat="1" ht="20.25" customHeight="1" x14ac:dyDescent="0.35">
      <c r="A3" s="3" t="s">
        <v>30</v>
      </c>
    </row>
    <row r="4" spans="1:2" s="3" customFormat="1" ht="30" customHeight="1" x14ac:dyDescent="0.55000000000000004">
      <c r="A4" s="6" t="s">
        <v>29</v>
      </c>
      <c r="B4" s="6" t="s">
        <v>23</v>
      </c>
    </row>
    <row r="5" spans="1:2" ht="45" customHeight="1" x14ac:dyDescent="0.35">
      <c r="A5" s="2" t="s">
        <v>28</v>
      </c>
      <c r="B5" s="2" t="s">
        <v>44</v>
      </c>
    </row>
    <row r="6" spans="1:2" ht="20.25" customHeight="1" x14ac:dyDescent="0.35">
      <c r="A6" s="2" t="s">
        <v>27</v>
      </c>
      <c r="B6" s="2" t="s">
        <v>45</v>
      </c>
    </row>
    <row r="7" spans="1:2" ht="20.25" customHeight="1" x14ac:dyDescent="0.35">
      <c r="A7" s="2" t="s">
        <v>39</v>
      </c>
      <c r="B7" s="2" t="s">
        <v>46</v>
      </c>
    </row>
    <row r="8" spans="1:2" ht="20.25" customHeight="1" x14ac:dyDescent="0.35">
      <c r="A8" s="2" t="s">
        <v>26</v>
      </c>
      <c r="B8" s="2" t="s">
        <v>47</v>
      </c>
    </row>
    <row r="9" spans="1:2" ht="20.25" customHeight="1" x14ac:dyDescent="0.35">
      <c r="A9" s="2" t="s">
        <v>40</v>
      </c>
      <c r="B9" s="2" t="s">
        <v>48</v>
      </c>
    </row>
    <row r="10" spans="1:2" ht="20.25" customHeight="1" x14ac:dyDescent="0.35">
      <c r="A10" s="2" t="s">
        <v>41</v>
      </c>
      <c r="B10" s="2" t="s">
        <v>537</v>
      </c>
    </row>
    <row r="11" spans="1:2" ht="20.25" customHeight="1" x14ac:dyDescent="0.35">
      <c r="A11" s="2" t="s">
        <v>42</v>
      </c>
      <c r="B11" s="2" t="s">
        <v>538</v>
      </c>
    </row>
    <row r="12" spans="1:2" ht="20.25" customHeight="1" x14ac:dyDescent="0.35">
      <c r="A12" s="2" t="s">
        <v>43</v>
      </c>
      <c r="B12" s="2" t="s">
        <v>545</v>
      </c>
    </row>
    <row r="13" spans="1:2" ht="20.25" customHeight="1" x14ac:dyDescent="0.35">
      <c r="A13" s="2" t="s">
        <v>544</v>
      </c>
      <c r="B13" s="2" t="s">
        <v>49</v>
      </c>
    </row>
  </sheetData>
  <phoneticPr fontId="10"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A7"/>
  <sheetViews>
    <sheetView showGridLines="0" zoomScaleNormal="100" workbookViewId="0"/>
  </sheetViews>
  <sheetFormatPr defaultColWidth="9.26953125" defaultRowHeight="15.5" x14ac:dyDescent="0.35"/>
  <cols>
    <col min="1" max="1" width="150.54296875" style="136" customWidth="1"/>
    <col min="2" max="16384" width="9.26953125" style="2"/>
  </cols>
  <sheetData>
    <row r="1" spans="1:1" ht="45" customHeight="1" x14ac:dyDescent="0.35">
      <c r="A1" s="1" t="s">
        <v>20</v>
      </c>
    </row>
    <row r="2" spans="1:1" ht="42" customHeight="1" x14ac:dyDescent="0.55000000000000004">
      <c r="A2" s="6" t="s">
        <v>164</v>
      </c>
    </row>
    <row r="3" spans="1:1" ht="30" customHeight="1" x14ac:dyDescent="0.45">
      <c r="A3" s="148" t="s">
        <v>658</v>
      </c>
    </row>
    <row r="4" spans="1:1" s="3" customFormat="1" ht="93" x14ac:dyDescent="0.35">
      <c r="A4" s="129" t="s">
        <v>660</v>
      </c>
    </row>
    <row r="5" spans="1:1" s="3" customFormat="1" x14ac:dyDescent="0.35">
      <c r="A5" s="129"/>
    </row>
    <row r="6" spans="1:1" ht="20.149999999999999" customHeight="1" x14ac:dyDescent="0.35">
      <c r="A6" s="129" t="s">
        <v>659</v>
      </c>
    </row>
    <row r="7" spans="1:1" s="3" customFormat="1" ht="20.149999999999999" customHeight="1" x14ac:dyDescent="0.35">
      <c r="A7" s="129" t="s">
        <v>623</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C8E2-5F73-4857-9127-3BEE6F3CA7B4}">
  <sheetPr codeName="Sheet2">
    <pageSetUpPr fitToPage="1"/>
  </sheetPr>
  <dimension ref="A1:R26"/>
  <sheetViews>
    <sheetView showGridLines="0" zoomScaleNormal="100" workbookViewId="0"/>
  </sheetViews>
  <sheetFormatPr defaultColWidth="9" defaultRowHeight="15.5" x14ac:dyDescent="0.35"/>
  <cols>
    <col min="1" max="1" width="40.54296875" style="89" customWidth="1"/>
    <col min="2" max="2" width="14.7265625" style="2" customWidth="1"/>
    <col min="3" max="18" width="13.54296875" style="2" customWidth="1"/>
    <col min="19" max="19" width="9" style="2"/>
    <col min="20" max="20" width="9.54296875" style="2" bestFit="1" customWidth="1"/>
    <col min="21" max="242" width="9" style="2"/>
    <col min="243" max="243" width="7.26953125" style="2" customWidth="1"/>
    <col min="244" max="244" width="9.54296875" style="2" customWidth="1"/>
    <col min="245" max="245" width="11" style="2" customWidth="1"/>
    <col min="246" max="246" width="17.54296875" style="2" customWidth="1"/>
    <col min="247" max="247" width="9" style="2" customWidth="1"/>
    <col min="248" max="248" width="16.7265625" style="2" customWidth="1"/>
    <col min="249" max="249" width="13.453125" style="2" customWidth="1"/>
    <col min="250" max="250" width="9" style="2" customWidth="1"/>
    <col min="251" max="251" width="11" style="2" bestFit="1" customWidth="1"/>
    <col min="252" max="252" width="14.26953125" style="2" customWidth="1"/>
    <col min="253" max="254" width="11.26953125" style="2" customWidth="1"/>
    <col min="255" max="255" width="11.7265625" style="2" customWidth="1"/>
    <col min="256" max="256" width="9" style="2" customWidth="1"/>
    <col min="257" max="257" width="8.54296875" style="2" bestFit="1" customWidth="1"/>
    <col min="258" max="258" width="10.26953125" style="2" bestFit="1" customWidth="1"/>
    <col min="259" max="259" width="12" style="2" customWidth="1"/>
    <col min="260" max="260" width="11" style="2" bestFit="1" customWidth="1"/>
    <col min="261" max="261" width="11" style="2" customWidth="1"/>
    <col min="262" max="262" width="9.54296875" style="2" customWidth="1"/>
    <col min="263" max="263" width="9" style="2" customWidth="1"/>
    <col min="264" max="264" width="11.7265625" style="2" customWidth="1"/>
    <col min="265" max="265" width="17" style="2" bestFit="1" customWidth="1"/>
    <col min="266" max="266" width="15.54296875" style="2" bestFit="1" customWidth="1"/>
    <col min="267" max="268" width="14.26953125" style="2" bestFit="1" customWidth="1"/>
    <col min="269" max="498" width="9" style="2"/>
    <col min="499" max="499" width="7.26953125" style="2" customWidth="1"/>
    <col min="500" max="500" width="9.54296875" style="2" customWidth="1"/>
    <col min="501" max="501" width="11" style="2" customWidth="1"/>
    <col min="502" max="502" width="17.54296875" style="2" customWidth="1"/>
    <col min="503" max="503" width="9" style="2" customWidth="1"/>
    <col min="504" max="504" width="16.7265625" style="2" customWidth="1"/>
    <col min="505" max="505" width="13.453125" style="2" customWidth="1"/>
    <col min="506" max="506" width="9" style="2" customWidth="1"/>
    <col min="507" max="507" width="11" style="2" bestFit="1" customWidth="1"/>
    <col min="508" max="508" width="14.26953125" style="2" customWidth="1"/>
    <col min="509" max="510" width="11.26953125" style="2" customWidth="1"/>
    <col min="511" max="511" width="11.7265625" style="2" customWidth="1"/>
    <col min="512" max="512" width="9" style="2" customWidth="1"/>
    <col min="513" max="513" width="8.54296875" style="2" bestFit="1" customWidth="1"/>
    <col min="514" max="514" width="10.26953125" style="2" bestFit="1" customWidth="1"/>
    <col min="515" max="515" width="12" style="2" customWidth="1"/>
    <col min="516" max="516" width="11" style="2" bestFit="1" customWidth="1"/>
    <col min="517" max="517" width="11" style="2" customWidth="1"/>
    <col min="518" max="518" width="9.54296875" style="2" customWidth="1"/>
    <col min="519" max="519" width="9" style="2" customWidth="1"/>
    <col min="520" max="520" width="11.7265625" style="2" customWidth="1"/>
    <col min="521" max="521" width="17" style="2" bestFit="1" customWidth="1"/>
    <col min="522" max="522" width="15.54296875" style="2" bestFit="1" customWidth="1"/>
    <col min="523" max="524" width="14.26953125" style="2" bestFit="1" customWidth="1"/>
    <col min="525" max="754" width="9" style="2"/>
    <col min="755" max="755" width="7.26953125" style="2" customWidth="1"/>
    <col min="756" max="756" width="9.54296875" style="2" customWidth="1"/>
    <col min="757" max="757" width="11" style="2" customWidth="1"/>
    <col min="758" max="758" width="17.54296875" style="2" customWidth="1"/>
    <col min="759" max="759" width="9" style="2" customWidth="1"/>
    <col min="760" max="760" width="16.7265625" style="2" customWidth="1"/>
    <col min="761" max="761" width="13.453125" style="2" customWidth="1"/>
    <col min="762" max="762" width="9" style="2" customWidth="1"/>
    <col min="763" max="763" width="11" style="2" bestFit="1" customWidth="1"/>
    <col min="764" max="764" width="14.26953125" style="2" customWidth="1"/>
    <col min="765" max="766" width="11.26953125" style="2" customWidth="1"/>
    <col min="767" max="767" width="11.7265625" style="2" customWidth="1"/>
    <col min="768" max="768" width="9" style="2" customWidth="1"/>
    <col min="769" max="769" width="8.54296875" style="2" bestFit="1" customWidth="1"/>
    <col min="770" max="770" width="10.26953125" style="2" bestFit="1" customWidth="1"/>
    <col min="771" max="771" width="12" style="2" customWidth="1"/>
    <col min="772" max="772" width="11" style="2" bestFit="1" customWidth="1"/>
    <col min="773" max="773" width="11" style="2" customWidth="1"/>
    <col min="774" max="774" width="9.54296875" style="2" customWidth="1"/>
    <col min="775" max="775" width="9" style="2" customWidth="1"/>
    <col min="776" max="776" width="11.7265625" style="2" customWidth="1"/>
    <col min="777" max="777" width="17" style="2" bestFit="1" customWidth="1"/>
    <col min="778" max="778" width="15.54296875" style="2" bestFit="1" customWidth="1"/>
    <col min="779" max="780" width="14.26953125" style="2" bestFit="1" customWidth="1"/>
    <col min="781" max="1010" width="9" style="2"/>
    <col min="1011" max="1011" width="7.26953125" style="2" customWidth="1"/>
    <col min="1012" max="1012" width="9.54296875" style="2" customWidth="1"/>
    <col min="1013" max="1013" width="11" style="2" customWidth="1"/>
    <col min="1014" max="1014" width="17.54296875" style="2" customWidth="1"/>
    <col min="1015" max="1015" width="9" style="2" customWidth="1"/>
    <col min="1016" max="1016" width="16.7265625" style="2" customWidth="1"/>
    <col min="1017" max="1017" width="13.453125" style="2" customWidth="1"/>
    <col min="1018" max="1018" width="9" style="2" customWidth="1"/>
    <col min="1019" max="1019" width="11" style="2" bestFit="1" customWidth="1"/>
    <col min="1020" max="1020" width="14.26953125" style="2" customWidth="1"/>
    <col min="1021" max="1022" width="11.26953125" style="2" customWidth="1"/>
    <col min="1023" max="1023" width="11.7265625" style="2" customWidth="1"/>
    <col min="1024" max="1024" width="9" style="2" customWidth="1"/>
    <col min="1025" max="1025" width="8.54296875" style="2" bestFit="1" customWidth="1"/>
    <col min="1026" max="1026" width="10.26953125" style="2" bestFit="1" customWidth="1"/>
    <col min="1027" max="1027" width="12" style="2" customWidth="1"/>
    <col min="1028" max="1028" width="11" style="2" bestFit="1" customWidth="1"/>
    <col min="1029" max="1029" width="11" style="2" customWidth="1"/>
    <col min="1030" max="1030" width="9.54296875" style="2" customWidth="1"/>
    <col min="1031" max="1031" width="9" style="2" customWidth="1"/>
    <col min="1032" max="1032" width="11.7265625" style="2" customWidth="1"/>
    <col min="1033" max="1033" width="17" style="2" bestFit="1" customWidth="1"/>
    <col min="1034" max="1034" width="15.54296875" style="2" bestFit="1" customWidth="1"/>
    <col min="1035" max="1036" width="14.26953125" style="2" bestFit="1" customWidth="1"/>
    <col min="1037" max="1266" width="9" style="2"/>
    <col min="1267" max="1267" width="7.26953125" style="2" customWidth="1"/>
    <col min="1268" max="1268" width="9.54296875" style="2" customWidth="1"/>
    <col min="1269" max="1269" width="11" style="2" customWidth="1"/>
    <col min="1270" max="1270" width="17.54296875" style="2" customWidth="1"/>
    <col min="1271" max="1271" width="9" style="2" customWidth="1"/>
    <col min="1272" max="1272" width="16.7265625" style="2" customWidth="1"/>
    <col min="1273" max="1273" width="13.453125" style="2" customWidth="1"/>
    <col min="1274" max="1274" width="9" style="2" customWidth="1"/>
    <col min="1275" max="1275" width="11" style="2" bestFit="1" customWidth="1"/>
    <col min="1276" max="1276" width="14.26953125" style="2" customWidth="1"/>
    <col min="1277" max="1278" width="11.26953125" style="2" customWidth="1"/>
    <col min="1279" max="1279" width="11.7265625" style="2" customWidth="1"/>
    <col min="1280" max="1280" width="9" style="2" customWidth="1"/>
    <col min="1281" max="1281" width="8.54296875" style="2" bestFit="1" customWidth="1"/>
    <col min="1282" max="1282" width="10.26953125" style="2" bestFit="1" customWidth="1"/>
    <col min="1283" max="1283" width="12" style="2" customWidth="1"/>
    <col min="1284" max="1284" width="11" style="2" bestFit="1" customWidth="1"/>
    <col min="1285" max="1285" width="11" style="2" customWidth="1"/>
    <col min="1286" max="1286" width="9.54296875" style="2" customWidth="1"/>
    <col min="1287" max="1287" width="9" style="2" customWidth="1"/>
    <col min="1288" max="1288" width="11.7265625" style="2" customWidth="1"/>
    <col min="1289" max="1289" width="17" style="2" bestFit="1" customWidth="1"/>
    <col min="1290" max="1290" width="15.54296875" style="2" bestFit="1" customWidth="1"/>
    <col min="1291" max="1292" width="14.26953125" style="2" bestFit="1" customWidth="1"/>
    <col min="1293" max="1522" width="9" style="2"/>
    <col min="1523" max="1523" width="7.26953125" style="2" customWidth="1"/>
    <col min="1524" max="1524" width="9.54296875" style="2" customWidth="1"/>
    <col min="1525" max="1525" width="11" style="2" customWidth="1"/>
    <col min="1526" max="1526" width="17.54296875" style="2" customWidth="1"/>
    <col min="1527" max="1527" width="9" style="2" customWidth="1"/>
    <col min="1528" max="1528" width="16.7265625" style="2" customWidth="1"/>
    <col min="1529" max="1529" width="13.453125" style="2" customWidth="1"/>
    <col min="1530" max="1530" width="9" style="2" customWidth="1"/>
    <col min="1531" max="1531" width="11" style="2" bestFit="1" customWidth="1"/>
    <col min="1532" max="1532" width="14.26953125" style="2" customWidth="1"/>
    <col min="1533" max="1534" width="11.26953125" style="2" customWidth="1"/>
    <col min="1535" max="1535" width="11.7265625" style="2" customWidth="1"/>
    <col min="1536" max="1536" width="9" style="2" customWidth="1"/>
    <col min="1537" max="1537" width="8.54296875" style="2" bestFit="1" customWidth="1"/>
    <col min="1538" max="1538" width="10.26953125" style="2" bestFit="1" customWidth="1"/>
    <col min="1539" max="1539" width="12" style="2" customWidth="1"/>
    <col min="1540" max="1540" width="11" style="2" bestFit="1" customWidth="1"/>
    <col min="1541" max="1541" width="11" style="2" customWidth="1"/>
    <col min="1542" max="1542" width="9.54296875" style="2" customWidth="1"/>
    <col min="1543" max="1543" width="9" style="2" customWidth="1"/>
    <col min="1544" max="1544" width="11.7265625" style="2" customWidth="1"/>
    <col min="1545" max="1545" width="17" style="2" bestFit="1" customWidth="1"/>
    <col min="1546" max="1546" width="15.54296875" style="2" bestFit="1" customWidth="1"/>
    <col min="1547" max="1548" width="14.26953125" style="2" bestFit="1" customWidth="1"/>
    <col min="1549" max="1778" width="9" style="2"/>
    <col min="1779" max="1779" width="7.26953125" style="2" customWidth="1"/>
    <col min="1780" max="1780" width="9.54296875" style="2" customWidth="1"/>
    <col min="1781" max="1781" width="11" style="2" customWidth="1"/>
    <col min="1782" max="1782" width="17.54296875" style="2" customWidth="1"/>
    <col min="1783" max="1783" width="9" style="2" customWidth="1"/>
    <col min="1784" max="1784" width="16.7265625" style="2" customWidth="1"/>
    <col min="1785" max="1785" width="13.453125" style="2" customWidth="1"/>
    <col min="1786" max="1786" width="9" style="2" customWidth="1"/>
    <col min="1787" max="1787" width="11" style="2" bestFit="1" customWidth="1"/>
    <col min="1788" max="1788" width="14.26953125" style="2" customWidth="1"/>
    <col min="1789" max="1790" width="11.26953125" style="2" customWidth="1"/>
    <col min="1791" max="1791" width="11.7265625" style="2" customWidth="1"/>
    <col min="1792" max="1792" width="9" style="2" customWidth="1"/>
    <col min="1793" max="1793" width="8.54296875" style="2" bestFit="1" customWidth="1"/>
    <col min="1794" max="1794" width="10.26953125" style="2" bestFit="1" customWidth="1"/>
    <col min="1795" max="1795" width="12" style="2" customWidth="1"/>
    <col min="1796" max="1796" width="11" style="2" bestFit="1" customWidth="1"/>
    <col min="1797" max="1797" width="11" style="2" customWidth="1"/>
    <col min="1798" max="1798" width="9.54296875" style="2" customWidth="1"/>
    <col min="1799" max="1799" width="9" style="2" customWidth="1"/>
    <col min="1800" max="1800" width="11.7265625" style="2" customWidth="1"/>
    <col min="1801" max="1801" width="17" style="2" bestFit="1" customWidth="1"/>
    <col min="1802" max="1802" width="15.54296875" style="2" bestFit="1" customWidth="1"/>
    <col min="1803" max="1804" width="14.26953125" style="2" bestFit="1" customWidth="1"/>
    <col min="1805" max="2034" width="9" style="2"/>
    <col min="2035" max="2035" width="7.26953125" style="2" customWidth="1"/>
    <col min="2036" max="2036" width="9.54296875" style="2" customWidth="1"/>
    <col min="2037" max="2037" width="11" style="2" customWidth="1"/>
    <col min="2038" max="2038" width="17.54296875" style="2" customWidth="1"/>
    <col min="2039" max="2039" width="9" style="2" customWidth="1"/>
    <col min="2040" max="2040" width="16.7265625" style="2" customWidth="1"/>
    <col min="2041" max="2041" width="13.453125" style="2" customWidth="1"/>
    <col min="2042" max="2042" width="9" style="2" customWidth="1"/>
    <col min="2043" max="2043" width="11" style="2" bestFit="1" customWidth="1"/>
    <col min="2044" max="2044" width="14.26953125" style="2" customWidth="1"/>
    <col min="2045" max="2046" width="11.26953125" style="2" customWidth="1"/>
    <col min="2047" max="2047" width="11.7265625" style="2" customWidth="1"/>
    <col min="2048" max="2048" width="9" style="2" customWidth="1"/>
    <col min="2049" max="2049" width="8.54296875" style="2" bestFit="1" customWidth="1"/>
    <col min="2050" max="2050" width="10.26953125" style="2" bestFit="1" customWidth="1"/>
    <col min="2051" max="2051" width="12" style="2" customWidth="1"/>
    <col min="2052" max="2052" width="11" style="2" bestFit="1" customWidth="1"/>
    <col min="2053" max="2053" width="11" style="2" customWidth="1"/>
    <col min="2054" max="2054" width="9.54296875" style="2" customWidth="1"/>
    <col min="2055" max="2055" width="9" style="2" customWidth="1"/>
    <col min="2056" max="2056" width="11.7265625" style="2" customWidth="1"/>
    <col min="2057" max="2057" width="17" style="2" bestFit="1" customWidth="1"/>
    <col min="2058" max="2058" width="15.54296875" style="2" bestFit="1" customWidth="1"/>
    <col min="2059" max="2060" width="14.26953125" style="2" bestFit="1" customWidth="1"/>
    <col min="2061" max="2290" width="9" style="2"/>
    <col min="2291" max="2291" width="7.26953125" style="2" customWidth="1"/>
    <col min="2292" max="2292" width="9.54296875" style="2" customWidth="1"/>
    <col min="2293" max="2293" width="11" style="2" customWidth="1"/>
    <col min="2294" max="2294" width="17.54296875" style="2" customWidth="1"/>
    <col min="2295" max="2295" width="9" style="2" customWidth="1"/>
    <col min="2296" max="2296" width="16.7265625" style="2" customWidth="1"/>
    <col min="2297" max="2297" width="13.453125" style="2" customWidth="1"/>
    <col min="2298" max="2298" width="9" style="2" customWidth="1"/>
    <col min="2299" max="2299" width="11" style="2" bestFit="1" customWidth="1"/>
    <col min="2300" max="2300" width="14.26953125" style="2" customWidth="1"/>
    <col min="2301" max="2302" width="11.26953125" style="2" customWidth="1"/>
    <col min="2303" max="2303" width="11.7265625" style="2" customWidth="1"/>
    <col min="2304" max="2304" width="9" style="2" customWidth="1"/>
    <col min="2305" max="2305" width="8.54296875" style="2" bestFit="1" customWidth="1"/>
    <col min="2306" max="2306" width="10.26953125" style="2" bestFit="1" customWidth="1"/>
    <col min="2307" max="2307" width="12" style="2" customWidth="1"/>
    <col min="2308" max="2308" width="11" style="2" bestFit="1" customWidth="1"/>
    <col min="2309" max="2309" width="11" style="2" customWidth="1"/>
    <col min="2310" max="2310" width="9.54296875" style="2" customWidth="1"/>
    <col min="2311" max="2311" width="9" style="2" customWidth="1"/>
    <col min="2312" max="2312" width="11.7265625" style="2" customWidth="1"/>
    <col min="2313" max="2313" width="17" style="2" bestFit="1" customWidth="1"/>
    <col min="2314" max="2314" width="15.54296875" style="2" bestFit="1" customWidth="1"/>
    <col min="2315" max="2316" width="14.26953125" style="2" bestFit="1" customWidth="1"/>
    <col min="2317" max="2546" width="9" style="2"/>
    <col min="2547" max="2547" width="7.26953125" style="2" customWidth="1"/>
    <col min="2548" max="2548" width="9.54296875" style="2" customWidth="1"/>
    <col min="2549" max="2549" width="11" style="2" customWidth="1"/>
    <col min="2550" max="2550" width="17.54296875" style="2" customWidth="1"/>
    <col min="2551" max="2551" width="9" style="2" customWidth="1"/>
    <col min="2552" max="2552" width="16.7265625" style="2" customWidth="1"/>
    <col min="2553" max="2553" width="13.453125" style="2" customWidth="1"/>
    <col min="2554" max="2554" width="9" style="2" customWidth="1"/>
    <col min="2555" max="2555" width="11" style="2" bestFit="1" customWidth="1"/>
    <col min="2556" max="2556" width="14.26953125" style="2" customWidth="1"/>
    <col min="2557" max="2558" width="11.26953125" style="2" customWidth="1"/>
    <col min="2559" max="2559" width="11.7265625" style="2" customWidth="1"/>
    <col min="2560" max="2560" width="9" style="2" customWidth="1"/>
    <col min="2561" max="2561" width="8.54296875" style="2" bestFit="1" customWidth="1"/>
    <col min="2562" max="2562" width="10.26953125" style="2" bestFit="1" customWidth="1"/>
    <col min="2563" max="2563" width="12" style="2" customWidth="1"/>
    <col min="2564" max="2564" width="11" style="2" bestFit="1" customWidth="1"/>
    <col min="2565" max="2565" width="11" style="2" customWidth="1"/>
    <col min="2566" max="2566" width="9.54296875" style="2" customWidth="1"/>
    <col min="2567" max="2567" width="9" style="2" customWidth="1"/>
    <col min="2568" max="2568" width="11.7265625" style="2" customWidth="1"/>
    <col min="2569" max="2569" width="17" style="2" bestFit="1" customWidth="1"/>
    <col min="2570" max="2570" width="15.54296875" style="2" bestFit="1" customWidth="1"/>
    <col min="2571" max="2572" width="14.26953125" style="2" bestFit="1" customWidth="1"/>
    <col min="2573" max="2802" width="9" style="2"/>
    <col min="2803" max="2803" width="7.26953125" style="2" customWidth="1"/>
    <col min="2804" max="2804" width="9.54296875" style="2" customWidth="1"/>
    <col min="2805" max="2805" width="11" style="2" customWidth="1"/>
    <col min="2806" max="2806" width="17.54296875" style="2" customWidth="1"/>
    <col min="2807" max="2807" width="9" style="2" customWidth="1"/>
    <col min="2808" max="2808" width="16.7265625" style="2" customWidth="1"/>
    <col min="2809" max="2809" width="13.453125" style="2" customWidth="1"/>
    <col min="2810" max="2810" width="9" style="2" customWidth="1"/>
    <col min="2811" max="2811" width="11" style="2" bestFit="1" customWidth="1"/>
    <col min="2812" max="2812" width="14.26953125" style="2" customWidth="1"/>
    <col min="2813" max="2814" width="11.26953125" style="2" customWidth="1"/>
    <col min="2815" max="2815" width="11.7265625" style="2" customWidth="1"/>
    <col min="2816" max="2816" width="9" style="2" customWidth="1"/>
    <col min="2817" max="2817" width="8.54296875" style="2" bestFit="1" customWidth="1"/>
    <col min="2818" max="2818" width="10.26953125" style="2" bestFit="1" customWidth="1"/>
    <col min="2819" max="2819" width="12" style="2" customWidth="1"/>
    <col min="2820" max="2820" width="11" style="2" bestFit="1" customWidth="1"/>
    <col min="2821" max="2821" width="11" style="2" customWidth="1"/>
    <col min="2822" max="2822" width="9.54296875" style="2" customWidth="1"/>
    <col min="2823" max="2823" width="9" style="2" customWidth="1"/>
    <col min="2824" max="2824" width="11.7265625" style="2" customWidth="1"/>
    <col min="2825" max="2825" width="17" style="2" bestFit="1" customWidth="1"/>
    <col min="2826" max="2826" width="15.54296875" style="2" bestFit="1" customWidth="1"/>
    <col min="2827" max="2828" width="14.26953125" style="2" bestFit="1" customWidth="1"/>
    <col min="2829" max="3058" width="9" style="2"/>
    <col min="3059" max="3059" width="7.26953125" style="2" customWidth="1"/>
    <col min="3060" max="3060" width="9.54296875" style="2" customWidth="1"/>
    <col min="3061" max="3061" width="11" style="2" customWidth="1"/>
    <col min="3062" max="3062" width="17.54296875" style="2" customWidth="1"/>
    <col min="3063" max="3063" width="9" style="2" customWidth="1"/>
    <col min="3064" max="3064" width="16.7265625" style="2" customWidth="1"/>
    <col min="3065" max="3065" width="13.453125" style="2" customWidth="1"/>
    <col min="3066" max="3066" width="9" style="2" customWidth="1"/>
    <col min="3067" max="3067" width="11" style="2" bestFit="1" customWidth="1"/>
    <col min="3068" max="3068" width="14.26953125" style="2" customWidth="1"/>
    <col min="3069" max="3070" width="11.26953125" style="2" customWidth="1"/>
    <col min="3071" max="3071" width="11.7265625" style="2" customWidth="1"/>
    <col min="3072" max="3072" width="9" style="2" customWidth="1"/>
    <col min="3073" max="3073" width="8.54296875" style="2" bestFit="1" customWidth="1"/>
    <col min="3074" max="3074" width="10.26953125" style="2" bestFit="1" customWidth="1"/>
    <col min="3075" max="3075" width="12" style="2" customWidth="1"/>
    <col min="3076" max="3076" width="11" style="2" bestFit="1" customWidth="1"/>
    <col min="3077" max="3077" width="11" style="2" customWidth="1"/>
    <col min="3078" max="3078" width="9.54296875" style="2" customWidth="1"/>
    <col min="3079" max="3079" width="9" style="2" customWidth="1"/>
    <col min="3080" max="3080" width="11.7265625" style="2" customWidth="1"/>
    <col min="3081" max="3081" width="17" style="2" bestFit="1" customWidth="1"/>
    <col min="3082" max="3082" width="15.54296875" style="2" bestFit="1" customWidth="1"/>
    <col min="3083" max="3084" width="14.26953125" style="2" bestFit="1" customWidth="1"/>
    <col min="3085" max="3314" width="9" style="2"/>
    <col min="3315" max="3315" width="7.26953125" style="2" customWidth="1"/>
    <col min="3316" max="3316" width="9.54296875" style="2" customWidth="1"/>
    <col min="3317" max="3317" width="11" style="2" customWidth="1"/>
    <col min="3318" max="3318" width="17.54296875" style="2" customWidth="1"/>
    <col min="3319" max="3319" width="9" style="2" customWidth="1"/>
    <col min="3320" max="3320" width="16.7265625" style="2" customWidth="1"/>
    <col min="3321" max="3321" width="13.453125" style="2" customWidth="1"/>
    <col min="3322" max="3322" width="9" style="2" customWidth="1"/>
    <col min="3323" max="3323" width="11" style="2" bestFit="1" customWidth="1"/>
    <col min="3324" max="3324" width="14.26953125" style="2" customWidth="1"/>
    <col min="3325" max="3326" width="11.26953125" style="2" customWidth="1"/>
    <col min="3327" max="3327" width="11.7265625" style="2" customWidth="1"/>
    <col min="3328" max="3328" width="9" style="2" customWidth="1"/>
    <col min="3329" max="3329" width="8.54296875" style="2" bestFit="1" customWidth="1"/>
    <col min="3330" max="3330" width="10.26953125" style="2" bestFit="1" customWidth="1"/>
    <col min="3331" max="3331" width="12" style="2" customWidth="1"/>
    <col min="3332" max="3332" width="11" style="2" bestFit="1" customWidth="1"/>
    <col min="3333" max="3333" width="11" style="2" customWidth="1"/>
    <col min="3334" max="3334" width="9.54296875" style="2" customWidth="1"/>
    <col min="3335" max="3335" width="9" style="2" customWidth="1"/>
    <col min="3336" max="3336" width="11.7265625" style="2" customWidth="1"/>
    <col min="3337" max="3337" width="17" style="2" bestFit="1" customWidth="1"/>
    <col min="3338" max="3338" width="15.54296875" style="2" bestFit="1" customWidth="1"/>
    <col min="3339" max="3340" width="14.26953125" style="2" bestFit="1" customWidth="1"/>
    <col min="3341" max="3570" width="9" style="2"/>
    <col min="3571" max="3571" width="7.26953125" style="2" customWidth="1"/>
    <col min="3572" max="3572" width="9.54296875" style="2" customWidth="1"/>
    <col min="3573" max="3573" width="11" style="2" customWidth="1"/>
    <col min="3574" max="3574" width="17.54296875" style="2" customWidth="1"/>
    <col min="3575" max="3575" width="9" style="2" customWidth="1"/>
    <col min="3576" max="3576" width="16.7265625" style="2" customWidth="1"/>
    <col min="3577" max="3577" width="13.453125" style="2" customWidth="1"/>
    <col min="3578" max="3578" width="9" style="2" customWidth="1"/>
    <col min="3579" max="3579" width="11" style="2" bestFit="1" customWidth="1"/>
    <col min="3580" max="3580" width="14.26953125" style="2" customWidth="1"/>
    <col min="3581" max="3582" width="11.26953125" style="2" customWidth="1"/>
    <col min="3583" max="3583" width="11.7265625" style="2" customWidth="1"/>
    <col min="3584" max="3584" width="9" style="2" customWidth="1"/>
    <col min="3585" max="3585" width="8.54296875" style="2" bestFit="1" customWidth="1"/>
    <col min="3586" max="3586" width="10.26953125" style="2" bestFit="1" customWidth="1"/>
    <col min="3587" max="3587" width="12" style="2" customWidth="1"/>
    <col min="3588" max="3588" width="11" style="2" bestFit="1" customWidth="1"/>
    <col min="3589" max="3589" width="11" style="2" customWidth="1"/>
    <col min="3590" max="3590" width="9.54296875" style="2" customWidth="1"/>
    <col min="3591" max="3591" width="9" style="2" customWidth="1"/>
    <col min="3592" max="3592" width="11.7265625" style="2" customWidth="1"/>
    <col min="3593" max="3593" width="17" style="2" bestFit="1" customWidth="1"/>
    <col min="3594" max="3594" width="15.54296875" style="2" bestFit="1" customWidth="1"/>
    <col min="3595" max="3596" width="14.26953125" style="2" bestFit="1" customWidth="1"/>
    <col min="3597" max="3826" width="9" style="2"/>
    <col min="3827" max="3827" width="7.26953125" style="2" customWidth="1"/>
    <col min="3828" max="3828" width="9.54296875" style="2" customWidth="1"/>
    <col min="3829" max="3829" width="11" style="2" customWidth="1"/>
    <col min="3830" max="3830" width="17.54296875" style="2" customWidth="1"/>
    <col min="3831" max="3831" width="9" style="2" customWidth="1"/>
    <col min="3832" max="3832" width="16.7265625" style="2" customWidth="1"/>
    <col min="3833" max="3833" width="13.453125" style="2" customWidth="1"/>
    <col min="3834" max="3834" width="9" style="2" customWidth="1"/>
    <col min="3835" max="3835" width="11" style="2" bestFit="1" customWidth="1"/>
    <col min="3836" max="3836" width="14.26953125" style="2" customWidth="1"/>
    <col min="3837" max="3838" width="11.26953125" style="2" customWidth="1"/>
    <col min="3839" max="3839" width="11.7265625" style="2" customWidth="1"/>
    <col min="3840" max="3840" width="9" style="2" customWidth="1"/>
    <col min="3841" max="3841" width="8.54296875" style="2" bestFit="1" customWidth="1"/>
    <col min="3842" max="3842" width="10.26953125" style="2" bestFit="1" customWidth="1"/>
    <col min="3843" max="3843" width="12" style="2" customWidth="1"/>
    <col min="3844" max="3844" width="11" style="2" bestFit="1" customWidth="1"/>
    <col min="3845" max="3845" width="11" style="2" customWidth="1"/>
    <col min="3846" max="3846" width="9.54296875" style="2" customWidth="1"/>
    <col min="3847" max="3847" width="9" style="2" customWidth="1"/>
    <col min="3848" max="3848" width="11.7265625" style="2" customWidth="1"/>
    <col min="3849" max="3849" width="17" style="2" bestFit="1" customWidth="1"/>
    <col min="3850" max="3850" width="15.54296875" style="2" bestFit="1" customWidth="1"/>
    <col min="3851" max="3852" width="14.26953125" style="2" bestFit="1" customWidth="1"/>
    <col min="3853" max="4082" width="9" style="2"/>
    <col min="4083" max="4083" width="7.26953125" style="2" customWidth="1"/>
    <col min="4084" max="4084" width="9.54296875" style="2" customWidth="1"/>
    <col min="4085" max="4085" width="11" style="2" customWidth="1"/>
    <col min="4086" max="4086" width="17.54296875" style="2" customWidth="1"/>
    <col min="4087" max="4087" width="9" style="2" customWidth="1"/>
    <col min="4088" max="4088" width="16.7265625" style="2" customWidth="1"/>
    <col min="4089" max="4089" width="13.453125" style="2" customWidth="1"/>
    <col min="4090" max="4090" width="9" style="2" customWidth="1"/>
    <col min="4091" max="4091" width="11" style="2" bestFit="1" customWidth="1"/>
    <col min="4092" max="4092" width="14.26953125" style="2" customWidth="1"/>
    <col min="4093" max="4094" width="11.26953125" style="2" customWidth="1"/>
    <col min="4095" max="4095" width="11.7265625" style="2" customWidth="1"/>
    <col min="4096" max="4096" width="9" style="2" customWidth="1"/>
    <col min="4097" max="4097" width="8.54296875" style="2" bestFit="1" customWidth="1"/>
    <col min="4098" max="4098" width="10.26953125" style="2" bestFit="1" customWidth="1"/>
    <col min="4099" max="4099" width="12" style="2" customWidth="1"/>
    <col min="4100" max="4100" width="11" style="2" bestFit="1" customWidth="1"/>
    <col min="4101" max="4101" width="11" style="2" customWidth="1"/>
    <col min="4102" max="4102" width="9.54296875" style="2" customWidth="1"/>
    <col min="4103" max="4103" width="9" style="2" customWidth="1"/>
    <col min="4104" max="4104" width="11.7265625" style="2" customWidth="1"/>
    <col min="4105" max="4105" width="17" style="2" bestFit="1" customWidth="1"/>
    <col min="4106" max="4106" width="15.54296875" style="2" bestFit="1" customWidth="1"/>
    <col min="4107" max="4108" width="14.26953125" style="2" bestFit="1" customWidth="1"/>
    <col min="4109" max="4338" width="9" style="2"/>
    <col min="4339" max="4339" width="7.26953125" style="2" customWidth="1"/>
    <col min="4340" max="4340" width="9.54296875" style="2" customWidth="1"/>
    <col min="4341" max="4341" width="11" style="2" customWidth="1"/>
    <col min="4342" max="4342" width="17.54296875" style="2" customWidth="1"/>
    <col min="4343" max="4343" width="9" style="2" customWidth="1"/>
    <col min="4344" max="4344" width="16.7265625" style="2" customWidth="1"/>
    <col min="4345" max="4345" width="13.453125" style="2" customWidth="1"/>
    <col min="4346" max="4346" width="9" style="2" customWidth="1"/>
    <col min="4347" max="4347" width="11" style="2" bestFit="1" customWidth="1"/>
    <col min="4348" max="4348" width="14.26953125" style="2" customWidth="1"/>
    <col min="4349" max="4350" width="11.26953125" style="2" customWidth="1"/>
    <col min="4351" max="4351" width="11.7265625" style="2" customWidth="1"/>
    <col min="4352" max="4352" width="9" style="2" customWidth="1"/>
    <col min="4353" max="4353" width="8.54296875" style="2" bestFit="1" customWidth="1"/>
    <col min="4354" max="4354" width="10.26953125" style="2" bestFit="1" customWidth="1"/>
    <col min="4355" max="4355" width="12" style="2" customWidth="1"/>
    <col min="4356" max="4356" width="11" style="2" bestFit="1" customWidth="1"/>
    <col min="4357" max="4357" width="11" style="2" customWidth="1"/>
    <col min="4358" max="4358" width="9.54296875" style="2" customWidth="1"/>
    <col min="4359" max="4359" width="9" style="2" customWidth="1"/>
    <col min="4360" max="4360" width="11.7265625" style="2" customWidth="1"/>
    <col min="4361" max="4361" width="17" style="2" bestFit="1" customWidth="1"/>
    <col min="4362" max="4362" width="15.54296875" style="2" bestFit="1" customWidth="1"/>
    <col min="4363" max="4364" width="14.26953125" style="2" bestFit="1" customWidth="1"/>
    <col min="4365" max="4594" width="9" style="2"/>
    <col min="4595" max="4595" width="7.26953125" style="2" customWidth="1"/>
    <col min="4596" max="4596" width="9.54296875" style="2" customWidth="1"/>
    <col min="4597" max="4597" width="11" style="2" customWidth="1"/>
    <col min="4598" max="4598" width="17.54296875" style="2" customWidth="1"/>
    <col min="4599" max="4599" width="9" style="2" customWidth="1"/>
    <col min="4600" max="4600" width="16.7265625" style="2" customWidth="1"/>
    <col min="4601" max="4601" width="13.453125" style="2" customWidth="1"/>
    <col min="4602" max="4602" width="9" style="2" customWidth="1"/>
    <col min="4603" max="4603" width="11" style="2" bestFit="1" customWidth="1"/>
    <col min="4604" max="4604" width="14.26953125" style="2" customWidth="1"/>
    <col min="4605" max="4606" width="11.26953125" style="2" customWidth="1"/>
    <col min="4607" max="4607" width="11.7265625" style="2" customWidth="1"/>
    <col min="4608" max="4608" width="9" style="2" customWidth="1"/>
    <col min="4609" max="4609" width="8.54296875" style="2" bestFit="1" customWidth="1"/>
    <col min="4610" max="4610" width="10.26953125" style="2" bestFit="1" customWidth="1"/>
    <col min="4611" max="4611" width="12" style="2" customWidth="1"/>
    <col min="4612" max="4612" width="11" style="2" bestFit="1" customWidth="1"/>
    <col min="4613" max="4613" width="11" style="2" customWidth="1"/>
    <col min="4614" max="4614" width="9.54296875" style="2" customWidth="1"/>
    <col min="4615" max="4615" width="9" style="2" customWidth="1"/>
    <col min="4616" max="4616" width="11.7265625" style="2" customWidth="1"/>
    <col min="4617" max="4617" width="17" style="2" bestFit="1" customWidth="1"/>
    <col min="4618" max="4618" width="15.54296875" style="2" bestFit="1" customWidth="1"/>
    <col min="4619" max="4620" width="14.26953125" style="2" bestFit="1" customWidth="1"/>
    <col min="4621" max="4850" width="9" style="2"/>
    <col min="4851" max="4851" width="7.26953125" style="2" customWidth="1"/>
    <col min="4852" max="4852" width="9.54296875" style="2" customWidth="1"/>
    <col min="4853" max="4853" width="11" style="2" customWidth="1"/>
    <col min="4854" max="4854" width="17.54296875" style="2" customWidth="1"/>
    <col min="4855" max="4855" width="9" style="2" customWidth="1"/>
    <col min="4856" max="4856" width="16.7265625" style="2" customWidth="1"/>
    <col min="4857" max="4857" width="13.453125" style="2" customWidth="1"/>
    <col min="4858" max="4858" width="9" style="2" customWidth="1"/>
    <col min="4859" max="4859" width="11" style="2" bestFit="1" customWidth="1"/>
    <col min="4860" max="4860" width="14.26953125" style="2" customWidth="1"/>
    <col min="4861" max="4862" width="11.26953125" style="2" customWidth="1"/>
    <col min="4863" max="4863" width="11.7265625" style="2" customWidth="1"/>
    <col min="4864" max="4864" width="9" style="2" customWidth="1"/>
    <col min="4865" max="4865" width="8.54296875" style="2" bestFit="1" customWidth="1"/>
    <col min="4866" max="4866" width="10.26953125" style="2" bestFit="1" customWidth="1"/>
    <col min="4867" max="4867" width="12" style="2" customWidth="1"/>
    <col min="4868" max="4868" width="11" style="2" bestFit="1" customWidth="1"/>
    <col min="4869" max="4869" width="11" style="2" customWidth="1"/>
    <col min="4870" max="4870" width="9.54296875" style="2" customWidth="1"/>
    <col min="4871" max="4871" width="9" style="2" customWidth="1"/>
    <col min="4872" max="4872" width="11.7265625" style="2" customWidth="1"/>
    <col min="4873" max="4873" width="17" style="2" bestFit="1" customWidth="1"/>
    <col min="4874" max="4874" width="15.54296875" style="2" bestFit="1" customWidth="1"/>
    <col min="4875" max="4876" width="14.26953125" style="2" bestFit="1" customWidth="1"/>
    <col min="4877" max="5106" width="9" style="2"/>
    <col min="5107" max="5107" width="7.26953125" style="2" customWidth="1"/>
    <col min="5108" max="5108" width="9.54296875" style="2" customWidth="1"/>
    <col min="5109" max="5109" width="11" style="2" customWidth="1"/>
    <col min="5110" max="5110" width="17.54296875" style="2" customWidth="1"/>
    <col min="5111" max="5111" width="9" style="2" customWidth="1"/>
    <col min="5112" max="5112" width="16.7265625" style="2" customWidth="1"/>
    <col min="5113" max="5113" width="13.453125" style="2" customWidth="1"/>
    <col min="5114" max="5114" width="9" style="2" customWidth="1"/>
    <col min="5115" max="5115" width="11" style="2" bestFit="1" customWidth="1"/>
    <col min="5116" max="5116" width="14.26953125" style="2" customWidth="1"/>
    <col min="5117" max="5118" width="11.26953125" style="2" customWidth="1"/>
    <col min="5119" max="5119" width="11.7265625" style="2" customWidth="1"/>
    <col min="5120" max="5120" width="9" style="2" customWidth="1"/>
    <col min="5121" max="5121" width="8.54296875" style="2" bestFit="1" customWidth="1"/>
    <col min="5122" max="5122" width="10.26953125" style="2" bestFit="1" customWidth="1"/>
    <col min="5123" max="5123" width="12" style="2" customWidth="1"/>
    <col min="5124" max="5124" width="11" style="2" bestFit="1" customWidth="1"/>
    <col min="5125" max="5125" width="11" style="2" customWidth="1"/>
    <col min="5126" max="5126" width="9.54296875" style="2" customWidth="1"/>
    <col min="5127" max="5127" width="9" style="2" customWidth="1"/>
    <col min="5128" max="5128" width="11.7265625" style="2" customWidth="1"/>
    <col min="5129" max="5129" width="17" style="2" bestFit="1" customWidth="1"/>
    <col min="5130" max="5130" width="15.54296875" style="2" bestFit="1" customWidth="1"/>
    <col min="5131" max="5132" width="14.26953125" style="2" bestFit="1" customWidth="1"/>
    <col min="5133" max="5362" width="9" style="2"/>
    <col min="5363" max="5363" width="7.26953125" style="2" customWidth="1"/>
    <col min="5364" max="5364" width="9.54296875" style="2" customWidth="1"/>
    <col min="5365" max="5365" width="11" style="2" customWidth="1"/>
    <col min="5366" max="5366" width="17.54296875" style="2" customWidth="1"/>
    <col min="5367" max="5367" width="9" style="2" customWidth="1"/>
    <col min="5368" max="5368" width="16.7265625" style="2" customWidth="1"/>
    <col min="5369" max="5369" width="13.453125" style="2" customWidth="1"/>
    <col min="5370" max="5370" width="9" style="2" customWidth="1"/>
    <col min="5371" max="5371" width="11" style="2" bestFit="1" customWidth="1"/>
    <col min="5372" max="5372" width="14.26953125" style="2" customWidth="1"/>
    <col min="5373" max="5374" width="11.26953125" style="2" customWidth="1"/>
    <col min="5375" max="5375" width="11.7265625" style="2" customWidth="1"/>
    <col min="5376" max="5376" width="9" style="2" customWidth="1"/>
    <col min="5377" max="5377" width="8.54296875" style="2" bestFit="1" customWidth="1"/>
    <col min="5378" max="5378" width="10.26953125" style="2" bestFit="1" customWidth="1"/>
    <col min="5379" max="5379" width="12" style="2" customWidth="1"/>
    <col min="5380" max="5380" width="11" style="2" bestFit="1" customWidth="1"/>
    <col min="5381" max="5381" width="11" style="2" customWidth="1"/>
    <col min="5382" max="5382" width="9.54296875" style="2" customWidth="1"/>
    <col min="5383" max="5383" width="9" style="2" customWidth="1"/>
    <col min="5384" max="5384" width="11.7265625" style="2" customWidth="1"/>
    <col min="5385" max="5385" width="17" style="2" bestFit="1" customWidth="1"/>
    <col min="5386" max="5386" width="15.54296875" style="2" bestFit="1" customWidth="1"/>
    <col min="5387" max="5388" width="14.26953125" style="2" bestFit="1" customWidth="1"/>
    <col min="5389" max="5618" width="9" style="2"/>
    <col min="5619" max="5619" width="7.26953125" style="2" customWidth="1"/>
    <col min="5620" max="5620" width="9.54296875" style="2" customWidth="1"/>
    <col min="5621" max="5621" width="11" style="2" customWidth="1"/>
    <col min="5622" max="5622" width="17.54296875" style="2" customWidth="1"/>
    <col min="5623" max="5623" width="9" style="2" customWidth="1"/>
    <col min="5624" max="5624" width="16.7265625" style="2" customWidth="1"/>
    <col min="5625" max="5625" width="13.453125" style="2" customWidth="1"/>
    <col min="5626" max="5626" width="9" style="2" customWidth="1"/>
    <col min="5627" max="5627" width="11" style="2" bestFit="1" customWidth="1"/>
    <col min="5628" max="5628" width="14.26953125" style="2" customWidth="1"/>
    <col min="5629" max="5630" width="11.26953125" style="2" customWidth="1"/>
    <col min="5631" max="5631" width="11.7265625" style="2" customWidth="1"/>
    <col min="5632" max="5632" width="9" style="2" customWidth="1"/>
    <col min="5633" max="5633" width="8.54296875" style="2" bestFit="1" customWidth="1"/>
    <col min="5634" max="5634" width="10.26953125" style="2" bestFit="1" customWidth="1"/>
    <col min="5635" max="5635" width="12" style="2" customWidth="1"/>
    <col min="5636" max="5636" width="11" style="2" bestFit="1" customWidth="1"/>
    <col min="5637" max="5637" width="11" style="2" customWidth="1"/>
    <col min="5638" max="5638" width="9.54296875" style="2" customWidth="1"/>
    <col min="5639" max="5639" width="9" style="2" customWidth="1"/>
    <col min="5640" max="5640" width="11.7265625" style="2" customWidth="1"/>
    <col min="5641" max="5641" width="17" style="2" bestFit="1" customWidth="1"/>
    <col min="5642" max="5642" width="15.54296875" style="2" bestFit="1" customWidth="1"/>
    <col min="5643" max="5644" width="14.26953125" style="2" bestFit="1" customWidth="1"/>
    <col min="5645" max="5874" width="9" style="2"/>
    <col min="5875" max="5875" width="7.26953125" style="2" customWidth="1"/>
    <col min="5876" max="5876" width="9.54296875" style="2" customWidth="1"/>
    <col min="5877" max="5877" width="11" style="2" customWidth="1"/>
    <col min="5878" max="5878" width="17.54296875" style="2" customWidth="1"/>
    <col min="5879" max="5879" width="9" style="2" customWidth="1"/>
    <col min="5880" max="5880" width="16.7265625" style="2" customWidth="1"/>
    <col min="5881" max="5881" width="13.453125" style="2" customWidth="1"/>
    <col min="5882" max="5882" width="9" style="2" customWidth="1"/>
    <col min="5883" max="5883" width="11" style="2" bestFit="1" customWidth="1"/>
    <col min="5884" max="5884" width="14.26953125" style="2" customWidth="1"/>
    <col min="5885" max="5886" width="11.26953125" style="2" customWidth="1"/>
    <col min="5887" max="5887" width="11.7265625" style="2" customWidth="1"/>
    <col min="5888" max="5888" width="9" style="2" customWidth="1"/>
    <col min="5889" max="5889" width="8.54296875" style="2" bestFit="1" customWidth="1"/>
    <col min="5890" max="5890" width="10.26953125" style="2" bestFit="1" customWidth="1"/>
    <col min="5891" max="5891" width="12" style="2" customWidth="1"/>
    <col min="5892" max="5892" width="11" style="2" bestFit="1" customWidth="1"/>
    <col min="5893" max="5893" width="11" style="2" customWidth="1"/>
    <col min="5894" max="5894" width="9.54296875" style="2" customWidth="1"/>
    <col min="5895" max="5895" width="9" style="2" customWidth="1"/>
    <col min="5896" max="5896" width="11.7265625" style="2" customWidth="1"/>
    <col min="5897" max="5897" width="17" style="2" bestFit="1" customWidth="1"/>
    <col min="5898" max="5898" width="15.54296875" style="2" bestFit="1" customWidth="1"/>
    <col min="5899" max="5900" width="14.26953125" style="2" bestFit="1" customWidth="1"/>
    <col min="5901" max="6130" width="9" style="2"/>
    <col min="6131" max="6131" width="7.26953125" style="2" customWidth="1"/>
    <col min="6132" max="6132" width="9.54296875" style="2" customWidth="1"/>
    <col min="6133" max="6133" width="11" style="2" customWidth="1"/>
    <col min="6134" max="6134" width="17.54296875" style="2" customWidth="1"/>
    <col min="6135" max="6135" width="9" style="2" customWidth="1"/>
    <col min="6136" max="6136" width="16.7265625" style="2" customWidth="1"/>
    <col min="6137" max="6137" width="13.453125" style="2" customWidth="1"/>
    <col min="6138" max="6138" width="9" style="2" customWidth="1"/>
    <col min="6139" max="6139" width="11" style="2" bestFit="1" customWidth="1"/>
    <col min="6140" max="6140" width="14.26953125" style="2" customWidth="1"/>
    <col min="6141" max="6142" width="11.26953125" style="2" customWidth="1"/>
    <col min="6143" max="6143" width="11.7265625" style="2" customWidth="1"/>
    <col min="6144" max="6144" width="9" style="2" customWidth="1"/>
    <col min="6145" max="6145" width="8.54296875" style="2" bestFit="1" customWidth="1"/>
    <col min="6146" max="6146" width="10.26953125" style="2" bestFit="1" customWidth="1"/>
    <col min="6147" max="6147" width="12" style="2" customWidth="1"/>
    <col min="6148" max="6148" width="11" style="2" bestFit="1" customWidth="1"/>
    <col min="6149" max="6149" width="11" style="2" customWidth="1"/>
    <col min="6150" max="6150" width="9.54296875" style="2" customWidth="1"/>
    <col min="6151" max="6151" width="9" style="2" customWidth="1"/>
    <col min="6152" max="6152" width="11.7265625" style="2" customWidth="1"/>
    <col min="6153" max="6153" width="17" style="2" bestFit="1" customWidth="1"/>
    <col min="6154" max="6154" width="15.54296875" style="2" bestFit="1" customWidth="1"/>
    <col min="6155" max="6156" width="14.26953125" style="2" bestFit="1" customWidth="1"/>
    <col min="6157" max="6386" width="9" style="2"/>
    <col min="6387" max="6387" width="7.26953125" style="2" customWidth="1"/>
    <col min="6388" max="6388" width="9.54296875" style="2" customWidth="1"/>
    <col min="6389" max="6389" width="11" style="2" customWidth="1"/>
    <col min="6390" max="6390" width="17.54296875" style="2" customWidth="1"/>
    <col min="6391" max="6391" width="9" style="2" customWidth="1"/>
    <col min="6392" max="6392" width="16.7265625" style="2" customWidth="1"/>
    <col min="6393" max="6393" width="13.453125" style="2" customWidth="1"/>
    <col min="6394" max="6394" width="9" style="2" customWidth="1"/>
    <col min="6395" max="6395" width="11" style="2" bestFit="1" customWidth="1"/>
    <col min="6396" max="6396" width="14.26953125" style="2" customWidth="1"/>
    <col min="6397" max="6398" width="11.26953125" style="2" customWidth="1"/>
    <col min="6399" max="6399" width="11.7265625" style="2" customWidth="1"/>
    <col min="6400" max="6400" width="9" style="2" customWidth="1"/>
    <col min="6401" max="6401" width="8.54296875" style="2" bestFit="1" customWidth="1"/>
    <col min="6402" max="6402" width="10.26953125" style="2" bestFit="1" customWidth="1"/>
    <col min="6403" max="6403" width="12" style="2" customWidth="1"/>
    <col min="6404" max="6404" width="11" style="2" bestFit="1" customWidth="1"/>
    <col min="6405" max="6405" width="11" style="2" customWidth="1"/>
    <col min="6406" max="6406" width="9.54296875" style="2" customWidth="1"/>
    <col min="6407" max="6407" width="9" style="2" customWidth="1"/>
    <col min="6408" max="6408" width="11.7265625" style="2" customWidth="1"/>
    <col min="6409" max="6409" width="17" style="2" bestFit="1" customWidth="1"/>
    <col min="6410" max="6410" width="15.54296875" style="2" bestFit="1" customWidth="1"/>
    <col min="6411" max="6412" width="14.26953125" style="2" bestFit="1" customWidth="1"/>
    <col min="6413" max="6642" width="9" style="2"/>
    <col min="6643" max="6643" width="7.26953125" style="2" customWidth="1"/>
    <col min="6644" max="6644" width="9.54296875" style="2" customWidth="1"/>
    <col min="6645" max="6645" width="11" style="2" customWidth="1"/>
    <col min="6646" max="6646" width="17.54296875" style="2" customWidth="1"/>
    <col min="6647" max="6647" width="9" style="2" customWidth="1"/>
    <col min="6648" max="6648" width="16.7265625" style="2" customWidth="1"/>
    <col min="6649" max="6649" width="13.453125" style="2" customWidth="1"/>
    <col min="6650" max="6650" width="9" style="2" customWidth="1"/>
    <col min="6651" max="6651" width="11" style="2" bestFit="1" customWidth="1"/>
    <col min="6652" max="6652" width="14.26953125" style="2" customWidth="1"/>
    <col min="6653" max="6654" width="11.26953125" style="2" customWidth="1"/>
    <col min="6655" max="6655" width="11.7265625" style="2" customWidth="1"/>
    <col min="6656" max="6656" width="9" style="2" customWidth="1"/>
    <col min="6657" max="6657" width="8.54296875" style="2" bestFit="1" customWidth="1"/>
    <col min="6658" max="6658" width="10.26953125" style="2" bestFit="1" customWidth="1"/>
    <col min="6659" max="6659" width="12" style="2" customWidth="1"/>
    <col min="6660" max="6660" width="11" style="2" bestFit="1" customWidth="1"/>
    <col min="6661" max="6661" width="11" style="2" customWidth="1"/>
    <col min="6662" max="6662" width="9.54296875" style="2" customWidth="1"/>
    <col min="6663" max="6663" width="9" style="2" customWidth="1"/>
    <col min="6664" max="6664" width="11.7265625" style="2" customWidth="1"/>
    <col min="6665" max="6665" width="17" style="2" bestFit="1" customWidth="1"/>
    <col min="6666" max="6666" width="15.54296875" style="2" bestFit="1" customWidth="1"/>
    <col min="6667" max="6668" width="14.26953125" style="2" bestFit="1" customWidth="1"/>
    <col min="6669" max="6898" width="9" style="2"/>
    <col min="6899" max="6899" width="7.26953125" style="2" customWidth="1"/>
    <col min="6900" max="6900" width="9.54296875" style="2" customWidth="1"/>
    <col min="6901" max="6901" width="11" style="2" customWidth="1"/>
    <col min="6902" max="6902" width="17.54296875" style="2" customWidth="1"/>
    <col min="6903" max="6903" width="9" style="2" customWidth="1"/>
    <col min="6904" max="6904" width="16.7265625" style="2" customWidth="1"/>
    <col min="6905" max="6905" width="13.453125" style="2" customWidth="1"/>
    <col min="6906" max="6906" width="9" style="2" customWidth="1"/>
    <col min="6907" max="6907" width="11" style="2" bestFit="1" customWidth="1"/>
    <col min="6908" max="6908" width="14.26953125" style="2" customWidth="1"/>
    <col min="6909" max="6910" width="11.26953125" style="2" customWidth="1"/>
    <col min="6911" max="6911" width="11.7265625" style="2" customWidth="1"/>
    <col min="6912" max="6912" width="9" style="2" customWidth="1"/>
    <col min="6913" max="6913" width="8.54296875" style="2" bestFit="1" customWidth="1"/>
    <col min="6914" max="6914" width="10.26953125" style="2" bestFit="1" customWidth="1"/>
    <col min="6915" max="6915" width="12" style="2" customWidth="1"/>
    <col min="6916" max="6916" width="11" style="2" bestFit="1" customWidth="1"/>
    <col min="6917" max="6917" width="11" style="2" customWidth="1"/>
    <col min="6918" max="6918" width="9.54296875" style="2" customWidth="1"/>
    <col min="6919" max="6919" width="9" style="2" customWidth="1"/>
    <col min="6920" max="6920" width="11.7265625" style="2" customWidth="1"/>
    <col min="6921" max="6921" width="17" style="2" bestFit="1" customWidth="1"/>
    <col min="6922" max="6922" width="15.54296875" style="2" bestFit="1" customWidth="1"/>
    <col min="6923" max="6924" width="14.26953125" style="2" bestFit="1" customWidth="1"/>
    <col min="6925" max="7154" width="9" style="2"/>
    <col min="7155" max="7155" width="7.26953125" style="2" customWidth="1"/>
    <col min="7156" max="7156" width="9.54296875" style="2" customWidth="1"/>
    <col min="7157" max="7157" width="11" style="2" customWidth="1"/>
    <col min="7158" max="7158" width="17.54296875" style="2" customWidth="1"/>
    <col min="7159" max="7159" width="9" style="2" customWidth="1"/>
    <col min="7160" max="7160" width="16.7265625" style="2" customWidth="1"/>
    <col min="7161" max="7161" width="13.453125" style="2" customWidth="1"/>
    <col min="7162" max="7162" width="9" style="2" customWidth="1"/>
    <col min="7163" max="7163" width="11" style="2" bestFit="1" customWidth="1"/>
    <col min="7164" max="7164" width="14.26953125" style="2" customWidth="1"/>
    <col min="7165" max="7166" width="11.26953125" style="2" customWidth="1"/>
    <col min="7167" max="7167" width="11.7265625" style="2" customWidth="1"/>
    <col min="7168" max="7168" width="9" style="2" customWidth="1"/>
    <col min="7169" max="7169" width="8.54296875" style="2" bestFit="1" customWidth="1"/>
    <col min="7170" max="7170" width="10.26953125" style="2" bestFit="1" customWidth="1"/>
    <col min="7171" max="7171" width="12" style="2" customWidth="1"/>
    <col min="7172" max="7172" width="11" style="2" bestFit="1" customWidth="1"/>
    <col min="7173" max="7173" width="11" style="2" customWidth="1"/>
    <col min="7174" max="7174" width="9.54296875" style="2" customWidth="1"/>
    <col min="7175" max="7175" width="9" style="2" customWidth="1"/>
    <col min="7176" max="7176" width="11.7265625" style="2" customWidth="1"/>
    <col min="7177" max="7177" width="17" style="2" bestFit="1" customWidth="1"/>
    <col min="7178" max="7178" width="15.54296875" style="2" bestFit="1" customWidth="1"/>
    <col min="7179" max="7180" width="14.26953125" style="2" bestFit="1" customWidth="1"/>
    <col min="7181" max="7410" width="9" style="2"/>
    <col min="7411" max="7411" width="7.26953125" style="2" customWidth="1"/>
    <col min="7412" max="7412" width="9.54296875" style="2" customWidth="1"/>
    <col min="7413" max="7413" width="11" style="2" customWidth="1"/>
    <col min="7414" max="7414" width="17.54296875" style="2" customWidth="1"/>
    <col min="7415" max="7415" width="9" style="2" customWidth="1"/>
    <col min="7416" max="7416" width="16.7265625" style="2" customWidth="1"/>
    <col min="7417" max="7417" width="13.453125" style="2" customWidth="1"/>
    <col min="7418" max="7418" width="9" style="2" customWidth="1"/>
    <col min="7419" max="7419" width="11" style="2" bestFit="1" customWidth="1"/>
    <col min="7420" max="7420" width="14.26953125" style="2" customWidth="1"/>
    <col min="7421" max="7422" width="11.26953125" style="2" customWidth="1"/>
    <col min="7423" max="7423" width="11.7265625" style="2" customWidth="1"/>
    <col min="7424" max="7424" width="9" style="2" customWidth="1"/>
    <col min="7425" max="7425" width="8.54296875" style="2" bestFit="1" customWidth="1"/>
    <col min="7426" max="7426" width="10.26953125" style="2" bestFit="1" customWidth="1"/>
    <col min="7427" max="7427" width="12" style="2" customWidth="1"/>
    <col min="7428" max="7428" width="11" style="2" bestFit="1" customWidth="1"/>
    <col min="7429" max="7429" width="11" style="2" customWidth="1"/>
    <col min="7430" max="7430" width="9.54296875" style="2" customWidth="1"/>
    <col min="7431" max="7431" width="9" style="2" customWidth="1"/>
    <col min="7432" max="7432" width="11.7265625" style="2" customWidth="1"/>
    <col min="7433" max="7433" width="17" style="2" bestFit="1" customWidth="1"/>
    <col min="7434" max="7434" width="15.54296875" style="2" bestFit="1" customWidth="1"/>
    <col min="7435" max="7436" width="14.26953125" style="2" bestFit="1" customWidth="1"/>
    <col min="7437" max="7666" width="9" style="2"/>
    <col min="7667" max="7667" width="7.26953125" style="2" customWidth="1"/>
    <col min="7668" max="7668" width="9.54296875" style="2" customWidth="1"/>
    <col min="7669" max="7669" width="11" style="2" customWidth="1"/>
    <col min="7670" max="7670" width="17.54296875" style="2" customWidth="1"/>
    <col min="7671" max="7671" width="9" style="2" customWidth="1"/>
    <col min="7672" max="7672" width="16.7265625" style="2" customWidth="1"/>
    <col min="7673" max="7673" width="13.453125" style="2" customWidth="1"/>
    <col min="7674" max="7674" width="9" style="2" customWidth="1"/>
    <col min="7675" max="7675" width="11" style="2" bestFit="1" customWidth="1"/>
    <col min="7676" max="7676" width="14.26953125" style="2" customWidth="1"/>
    <col min="7677" max="7678" width="11.26953125" style="2" customWidth="1"/>
    <col min="7679" max="7679" width="11.7265625" style="2" customWidth="1"/>
    <col min="7680" max="7680" width="9" style="2" customWidth="1"/>
    <col min="7681" max="7681" width="8.54296875" style="2" bestFit="1" customWidth="1"/>
    <col min="7682" max="7682" width="10.26953125" style="2" bestFit="1" customWidth="1"/>
    <col min="7683" max="7683" width="12" style="2" customWidth="1"/>
    <col min="7684" max="7684" width="11" style="2" bestFit="1" customWidth="1"/>
    <col min="7685" max="7685" width="11" style="2" customWidth="1"/>
    <col min="7686" max="7686" width="9.54296875" style="2" customWidth="1"/>
    <col min="7687" max="7687" width="9" style="2" customWidth="1"/>
    <col min="7688" max="7688" width="11.7265625" style="2" customWidth="1"/>
    <col min="7689" max="7689" width="17" style="2" bestFit="1" customWidth="1"/>
    <col min="7690" max="7690" width="15.54296875" style="2" bestFit="1" customWidth="1"/>
    <col min="7691" max="7692" width="14.26953125" style="2" bestFit="1" customWidth="1"/>
    <col min="7693" max="7922" width="9" style="2"/>
    <col min="7923" max="7923" width="7.26953125" style="2" customWidth="1"/>
    <col min="7924" max="7924" width="9.54296875" style="2" customWidth="1"/>
    <col min="7925" max="7925" width="11" style="2" customWidth="1"/>
    <col min="7926" max="7926" width="17.54296875" style="2" customWidth="1"/>
    <col min="7927" max="7927" width="9" style="2" customWidth="1"/>
    <col min="7928" max="7928" width="16.7265625" style="2" customWidth="1"/>
    <col min="7929" max="7929" width="13.453125" style="2" customWidth="1"/>
    <col min="7930" max="7930" width="9" style="2" customWidth="1"/>
    <col min="7931" max="7931" width="11" style="2" bestFit="1" customWidth="1"/>
    <col min="7932" max="7932" width="14.26953125" style="2" customWidth="1"/>
    <col min="7933" max="7934" width="11.26953125" style="2" customWidth="1"/>
    <col min="7935" max="7935" width="11.7265625" style="2" customWidth="1"/>
    <col min="7936" max="7936" width="9" style="2" customWidth="1"/>
    <col min="7937" max="7937" width="8.54296875" style="2" bestFit="1" customWidth="1"/>
    <col min="7938" max="7938" width="10.26953125" style="2" bestFit="1" customWidth="1"/>
    <col min="7939" max="7939" width="12" style="2" customWidth="1"/>
    <col min="7940" max="7940" width="11" style="2" bestFit="1" customWidth="1"/>
    <col min="7941" max="7941" width="11" style="2" customWidth="1"/>
    <col min="7942" max="7942" width="9.54296875" style="2" customWidth="1"/>
    <col min="7943" max="7943" width="9" style="2" customWidth="1"/>
    <col min="7944" max="7944" width="11.7265625" style="2" customWidth="1"/>
    <col min="7945" max="7945" width="17" style="2" bestFit="1" customWidth="1"/>
    <col min="7946" max="7946" width="15.54296875" style="2" bestFit="1" customWidth="1"/>
    <col min="7947" max="7948" width="14.26953125" style="2" bestFit="1" customWidth="1"/>
    <col min="7949" max="8178" width="9" style="2"/>
    <col min="8179" max="8179" width="7.26953125" style="2" customWidth="1"/>
    <col min="8180" max="8180" width="9.54296875" style="2" customWidth="1"/>
    <col min="8181" max="8181" width="11" style="2" customWidth="1"/>
    <col min="8182" max="8182" width="17.54296875" style="2" customWidth="1"/>
    <col min="8183" max="8183" width="9" style="2" customWidth="1"/>
    <col min="8184" max="8184" width="16.7265625" style="2" customWidth="1"/>
    <col min="8185" max="8185" width="13.453125" style="2" customWidth="1"/>
    <col min="8186" max="8186" width="9" style="2" customWidth="1"/>
    <col min="8187" max="8187" width="11" style="2" bestFit="1" customWidth="1"/>
    <col min="8188" max="8188" width="14.26953125" style="2" customWidth="1"/>
    <col min="8189" max="8190" width="11.26953125" style="2" customWidth="1"/>
    <col min="8191" max="8191" width="11.7265625" style="2" customWidth="1"/>
    <col min="8192" max="8192" width="9" style="2" customWidth="1"/>
    <col min="8193" max="8193" width="8.54296875" style="2" bestFit="1" customWidth="1"/>
    <col min="8194" max="8194" width="10.26953125" style="2" bestFit="1" customWidth="1"/>
    <col min="8195" max="8195" width="12" style="2" customWidth="1"/>
    <col min="8196" max="8196" width="11" style="2" bestFit="1" customWidth="1"/>
    <col min="8197" max="8197" width="11" style="2" customWidth="1"/>
    <col min="8198" max="8198" width="9.54296875" style="2" customWidth="1"/>
    <col min="8199" max="8199" width="9" style="2" customWidth="1"/>
    <col min="8200" max="8200" width="11.7265625" style="2" customWidth="1"/>
    <col min="8201" max="8201" width="17" style="2" bestFit="1" customWidth="1"/>
    <col min="8202" max="8202" width="15.54296875" style="2" bestFit="1" customWidth="1"/>
    <col min="8203" max="8204" width="14.26953125" style="2" bestFit="1" customWidth="1"/>
    <col min="8205" max="8434" width="9" style="2"/>
    <col min="8435" max="8435" width="7.26953125" style="2" customWidth="1"/>
    <col min="8436" max="8436" width="9.54296875" style="2" customWidth="1"/>
    <col min="8437" max="8437" width="11" style="2" customWidth="1"/>
    <col min="8438" max="8438" width="17.54296875" style="2" customWidth="1"/>
    <col min="8439" max="8439" width="9" style="2" customWidth="1"/>
    <col min="8440" max="8440" width="16.7265625" style="2" customWidth="1"/>
    <col min="8441" max="8441" width="13.453125" style="2" customWidth="1"/>
    <col min="8442" max="8442" width="9" style="2" customWidth="1"/>
    <col min="8443" max="8443" width="11" style="2" bestFit="1" customWidth="1"/>
    <col min="8444" max="8444" width="14.26953125" style="2" customWidth="1"/>
    <col min="8445" max="8446" width="11.26953125" style="2" customWidth="1"/>
    <col min="8447" max="8447" width="11.7265625" style="2" customWidth="1"/>
    <col min="8448" max="8448" width="9" style="2" customWidth="1"/>
    <col min="8449" max="8449" width="8.54296875" style="2" bestFit="1" customWidth="1"/>
    <col min="8450" max="8450" width="10.26953125" style="2" bestFit="1" customWidth="1"/>
    <col min="8451" max="8451" width="12" style="2" customWidth="1"/>
    <col min="8452" max="8452" width="11" style="2" bestFit="1" customWidth="1"/>
    <col min="8453" max="8453" width="11" style="2" customWidth="1"/>
    <col min="8454" max="8454" width="9.54296875" style="2" customWidth="1"/>
    <col min="8455" max="8455" width="9" style="2" customWidth="1"/>
    <col min="8456" max="8456" width="11.7265625" style="2" customWidth="1"/>
    <col min="8457" max="8457" width="17" style="2" bestFit="1" customWidth="1"/>
    <col min="8458" max="8458" width="15.54296875" style="2" bestFit="1" customWidth="1"/>
    <col min="8459" max="8460" width="14.26953125" style="2" bestFit="1" customWidth="1"/>
    <col min="8461" max="8690" width="9" style="2"/>
    <col min="8691" max="8691" width="7.26953125" style="2" customWidth="1"/>
    <col min="8692" max="8692" width="9.54296875" style="2" customWidth="1"/>
    <col min="8693" max="8693" width="11" style="2" customWidth="1"/>
    <col min="8694" max="8694" width="17.54296875" style="2" customWidth="1"/>
    <col min="8695" max="8695" width="9" style="2" customWidth="1"/>
    <col min="8696" max="8696" width="16.7265625" style="2" customWidth="1"/>
    <col min="8697" max="8697" width="13.453125" style="2" customWidth="1"/>
    <col min="8698" max="8698" width="9" style="2" customWidth="1"/>
    <col min="8699" max="8699" width="11" style="2" bestFit="1" customWidth="1"/>
    <col min="8700" max="8700" width="14.26953125" style="2" customWidth="1"/>
    <col min="8701" max="8702" width="11.26953125" style="2" customWidth="1"/>
    <col min="8703" max="8703" width="11.7265625" style="2" customWidth="1"/>
    <col min="8704" max="8704" width="9" style="2" customWidth="1"/>
    <col min="8705" max="8705" width="8.54296875" style="2" bestFit="1" customWidth="1"/>
    <col min="8706" max="8706" width="10.26953125" style="2" bestFit="1" customWidth="1"/>
    <col min="8707" max="8707" width="12" style="2" customWidth="1"/>
    <col min="8708" max="8708" width="11" style="2" bestFit="1" customWidth="1"/>
    <col min="8709" max="8709" width="11" style="2" customWidth="1"/>
    <col min="8710" max="8710" width="9.54296875" style="2" customWidth="1"/>
    <col min="8711" max="8711" width="9" style="2" customWidth="1"/>
    <col min="8712" max="8712" width="11.7265625" style="2" customWidth="1"/>
    <col min="8713" max="8713" width="17" style="2" bestFit="1" customWidth="1"/>
    <col min="8714" max="8714" width="15.54296875" style="2" bestFit="1" customWidth="1"/>
    <col min="8715" max="8716" width="14.26953125" style="2" bestFit="1" customWidth="1"/>
    <col min="8717" max="8946" width="9" style="2"/>
    <col min="8947" max="8947" width="7.26953125" style="2" customWidth="1"/>
    <col min="8948" max="8948" width="9.54296875" style="2" customWidth="1"/>
    <col min="8949" max="8949" width="11" style="2" customWidth="1"/>
    <col min="8950" max="8950" width="17.54296875" style="2" customWidth="1"/>
    <col min="8951" max="8951" width="9" style="2" customWidth="1"/>
    <col min="8952" max="8952" width="16.7265625" style="2" customWidth="1"/>
    <col min="8953" max="8953" width="13.453125" style="2" customWidth="1"/>
    <col min="8954" max="8954" width="9" style="2" customWidth="1"/>
    <col min="8955" max="8955" width="11" style="2" bestFit="1" customWidth="1"/>
    <col min="8956" max="8956" width="14.26953125" style="2" customWidth="1"/>
    <col min="8957" max="8958" width="11.26953125" style="2" customWidth="1"/>
    <col min="8959" max="8959" width="11.7265625" style="2" customWidth="1"/>
    <col min="8960" max="8960" width="9" style="2" customWidth="1"/>
    <col min="8961" max="8961" width="8.54296875" style="2" bestFit="1" customWidth="1"/>
    <col min="8962" max="8962" width="10.26953125" style="2" bestFit="1" customWidth="1"/>
    <col min="8963" max="8963" width="12" style="2" customWidth="1"/>
    <col min="8964" max="8964" width="11" style="2" bestFit="1" customWidth="1"/>
    <col min="8965" max="8965" width="11" style="2" customWidth="1"/>
    <col min="8966" max="8966" width="9.54296875" style="2" customWidth="1"/>
    <col min="8967" max="8967" width="9" style="2" customWidth="1"/>
    <col min="8968" max="8968" width="11.7265625" style="2" customWidth="1"/>
    <col min="8969" max="8969" width="17" style="2" bestFit="1" customWidth="1"/>
    <col min="8970" max="8970" width="15.54296875" style="2" bestFit="1" customWidth="1"/>
    <col min="8971" max="8972" width="14.26953125" style="2" bestFit="1" customWidth="1"/>
    <col min="8973" max="9202" width="9" style="2"/>
    <col min="9203" max="9203" width="7.26953125" style="2" customWidth="1"/>
    <col min="9204" max="9204" width="9.54296875" style="2" customWidth="1"/>
    <col min="9205" max="9205" width="11" style="2" customWidth="1"/>
    <col min="9206" max="9206" width="17.54296875" style="2" customWidth="1"/>
    <col min="9207" max="9207" width="9" style="2" customWidth="1"/>
    <col min="9208" max="9208" width="16.7265625" style="2" customWidth="1"/>
    <col min="9209" max="9209" width="13.453125" style="2" customWidth="1"/>
    <col min="9210" max="9210" width="9" style="2" customWidth="1"/>
    <col min="9211" max="9211" width="11" style="2" bestFit="1" customWidth="1"/>
    <col min="9212" max="9212" width="14.26953125" style="2" customWidth="1"/>
    <col min="9213" max="9214" width="11.26953125" style="2" customWidth="1"/>
    <col min="9215" max="9215" width="11.7265625" style="2" customWidth="1"/>
    <col min="9216" max="9216" width="9" style="2" customWidth="1"/>
    <col min="9217" max="9217" width="8.54296875" style="2" bestFit="1" customWidth="1"/>
    <col min="9218" max="9218" width="10.26953125" style="2" bestFit="1" customWidth="1"/>
    <col min="9219" max="9219" width="12" style="2" customWidth="1"/>
    <col min="9220" max="9220" width="11" style="2" bestFit="1" customWidth="1"/>
    <col min="9221" max="9221" width="11" style="2" customWidth="1"/>
    <col min="9222" max="9222" width="9.54296875" style="2" customWidth="1"/>
    <col min="9223" max="9223" width="9" style="2" customWidth="1"/>
    <col min="9224" max="9224" width="11.7265625" style="2" customWidth="1"/>
    <col min="9225" max="9225" width="17" style="2" bestFit="1" customWidth="1"/>
    <col min="9226" max="9226" width="15.54296875" style="2" bestFit="1" customWidth="1"/>
    <col min="9227" max="9228" width="14.26953125" style="2" bestFit="1" customWidth="1"/>
    <col min="9229" max="9458" width="9" style="2"/>
    <col min="9459" max="9459" width="7.26953125" style="2" customWidth="1"/>
    <col min="9460" max="9460" width="9.54296875" style="2" customWidth="1"/>
    <col min="9461" max="9461" width="11" style="2" customWidth="1"/>
    <col min="9462" max="9462" width="17.54296875" style="2" customWidth="1"/>
    <col min="9463" max="9463" width="9" style="2" customWidth="1"/>
    <col min="9464" max="9464" width="16.7265625" style="2" customWidth="1"/>
    <col min="9465" max="9465" width="13.453125" style="2" customWidth="1"/>
    <col min="9466" max="9466" width="9" style="2" customWidth="1"/>
    <col min="9467" max="9467" width="11" style="2" bestFit="1" customWidth="1"/>
    <col min="9468" max="9468" width="14.26953125" style="2" customWidth="1"/>
    <col min="9469" max="9470" width="11.26953125" style="2" customWidth="1"/>
    <col min="9471" max="9471" width="11.7265625" style="2" customWidth="1"/>
    <col min="9472" max="9472" width="9" style="2" customWidth="1"/>
    <col min="9473" max="9473" width="8.54296875" style="2" bestFit="1" customWidth="1"/>
    <col min="9474" max="9474" width="10.26953125" style="2" bestFit="1" customWidth="1"/>
    <col min="9475" max="9475" width="12" style="2" customWidth="1"/>
    <col min="9476" max="9476" width="11" style="2" bestFit="1" customWidth="1"/>
    <col min="9477" max="9477" width="11" style="2" customWidth="1"/>
    <col min="9478" max="9478" width="9.54296875" style="2" customWidth="1"/>
    <col min="9479" max="9479" width="9" style="2" customWidth="1"/>
    <col min="9480" max="9480" width="11.7265625" style="2" customWidth="1"/>
    <col min="9481" max="9481" width="17" style="2" bestFit="1" customWidth="1"/>
    <col min="9482" max="9482" width="15.54296875" style="2" bestFit="1" customWidth="1"/>
    <col min="9483" max="9484" width="14.26953125" style="2" bestFit="1" customWidth="1"/>
    <col min="9485" max="9714" width="9" style="2"/>
    <col min="9715" max="9715" width="7.26953125" style="2" customWidth="1"/>
    <col min="9716" max="9716" width="9.54296875" style="2" customWidth="1"/>
    <col min="9717" max="9717" width="11" style="2" customWidth="1"/>
    <col min="9718" max="9718" width="17.54296875" style="2" customWidth="1"/>
    <col min="9719" max="9719" width="9" style="2" customWidth="1"/>
    <col min="9720" max="9720" width="16.7265625" style="2" customWidth="1"/>
    <col min="9721" max="9721" width="13.453125" style="2" customWidth="1"/>
    <col min="9722" max="9722" width="9" style="2" customWidth="1"/>
    <col min="9723" max="9723" width="11" style="2" bestFit="1" customWidth="1"/>
    <col min="9724" max="9724" width="14.26953125" style="2" customWidth="1"/>
    <col min="9725" max="9726" width="11.26953125" style="2" customWidth="1"/>
    <col min="9727" max="9727" width="11.7265625" style="2" customWidth="1"/>
    <col min="9728" max="9728" width="9" style="2" customWidth="1"/>
    <col min="9729" max="9729" width="8.54296875" style="2" bestFit="1" customWidth="1"/>
    <col min="9730" max="9730" width="10.26953125" style="2" bestFit="1" customWidth="1"/>
    <col min="9731" max="9731" width="12" style="2" customWidth="1"/>
    <col min="9732" max="9732" width="11" style="2" bestFit="1" customWidth="1"/>
    <col min="9733" max="9733" width="11" style="2" customWidth="1"/>
    <col min="9734" max="9734" width="9.54296875" style="2" customWidth="1"/>
    <col min="9735" max="9735" width="9" style="2" customWidth="1"/>
    <col min="9736" max="9736" width="11.7265625" style="2" customWidth="1"/>
    <col min="9737" max="9737" width="17" style="2" bestFit="1" customWidth="1"/>
    <col min="9738" max="9738" width="15.54296875" style="2" bestFit="1" customWidth="1"/>
    <col min="9739" max="9740" width="14.26953125" style="2" bestFit="1" customWidth="1"/>
    <col min="9741" max="9970" width="9" style="2"/>
    <col min="9971" max="9971" width="7.26953125" style="2" customWidth="1"/>
    <col min="9972" max="9972" width="9.54296875" style="2" customWidth="1"/>
    <col min="9973" max="9973" width="11" style="2" customWidth="1"/>
    <col min="9974" max="9974" width="17.54296875" style="2" customWidth="1"/>
    <col min="9975" max="9975" width="9" style="2" customWidth="1"/>
    <col min="9976" max="9976" width="16.7265625" style="2" customWidth="1"/>
    <col min="9977" max="9977" width="13.453125" style="2" customWidth="1"/>
    <col min="9978" max="9978" width="9" style="2" customWidth="1"/>
    <col min="9979" max="9979" width="11" style="2" bestFit="1" customWidth="1"/>
    <col min="9980" max="9980" width="14.26953125" style="2" customWidth="1"/>
    <col min="9981" max="9982" width="11.26953125" style="2" customWidth="1"/>
    <col min="9983" max="9983" width="11.7265625" style="2" customWidth="1"/>
    <col min="9984" max="9984" width="9" style="2" customWidth="1"/>
    <col min="9985" max="9985" width="8.54296875" style="2" bestFit="1" customWidth="1"/>
    <col min="9986" max="9986" width="10.26953125" style="2" bestFit="1" customWidth="1"/>
    <col min="9987" max="9987" width="12" style="2" customWidth="1"/>
    <col min="9988" max="9988" width="11" style="2" bestFit="1" customWidth="1"/>
    <col min="9989" max="9989" width="11" style="2" customWidth="1"/>
    <col min="9990" max="9990" width="9.54296875" style="2" customWidth="1"/>
    <col min="9991" max="9991" width="9" style="2" customWidth="1"/>
    <col min="9992" max="9992" width="11.7265625" style="2" customWidth="1"/>
    <col min="9993" max="9993" width="17" style="2" bestFit="1" customWidth="1"/>
    <col min="9994" max="9994" width="15.54296875" style="2" bestFit="1" customWidth="1"/>
    <col min="9995" max="9996" width="14.26953125" style="2" bestFit="1" customWidth="1"/>
    <col min="9997" max="10226" width="9" style="2"/>
    <col min="10227" max="10227" width="7.26953125" style="2" customWidth="1"/>
    <col min="10228" max="10228" width="9.54296875" style="2" customWidth="1"/>
    <col min="10229" max="10229" width="11" style="2" customWidth="1"/>
    <col min="10230" max="10230" width="17.54296875" style="2" customWidth="1"/>
    <col min="10231" max="10231" width="9" style="2" customWidth="1"/>
    <col min="10232" max="10232" width="16.7265625" style="2" customWidth="1"/>
    <col min="10233" max="10233" width="13.453125" style="2" customWidth="1"/>
    <col min="10234" max="10234" width="9" style="2" customWidth="1"/>
    <col min="10235" max="10235" width="11" style="2" bestFit="1" customWidth="1"/>
    <col min="10236" max="10236" width="14.26953125" style="2" customWidth="1"/>
    <col min="10237" max="10238" width="11.26953125" style="2" customWidth="1"/>
    <col min="10239" max="10239" width="11.7265625" style="2" customWidth="1"/>
    <col min="10240" max="10240" width="9" style="2" customWidth="1"/>
    <col min="10241" max="10241" width="8.54296875" style="2" bestFit="1" customWidth="1"/>
    <col min="10242" max="10242" width="10.26953125" style="2" bestFit="1" customWidth="1"/>
    <col min="10243" max="10243" width="12" style="2" customWidth="1"/>
    <col min="10244" max="10244" width="11" style="2" bestFit="1" customWidth="1"/>
    <col min="10245" max="10245" width="11" style="2" customWidth="1"/>
    <col min="10246" max="10246" width="9.54296875" style="2" customWidth="1"/>
    <col min="10247" max="10247" width="9" style="2" customWidth="1"/>
    <col min="10248" max="10248" width="11.7265625" style="2" customWidth="1"/>
    <col min="10249" max="10249" width="17" style="2" bestFit="1" customWidth="1"/>
    <col min="10250" max="10250" width="15.54296875" style="2" bestFit="1" customWidth="1"/>
    <col min="10251" max="10252" width="14.26953125" style="2" bestFit="1" customWidth="1"/>
    <col min="10253" max="10482" width="9" style="2"/>
    <col min="10483" max="10483" width="7.26953125" style="2" customWidth="1"/>
    <col min="10484" max="10484" width="9.54296875" style="2" customWidth="1"/>
    <col min="10485" max="10485" width="11" style="2" customWidth="1"/>
    <col min="10486" max="10486" width="17.54296875" style="2" customWidth="1"/>
    <col min="10487" max="10487" width="9" style="2" customWidth="1"/>
    <col min="10488" max="10488" width="16.7265625" style="2" customWidth="1"/>
    <col min="10489" max="10489" width="13.453125" style="2" customWidth="1"/>
    <col min="10490" max="10490" width="9" style="2" customWidth="1"/>
    <col min="10491" max="10491" width="11" style="2" bestFit="1" customWidth="1"/>
    <col min="10492" max="10492" width="14.26953125" style="2" customWidth="1"/>
    <col min="10493" max="10494" width="11.26953125" style="2" customWidth="1"/>
    <col min="10495" max="10495" width="11.7265625" style="2" customWidth="1"/>
    <col min="10496" max="10496" width="9" style="2" customWidth="1"/>
    <col min="10497" max="10497" width="8.54296875" style="2" bestFit="1" customWidth="1"/>
    <col min="10498" max="10498" width="10.26953125" style="2" bestFit="1" customWidth="1"/>
    <col min="10499" max="10499" width="12" style="2" customWidth="1"/>
    <col min="10500" max="10500" width="11" style="2" bestFit="1" customWidth="1"/>
    <col min="10501" max="10501" width="11" style="2" customWidth="1"/>
    <col min="10502" max="10502" width="9.54296875" style="2" customWidth="1"/>
    <col min="10503" max="10503" width="9" style="2" customWidth="1"/>
    <col min="10504" max="10504" width="11.7265625" style="2" customWidth="1"/>
    <col min="10505" max="10505" width="17" style="2" bestFit="1" customWidth="1"/>
    <col min="10506" max="10506" width="15.54296875" style="2" bestFit="1" customWidth="1"/>
    <col min="10507" max="10508" width="14.26953125" style="2" bestFit="1" customWidth="1"/>
    <col min="10509" max="10738" width="9" style="2"/>
    <col min="10739" max="10739" width="7.26953125" style="2" customWidth="1"/>
    <col min="10740" max="10740" width="9.54296875" style="2" customWidth="1"/>
    <col min="10741" max="10741" width="11" style="2" customWidth="1"/>
    <col min="10742" max="10742" width="17.54296875" style="2" customWidth="1"/>
    <col min="10743" max="10743" width="9" style="2" customWidth="1"/>
    <col min="10744" max="10744" width="16.7265625" style="2" customWidth="1"/>
    <col min="10745" max="10745" width="13.453125" style="2" customWidth="1"/>
    <col min="10746" max="10746" width="9" style="2" customWidth="1"/>
    <col min="10747" max="10747" width="11" style="2" bestFit="1" customWidth="1"/>
    <col min="10748" max="10748" width="14.26953125" style="2" customWidth="1"/>
    <col min="10749" max="10750" width="11.26953125" style="2" customWidth="1"/>
    <col min="10751" max="10751" width="11.7265625" style="2" customWidth="1"/>
    <col min="10752" max="10752" width="9" style="2" customWidth="1"/>
    <col min="10753" max="10753" width="8.54296875" style="2" bestFit="1" customWidth="1"/>
    <col min="10754" max="10754" width="10.26953125" style="2" bestFit="1" customWidth="1"/>
    <col min="10755" max="10755" width="12" style="2" customWidth="1"/>
    <col min="10756" max="10756" width="11" style="2" bestFit="1" customWidth="1"/>
    <col min="10757" max="10757" width="11" style="2" customWidth="1"/>
    <col min="10758" max="10758" width="9.54296875" style="2" customWidth="1"/>
    <col min="10759" max="10759" width="9" style="2" customWidth="1"/>
    <col min="10760" max="10760" width="11.7265625" style="2" customWidth="1"/>
    <col min="10761" max="10761" width="17" style="2" bestFit="1" customWidth="1"/>
    <col min="10762" max="10762" width="15.54296875" style="2" bestFit="1" customWidth="1"/>
    <col min="10763" max="10764" width="14.26953125" style="2" bestFit="1" customWidth="1"/>
    <col min="10765" max="10994" width="9" style="2"/>
    <col min="10995" max="10995" width="7.26953125" style="2" customWidth="1"/>
    <col min="10996" max="10996" width="9.54296875" style="2" customWidth="1"/>
    <col min="10997" max="10997" width="11" style="2" customWidth="1"/>
    <col min="10998" max="10998" width="17.54296875" style="2" customWidth="1"/>
    <col min="10999" max="10999" width="9" style="2" customWidth="1"/>
    <col min="11000" max="11000" width="16.7265625" style="2" customWidth="1"/>
    <col min="11001" max="11001" width="13.453125" style="2" customWidth="1"/>
    <col min="11002" max="11002" width="9" style="2" customWidth="1"/>
    <col min="11003" max="11003" width="11" style="2" bestFit="1" customWidth="1"/>
    <col min="11004" max="11004" width="14.26953125" style="2" customWidth="1"/>
    <col min="11005" max="11006" width="11.26953125" style="2" customWidth="1"/>
    <col min="11007" max="11007" width="11.7265625" style="2" customWidth="1"/>
    <col min="11008" max="11008" width="9" style="2" customWidth="1"/>
    <col min="11009" max="11009" width="8.54296875" style="2" bestFit="1" customWidth="1"/>
    <col min="11010" max="11010" width="10.26953125" style="2" bestFit="1" customWidth="1"/>
    <col min="11011" max="11011" width="12" style="2" customWidth="1"/>
    <col min="11012" max="11012" width="11" style="2" bestFit="1" customWidth="1"/>
    <col min="11013" max="11013" width="11" style="2" customWidth="1"/>
    <col min="11014" max="11014" width="9.54296875" style="2" customWidth="1"/>
    <col min="11015" max="11015" width="9" style="2" customWidth="1"/>
    <col min="11016" max="11016" width="11.7265625" style="2" customWidth="1"/>
    <col min="11017" max="11017" width="17" style="2" bestFit="1" customWidth="1"/>
    <col min="11018" max="11018" width="15.54296875" style="2" bestFit="1" customWidth="1"/>
    <col min="11019" max="11020" width="14.26953125" style="2" bestFit="1" customWidth="1"/>
    <col min="11021" max="11250" width="9" style="2"/>
    <col min="11251" max="11251" width="7.26953125" style="2" customWidth="1"/>
    <col min="11252" max="11252" width="9.54296875" style="2" customWidth="1"/>
    <col min="11253" max="11253" width="11" style="2" customWidth="1"/>
    <col min="11254" max="11254" width="17.54296875" style="2" customWidth="1"/>
    <col min="11255" max="11255" width="9" style="2" customWidth="1"/>
    <col min="11256" max="11256" width="16.7265625" style="2" customWidth="1"/>
    <col min="11257" max="11257" width="13.453125" style="2" customWidth="1"/>
    <col min="11258" max="11258" width="9" style="2" customWidth="1"/>
    <col min="11259" max="11259" width="11" style="2" bestFit="1" customWidth="1"/>
    <col min="11260" max="11260" width="14.26953125" style="2" customWidth="1"/>
    <col min="11261" max="11262" width="11.26953125" style="2" customWidth="1"/>
    <col min="11263" max="11263" width="11.7265625" style="2" customWidth="1"/>
    <col min="11264" max="11264" width="9" style="2" customWidth="1"/>
    <col min="11265" max="11265" width="8.54296875" style="2" bestFit="1" customWidth="1"/>
    <col min="11266" max="11266" width="10.26953125" style="2" bestFit="1" customWidth="1"/>
    <col min="11267" max="11267" width="12" style="2" customWidth="1"/>
    <col min="11268" max="11268" width="11" style="2" bestFit="1" customWidth="1"/>
    <col min="11269" max="11269" width="11" style="2" customWidth="1"/>
    <col min="11270" max="11270" width="9.54296875" style="2" customWidth="1"/>
    <col min="11271" max="11271" width="9" style="2" customWidth="1"/>
    <col min="11272" max="11272" width="11.7265625" style="2" customWidth="1"/>
    <col min="11273" max="11273" width="17" style="2" bestFit="1" customWidth="1"/>
    <col min="11274" max="11274" width="15.54296875" style="2" bestFit="1" customWidth="1"/>
    <col min="11275" max="11276" width="14.26953125" style="2" bestFit="1" customWidth="1"/>
    <col min="11277" max="11506" width="9" style="2"/>
    <col min="11507" max="11507" width="7.26953125" style="2" customWidth="1"/>
    <col min="11508" max="11508" width="9.54296875" style="2" customWidth="1"/>
    <col min="11509" max="11509" width="11" style="2" customWidth="1"/>
    <col min="11510" max="11510" width="17.54296875" style="2" customWidth="1"/>
    <col min="11511" max="11511" width="9" style="2" customWidth="1"/>
    <col min="11512" max="11512" width="16.7265625" style="2" customWidth="1"/>
    <col min="11513" max="11513" width="13.453125" style="2" customWidth="1"/>
    <col min="11514" max="11514" width="9" style="2" customWidth="1"/>
    <col min="11515" max="11515" width="11" style="2" bestFit="1" customWidth="1"/>
    <col min="11516" max="11516" width="14.26953125" style="2" customWidth="1"/>
    <col min="11517" max="11518" width="11.26953125" style="2" customWidth="1"/>
    <col min="11519" max="11519" width="11.7265625" style="2" customWidth="1"/>
    <col min="11520" max="11520" width="9" style="2" customWidth="1"/>
    <col min="11521" max="11521" width="8.54296875" style="2" bestFit="1" customWidth="1"/>
    <col min="11522" max="11522" width="10.26953125" style="2" bestFit="1" customWidth="1"/>
    <col min="11523" max="11523" width="12" style="2" customWidth="1"/>
    <col min="11524" max="11524" width="11" style="2" bestFit="1" customWidth="1"/>
    <col min="11525" max="11525" width="11" style="2" customWidth="1"/>
    <col min="11526" max="11526" width="9.54296875" style="2" customWidth="1"/>
    <col min="11527" max="11527" width="9" style="2" customWidth="1"/>
    <col min="11528" max="11528" width="11.7265625" style="2" customWidth="1"/>
    <col min="11529" max="11529" width="17" style="2" bestFit="1" customWidth="1"/>
    <col min="11530" max="11530" width="15.54296875" style="2" bestFit="1" customWidth="1"/>
    <col min="11531" max="11532" width="14.26953125" style="2" bestFit="1" customWidth="1"/>
    <col min="11533" max="11762" width="9" style="2"/>
    <col min="11763" max="11763" width="7.26953125" style="2" customWidth="1"/>
    <col min="11764" max="11764" width="9.54296875" style="2" customWidth="1"/>
    <col min="11765" max="11765" width="11" style="2" customWidth="1"/>
    <col min="11766" max="11766" width="17.54296875" style="2" customWidth="1"/>
    <col min="11767" max="11767" width="9" style="2" customWidth="1"/>
    <col min="11768" max="11768" width="16.7265625" style="2" customWidth="1"/>
    <col min="11769" max="11769" width="13.453125" style="2" customWidth="1"/>
    <col min="11770" max="11770" width="9" style="2" customWidth="1"/>
    <col min="11771" max="11771" width="11" style="2" bestFit="1" customWidth="1"/>
    <col min="11772" max="11772" width="14.26953125" style="2" customWidth="1"/>
    <col min="11773" max="11774" width="11.26953125" style="2" customWidth="1"/>
    <col min="11775" max="11775" width="11.7265625" style="2" customWidth="1"/>
    <col min="11776" max="11776" width="9" style="2" customWidth="1"/>
    <col min="11777" max="11777" width="8.54296875" style="2" bestFit="1" customWidth="1"/>
    <col min="11778" max="11778" width="10.26953125" style="2" bestFit="1" customWidth="1"/>
    <col min="11779" max="11779" width="12" style="2" customWidth="1"/>
    <col min="11780" max="11780" width="11" style="2" bestFit="1" customWidth="1"/>
    <col min="11781" max="11781" width="11" style="2" customWidth="1"/>
    <col min="11782" max="11782" width="9.54296875" style="2" customWidth="1"/>
    <col min="11783" max="11783" width="9" style="2" customWidth="1"/>
    <col min="11784" max="11784" width="11.7265625" style="2" customWidth="1"/>
    <col min="11785" max="11785" width="17" style="2" bestFit="1" customWidth="1"/>
    <col min="11786" max="11786" width="15.54296875" style="2" bestFit="1" customWidth="1"/>
    <col min="11787" max="11788" width="14.26953125" style="2" bestFit="1" customWidth="1"/>
    <col min="11789" max="12018" width="9" style="2"/>
    <col min="12019" max="12019" width="7.26953125" style="2" customWidth="1"/>
    <col min="12020" max="12020" width="9.54296875" style="2" customWidth="1"/>
    <col min="12021" max="12021" width="11" style="2" customWidth="1"/>
    <col min="12022" max="12022" width="17.54296875" style="2" customWidth="1"/>
    <col min="12023" max="12023" width="9" style="2" customWidth="1"/>
    <col min="12024" max="12024" width="16.7265625" style="2" customWidth="1"/>
    <col min="12025" max="12025" width="13.453125" style="2" customWidth="1"/>
    <col min="12026" max="12026" width="9" style="2" customWidth="1"/>
    <col min="12027" max="12027" width="11" style="2" bestFit="1" customWidth="1"/>
    <col min="12028" max="12028" width="14.26953125" style="2" customWidth="1"/>
    <col min="12029" max="12030" width="11.26953125" style="2" customWidth="1"/>
    <col min="12031" max="12031" width="11.7265625" style="2" customWidth="1"/>
    <col min="12032" max="12032" width="9" style="2" customWidth="1"/>
    <col min="12033" max="12033" width="8.54296875" style="2" bestFit="1" customWidth="1"/>
    <col min="12034" max="12034" width="10.26953125" style="2" bestFit="1" customWidth="1"/>
    <col min="12035" max="12035" width="12" style="2" customWidth="1"/>
    <col min="12036" max="12036" width="11" style="2" bestFit="1" customWidth="1"/>
    <col min="12037" max="12037" width="11" style="2" customWidth="1"/>
    <col min="12038" max="12038" width="9.54296875" style="2" customWidth="1"/>
    <col min="12039" max="12039" width="9" style="2" customWidth="1"/>
    <col min="12040" max="12040" width="11.7265625" style="2" customWidth="1"/>
    <col min="12041" max="12041" width="17" style="2" bestFit="1" customWidth="1"/>
    <col min="12042" max="12042" width="15.54296875" style="2" bestFit="1" customWidth="1"/>
    <col min="12043" max="12044" width="14.26953125" style="2" bestFit="1" customWidth="1"/>
    <col min="12045" max="12274" width="9" style="2"/>
    <col min="12275" max="12275" width="7.26953125" style="2" customWidth="1"/>
    <col min="12276" max="12276" width="9.54296875" style="2" customWidth="1"/>
    <col min="12277" max="12277" width="11" style="2" customWidth="1"/>
    <col min="12278" max="12278" width="17.54296875" style="2" customWidth="1"/>
    <col min="12279" max="12279" width="9" style="2" customWidth="1"/>
    <col min="12280" max="12280" width="16.7265625" style="2" customWidth="1"/>
    <col min="12281" max="12281" width="13.453125" style="2" customWidth="1"/>
    <col min="12282" max="12282" width="9" style="2" customWidth="1"/>
    <col min="12283" max="12283" width="11" style="2" bestFit="1" customWidth="1"/>
    <col min="12284" max="12284" width="14.26953125" style="2" customWidth="1"/>
    <col min="12285" max="12286" width="11.26953125" style="2" customWidth="1"/>
    <col min="12287" max="12287" width="11.7265625" style="2" customWidth="1"/>
    <col min="12288" max="12288" width="9" style="2" customWidth="1"/>
    <col min="12289" max="12289" width="8.54296875" style="2" bestFit="1" customWidth="1"/>
    <col min="12290" max="12290" width="10.26953125" style="2" bestFit="1" customWidth="1"/>
    <col min="12291" max="12291" width="12" style="2" customWidth="1"/>
    <col min="12292" max="12292" width="11" style="2" bestFit="1" customWidth="1"/>
    <col min="12293" max="12293" width="11" style="2" customWidth="1"/>
    <col min="12294" max="12294" width="9.54296875" style="2" customWidth="1"/>
    <col min="12295" max="12295" width="9" style="2" customWidth="1"/>
    <col min="12296" max="12296" width="11.7265625" style="2" customWidth="1"/>
    <col min="12297" max="12297" width="17" style="2" bestFit="1" customWidth="1"/>
    <col min="12298" max="12298" width="15.54296875" style="2" bestFit="1" customWidth="1"/>
    <col min="12299" max="12300" width="14.26953125" style="2" bestFit="1" customWidth="1"/>
    <col min="12301" max="12530" width="9" style="2"/>
    <col min="12531" max="12531" width="7.26953125" style="2" customWidth="1"/>
    <col min="12532" max="12532" width="9.54296875" style="2" customWidth="1"/>
    <col min="12533" max="12533" width="11" style="2" customWidth="1"/>
    <col min="12534" max="12534" width="17.54296875" style="2" customWidth="1"/>
    <col min="12535" max="12535" width="9" style="2" customWidth="1"/>
    <col min="12536" max="12536" width="16.7265625" style="2" customWidth="1"/>
    <col min="12537" max="12537" width="13.453125" style="2" customWidth="1"/>
    <col min="12538" max="12538" width="9" style="2" customWidth="1"/>
    <col min="12539" max="12539" width="11" style="2" bestFit="1" customWidth="1"/>
    <col min="12540" max="12540" width="14.26953125" style="2" customWidth="1"/>
    <col min="12541" max="12542" width="11.26953125" style="2" customWidth="1"/>
    <col min="12543" max="12543" width="11.7265625" style="2" customWidth="1"/>
    <col min="12544" max="12544" width="9" style="2" customWidth="1"/>
    <col min="12545" max="12545" width="8.54296875" style="2" bestFit="1" customWidth="1"/>
    <col min="12546" max="12546" width="10.26953125" style="2" bestFit="1" customWidth="1"/>
    <col min="12547" max="12547" width="12" style="2" customWidth="1"/>
    <col min="12548" max="12548" width="11" style="2" bestFit="1" customWidth="1"/>
    <col min="12549" max="12549" width="11" style="2" customWidth="1"/>
    <col min="12550" max="12550" width="9.54296875" style="2" customWidth="1"/>
    <col min="12551" max="12551" width="9" style="2" customWidth="1"/>
    <col min="12552" max="12552" width="11.7265625" style="2" customWidth="1"/>
    <col min="12553" max="12553" width="17" style="2" bestFit="1" customWidth="1"/>
    <col min="12554" max="12554" width="15.54296875" style="2" bestFit="1" customWidth="1"/>
    <col min="12555" max="12556" width="14.26953125" style="2" bestFit="1" customWidth="1"/>
    <col min="12557" max="12786" width="9" style="2"/>
    <col min="12787" max="12787" width="7.26953125" style="2" customWidth="1"/>
    <col min="12788" max="12788" width="9.54296875" style="2" customWidth="1"/>
    <col min="12789" max="12789" width="11" style="2" customWidth="1"/>
    <col min="12790" max="12790" width="17.54296875" style="2" customWidth="1"/>
    <col min="12791" max="12791" width="9" style="2" customWidth="1"/>
    <col min="12792" max="12792" width="16.7265625" style="2" customWidth="1"/>
    <col min="12793" max="12793" width="13.453125" style="2" customWidth="1"/>
    <col min="12794" max="12794" width="9" style="2" customWidth="1"/>
    <col min="12795" max="12795" width="11" style="2" bestFit="1" customWidth="1"/>
    <col min="12796" max="12796" width="14.26953125" style="2" customWidth="1"/>
    <col min="12797" max="12798" width="11.26953125" style="2" customWidth="1"/>
    <col min="12799" max="12799" width="11.7265625" style="2" customWidth="1"/>
    <col min="12800" max="12800" width="9" style="2" customWidth="1"/>
    <col min="12801" max="12801" width="8.54296875" style="2" bestFit="1" customWidth="1"/>
    <col min="12802" max="12802" width="10.26953125" style="2" bestFit="1" customWidth="1"/>
    <col min="12803" max="12803" width="12" style="2" customWidth="1"/>
    <col min="12804" max="12804" width="11" style="2" bestFit="1" customWidth="1"/>
    <col min="12805" max="12805" width="11" style="2" customWidth="1"/>
    <col min="12806" max="12806" width="9.54296875" style="2" customWidth="1"/>
    <col min="12807" max="12807" width="9" style="2" customWidth="1"/>
    <col min="12808" max="12808" width="11.7265625" style="2" customWidth="1"/>
    <col min="12809" max="12809" width="17" style="2" bestFit="1" customWidth="1"/>
    <col min="12810" max="12810" width="15.54296875" style="2" bestFit="1" customWidth="1"/>
    <col min="12811" max="12812" width="14.26953125" style="2" bestFit="1" customWidth="1"/>
    <col min="12813" max="13042" width="9" style="2"/>
    <col min="13043" max="13043" width="7.26953125" style="2" customWidth="1"/>
    <col min="13044" max="13044" width="9.54296875" style="2" customWidth="1"/>
    <col min="13045" max="13045" width="11" style="2" customWidth="1"/>
    <col min="13046" max="13046" width="17.54296875" style="2" customWidth="1"/>
    <col min="13047" max="13047" width="9" style="2" customWidth="1"/>
    <col min="13048" max="13048" width="16.7265625" style="2" customWidth="1"/>
    <col min="13049" max="13049" width="13.453125" style="2" customWidth="1"/>
    <col min="13050" max="13050" width="9" style="2" customWidth="1"/>
    <col min="13051" max="13051" width="11" style="2" bestFit="1" customWidth="1"/>
    <col min="13052" max="13052" width="14.26953125" style="2" customWidth="1"/>
    <col min="13053" max="13054" width="11.26953125" style="2" customWidth="1"/>
    <col min="13055" max="13055" width="11.7265625" style="2" customWidth="1"/>
    <col min="13056" max="13056" width="9" style="2" customWidth="1"/>
    <col min="13057" max="13057" width="8.54296875" style="2" bestFit="1" customWidth="1"/>
    <col min="13058" max="13058" width="10.26953125" style="2" bestFit="1" customWidth="1"/>
    <col min="13059" max="13059" width="12" style="2" customWidth="1"/>
    <col min="13060" max="13060" width="11" style="2" bestFit="1" customWidth="1"/>
    <col min="13061" max="13061" width="11" style="2" customWidth="1"/>
    <col min="13062" max="13062" width="9.54296875" style="2" customWidth="1"/>
    <col min="13063" max="13063" width="9" style="2" customWidth="1"/>
    <col min="13064" max="13064" width="11.7265625" style="2" customWidth="1"/>
    <col min="13065" max="13065" width="17" style="2" bestFit="1" customWidth="1"/>
    <col min="13066" max="13066" width="15.54296875" style="2" bestFit="1" customWidth="1"/>
    <col min="13067" max="13068" width="14.26953125" style="2" bestFit="1" customWidth="1"/>
    <col min="13069" max="13298" width="9" style="2"/>
    <col min="13299" max="13299" width="7.26953125" style="2" customWidth="1"/>
    <col min="13300" max="13300" width="9.54296875" style="2" customWidth="1"/>
    <col min="13301" max="13301" width="11" style="2" customWidth="1"/>
    <col min="13302" max="13302" width="17.54296875" style="2" customWidth="1"/>
    <col min="13303" max="13303" width="9" style="2" customWidth="1"/>
    <col min="13304" max="13304" width="16.7265625" style="2" customWidth="1"/>
    <col min="13305" max="13305" width="13.453125" style="2" customWidth="1"/>
    <col min="13306" max="13306" width="9" style="2" customWidth="1"/>
    <col min="13307" max="13307" width="11" style="2" bestFit="1" customWidth="1"/>
    <col min="13308" max="13308" width="14.26953125" style="2" customWidth="1"/>
    <col min="13309" max="13310" width="11.26953125" style="2" customWidth="1"/>
    <col min="13311" max="13311" width="11.7265625" style="2" customWidth="1"/>
    <col min="13312" max="13312" width="9" style="2" customWidth="1"/>
    <col min="13313" max="13313" width="8.54296875" style="2" bestFit="1" customWidth="1"/>
    <col min="13314" max="13314" width="10.26953125" style="2" bestFit="1" customWidth="1"/>
    <col min="13315" max="13315" width="12" style="2" customWidth="1"/>
    <col min="13316" max="13316" width="11" style="2" bestFit="1" customWidth="1"/>
    <col min="13317" max="13317" width="11" style="2" customWidth="1"/>
    <col min="13318" max="13318" width="9.54296875" style="2" customWidth="1"/>
    <col min="13319" max="13319" width="9" style="2" customWidth="1"/>
    <col min="13320" max="13320" width="11.7265625" style="2" customWidth="1"/>
    <col min="13321" max="13321" width="17" style="2" bestFit="1" customWidth="1"/>
    <col min="13322" max="13322" width="15.54296875" style="2" bestFit="1" customWidth="1"/>
    <col min="13323" max="13324" width="14.26953125" style="2" bestFit="1" customWidth="1"/>
    <col min="13325" max="13554" width="9" style="2"/>
    <col min="13555" max="13555" width="7.26953125" style="2" customWidth="1"/>
    <col min="13556" max="13556" width="9.54296875" style="2" customWidth="1"/>
    <col min="13557" max="13557" width="11" style="2" customWidth="1"/>
    <col min="13558" max="13558" width="17.54296875" style="2" customWidth="1"/>
    <col min="13559" max="13559" width="9" style="2" customWidth="1"/>
    <col min="13560" max="13560" width="16.7265625" style="2" customWidth="1"/>
    <col min="13561" max="13561" width="13.453125" style="2" customWidth="1"/>
    <col min="13562" max="13562" width="9" style="2" customWidth="1"/>
    <col min="13563" max="13563" width="11" style="2" bestFit="1" customWidth="1"/>
    <col min="13564" max="13564" width="14.26953125" style="2" customWidth="1"/>
    <col min="13565" max="13566" width="11.26953125" style="2" customWidth="1"/>
    <col min="13567" max="13567" width="11.7265625" style="2" customWidth="1"/>
    <col min="13568" max="13568" width="9" style="2" customWidth="1"/>
    <col min="13569" max="13569" width="8.54296875" style="2" bestFit="1" customWidth="1"/>
    <col min="13570" max="13570" width="10.26953125" style="2" bestFit="1" customWidth="1"/>
    <col min="13571" max="13571" width="12" style="2" customWidth="1"/>
    <col min="13572" max="13572" width="11" style="2" bestFit="1" customWidth="1"/>
    <col min="13573" max="13573" width="11" style="2" customWidth="1"/>
    <col min="13574" max="13574" width="9.54296875" style="2" customWidth="1"/>
    <col min="13575" max="13575" width="9" style="2" customWidth="1"/>
    <col min="13576" max="13576" width="11.7265625" style="2" customWidth="1"/>
    <col min="13577" max="13577" width="17" style="2" bestFit="1" customWidth="1"/>
    <col min="13578" max="13578" width="15.54296875" style="2" bestFit="1" customWidth="1"/>
    <col min="13579" max="13580" width="14.26953125" style="2" bestFit="1" customWidth="1"/>
    <col min="13581" max="13810" width="9" style="2"/>
    <col min="13811" max="13811" width="7.26953125" style="2" customWidth="1"/>
    <col min="13812" max="13812" width="9.54296875" style="2" customWidth="1"/>
    <col min="13813" max="13813" width="11" style="2" customWidth="1"/>
    <col min="13814" max="13814" width="17.54296875" style="2" customWidth="1"/>
    <col min="13815" max="13815" width="9" style="2" customWidth="1"/>
    <col min="13816" max="13816" width="16.7265625" style="2" customWidth="1"/>
    <col min="13817" max="13817" width="13.453125" style="2" customWidth="1"/>
    <col min="13818" max="13818" width="9" style="2" customWidth="1"/>
    <col min="13819" max="13819" width="11" style="2" bestFit="1" customWidth="1"/>
    <col min="13820" max="13820" width="14.26953125" style="2" customWidth="1"/>
    <col min="13821" max="13822" width="11.26953125" style="2" customWidth="1"/>
    <col min="13823" max="13823" width="11.7265625" style="2" customWidth="1"/>
    <col min="13824" max="13824" width="9" style="2" customWidth="1"/>
    <col min="13825" max="13825" width="8.54296875" style="2" bestFit="1" customWidth="1"/>
    <col min="13826" max="13826" width="10.26953125" style="2" bestFit="1" customWidth="1"/>
    <col min="13827" max="13827" width="12" style="2" customWidth="1"/>
    <col min="13828" max="13828" width="11" style="2" bestFit="1" customWidth="1"/>
    <col min="13829" max="13829" width="11" style="2" customWidth="1"/>
    <col min="13830" max="13830" width="9.54296875" style="2" customWidth="1"/>
    <col min="13831" max="13831" width="9" style="2" customWidth="1"/>
    <col min="13832" max="13832" width="11.7265625" style="2" customWidth="1"/>
    <col min="13833" max="13833" width="17" style="2" bestFit="1" customWidth="1"/>
    <col min="13834" max="13834" width="15.54296875" style="2" bestFit="1" customWidth="1"/>
    <col min="13835" max="13836" width="14.26953125" style="2" bestFit="1" customWidth="1"/>
    <col min="13837" max="14066" width="9" style="2"/>
    <col min="14067" max="14067" width="7.26953125" style="2" customWidth="1"/>
    <col min="14068" max="14068" width="9.54296875" style="2" customWidth="1"/>
    <col min="14069" max="14069" width="11" style="2" customWidth="1"/>
    <col min="14070" max="14070" width="17.54296875" style="2" customWidth="1"/>
    <col min="14071" max="14071" width="9" style="2" customWidth="1"/>
    <col min="14072" max="14072" width="16.7265625" style="2" customWidth="1"/>
    <col min="14073" max="14073" width="13.453125" style="2" customWidth="1"/>
    <col min="14074" max="14074" width="9" style="2" customWidth="1"/>
    <col min="14075" max="14075" width="11" style="2" bestFit="1" customWidth="1"/>
    <col min="14076" max="14076" width="14.26953125" style="2" customWidth="1"/>
    <col min="14077" max="14078" width="11.26953125" style="2" customWidth="1"/>
    <col min="14079" max="14079" width="11.7265625" style="2" customWidth="1"/>
    <col min="14080" max="14080" width="9" style="2" customWidth="1"/>
    <col min="14081" max="14081" width="8.54296875" style="2" bestFit="1" customWidth="1"/>
    <col min="14082" max="14082" width="10.26953125" style="2" bestFit="1" customWidth="1"/>
    <col min="14083" max="14083" width="12" style="2" customWidth="1"/>
    <col min="14084" max="14084" width="11" style="2" bestFit="1" customWidth="1"/>
    <col min="14085" max="14085" width="11" style="2" customWidth="1"/>
    <col min="14086" max="14086" width="9.54296875" style="2" customWidth="1"/>
    <col min="14087" max="14087" width="9" style="2" customWidth="1"/>
    <col min="14088" max="14088" width="11.7265625" style="2" customWidth="1"/>
    <col min="14089" max="14089" width="17" style="2" bestFit="1" customWidth="1"/>
    <col min="14090" max="14090" width="15.54296875" style="2" bestFit="1" customWidth="1"/>
    <col min="14091" max="14092" width="14.26953125" style="2" bestFit="1" customWidth="1"/>
    <col min="14093" max="14322" width="9" style="2"/>
    <col min="14323" max="14323" width="7.26953125" style="2" customWidth="1"/>
    <col min="14324" max="14324" width="9.54296875" style="2" customWidth="1"/>
    <col min="14325" max="14325" width="11" style="2" customWidth="1"/>
    <col min="14326" max="14326" width="17.54296875" style="2" customWidth="1"/>
    <col min="14327" max="14327" width="9" style="2" customWidth="1"/>
    <col min="14328" max="14328" width="16.7265625" style="2" customWidth="1"/>
    <col min="14329" max="14329" width="13.453125" style="2" customWidth="1"/>
    <col min="14330" max="14330" width="9" style="2" customWidth="1"/>
    <col min="14331" max="14331" width="11" style="2" bestFit="1" customWidth="1"/>
    <col min="14332" max="14332" width="14.26953125" style="2" customWidth="1"/>
    <col min="14333" max="14334" width="11.26953125" style="2" customWidth="1"/>
    <col min="14335" max="14335" width="11.7265625" style="2" customWidth="1"/>
    <col min="14336" max="14336" width="9" style="2" customWidth="1"/>
    <col min="14337" max="14337" width="8.54296875" style="2" bestFit="1" customWidth="1"/>
    <col min="14338" max="14338" width="10.26953125" style="2" bestFit="1" customWidth="1"/>
    <col min="14339" max="14339" width="12" style="2" customWidth="1"/>
    <col min="14340" max="14340" width="11" style="2" bestFit="1" customWidth="1"/>
    <col min="14341" max="14341" width="11" style="2" customWidth="1"/>
    <col min="14342" max="14342" width="9.54296875" style="2" customWidth="1"/>
    <col min="14343" max="14343" width="9" style="2" customWidth="1"/>
    <col min="14344" max="14344" width="11.7265625" style="2" customWidth="1"/>
    <col min="14345" max="14345" width="17" style="2" bestFit="1" customWidth="1"/>
    <col min="14346" max="14346" width="15.54296875" style="2" bestFit="1" customWidth="1"/>
    <col min="14347" max="14348" width="14.26953125" style="2" bestFit="1" customWidth="1"/>
    <col min="14349" max="14578" width="9" style="2"/>
    <col min="14579" max="14579" width="7.26953125" style="2" customWidth="1"/>
    <col min="14580" max="14580" width="9.54296875" style="2" customWidth="1"/>
    <col min="14581" max="14581" width="11" style="2" customWidth="1"/>
    <col min="14582" max="14582" width="17.54296875" style="2" customWidth="1"/>
    <col min="14583" max="14583" width="9" style="2" customWidth="1"/>
    <col min="14584" max="14584" width="16.7265625" style="2" customWidth="1"/>
    <col min="14585" max="14585" width="13.453125" style="2" customWidth="1"/>
    <col min="14586" max="14586" width="9" style="2" customWidth="1"/>
    <col min="14587" max="14587" width="11" style="2" bestFit="1" customWidth="1"/>
    <col min="14588" max="14588" width="14.26953125" style="2" customWidth="1"/>
    <col min="14589" max="14590" width="11.26953125" style="2" customWidth="1"/>
    <col min="14591" max="14591" width="11.7265625" style="2" customWidth="1"/>
    <col min="14592" max="14592" width="9" style="2" customWidth="1"/>
    <col min="14593" max="14593" width="8.54296875" style="2" bestFit="1" customWidth="1"/>
    <col min="14594" max="14594" width="10.26953125" style="2" bestFit="1" customWidth="1"/>
    <col min="14595" max="14595" width="12" style="2" customWidth="1"/>
    <col min="14596" max="14596" width="11" style="2" bestFit="1" customWidth="1"/>
    <col min="14597" max="14597" width="11" style="2" customWidth="1"/>
    <col min="14598" max="14598" width="9.54296875" style="2" customWidth="1"/>
    <col min="14599" max="14599" width="9" style="2" customWidth="1"/>
    <col min="14600" max="14600" width="11.7265625" style="2" customWidth="1"/>
    <col min="14601" max="14601" width="17" style="2" bestFit="1" customWidth="1"/>
    <col min="14602" max="14602" width="15.54296875" style="2" bestFit="1" customWidth="1"/>
    <col min="14603" max="14604" width="14.26953125" style="2" bestFit="1" customWidth="1"/>
    <col min="14605" max="14834" width="9" style="2"/>
    <col min="14835" max="14835" width="7.26953125" style="2" customWidth="1"/>
    <col min="14836" max="14836" width="9.54296875" style="2" customWidth="1"/>
    <col min="14837" max="14837" width="11" style="2" customWidth="1"/>
    <col min="14838" max="14838" width="17.54296875" style="2" customWidth="1"/>
    <col min="14839" max="14839" width="9" style="2" customWidth="1"/>
    <col min="14840" max="14840" width="16.7265625" style="2" customWidth="1"/>
    <col min="14841" max="14841" width="13.453125" style="2" customWidth="1"/>
    <col min="14842" max="14842" width="9" style="2" customWidth="1"/>
    <col min="14843" max="14843" width="11" style="2" bestFit="1" customWidth="1"/>
    <col min="14844" max="14844" width="14.26953125" style="2" customWidth="1"/>
    <col min="14845" max="14846" width="11.26953125" style="2" customWidth="1"/>
    <col min="14847" max="14847" width="11.7265625" style="2" customWidth="1"/>
    <col min="14848" max="14848" width="9" style="2" customWidth="1"/>
    <col min="14849" max="14849" width="8.54296875" style="2" bestFit="1" customWidth="1"/>
    <col min="14850" max="14850" width="10.26953125" style="2" bestFit="1" customWidth="1"/>
    <col min="14851" max="14851" width="12" style="2" customWidth="1"/>
    <col min="14852" max="14852" width="11" style="2" bestFit="1" customWidth="1"/>
    <col min="14853" max="14853" width="11" style="2" customWidth="1"/>
    <col min="14854" max="14854" width="9.54296875" style="2" customWidth="1"/>
    <col min="14855" max="14855" width="9" style="2" customWidth="1"/>
    <col min="14856" max="14856" width="11.7265625" style="2" customWidth="1"/>
    <col min="14857" max="14857" width="17" style="2" bestFit="1" customWidth="1"/>
    <col min="14858" max="14858" width="15.54296875" style="2" bestFit="1" customWidth="1"/>
    <col min="14859" max="14860" width="14.26953125" style="2" bestFit="1" customWidth="1"/>
    <col min="14861" max="15090" width="9" style="2"/>
    <col min="15091" max="15091" width="7.26953125" style="2" customWidth="1"/>
    <col min="15092" max="15092" width="9.54296875" style="2" customWidth="1"/>
    <col min="15093" max="15093" width="11" style="2" customWidth="1"/>
    <col min="15094" max="15094" width="17.54296875" style="2" customWidth="1"/>
    <col min="15095" max="15095" width="9" style="2" customWidth="1"/>
    <col min="15096" max="15096" width="16.7265625" style="2" customWidth="1"/>
    <col min="15097" max="15097" width="13.453125" style="2" customWidth="1"/>
    <col min="15098" max="15098" width="9" style="2" customWidth="1"/>
    <col min="15099" max="15099" width="11" style="2" bestFit="1" customWidth="1"/>
    <col min="15100" max="15100" width="14.26953125" style="2" customWidth="1"/>
    <col min="15101" max="15102" width="11.26953125" style="2" customWidth="1"/>
    <col min="15103" max="15103" width="11.7265625" style="2" customWidth="1"/>
    <col min="15104" max="15104" width="9" style="2" customWidth="1"/>
    <col min="15105" max="15105" width="8.54296875" style="2" bestFit="1" customWidth="1"/>
    <col min="15106" max="15106" width="10.26953125" style="2" bestFit="1" customWidth="1"/>
    <col min="15107" max="15107" width="12" style="2" customWidth="1"/>
    <col min="15108" max="15108" width="11" style="2" bestFit="1" customWidth="1"/>
    <col min="15109" max="15109" width="11" style="2" customWidth="1"/>
    <col min="15110" max="15110" width="9.54296875" style="2" customWidth="1"/>
    <col min="15111" max="15111" width="9" style="2" customWidth="1"/>
    <col min="15112" max="15112" width="11.7265625" style="2" customWidth="1"/>
    <col min="15113" max="15113" width="17" style="2" bestFit="1" customWidth="1"/>
    <col min="15114" max="15114" width="15.54296875" style="2" bestFit="1" customWidth="1"/>
    <col min="15115" max="15116" width="14.26953125" style="2" bestFit="1" customWidth="1"/>
    <col min="15117" max="15346" width="9" style="2"/>
    <col min="15347" max="15347" width="7.26953125" style="2" customWidth="1"/>
    <col min="15348" max="15348" width="9.54296875" style="2" customWidth="1"/>
    <col min="15349" max="15349" width="11" style="2" customWidth="1"/>
    <col min="15350" max="15350" width="17.54296875" style="2" customWidth="1"/>
    <col min="15351" max="15351" width="9" style="2" customWidth="1"/>
    <col min="15352" max="15352" width="16.7265625" style="2" customWidth="1"/>
    <col min="15353" max="15353" width="13.453125" style="2" customWidth="1"/>
    <col min="15354" max="15354" width="9" style="2" customWidth="1"/>
    <col min="15355" max="15355" width="11" style="2" bestFit="1" customWidth="1"/>
    <col min="15356" max="15356" width="14.26953125" style="2" customWidth="1"/>
    <col min="15357" max="15358" width="11.26953125" style="2" customWidth="1"/>
    <col min="15359" max="15359" width="11.7265625" style="2" customWidth="1"/>
    <col min="15360" max="15360" width="9" style="2" customWidth="1"/>
    <col min="15361" max="15361" width="8.54296875" style="2" bestFit="1" customWidth="1"/>
    <col min="15362" max="15362" width="10.26953125" style="2" bestFit="1" customWidth="1"/>
    <col min="15363" max="15363" width="12" style="2" customWidth="1"/>
    <col min="15364" max="15364" width="11" style="2" bestFit="1" customWidth="1"/>
    <col min="15365" max="15365" width="11" style="2" customWidth="1"/>
    <col min="15366" max="15366" width="9.54296875" style="2" customWidth="1"/>
    <col min="15367" max="15367" width="9" style="2" customWidth="1"/>
    <col min="15368" max="15368" width="11.7265625" style="2" customWidth="1"/>
    <col min="15369" max="15369" width="17" style="2" bestFit="1" customWidth="1"/>
    <col min="15370" max="15370" width="15.54296875" style="2" bestFit="1" customWidth="1"/>
    <col min="15371" max="15372" width="14.26953125" style="2" bestFit="1" customWidth="1"/>
    <col min="15373" max="15602" width="9" style="2"/>
    <col min="15603" max="15603" width="7.26953125" style="2" customWidth="1"/>
    <col min="15604" max="15604" width="9.54296875" style="2" customWidth="1"/>
    <col min="15605" max="15605" width="11" style="2" customWidth="1"/>
    <col min="15606" max="15606" width="17.54296875" style="2" customWidth="1"/>
    <col min="15607" max="15607" width="9" style="2" customWidth="1"/>
    <col min="15608" max="15608" width="16.7265625" style="2" customWidth="1"/>
    <col min="15609" max="15609" width="13.453125" style="2" customWidth="1"/>
    <col min="15610" max="15610" width="9" style="2" customWidth="1"/>
    <col min="15611" max="15611" width="11" style="2" bestFit="1" customWidth="1"/>
    <col min="15612" max="15612" width="14.26953125" style="2" customWidth="1"/>
    <col min="15613" max="15614" width="11.26953125" style="2" customWidth="1"/>
    <col min="15615" max="15615" width="11.7265625" style="2" customWidth="1"/>
    <col min="15616" max="15616" width="9" style="2" customWidth="1"/>
    <col min="15617" max="15617" width="8.54296875" style="2" bestFit="1" customWidth="1"/>
    <col min="15618" max="15618" width="10.26953125" style="2" bestFit="1" customWidth="1"/>
    <col min="15619" max="15619" width="12" style="2" customWidth="1"/>
    <col min="15620" max="15620" width="11" style="2" bestFit="1" customWidth="1"/>
    <col min="15621" max="15621" width="11" style="2" customWidth="1"/>
    <col min="15622" max="15622" width="9.54296875" style="2" customWidth="1"/>
    <col min="15623" max="15623" width="9" style="2" customWidth="1"/>
    <col min="15624" max="15624" width="11.7265625" style="2" customWidth="1"/>
    <col min="15625" max="15625" width="17" style="2" bestFit="1" customWidth="1"/>
    <col min="15626" max="15626" width="15.54296875" style="2" bestFit="1" customWidth="1"/>
    <col min="15627" max="15628" width="14.26953125" style="2" bestFit="1" customWidth="1"/>
    <col min="15629" max="15858" width="9" style="2"/>
    <col min="15859" max="15859" width="7.26953125" style="2" customWidth="1"/>
    <col min="15860" max="15860" width="9.54296875" style="2" customWidth="1"/>
    <col min="15861" max="15861" width="11" style="2" customWidth="1"/>
    <col min="15862" max="15862" width="17.54296875" style="2" customWidth="1"/>
    <col min="15863" max="15863" width="9" style="2" customWidth="1"/>
    <col min="15864" max="15864" width="16.7265625" style="2" customWidth="1"/>
    <col min="15865" max="15865" width="13.453125" style="2" customWidth="1"/>
    <col min="15866" max="15866" width="9" style="2" customWidth="1"/>
    <col min="15867" max="15867" width="11" style="2" bestFit="1" customWidth="1"/>
    <col min="15868" max="15868" width="14.26953125" style="2" customWidth="1"/>
    <col min="15869" max="15870" width="11.26953125" style="2" customWidth="1"/>
    <col min="15871" max="15871" width="11.7265625" style="2" customWidth="1"/>
    <col min="15872" max="15872" width="9" style="2" customWidth="1"/>
    <col min="15873" max="15873" width="8.54296875" style="2" bestFit="1" customWidth="1"/>
    <col min="15874" max="15874" width="10.26953125" style="2" bestFit="1" customWidth="1"/>
    <col min="15875" max="15875" width="12" style="2" customWidth="1"/>
    <col min="15876" max="15876" width="11" style="2" bestFit="1" customWidth="1"/>
    <col min="15877" max="15877" width="11" style="2" customWidth="1"/>
    <col min="15878" max="15878" width="9.54296875" style="2" customWidth="1"/>
    <col min="15879" max="15879" width="9" style="2" customWidth="1"/>
    <col min="15880" max="15880" width="11.7265625" style="2" customWidth="1"/>
    <col min="15881" max="15881" width="17" style="2" bestFit="1" customWidth="1"/>
    <col min="15882" max="15882" width="15.54296875" style="2" bestFit="1" customWidth="1"/>
    <col min="15883" max="15884" width="14.26953125" style="2" bestFit="1" customWidth="1"/>
    <col min="15885" max="16114" width="9" style="2"/>
    <col min="16115" max="16115" width="7.26953125" style="2" customWidth="1"/>
    <col min="16116" max="16116" width="9.54296875" style="2" customWidth="1"/>
    <col min="16117" max="16117" width="11" style="2" customWidth="1"/>
    <col min="16118" max="16118" width="17.54296875" style="2" customWidth="1"/>
    <col min="16119" max="16119" width="9" style="2" customWidth="1"/>
    <col min="16120" max="16120" width="16.7265625" style="2" customWidth="1"/>
    <col min="16121" max="16121" width="13.453125" style="2" customWidth="1"/>
    <col min="16122" max="16122" width="9" style="2" customWidth="1"/>
    <col min="16123" max="16123" width="11" style="2" bestFit="1" customWidth="1"/>
    <col min="16124" max="16124" width="14.26953125" style="2" customWidth="1"/>
    <col min="16125" max="16126" width="11.26953125" style="2" customWidth="1"/>
    <col min="16127" max="16127" width="11.7265625" style="2" customWidth="1"/>
    <col min="16128" max="16128" width="9" style="2" customWidth="1"/>
    <col min="16129" max="16129" width="8.54296875" style="2" bestFit="1" customWidth="1"/>
    <col min="16130" max="16130" width="10.26953125" style="2" bestFit="1" customWidth="1"/>
    <col min="16131" max="16131" width="12" style="2" customWidth="1"/>
    <col min="16132" max="16132" width="11" style="2" bestFit="1" customWidth="1"/>
    <col min="16133" max="16133" width="11" style="2" customWidth="1"/>
    <col min="16134" max="16134" width="9.54296875" style="2" customWidth="1"/>
    <col min="16135" max="16135" width="9" style="2" customWidth="1"/>
    <col min="16136" max="16136" width="11.7265625" style="2" customWidth="1"/>
    <col min="16137" max="16137" width="17" style="2" bestFit="1" customWidth="1"/>
    <col min="16138" max="16138" width="15.54296875" style="2" bestFit="1" customWidth="1"/>
    <col min="16139" max="16140" width="14.26953125" style="2" bestFit="1" customWidth="1"/>
    <col min="16141" max="16384" width="9" style="2"/>
  </cols>
  <sheetData>
    <row r="1" spans="1:18" ht="45" customHeight="1" x14ac:dyDescent="0.35">
      <c r="A1" s="64" t="s">
        <v>439</v>
      </c>
    </row>
    <row r="2" spans="1:18" ht="20.25" customHeight="1" x14ac:dyDescent="0.35">
      <c r="A2" s="65" t="s">
        <v>25</v>
      </c>
    </row>
    <row r="3" spans="1:18" ht="20.25" customHeight="1" x14ac:dyDescent="0.35">
      <c r="A3" s="65" t="s">
        <v>145</v>
      </c>
    </row>
    <row r="4" spans="1:18" s="3" customFormat="1" ht="20.25" customHeight="1" x14ac:dyDescent="0.35">
      <c r="A4" s="91"/>
      <c r="B4" s="78" t="s">
        <v>51</v>
      </c>
      <c r="C4" s="79"/>
      <c r="D4" s="79"/>
      <c r="E4" s="79"/>
      <c r="F4" s="79"/>
      <c r="G4" s="79"/>
      <c r="H4" s="79"/>
      <c r="I4" s="79"/>
      <c r="J4" s="86"/>
      <c r="K4" s="79" t="s">
        <v>153</v>
      </c>
      <c r="L4" s="79"/>
      <c r="M4" s="79"/>
      <c r="N4" s="67"/>
      <c r="O4" s="67"/>
      <c r="P4" s="67"/>
      <c r="Q4" s="67"/>
      <c r="R4" s="73"/>
    </row>
    <row r="5" spans="1:18" s="3" customFormat="1" ht="20.25" customHeight="1" x14ac:dyDescent="0.35">
      <c r="A5" s="92"/>
      <c r="B5" s="87" t="s">
        <v>52</v>
      </c>
      <c r="C5" s="87" t="s">
        <v>53</v>
      </c>
      <c r="D5" s="79" t="s">
        <v>54</v>
      </c>
      <c r="E5" s="67"/>
      <c r="F5" s="67"/>
      <c r="G5" s="67"/>
      <c r="H5" s="67"/>
      <c r="I5" s="68"/>
      <c r="J5" s="68"/>
      <c r="K5" s="79" t="s">
        <v>539</v>
      </c>
      <c r="L5" s="79"/>
      <c r="M5" s="67"/>
      <c r="N5" s="67"/>
      <c r="O5" s="67"/>
      <c r="P5" s="67"/>
      <c r="Q5" s="68"/>
      <c r="R5" s="69"/>
    </row>
    <row r="6" spans="1:18" s="66" customFormat="1" ht="75" customHeight="1" x14ac:dyDescent="0.35">
      <c r="A6" s="142" t="s">
        <v>619</v>
      </c>
      <c r="B6" s="74" t="s">
        <v>147</v>
      </c>
      <c r="C6" s="123" t="s">
        <v>56</v>
      </c>
      <c r="D6" s="71" t="s">
        <v>57</v>
      </c>
      <c r="E6" s="71" t="s">
        <v>148</v>
      </c>
      <c r="F6" s="71" t="s">
        <v>577</v>
      </c>
      <c r="G6" s="71" t="s">
        <v>149</v>
      </c>
      <c r="H6" s="71" t="s">
        <v>150</v>
      </c>
      <c r="I6" s="72" t="s">
        <v>59</v>
      </c>
      <c r="J6" s="72" t="s">
        <v>60</v>
      </c>
      <c r="K6" s="71" t="s">
        <v>73</v>
      </c>
      <c r="L6" s="71" t="s">
        <v>61</v>
      </c>
      <c r="M6" s="71" t="s">
        <v>62</v>
      </c>
      <c r="N6" s="71" t="s">
        <v>63</v>
      </c>
      <c r="O6" s="71" t="s">
        <v>151</v>
      </c>
      <c r="P6" s="71" t="s">
        <v>152</v>
      </c>
      <c r="Q6" s="71" t="s">
        <v>64</v>
      </c>
      <c r="R6" s="80" t="s">
        <v>55</v>
      </c>
    </row>
    <row r="7" spans="1:18" ht="20.25" customHeight="1" x14ac:dyDescent="0.35">
      <c r="A7" s="88">
        <f ca="1">INDIRECT(calculation_GWh_hide!U5)</f>
        <v>2019</v>
      </c>
      <c r="B7" s="124">
        <f ca="1">INDIRECT(calculation_GWh_hide!V5)</f>
        <v>4056.12</v>
      </c>
      <c r="C7" s="124">
        <f ca="1">INDIRECT(calculation_GWh_hide!W5)</f>
        <v>17570.150000000001</v>
      </c>
      <c r="D7" s="122">
        <f ca="1">INDIRECT(calculation_GWh_hide!X5)</f>
        <v>185828.93</v>
      </c>
      <c r="E7" s="122">
        <f ca="1">INDIRECT(calculation_GWh_hide!Y5)</f>
        <v>61598.53</v>
      </c>
      <c r="F7" s="122">
        <f ca="1">INDIRECT(calculation_GWh_hide!Z5)</f>
        <v>30365.600000000002</v>
      </c>
      <c r="G7" s="122">
        <f ca="1">INDIRECT(calculation_GWh_hide!AA5)</f>
        <v>18046.73</v>
      </c>
      <c r="H7" s="122">
        <f ca="1">INDIRECT(calculation_GWh_hide!AB5)</f>
        <v>87.95</v>
      </c>
      <c r="I7" s="118">
        <f ca="1">INDIRECT(calculation_GWh_hide!AC5)</f>
        <v>295927.75</v>
      </c>
      <c r="J7" s="118">
        <f ca="1">I7+C7+B7</f>
        <v>317554.02</v>
      </c>
      <c r="K7" s="122">
        <f ca="1">INDIRECT(calculation_GWh_hide!AD5)</f>
        <v>9907.98</v>
      </c>
      <c r="L7" s="122">
        <f ca="1">INDIRECT(calculation_GWh_hide!AE5)</f>
        <v>92201.670000000013</v>
      </c>
      <c r="M7" s="122">
        <f ca="1">INDIRECT(calculation_GWh_hide!AF5)</f>
        <v>30101.260000000002</v>
      </c>
      <c r="N7" s="122">
        <f ca="1">INDIRECT(calculation_GWh_hide!AG5)</f>
        <v>9858.14</v>
      </c>
      <c r="O7" s="122">
        <f ca="1">INDIRECT(calculation_GWh_hide!AH5)</f>
        <v>29562.58</v>
      </c>
      <c r="P7" s="107">
        <f ca="1">Q7-K7-L7-M7-N7-O7</f>
        <v>14436.71</v>
      </c>
      <c r="Q7" s="118">
        <f ca="1">INDIRECT(calculation_GWh_hide!AI5)</f>
        <v>186068.34000000003</v>
      </c>
      <c r="R7" s="118">
        <f ca="1">INDIRECT(calculation_GWh_hide!AJ5)</f>
        <v>503622.33</v>
      </c>
    </row>
    <row r="8" spans="1:18" ht="20.25" customHeight="1" x14ac:dyDescent="0.35">
      <c r="A8" s="89">
        <f ca="1">INDIRECT(calculation_GWh_hide!U6)</f>
        <v>2020</v>
      </c>
      <c r="B8" s="125">
        <f ca="1">INDIRECT(calculation_GWh_hide!V6)</f>
        <v>3553.5299999999997</v>
      </c>
      <c r="C8" s="125">
        <f ca="1">INDIRECT(calculation_GWh_hide!W6)</f>
        <v>11072.51</v>
      </c>
      <c r="D8" s="116">
        <f ca="1">INDIRECT(calculation_GWh_hide!X6)</f>
        <v>165732.57</v>
      </c>
      <c r="E8" s="116">
        <f ca="1">INDIRECT(calculation_GWh_hide!Y6)</f>
        <v>56362.54</v>
      </c>
      <c r="F8" s="116">
        <f ca="1">INDIRECT(calculation_GWh_hide!Z6)</f>
        <v>21338.54</v>
      </c>
      <c r="G8" s="116">
        <f ca="1">INDIRECT(calculation_GWh_hide!AA6)</f>
        <v>19927.350000000002</v>
      </c>
      <c r="H8" s="116">
        <f ca="1">INDIRECT(calculation_GWh_hide!AB6)</f>
        <v>134.37</v>
      </c>
      <c r="I8" s="117">
        <f ca="1">INDIRECT(calculation_GWh_hide!AC6)</f>
        <v>263495.39</v>
      </c>
      <c r="J8" s="108">
        <f ca="1">I8+C8+B8</f>
        <v>278121.43000000005</v>
      </c>
      <c r="K8" s="116">
        <f ca="1">INDIRECT(calculation_GWh_hide!AD6)</f>
        <v>487.53</v>
      </c>
      <c r="L8" s="116">
        <f ca="1">INDIRECT(calculation_GWh_hide!AE6)</f>
        <v>96903.87</v>
      </c>
      <c r="M8" s="116">
        <f ca="1">INDIRECT(calculation_GWh_hide!AF6)</f>
        <v>26586.620000000003</v>
      </c>
      <c r="N8" s="116">
        <f ca="1">INDIRECT(calculation_GWh_hide!AG6)</f>
        <v>11189.91</v>
      </c>
      <c r="O8" s="116">
        <f ca="1">INDIRECT(calculation_GWh_hide!AH6)</f>
        <v>53439.06</v>
      </c>
      <c r="P8" s="107">
        <f t="shared" ref="P8:P11" ca="1" si="0">Q8-K8-L8-M8-N8-O8</f>
        <v>11459.48000000004</v>
      </c>
      <c r="Q8" s="117">
        <f ca="1">INDIRECT(calculation_GWh_hide!AI6)</f>
        <v>200066.47000000003</v>
      </c>
      <c r="R8" s="117">
        <f ca="1">INDIRECT(calculation_GWh_hide!AJ6)</f>
        <v>478187.89</v>
      </c>
    </row>
    <row r="9" spans="1:18" ht="20.25" customHeight="1" x14ac:dyDescent="0.35">
      <c r="A9" s="89">
        <f ca="1">INDIRECT(calculation_GWh_hide!U7)</f>
        <v>2021</v>
      </c>
      <c r="B9" s="125">
        <f ca="1">INDIRECT(calculation_GWh_hide!V7)</f>
        <v>20064.68</v>
      </c>
      <c r="C9" s="125">
        <f ca="1">INDIRECT(calculation_GWh_hide!W7)</f>
        <v>25923.62</v>
      </c>
      <c r="D9" s="116">
        <f ca="1">INDIRECT(calculation_GWh_hide!X7)</f>
        <v>237232.14</v>
      </c>
      <c r="E9" s="116">
        <f ca="1">INDIRECT(calculation_GWh_hide!Y7)</f>
        <v>53990.06</v>
      </c>
      <c r="F9" s="116">
        <f ca="1">INDIRECT(calculation_GWh_hide!Z7)</f>
        <v>44113.08</v>
      </c>
      <c r="G9" s="116">
        <f ca="1">INDIRECT(calculation_GWh_hide!AA7)</f>
        <v>19544.45</v>
      </c>
      <c r="H9" s="116">
        <f ca="1">INDIRECT(calculation_GWh_hide!AB7)</f>
        <v>112.36</v>
      </c>
      <c r="I9" s="117">
        <f ca="1">INDIRECT(calculation_GWh_hide!AC7)</f>
        <v>354992.05</v>
      </c>
      <c r="J9" s="108">
        <f ca="1">I9+C9+B9</f>
        <v>400980.35</v>
      </c>
      <c r="K9" s="116">
        <f ca="1">INDIRECT(calculation_GWh_hide!AD7)</f>
        <v>8194.9500000000007</v>
      </c>
      <c r="L9" s="116">
        <f ca="1">INDIRECT(calculation_GWh_hide!AE7)</f>
        <v>61959.7</v>
      </c>
      <c r="M9" s="116">
        <f ca="1">INDIRECT(calculation_GWh_hide!AF7)</f>
        <v>34738.01</v>
      </c>
      <c r="N9" s="116">
        <f ca="1">INDIRECT(calculation_GWh_hide!AG7)</f>
        <v>1670.28</v>
      </c>
      <c r="O9" s="116">
        <f ca="1">INDIRECT(calculation_GWh_hide!AH7)</f>
        <v>42306.05</v>
      </c>
      <c r="P9" s="107">
        <f t="shared" ca="1" si="0"/>
        <v>10994.839999999975</v>
      </c>
      <c r="Q9" s="117">
        <f ca="1">INDIRECT(calculation_GWh_hide!AI7)</f>
        <v>159863.82999999999</v>
      </c>
      <c r="R9" s="117">
        <f ca="1">INDIRECT(calculation_GWh_hide!AJ7)</f>
        <v>560844.18000000005</v>
      </c>
    </row>
    <row r="10" spans="1:18" ht="20.25" customHeight="1" x14ac:dyDescent="0.35">
      <c r="A10" s="89">
        <f ca="1">INDIRECT(calculation_GWh_hide!U8)</f>
        <v>2022</v>
      </c>
      <c r="B10" s="125">
        <f ca="1">INDIRECT(calculation_GWh_hide!V8)</f>
        <v>581.33000000000004</v>
      </c>
      <c r="C10" s="125">
        <f ca="1">INDIRECT(calculation_GWh_hide!W8)</f>
        <v>1179.25</v>
      </c>
      <c r="D10" s="116">
        <f ca="1">INDIRECT(calculation_GWh_hide!X8)</f>
        <v>215708.36</v>
      </c>
      <c r="E10" s="116">
        <f ca="1">INDIRECT(calculation_GWh_hide!Y8)</f>
        <v>63225.83</v>
      </c>
      <c r="F10" s="116">
        <f ca="1">INDIRECT(calculation_GWh_hide!Z8)</f>
        <v>40207.949999999997</v>
      </c>
      <c r="G10" s="116">
        <f ca="1">INDIRECT(calculation_GWh_hide!AA8)</f>
        <v>19526.05</v>
      </c>
      <c r="H10" s="116">
        <f ca="1">INDIRECT(calculation_GWh_hide!AB8)</f>
        <v>29.71</v>
      </c>
      <c r="I10" s="117">
        <f ca="1">INDIRECT(calculation_GWh_hide!AC8)</f>
        <v>338697.86</v>
      </c>
      <c r="J10" s="108">
        <f ca="1">I10+C10+B10</f>
        <v>340458.44</v>
      </c>
      <c r="K10" s="116">
        <f ca="1">INDIRECT(calculation_GWh_hide!AD8)</f>
        <v>6249.3</v>
      </c>
      <c r="L10" s="116">
        <f ca="1">INDIRECT(calculation_GWh_hide!AE8)</f>
        <v>84020.67</v>
      </c>
      <c r="M10" s="116">
        <f ca="1">INDIRECT(calculation_GWh_hide!AF8)</f>
        <v>5289.34</v>
      </c>
      <c r="N10" s="116">
        <f ca="1">INDIRECT(calculation_GWh_hide!AG8)</f>
        <v>1963.44</v>
      </c>
      <c r="O10" s="116">
        <f ca="1">INDIRECT(calculation_GWh_hide!AH8)</f>
        <v>138295.01</v>
      </c>
      <c r="P10" s="107">
        <f t="shared" ca="1" si="0"/>
        <v>42014.97</v>
      </c>
      <c r="Q10" s="117">
        <f ca="1">INDIRECT(calculation_GWh_hide!AI8)</f>
        <v>277832.73</v>
      </c>
      <c r="R10" s="117">
        <f ca="1">INDIRECT(calculation_GWh_hide!AJ8)</f>
        <v>618291.13</v>
      </c>
    </row>
    <row r="11" spans="1:18" ht="20.25" customHeight="1" x14ac:dyDescent="0.35">
      <c r="A11" s="89" t="str">
        <f ca="1">INDIRECT(calculation_GWh_hide!U9)</f>
        <v>2023 [provisional]</v>
      </c>
      <c r="B11" s="125">
        <f ca="1">INDIRECT(calculation_GWh_hide!V9)</f>
        <v>21</v>
      </c>
      <c r="C11" s="125">
        <f ca="1">INDIRECT(calculation_GWh_hide!W9)</f>
        <v>373.37999999999994</v>
      </c>
      <c r="D11" s="116">
        <f ca="1">INDIRECT(calculation_GWh_hide!X9)</f>
        <v>170662.42</v>
      </c>
      <c r="E11" s="116">
        <f ca="1">INDIRECT(calculation_GWh_hide!Y9)</f>
        <v>60793.74</v>
      </c>
      <c r="F11" s="116">
        <f ca="1">INDIRECT(calculation_GWh_hide!Z9)</f>
        <v>34431.26</v>
      </c>
      <c r="G11" s="116">
        <f ca="1">INDIRECT(calculation_GWh_hide!AA9)</f>
        <v>17735.129999999997</v>
      </c>
      <c r="H11" s="116">
        <f ca="1">INDIRECT(calculation_GWh_hide!AB9)</f>
        <v>21.17</v>
      </c>
      <c r="I11" s="117">
        <f ca="1">INDIRECT(calculation_GWh_hide!AC9)</f>
        <v>283643.7</v>
      </c>
      <c r="J11" s="108">
        <f ca="1">I11+C11+B11</f>
        <v>284038.08</v>
      </c>
      <c r="K11" s="116">
        <f ca="1">INDIRECT(calculation_GWh_hide!AD9)</f>
        <v>5326.79</v>
      </c>
      <c r="L11" s="116">
        <f ca="1">INDIRECT(calculation_GWh_hide!AE9)</f>
        <v>29842.219999999998</v>
      </c>
      <c r="M11" s="116">
        <f ca="1">INDIRECT(calculation_GWh_hide!AF9)</f>
        <v>0</v>
      </c>
      <c r="N11" s="116">
        <f ca="1">INDIRECT(calculation_GWh_hide!AG9)</f>
        <v>4749.62</v>
      </c>
      <c r="O11" s="116">
        <f ca="1">INDIRECT(calculation_GWh_hide!AH9)</f>
        <v>128490.01000000001</v>
      </c>
      <c r="P11" s="107">
        <f t="shared" ca="1" si="0"/>
        <v>41440.26999999999</v>
      </c>
      <c r="Q11" s="117">
        <f ca="1">INDIRECT(calculation_GWh_hide!AI9)</f>
        <v>209848.91</v>
      </c>
      <c r="R11" s="117">
        <f ca="1">INDIRECT(calculation_GWh_hide!AJ9)</f>
        <v>493887</v>
      </c>
    </row>
    <row r="12" spans="1:18" ht="20.25" customHeight="1" x14ac:dyDescent="0.35">
      <c r="A12" s="90" t="s">
        <v>146</v>
      </c>
      <c r="B12" s="113">
        <f ca="1">IF(OR(AND(B10=0,B11&gt;0),B11&gt;(2*B10)),"(+)",IF(AND(B10&gt;0,B11=0),"(-)",IF(B10+B11=0,"-",(B11-B10)/B10*100)))</f>
        <v>-96.38759396556172</v>
      </c>
      <c r="C12" s="113">
        <f ca="1">IF(OR(AND(C10=0,C11&gt;0),C11&gt;(2*C10)),"(+)",IF(AND(C10&gt;0,C11=0),"(-)",IF(C10+C11=0,"-",(C11-C10)/C10*100)))</f>
        <v>-68.337502649989418</v>
      </c>
      <c r="D12" s="115">
        <f ca="1">IF(OR(AND(D10=0,D11&gt;0),D11&gt;(2*D10)),"(+)",IF(AND(D10&gt;0,D11=0),"(-)",IF(D10+D11=0,"-",(D11-D10)/D10*100)))</f>
        <v>-20.882797495655698</v>
      </c>
      <c r="E12" s="115">
        <f t="shared" ref="E12:Q12" ca="1" si="1">IF(OR(AND(E10=0,E11&gt;0),E11&gt;(2*E10)),"(+)",IF(AND(E10&gt;0,E11=0),"(-)",IF(E10+E11=0,"-",(E11-E10)/E10*100)))</f>
        <v>-3.8466715264947946</v>
      </c>
      <c r="F12" s="115">
        <f t="shared" ca="1" si="1"/>
        <v>-14.367034380016877</v>
      </c>
      <c r="G12" s="115">
        <f t="shared" ca="1" si="1"/>
        <v>-9.1719523405911687</v>
      </c>
      <c r="H12" s="115">
        <f t="shared" ca="1" si="1"/>
        <v>-28.744530461124196</v>
      </c>
      <c r="I12" s="114">
        <f t="shared" ca="1" si="1"/>
        <v>-16.254652450417012</v>
      </c>
      <c r="J12" s="114">
        <f t="shared" ca="1" si="1"/>
        <v>-16.571878787907266</v>
      </c>
      <c r="K12" s="115">
        <f t="shared" ca="1" si="1"/>
        <v>-14.761813323092191</v>
      </c>
      <c r="L12" s="115">
        <f t="shared" ref="L12" ca="1" si="2">IF(OR(AND(L10=0,L11&gt;0),L11&gt;(2*L10)),"(+)",IF(AND(L10&gt;0,L11=0),"(-)",IF(L10+L11=0,"-",(L11-L10)/L10*100)))</f>
        <v>-64.482287513298814</v>
      </c>
      <c r="M12" s="115" t="str">
        <f t="shared" ca="1" si="1"/>
        <v>(-)</v>
      </c>
      <c r="N12" s="115" t="str">
        <f t="shared" ca="1" si="1"/>
        <v>(+)</v>
      </c>
      <c r="O12" s="115">
        <f t="shared" ca="1" si="1"/>
        <v>-7.0899159702146868</v>
      </c>
      <c r="P12" s="115">
        <f t="shared" ca="1" si="1"/>
        <v>-1.3678457940110671</v>
      </c>
      <c r="Q12" s="114">
        <f t="shared" ca="1" si="1"/>
        <v>-24.469334480498386</v>
      </c>
      <c r="R12" s="115">
        <f ca="1">IF(OR(AND(R10=0,R11&gt;0),R11&gt;(2*R10)),"(+)",IF(AND(R10&gt;0,R11=0),"(-)",IF(R10+R11=0,"-",(R11-R10)/R10*100)))</f>
        <v>-20.120639608722836</v>
      </c>
    </row>
    <row r="13" spans="1:18" ht="20.25" customHeight="1" x14ac:dyDescent="0.35">
      <c r="A13" s="98" t="str">
        <f ca="1">INDIRECT(calculation_GWh_hide!U13)</f>
        <v xml:space="preserve">January - February 2023 </v>
      </c>
      <c r="B13" s="108">
        <f ca="1">INDIRECT(calculation_GWh_hide!V13)</f>
        <v>0</v>
      </c>
      <c r="C13" s="108">
        <f ca="1">INDIRECT(calculation_GWh_hide!W13)</f>
        <v>199.1</v>
      </c>
      <c r="D13" s="119">
        <f ca="1">INDIRECT(calculation_GWh_hide!X13)</f>
        <v>40190.410000000003</v>
      </c>
      <c r="E13" s="120">
        <f ca="1">INDIRECT(calculation_GWh_hide!Y13)</f>
        <v>11305.74</v>
      </c>
      <c r="F13" s="120">
        <f ca="1">INDIRECT(calculation_GWh_hide!Z13)</f>
        <v>5549.26</v>
      </c>
      <c r="G13" s="120">
        <f ca="1">INDIRECT(calculation_GWh_hide!AA13)</f>
        <v>3168.88</v>
      </c>
      <c r="H13" s="120">
        <f ca="1">INDIRECT(calculation_GWh_hide!AB13)</f>
        <v>4.8499999999999996</v>
      </c>
      <c r="I13" s="106">
        <f ca="1">INDIRECT(calculation_GWh_hide!AC13)</f>
        <v>60219.14</v>
      </c>
      <c r="J13" s="108">
        <f ca="1">I13+C13+B13</f>
        <v>60418.239999999998</v>
      </c>
      <c r="K13" s="120">
        <f ca="1">INDIRECT(calculation_GWh_hide!AD13)</f>
        <v>0</v>
      </c>
      <c r="L13" s="120">
        <f ca="1">INDIRECT(calculation_GWh_hide!AE13)</f>
        <v>5123.1000000000004</v>
      </c>
      <c r="M13" s="120">
        <f ca="1">INDIRECT(calculation_GWh_hide!AF13)</f>
        <v>0</v>
      </c>
      <c r="N13" s="120">
        <f ca="1">INDIRECT(calculation_GWh_hide!AG13)</f>
        <v>0</v>
      </c>
      <c r="O13" s="120">
        <f ca="1">INDIRECT(calculation_GWh_hide!AH13)</f>
        <v>37805.480000000003</v>
      </c>
      <c r="P13" s="107">
        <f t="shared" ref="P13:P14" ca="1" si="3">Q13-K13-L13-M13-N13-O13</f>
        <v>11019</v>
      </c>
      <c r="Q13" s="106">
        <f ca="1">INDIRECT(calculation_GWh_hide!AJ13)</f>
        <v>53947.58</v>
      </c>
      <c r="R13" s="108">
        <f ca="1">INDIRECT(calculation_GWh_hide!AK13)</f>
        <v>114365.82</v>
      </c>
    </row>
    <row r="14" spans="1:18" ht="20.25" customHeight="1" x14ac:dyDescent="0.35">
      <c r="A14" s="98" t="str">
        <f ca="1">INDIRECT(calculation_GWh_hide!U14)</f>
        <v>January - February 2024 [provisional]</v>
      </c>
      <c r="B14" s="108">
        <f ca="1">INDIRECT(calculation_GWh_hide!V14)</f>
        <v>139.73000000000002</v>
      </c>
      <c r="C14" s="108">
        <f ca="1">INDIRECT(calculation_GWh_hide!W14)</f>
        <v>77.84</v>
      </c>
      <c r="D14" s="121">
        <f ca="1">INDIRECT(calculation_GWh_hide!X14)</f>
        <v>44868.07</v>
      </c>
      <c r="E14" s="107">
        <f ca="1">INDIRECT(calculation_GWh_hide!Y14)</f>
        <v>9107.15</v>
      </c>
      <c r="F14" s="107">
        <f ca="1">INDIRECT(calculation_GWh_hide!Z14)</f>
        <v>6610.7</v>
      </c>
      <c r="G14" s="107">
        <f ca="1">INDIRECT(calculation_GWh_hide!AA14)</f>
        <v>3262.5</v>
      </c>
      <c r="H14" s="107">
        <f ca="1">INDIRECT(calculation_GWh_hide!AB14)</f>
        <v>0</v>
      </c>
      <c r="I14" s="108">
        <f ca="1">INDIRECT(calculation_GWh_hide!AC14)</f>
        <v>63848.41</v>
      </c>
      <c r="J14" s="108">
        <f ca="1">I14+C14+B14</f>
        <v>64065.98</v>
      </c>
      <c r="K14" s="107">
        <f ca="1">INDIRECT(calculation_GWh_hide!AD14)</f>
        <v>0</v>
      </c>
      <c r="L14" s="107">
        <f ca="1">INDIRECT(calculation_GWh_hide!AE14)</f>
        <v>926.71</v>
      </c>
      <c r="M14" s="107">
        <f ca="1">INDIRECT(calculation_GWh_hide!AF14)</f>
        <v>0</v>
      </c>
      <c r="N14" s="107">
        <f ca="1">INDIRECT(calculation_GWh_hide!AG14)</f>
        <v>1055.93</v>
      </c>
      <c r="O14" s="107">
        <f ca="1">INDIRECT(calculation_GWh_hide!AH14)</f>
        <v>31767.54</v>
      </c>
      <c r="P14" s="107">
        <f t="shared" ca="1" si="3"/>
        <v>5720.7799999999988</v>
      </c>
      <c r="Q14" s="108">
        <f ca="1">INDIRECT(calculation_GWh_hide!AJ14)</f>
        <v>39470.959999999999</v>
      </c>
      <c r="R14" s="108">
        <f ca="1">INDIRECT(calculation_GWh_hide!AK14)</f>
        <v>103536.94</v>
      </c>
    </row>
    <row r="15" spans="1:18" ht="20.25" customHeight="1" x14ac:dyDescent="0.35">
      <c r="A15" s="104" t="s">
        <v>65</v>
      </c>
      <c r="B15" s="114" t="str">
        <f ca="1">IF(OR(AND(B13=0,B14&gt;0),B14&gt;(2*B13)),"(+)",IF(AND(B13&gt;0,B14=0),"(-)",IF(B13+B14=0,"-",(B14-B13)/B13*100)))</f>
        <v>(+)</v>
      </c>
      <c r="C15" s="114">
        <f ca="1">IF(OR(AND(C13=0,C14&gt;0),C14&gt;(2*C13)),"(+)",IF(AND(C13&gt;0,C14=0),"(-)",IF(C13+C14=0,"-",(C14-C13)/C13*100)))</f>
        <v>-60.90406830738322</v>
      </c>
      <c r="D15" s="115">
        <f ca="1">IF(OR(AND(D13=0,D14&gt;0),D14&gt;(2*D13)),"(+)",IF(AND(D13&gt;0,D14=0),"(-)",IF(D13+D14=0,"-",(D14-D13)/D13*100)))</f>
        <v>11.638746656229673</v>
      </c>
      <c r="E15" s="115">
        <f t="shared" ref="E15:Q15" ca="1" si="4">IF(OR(AND(E13=0,E14&gt;0),E14&gt;(2*E13)),"(+)",IF(AND(E13&gt;0,E14=0),"(-)",IF(E13+E14=0,"-",(E14-E13)/E13*100)))</f>
        <v>-19.446670452354294</v>
      </c>
      <c r="F15" s="115">
        <f t="shared" ca="1" si="4"/>
        <v>19.127595391097181</v>
      </c>
      <c r="G15" s="115">
        <f t="shared" ca="1" si="4"/>
        <v>2.9543561132008751</v>
      </c>
      <c r="H15" s="115" t="str">
        <f t="shared" ca="1" si="4"/>
        <v>(-)</v>
      </c>
      <c r="I15" s="114">
        <f t="shared" ca="1" si="4"/>
        <v>6.0267715546917549</v>
      </c>
      <c r="J15" s="114">
        <f t="shared" ca="1" si="4"/>
        <v>6.0374813963465428</v>
      </c>
      <c r="K15" s="115" t="str">
        <f t="shared" ca="1" si="4"/>
        <v>-</v>
      </c>
      <c r="L15" s="115">
        <f t="shared" ref="L15" ca="1" si="5">IF(OR(AND(L13=0,L14&gt;0),L14&gt;(2*L13)),"(+)",IF(AND(L13&gt;0,L14=0),"(-)",IF(L13+L14=0,"-",(L14-L13)/L13*100)))</f>
        <v>-81.911147547383422</v>
      </c>
      <c r="M15" s="115" t="str">
        <f t="shared" ca="1" si="4"/>
        <v>-</v>
      </c>
      <c r="N15" s="115" t="str">
        <f t="shared" ca="1" si="4"/>
        <v>(+)</v>
      </c>
      <c r="O15" s="115">
        <f t="shared" ca="1" si="4"/>
        <v>-15.971070860626559</v>
      </c>
      <c r="P15" s="115">
        <f t="shared" ca="1" si="4"/>
        <v>-48.082584626554144</v>
      </c>
      <c r="Q15" s="114">
        <f t="shared" ca="1" si="4"/>
        <v>-26.834604999890637</v>
      </c>
      <c r="R15" s="115">
        <f ca="1">IF(OR(AND(R13=0,R14&gt;0),R14&gt;(2*R13)),"(+)",IF(AND(R13&gt;0,R14=0),"(-)",IF(R13+R14=0,"-",(R14-R13)/R13*100)))</f>
        <v>-9.4686331982755032</v>
      </c>
    </row>
    <row r="16" spans="1:18" ht="20.25" customHeight="1" x14ac:dyDescent="0.35">
      <c r="A16" s="98" t="str">
        <f ca="1">INDIRECT(calculation_GWh_hide!U18)</f>
        <v>December 2022</v>
      </c>
      <c r="B16" s="108">
        <f ca="1">INDIRECT(calculation_GWh_hide!V18)</f>
        <v>0</v>
      </c>
      <c r="C16" s="108">
        <f ca="1">INDIRECT(calculation_GWh_hide!W18)</f>
        <v>238.41</v>
      </c>
      <c r="D16" s="119">
        <f ca="1">INDIRECT(calculation_GWh_hide!X18)</f>
        <v>22158.86</v>
      </c>
      <c r="E16" s="120">
        <f ca="1">INDIRECT(calculation_GWh_hide!Y18)</f>
        <v>7804.42</v>
      </c>
      <c r="F16" s="120">
        <f ca="1">INDIRECT(calculation_GWh_hide!Z18)</f>
        <v>4397.54</v>
      </c>
      <c r="G16" s="120">
        <f ca="1">INDIRECT(calculation_GWh_hide!AA18)</f>
        <v>1794.17</v>
      </c>
      <c r="H16" s="120">
        <f ca="1">INDIRECT(calculation_GWh_hide!AB18)</f>
        <v>0</v>
      </c>
      <c r="I16" s="106">
        <f ca="1">INDIRECT(calculation_GWh_hide!AC18)</f>
        <v>36154.99</v>
      </c>
      <c r="J16" s="108">
        <f t="shared" ref="J16:J23" ca="1" si="6">I16+C16+B16</f>
        <v>36393.4</v>
      </c>
      <c r="K16" s="120">
        <f ca="1">INDIRECT(calculation_GWh_hide!AD18)</f>
        <v>0</v>
      </c>
      <c r="L16" s="120">
        <f ca="1">INDIRECT(calculation_GWh_hide!AE18)</f>
        <v>3348.15</v>
      </c>
      <c r="M16" s="120">
        <f ca="1">INDIRECT(calculation_GWh_hide!AF18)</f>
        <v>0</v>
      </c>
      <c r="N16" s="120">
        <f ca="1">INDIRECT(calculation_GWh_hide!AG18)</f>
        <v>0</v>
      </c>
      <c r="O16" s="120">
        <f ca="1">INDIRECT(calculation_GWh_hide!AH18)</f>
        <v>26953.46</v>
      </c>
      <c r="P16" s="107">
        <f t="shared" ref="P16:P18" ca="1" si="7">Q16-K16-L16-M16-N16-O16</f>
        <v>6117.75</v>
      </c>
      <c r="Q16" s="106">
        <f ca="1">INDIRECT(calculation_GWh_hide!AI18)</f>
        <v>36419.360000000001</v>
      </c>
      <c r="R16" s="120">
        <f ca="1">INDIRECT(calculation_GWh_hide!AJ18)</f>
        <v>72812.759999999995</v>
      </c>
    </row>
    <row r="17" spans="1:18" ht="20.25" customHeight="1" x14ac:dyDescent="0.35">
      <c r="A17" s="98" t="str">
        <f ca="1">INDIRECT(calculation_GWh_hide!U19)</f>
        <v>January 2023</v>
      </c>
      <c r="B17" s="108">
        <f ca="1">INDIRECT(calculation_GWh_hide!V19)</f>
        <v>0</v>
      </c>
      <c r="C17" s="108">
        <f ca="1">INDIRECT(calculation_GWh_hide!W19)</f>
        <v>68.66</v>
      </c>
      <c r="D17" s="121">
        <f ca="1">INDIRECT(calculation_GWh_hide!X19)</f>
        <v>21732.15</v>
      </c>
      <c r="E17" s="107">
        <f ca="1">INDIRECT(calculation_GWh_hide!Y19)</f>
        <v>6284.63</v>
      </c>
      <c r="F17" s="107">
        <f ca="1">INDIRECT(calculation_GWh_hide!Z19)</f>
        <v>2739.62</v>
      </c>
      <c r="G17" s="107">
        <f ca="1">INDIRECT(calculation_GWh_hide!AA19)</f>
        <v>1742.25</v>
      </c>
      <c r="H17" s="107">
        <f ca="1">INDIRECT(calculation_GWh_hide!AB19)</f>
        <v>0</v>
      </c>
      <c r="I17" s="108">
        <f ca="1">INDIRECT(calculation_GWh_hide!AC19)</f>
        <v>32498.66</v>
      </c>
      <c r="J17" s="108">
        <f t="shared" ca="1" si="6"/>
        <v>32567.32</v>
      </c>
      <c r="K17" s="107">
        <f ca="1">INDIRECT(calculation_GWh_hide!AD19)</f>
        <v>0</v>
      </c>
      <c r="L17" s="107">
        <f ca="1">INDIRECT(calculation_GWh_hide!AE19)</f>
        <v>3435.87</v>
      </c>
      <c r="M17" s="107">
        <f ca="1">INDIRECT(calculation_GWh_hide!AF19)</f>
        <v>0</v>
      </c>
      <c r="N17" s="107">
        <f ca="1">INDIRECT(calculation_GWh_hide!AG19)</f>
        <v>0</v>
      </c>
      <c r="O17" s="107">
        <f ca="1">INDIRECT(calculation_GWh_hide!AH19)</f>
        <v>21615.06</v>
      </c>
      <c r="P17" s="107">
        <f t="shared" ca="1" si="7"/>
        <v>6028.43</v>
      </c>
      <c r="Q17" s="108">
        <f ca="1">INDIRECT(calculation_GWh_hide!AI19)</f>
        <v>31079.360000000001</v>
      </c>
      <c r="R17" s="107">
        <f ca="1">INDIRECT(calculation_GWh_hide!AJ19)</f>
        <v>63646.68</v>
      </c>
    </row>
    <row r="18" spans="1:18" ht="20.25" customHeight="1" x14ac:dyDescent="0.35">
      <c r="A18" s="98" t="str">
        <f ca="1">INDIRECT(calculation_GWh_hide!U20)</f>
        <v>February 2023</v>
      </c>
      <c r="B18" s="108">
        <f ca="1">INDIRECT(calculation_GWh_hide!V20)</f>
        <v>0</v>
      </c>
      <c r="C18" s="108">
        <f ca="1">INDIRECT(calculation_GWh_hide!W20)</f>
        <v>130.44</v>
      </c>
      <c r="D18" s="121">
        <f ca="1">INDIRECT(calculation_GWh_hide!X20)</f>
        <v>18458.259999999998</v>
      </c>
      <c r="E18" s="107">
        <f ca="1">INDIRECT(calculation_GWh_hide!Y20)</f>
        <v>5021.1099999999997</v>
      </c>
      <c r="F18" s="107">
        <f ca="1">INDIRECT(calculation_GWh_hide!Z20)</f>
        <v>2809.64</v>
      </c>
      <c r="G18" s="107">
        <f ca="1">INDIRECT(calculation_GWh_hide!AA20)</f>
        <v>1426.63</v>
      </c>
      <c r="H18" s="107">
        <f ca="1">INDIRECT(calculation_GWh_hide!AB20)</f>
        <v>4.8499999999999996</v>
      </c>
      <c r="I18" s="108">
        <f ca="1">INDIRECT(calculation_GWh_hide!AC20)</f>
        <v>27720.48</v>
      </c>
      <c r="J18" s="108">
        <f t="shared" ca="1" si="6"/>
        <v>27850.92</v>
      </c>
      <c r="K18" s="107">
        <f ca="1">INDIRECT(calculation_GWh_hide!AD20)</f>
        <v>0</v>
      </c>
      <c r="L18" s="107">
        <f ca="1">INDIRECT(calculation_GWh_hide!AE20)</f>
        <v>1687.23</v>
      </c>
      <c r="M18" s="107">
        <f ca="1">INDIRECT(calculation_GWh_hide!AF20)</f>
        <v>0</v>
      </c>
      <c r="N18" s="107">
        <f ca="1">INDIRECT(calculation_GWh_hide!AG20)</f>
        <v>0</v>
      </c>
      <c r="O18" s="107">
        <f ca="1">INDIRECT(calculation_GWh_hide!AH20)</f>
        <v>16190.42</v>
      </c>
      <c r="P18" s="107">
        <f t="shared" ca="1" si="7"/>
        <v>4990.5700000000015</v>
      </c>
      <c r="Q18" s="108">
        <f ca="1">INDIRECT(calculation_GWh_hide!AI20)</f>
        <v>22868.22</v>
      </c>
      <c r="R18" s="107">
        <f ca="1">INDIRECT(calculation_GWh_hide!AJ20)</f>
        <v>50719.14</v>
      </c>
    </row>
    <row r="19" spans="1:18" ht="20.25" customHeight="1" x14ac:dyDescent="0.35">
      <c r="A19" s="99" t="s">
        <v>66</v>
      </c>
      <c r="B19" s="110">
        <f t="shared" ref="B19:I19" ca="1" si="8">SUM(B16:B18)</f>
        <v>0</v>
      </c>
      <c r="C19" s="111">
        <f t="shared" ca="1" si="8"/>
        <v>437.51</v>
      </c>
      <c r="D19" s="109">
        <f t="shared" ca="1" si="8"/>
        <v>62349.270000000004</v>
      </c>
      <c r="E19" s="109">
        <f t="shared" ca="1" si="8"/>
        <v>19110.16</v>
      </c>
      <c r="F19" s="109">
        <f t="shared" ca="1" si="8"/>
        <v>9946.7999999999993</v>
      </c>
      <c r="G19" s="109">
        <f t="shared" ca="1" si="8"/>
        <v>4963.05</v>
      </c>
      <c r="H19" s="109">
        <f t="shared" ca="1" si="8"/>
        <v>4.8499999999999996</v>
      </c>
      <c r="I19" s="110">
        <f t="shared" ca="1" si="8"/>
        <v>96374.12999999999</v>
      </c>
      <c r="J19" s="110">
        <f t="shared" ca="1" si="6"/>
        <v>96811.639999999985</v>
      </c>
      <c r="K19" s="109">
        <f t="shared" ref="K19:Q19" ca="1" si="9">SUM(K16:K18)</f>
        <v>0</v>
      </c>
      <c r="L19" s="109">
        <f t="shared" ref="L19" ca="1" si="10">SUM(L16:L18)</f>
        <v>8471.25</v>
      </c>
      <c r="M19" s="109">
        <f t="shared" ca="1" si="9"/>
        <v>0</v>
      </c>
      <c r="N19" s="109">
        <f t="shared" ca="1" si="9"/>
        <v>0</v>
      </c>
      <c r="O19" s="109">
        <f t="shared" ca="1" si="9"/>
        <v>64758.94</v>
      </c>
      <c r="P19" s="109">
        <f t="shared" ca="1" si="9"/>
        <v>17136.75</v>
      </c>
      <c r="Q19" s="110">
        <f t="shared" ca="1" si="9"/>
        <v>90366.94</v>
      </c>
      <c r="R19" s="109">
        <f ca="1">SUM(R16:R18)</f>
        <v>187178.58000000002</v>
      </c>
    </row>
    <row r="20" spans="1:18" ht="20.25" customHeight="1" x14ac:dyDescent="0.35">
      <c r="A20" s="98" t="str">
        <f ca="1">INDIRECT(calculation_GWh_hide!U22)</f>
        <v>December 2023</v>
      </c>
      <c r="B20" s="108">
        <f ca="1">INDIRECT(calculation_GWh_hide!V22)</f>
        <v>0</v>
      </c>
      <c r="C20" s="108">
        <f ca="1">INDIRECT(calculation_GWh_hide!W22)</f>
        <v>5.72</v>
      </c>
      <c r="D20" s="121">
        <f ca="1">INDIRECT(calculation_GWh_hide!X22)</f>
        <v>23688.43</v>
      </c>
      <c r="E20" s="107">
        <f ca="1">INDIRECT(calculation_GWh_hide!Y22)</f>
        <v>5149.59</v>
      </c>
      <c r="F20" s="107">
        <f ca="1">INDIRECT(calculation_GWh_hide!Z22)</f>
        <v>6981.81</v>
      </c>
      <c r="G20" s="107">
        <f ca="1">INDIRECT(calculation_GWh_hide!AA22)</f>
        <v>1498.51</v>
      </c>
      <c r="H20" s="107">
        <f ca="1">INDIRECT(calculation_GWh_hide!AB22)</f>
        <v>0</v>
      </c>
      <c r="I20" s="108">
        <f ca="1">INDIRECT(calculation_GWh_hide!AC22)</f>
        <v>37318.33</v>
      </c>
      <c r="J20" s="108">
        <f t="shared" ca="1" si="6"/>
        <v>37324.050000000003</v>
      </c>
      <c r="K20" s="107">
        <f ca="1">INDIRECT(calculation_GWh_hide!AD22)</f>
        <v>0</v>
      </c>
      <c r="L20" s="107">
        <f ca="1">INDIRECT(calculation_GWh_hide!AE22)</f>
        <v>0</v>
      </c>
      <c r="M20" s="107">
        <f ca="1">INDIRECT(calculation_GWh_hide!AF22)</f>
        <v>0</v>
      </c>
      <c r="N20" s="107">
        <f ca="1">INDIRECT(calculation_GWh_hide!AG22)</f>
        <v>0</v>
      </c>
      <c r="O20" s="107">
        <f ca="1">INDIRECT(calculation_GWh_hide!AH22)</f>
        <v>16279.29</v>
      </c>
      <c r="P20" s="107">
        <f t="shared" ref="P20:P22" ca="1" si="11">Q20-K20-L20-M20-N20-O20</f>
        <v>2090.5799999999981</v>
      </c>
      <c r="Q20" s="108">
        <f ca="1">INDIRECT(calculation_GWh_hide!AI22)</f>
        <v>18369.87</v>
      </c>
      <c r="R20" s="107">
        <f ca="1">INDIRECT(calculation_GWh_hide!AJ22)</f>
        <v>55693.919999999998</v>
      </c>
    </row>
    <row r="21" spans="1:18" ht="20.25" customHeight="1" x14ac:dyDescent="0.35">
      <c r="A21" s="98" t="str">
        <f ca="1">INDIRECT(calculation_GWh_hide!U23)</f>
        <v>January 2024</v>
      </c>
      <c r="B21" s="108">
        <f ca="1">INDIRECT(calculation_GWh_hide!V23)</f>
        <v>97.29</v>
      </c>
      <c r="C21" s="108">
        <f ca="1">INDIRECT(calculation_GWh_hide!W23)</f>
        <v>21.71</v>
      </c>
      <c r="D21" s="121">
        <f ca="1">INDIRECT(calculation_GWh_hide!X23)</f>
        <v>24158.78</v>
      </c>
      <c r="E21" s="107">
        <f ca="1">INDIRECT(calculation_GWh_hide!Y23)</f>
        <v>4804.1099999999997</v>
      </c>
      <c r="F21" s="107">
        <f ca="1">INDIRECT(calculation_GWh_hide!Z23)</f>
        <v>4770.59</v>
      </c>
      <c r="G21" s="107">
        <f ca="1">INDIRECT(calculation_GWh_hide!AA23)</f>
        <v>1686.89</v>
      </c>
      <c r="H21" s="107">
        <f ca="1">INDIRECT(calculation_GWh_hide!AB23)</f>
        <v>0</v>
      </c>
      <c r="I21" s="108">
        <f ca="1">INDIRECT(calculation_GWh_hide!AC23)</f>
        <v>35420.36</v>
      </c>
      <c r="J21" s="108">
        <f t="shared" ca="1" si="6"/>
        <v>35539.360000000001</v>
      </c>
      <c r="K21" s="107">
        <f ca="1">INDIRECT(calculation_GWh_hide!AD23)</f>
        <v>0</v>
      </c>
      <c r="L21" s="107">
        <f ca="1">INDIRECT(calculation_GWh_hide!AE23)</f>
        <v>926.71</v>
      </c>
      <c r="M21" s="107">
        <f ca="1">INDIRECT(calculation_GWh_hide!AF23)</f>
        <v>0</v>
      </c>
      <c r="N21" s="107">
        <f ca="1">INDIRECT(calculation_GWh_hide!AG23)</f>
        <v>0</v>
      </c>
      <c r="O21" s="107">
        <f ca="1">INDIRECT(calculation_GWh_hide!AH23)</f>
        <v>20429.75</v>
      </c>
      <c r="P21" s="107">
        <f t="shared" ca="1" si="11"/>
        <v>3911.9400000000023</v>
      </c>
      <c r="Q21" s="108">
        <f ca="1">INDIRECT(calculation_GWh_hide!AI23)</f>
        <v>25268.400000000001</v>
      </c>
      <c r="R21" s="107">
        <f ca="1">INDIRECT(calculation_GWh_hide!AJ23)</f>
        <v>60807.76</v>
      </c>
    </row>
    <row r="22" spans="1:18" ht="20.25" customHeight="1" x14ac:dyDescent="0.35">
      <c r="A22" s="98" t="str">
        <f ca="1">INDIRECT(calculation_GWh_hide!U24)</f>
        <v>February 2024 [provisional]</v>
      </c>
      <c r="B22" s="108">
        <f ca="1">INDIRECT(calculation_GWh_hide!V24)</f>
        <v>42.44</v>
      </c>
      <c r="C22" s="108">
        <f ca="1">INDIRECT(calculation_GWh_hide!W24)</f>
        <v>56.13</v>
      </c>
      <c r="D22" s="121">
        <f ca="1">INDIRECT(calculation_GWh_hide!X24)</f>
        <v>20709.29</v>
      </c>
      <c r="E22" s="107">
        <f ca="1">INDIRECT(calculation_GWh_hide!Y24)</f>
        <v>4303.04</v>
      </c>
      <c r="F22" s="107">
        <f ca="1">INDIRECT(calculation_GWh_hide!Z24)</f>
        <v>1840.11</v>
      </c>
      <c r="G22" s="107">
        <f ca="1">INDIRECT(calculation_GWh_hide!AA24)</f>
        <v>1575.61</v>
      </c>
      <c r="H22" s="107">
        <f ca="1">INDIRECT(calculation_GWh_hide!AB24)</f>
        <v>0</v>
      </c>
      <c r="I22" s="108">
        <f ca="1">INDIRECT(calculation_GWh_hide!AC24)</f>
        <v>28428.05</v>
      </c>
      <c r="J22" s="108">
        <f t="shared" ca="1" si="6"/>
        <v>28526.62</v>
      </c>
      <c r="K22" s="107">
        <f ca="1">INDIRECT(calculation_GWh_hide!AD24)</f>
        <v>0</v>
      </c>
      <c r="L22" s="107">
        <f ca="1">INDIRECT(calculation_GWh_hide!AE24)</f>
        <v>0</v>
      </c>
      <c r="M22" s="107">
        <f ca="1">INDIRECT(calculation_GWh_hide!AF24)</f>
        <v>0</v>
      </c>
      <c r="N22" s="107">
        <f ca="1">INDIRECT(calculation_GWh_hide!AG24)</f>
        <v>1055.93</v>
      </c>
      <c r="O22" s="107">
        <f ca="1">INDIRECT(calculation_GWh_hide!AH24)</f>
        <v>11337.79</v>
      </c>
      <c r="P22" s="107">
        <f t="shared" ca="1" si="11"/>
        <v>1808.8399999999983</v>
      </c>
      <c r="Q22" s="108">
        <f ca="1">INDIRECT(calculation_GWh_hide!AI24)</f>
        <v>14202.56</v>
      </c>
      <c r="R22" s="107">
        <f ca="1">INDIRECT(calculation_GWh_hide!AJ24)</f>
        <v>42729.18</v>
      </c>
    </row>
    <row r="23" spans="1:18" ht="20.25" customHeight="1" x14ac:dyDescent="0.35">
      <c r="A23" s="100" t="s">
        <v>66</v>
      </c>
      <c r="B23" s="110">
        <f t="shared" ref="B23:H23" ca="1" si="12">SUM(B20:B22)</f>
        <v>139.73000000000002</v>
      </c>
      <c r="C23" s="111">
        <f t="shared" ca="1" si="12"/>
        <v>83.56</v>
      </c>
      <c r="D23" s="112">
        <f t="shared" ca="1" si="12"/>
        <v>68556.5</v>
      </c>
      <c r="E23" s="109">
        <f t="shared" ca="1" si="12"/>
        <v>14256.740000000002</v>
      </c>
      <c r="F23" s="109">
        <f t="shared" ca="1" si="12"/>
        <v>13592.510000000002</v>
      </c>
      <c r="G23" s="109">
        <f t="shared" ca="1" si="12"/>
        <v>4761.01</v>
      </c>
      <c r="H23" s="109">
        <f t="shared" ca="1" si="12"/>
        <v>0</v>
      </c>
      <c r="I23" s="110">
        <f ca="1">SUM(I20:I22)</f>
        <v>101166.74</v>
      </c>
      <c r="J23" s="110">
        <f t="shared" ca="1" si="6"/>
        <v>101390.03</v>
      </c>
      <c r="K23" s="112">
        <f t="shared" ref="K23:Q23" ca="1" si="13">SUM(K20:K22)</f>
        <v>0</v>
      </c>
      <c r="L23" s="109">
        <f t="shared" ref="L23" ca="1" si="14">SUM(L20:L22)</f>
        <v>926.71</v>
      </c>
      <c r="M23" s="109">
        <f t="shared" ca="1" si="13"/>
        <v>0</v>
      </c>
      <c r="N23" s="109">
        <f t="shared" ca="1" si="13"/>
        <v>1055.93</v>
      </c>
      <c r="O23" s="109">
        <f t="shared" ca="1" si="13"/>
        <v>48046.83</v>
      </c>
      <c r="P23" s="109">
        <f t="shared" ca="1" si="13"/>
        <v>7811.3599999999988</v>
      </c>
      <c r="Q23" s="110">
        <f t="shared" ca="1" si="13"/>
        <v>57840.83</v>
      </c>
      <c r="R23" s="112">
        <f ca="1">SUM(R20:R22)</f>
        <v>159230.85999999999</v>
      </c>
    </row>
    <row r="24" spans="1:18" ht="20.25" customHeight="1" x14ac:dyDescent="0.35">
      <c r="A24" s="105" t="s">
        <v>546</v>
      </c>
      <c r="B24" s="81" t="str">
        <f ca="1">IF(OR(AND(B19=0,B23&gt;0),B23&gt;(2*B19)),"(+)",IF(AND(B19&gt;0,B23=0),"(-)",IF(B19+B23=0,"-",(B23-B19)/B19*100)))</f>
        <v>(+)</v>
      </c>
      <c r="C24" s="81">
        <f ca="1">IF(OR(AND(C19=0,C23&gt;0),C23&gt;(2*C19)),"(+)",IF(AND(C19&gt;0,C23=0),"(-)",IF(C19+C23=0,"-",(C23-C19)/C19*100)))</f>
        <v>-80.901007976960528</v>
      </c>
      <c r="D24" s="82">
        <f ca="1">IF(OR(AND(D19=0,D23&gt;0),D23&gt;(2*D19)),"(+)",IF(AND(D19&gt;0,D23=0),"(-)",IF(D19+D23=0,"-",(D23-D19)/D19*100)))</f>
        <v>9.9555776675492673</v>
      </c>
      <c r="E24" s="82">
        <f t="shared" ref="E24:Q24" ca="1" si="15">IF(OR(AND(E19=0,E23&gt;0),E23&gt;(2*E19)),"(+)",IF(AND(E19&gt;0,E23=0),"(-)",IF(E19+E23=0,"-",(E23-E19)/E19*100)))</f>
        <v>-25.397066272600533</v>
      </c>
      <c r="F24" s="82">
        <f t="shared" ca="1" si="15"/>
        <v>36.652089114086969</v>
      </c>
      <c r="G24" s="82">
        <f t="shared" ca="1" si="15"/>
        <v>-4.0708838315148936</v>
      </c>
      <c r="H24" s="82" t="str">
        <f t="shared" ca="1" si="15"/>
        <v>(-)</v>
      </c>
      <c r="I24" s="81">
        <f t="shared" ca="1" si="15"/>
        <v>4.9729216751425049</v>
      </c>
      <c r="J24" s="81">
        <f ca="1">IF(OR(AND(J19=0,J23&gt;0),J23&gt;(2*J19)),"(+)",IF(AND(J19&gt;0,J23=0),"(-)",IF(J19+J23=0,"-",(J23-J19)/J19*100)))</f>
        <v>4.7291730622474892</v>
      </c>
      <c r="K24" s="82" t="str">
        <f t="shared" ca="1" si="15"/>
        <v>-</v>
      </c>
      <c r="L24" s="82">
        <f ca="1">IF(OR(AND(L19=0,L23&gt;0),L23&gt;(2*L19)),"(+)",IF(AND(L19&gt;0,L23=0),"(-)",IF(L19+L23=0,"-",(L23-L19)/L19*100)))</f>
        <v>-89.060528257341005</v>
      </c>
      <c r="M24" s="82" t="str">
        <f ca="1">IF(OR(AND(M19=0,M23&gt;0),M23&gt;(2*M19)),"(+)",IF(AND(M19&gt;0,M23=0),"(-)",IF(M19+M23=0,"-",(M23-M19)/M19*100)))</f>
        <v>-</v>
      </c>
      <c r="N24" s="82" t="str">
        <f t="shared" ca="1" si="15"/>
        <v>(+)</v>
      </c>
      <c r="O24" s="82">
        <f t="shared" ca="1" si="15"/>
        <v>-25.806645383633519</v>
      </c>
      <c r="P24" s="82">
        <f t="shared" ca="1" si="15"/>
        <v>-54.417494565772394</v>
      </c>
      <c r="Q24" s="81">
        <f t="shared" ca="1" si="15"/>
        <v>-35.993373240257995</v>
      </c>
      <c r="R24" s="82">
        <f ca="1">IF(OR(AND(R19=0,R23&gt;0),R23&gt;(2*R19)),"(+)",IF(AND(R19&gt;0,R23=0),"(-)",IF(R19+R23=0,"-",(R23-R19)/R19*100)))</f>
        <v>-14.931046063069839</v>
      </c>
    </row>
    <row r="26" spans="1:18" x14ac:dyDescent="0.35">
      <c r="D26" s="116"/>
      <c r="E26" s="116"/>
      <c r="F26" s="116"/>
      <c r="G26" s="116"/>
      <c r="H26" s="116"/>
      <c r="I26" s="116"/>
      <c r="J26" s="116"/>
      <c r="Q26" s="116"/>
      <c r="R26" s="116"/>
    </row>
  </sheetData>
  <pageMargins left="0.55118110236220474" right="0.15748031496062992" top="0.98425196850393704" bottom="0.98425196850393704" header="0.51181102362204722" footer="0.51181102362204722"/>
  <pageSetup paperSize="9" scale="59" fitToHeight="0" orientation="landscape" verticalDpi="4" r:id="rId1"/>
  <headerFooter alignWithMargins="0"/>
  <ignoredErrors>
    <ignoredError sqref="P19 J23 J12 J15 P12 P15" formula="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E5388-5E6F-43F7-BBF0-ED6ACDED04A5}">
  <sheetPr codeName="Sheet12"/>
  <dimension ref="A1:AK308"/>
  <sheetViews>
    <sheetView topLeftCell="F1" zoomScale="90" zoomScaleNormal="90" workbookViewId="0">
      <selection activeCell="U3" sqref="U3"/>
    </sheetView>
  </sheetViews>
  <sheetFormatPr defaultColWidth="8.54296875" defaultRowHeight="13" x14ac:dyDescent="0.3"/>
  <cols>
    <col min="1" max="1" width="7.54296875" style="15" bestFit="1" customWidth="1"/>
    <col min="2" max="2" width="33.26953125" style="15" customWidth="1"/>
    <col min="3" max="3" width="11.7265625" style="32" bestFit="1" customWidth="1"/>
    <col min="4" max="4" width="14.26953125" style="32" bestFit="1" customWidth="1"/>
    <col min="5" max="5" width="8.26953125" style="32" bestFit="1" customWidth="1"/>
    <col min="6" max="6" width="8.54296875" style="32" bestFit="1" customWidth="1"/>
    <col min="7" max="7" width="12.26953125" style="32" bestFit="1" customWidth="1"/>
    <col min="8" max="8" width="11.453125" style="57" bestFit="1" customWidth="1"/>
    <col min="9" max="9" width="11.54296875" style="32" bestFit="1" customWidth="1"/>
    <col min="10" max="10" width="9.453125" style="32" bestFit="1" customWidth="1"/>
    <col min="11" max="11" width="7.26953125" style="32" bestFit="1" customWidth="1"/>
    <col min="12" max="12" width="7.54296875" style="32" bestFit="1" customWidth="1"/>
    <col min="13" max="13" width="8.54296875" style="32" bestFit="1" customWidth="1"/>
    <col min="14" max="14" width="7.26953125" style="32" customWidth="1"/>
    <col min="15" max="15" width="8.26953125" style="32" bestFit="1" customWidth="1"/>
    <col min="16" max="19" width="8.26953125" style="32" customWidth="1"/>
    <col min="20" max="20" width="8.54296875" style="32"/>
    <col min="21" max="21" width="13.26953125" style="15" customWidth="1"/>
    <col min="22" max="22" width="25" style="15" bestFit="1" customWidth="1"/>
    <col min="23" max="23" width="11" style="15" customWidth="1"/>
    <col min="24" max="24" width="13" style="15" customWidth="1"/>
    <col min="25" max="28" width="8.54296875" style="15"/>
    <col min="29" max="29" width="11" style="15" customWidth="1"/>
    <col min="30" max="31" width="8.54296875" style="15"/>
    <col min="32" max="33" width="13" style="15" customWidth="1"/>
    <col min="34" max="34" width="15" style="15" customWidth="1"/>
    <col min="35" max="257" width="8.54296875" style="15"/>
    <col min="258" max="258" width="7.54296875" style="15" bestFit="1" customWidth="1"/>
    <col min="259" max="259" width="10" style="15" customWidth="1"/>
    <col min="260" max="260" width="12" style="15" bestFit="1" customWidth="1"/>
    <col min="261" max="261" width="16" style="15" customWidth="1"/>
    <col min="262" max="262" width="12" style="15" bestFit="1" customWidth="1"/>
    <col min="263" max="263" width="10" style="15" bestFit="1" customWidth="1"/>
    <col min="264" max="265" width="14.26953125" style="15" bestFit="1" customWidth="1"/>
    <col min="266" max="267" width="14.26953125" style="15" customWidth="1"/>
    <col min="268" max="268" width="14.54296875" style="15" bestFit="1" customWidth="1"/>
    <col min="269" max="269" width="7.54296875" style="15" bestFit="1" customWidth="1"/>
    <col min="270" max="270" width="8.54296875" style="15" bestFit="1"/>
    <col min="271" max="271" width="7.26953125" style="15" customWidth="1"/>
    <col min="272" max="272" width="8.26953125" style="15" bestFit="1" customWidth="1"/>
    <col min="273" max="275" width="8.26953125" style="15" customWidth="1"/>
    <col min="276" max="276" width="8.54296875" style="15"/>
    <col min="277" max="277" width="15" style="15" customWidth="1"/>
    <col min="278" max="278" width="12.26953125" style="15" customWidth="1"/>
    <col min="279" max="279" width="11" style="15" customWidth="1"/>
    <col min="280" max="280" width="13" style="15" customWidth="1"/>
    <col min="281" max="284" width="8.54296875" style="15"/>
    <col min="285" max="285" width="11" style="15" customWidth="1"/>
    <col min="286" max="287" width="8.54296875" style="15"/>
    <col min="288" max="289" width="13" style="15" customWidth="1"/>
    <col min="290" max="290" width="15" style="15" customWidth="1"/>
    <col min="291" max="513" width="8.54296875" style="15"/>
    <col min="514" max="514" width="7.54296875" style="15" bestFit="1" customWidth="1"/>
    <col min="515" max="515" width="10" style="15" customWidth="1"/>
    <col min="516" max="516" width="12" style="15" bestFit="1" customWidth="1"/>
    <col min="517" max="517" width="16" style="15" customWidth="1"/>
    <col min="518" max="518" width="12" style="15" bestFit="1" customWidth="1"/>
    <col min="519" max="519" width="10" style="15" bestFit="1" customWidth="1"/>
    <col min="520" max="521" width="14.26953125" style="15" bestFit="1" customWidth="1"/>
    <col min="522" max="523" width="14.26953125" style="15" customWidth="1"/>
    <col min="524" max="524" width="14.54296875" style="15" bestFit="1" customWidth="1"/>
    <col min="525" max="525" width="7.54296875" style="15" bestFit="1" customWidth="1"/>
    <col min="526" max="526" width="8.54296875" style="15" bestFit="1"/>
    <col min="527" max="527" width="7.26953125" style="15" customWidth="1"/>
    <col min="528" max="528" width="8.26953125" style="15" bestFit="1" customWidth="1"/>
    <col min="529" max="531" width="8.26953125" style="15" customWidth="1"/>
    <col min="532" max="532" width="8.54296875" style="15"/>
    <col min="533" max="533" width="15" style="15" customWidth="1"/>
    <col min="534" max="534" width="12.26953125" style="15" customWidth="1"/>
    <col min="535" max="535" width="11" style="15" customWidth="1"/>
    <col min="536" max="536" width="13" style="15" customWidth="1"/>
    <col min="537" max="540" width="8.54296875" style="15"/>
    <col min="541" max="541" width="11" style="15" customWidth="1"/>
    <col min="542" max="543" width="8.54296875" style="15"/>
    <col min="544" max="545" width="13" style="15" customWidth="1"/>
    <col min="546" max="546" width="15" style="15" customWidth="1"/>
    <col min="547" max="769" width="8.54296875" style="15"/>
    <col min="770" max="770" width="7.54296875" style="15" bestFit="1" customWidth="1"/>
    <col min="771" max="771" width="10" style="15" customWidth="1"/>
    <col min="772" max="772" width="12" style="15" bestFit="1" customWidth="1"/>
    <col min="773" max="773" width="16" style="15" customWidth="1"/>
    <col min="774" max="774" width="12" style="15" bestFit="1" customWidth="1"/>
    <col min="775" max="775" width="10" style="15" bestFit="1" customWidth="1"/>
    <col min="776" max="777" width="14.26953125" style="15" bestFit="1" customWidth="1"/>
    <col min="778" max="779" width="14.26953125" style="15" customWidth="1"/>
    <col min="780" max="780" width="14.54296875" style="15" bestFit="1" customWidth="1"/>
    <col min="781" max="781" width="7.54296875" style="15" bestFit="1" customWidth="1"/>
    <col min="782" max="782" width="8.54296875" style="15" bestFit="1"/>
    <col min="783" max="783" width="7.26953125" style="15" customWidth="1"/>
    <col min="784" max="784" width="8.26953125" style="15" bestFit="1" customWidth="1"/>
    <col min="785" max="787" width="8.26953125" style="15" customWidth="1"/>
    <col min="788" max="788" width="8.54296875" style="15"/>
    <col min="789" max="789" width="15" style="15" customWidth="1"/>
    <col min="790" max="790" width="12.26953125" style="15" customWidth="1"/>
    <col min="791" max="791" width="11" style="15" customWidth="1"/>
    <col min="792" max="792" width="13" style="15" customWidth="1"/>
    <col min="793" max="796" width="8.54296875" style="15"/>
    <col min="797" max="797" width="11" style="15" customWidth="1"/>
    <col min="798" max="799" width="8.54296875" style="15"/>
    <col min="800" max="801" width="13" style="15" customWidth="1"/>
    <col min="802" max="802" width="15" style="15" customWidth="1"/>
    <col min="803" max="1025" width="8.54296875" style="15"/>
    <col min="1026" max="1026" width="7.54296875" style="15" bestFit="1" customWidth="1"/>
    <col min="1027" max="1027" width="10" style="15" customWidth="1"/>
    <col min="1028" max="1028" width="12" style="15" bestFit="1" customWidth="1"/>
    <col min="1029" max="1029" width="16" style="15" customWidth="1"/>
    <col min="1030" max="1030" width="12" style="15" bestFit="1" customWidth="1"/>
    <col min="1031" max="1031" width="10" style="15" bestFit="1" customWidth="1"/>
    <col min="1032" max="1033" width="14.26953125" style="15" bestFit="1" customWidth="1"/>
    <col min="1034" max="1035" width="14.26953125" style="15" customWidth="1"/>
    <col min="1036" max="1036" width="14.54296875" style="15" bestFit="1" customWidth="1"/>
    <col min="1037" max="1037" width="7.54296875" style="15" bestFit="1" customWidth="1"/>
    <col min="1038" max="1038" width="8.54296875" style="15" bestFit="1"/>
    <col min="1039" max="1039" width="7.26953125" style="15" customWidth="1"/>
    <col min="1040" max="1040" width="8.26953125" style="15" bestFit="1" customWidth="1"/>
    <col min="1041" max="1043" width="8.26953125" style="15" customWidth="1"/>
    <col min="1044" max="1044" width="8.54296875" style="15"/>
    <col min="1045" max="1045" width="15" style="15" customWidth="1"/>
    <col min="1046" max="1046" width="12.26953125" style="15" customWidth="1"/>
    <col min="1047" max="1047" width="11" style="15" customWidth="1"/>
    <col min="1048" max="1048" width="13" style="15" customWidth="1"/>
    <col min="1049" max="1052" width="8.54296875" style="15"/>
    <col min="1053" max="1053" width="11" style="15" customWidth="1"/>
    <col min="1054" max="1055" width="8.54296875" style="15"/>
    <col min="1056" max="1057" width="13" style="15" customWidth="1"/>
    <col min="1058" max="1058" width="15" style="15" customWidth="1"/>
    <col min="1059" max="1281" width="8.54296875" style="15"/>
    <col min="1282" max="1282" width="7.54296875" style="15" bestFit="1" customWidth="1"/>
    <col min="1283" max="1283" width="10" style="15" customWidth="1"/>
    <col min="1284" max="1284" width="12" style="15" bestFit="1" customWidth="1"/>
    <col min="1285" max="1285" width="16" style="15" customWidth="1"/>
    <col min="1286" max="1286" width="12" style="15" bestFit="1" customWidth="1"/>
    <col min="1287" max="1287" width="10" style="15" bestFit="1" customWidth="1"/>
    <col min="1288" max="1289" width="14.26953125" style="15" bestFit="1" customWidth="1"/>
    <col min="1290" max="1291" width="14.26953125" style="15" customWidth="1"/>
    <col min="1292" max="1292" width="14.54296875" style="15" bestFit="1" customWidth="1"/>
    <col min="1293" max="1293" width="7.54296875" style="15" bestFit="1" customWidth="1"/>
    <col min="1294" max="1294" width="8.54296875" style="15" bestFit="1"/>
    <col min="1295" max="1295" width="7.26953125" style="15" customWidth="1"/>
    <col min="1296" max="1296" width="8.26953125" style="15" bestFit="1" customWidth="1"/>
    <col min="1297" max="1299" width="8.26953125" style="15" customWidth="1"/>
    <col min="1300" max="1300" width="8.54296875" style="15"/>
    <col min="1301" max="1301" width="15" style="15" customWidth="1"/>
    <col min="1302" max="1302" width="12.26953125" style="15" customWidth="1"/>
    <col min="1303" max="1303" width="11" style="15" customWidth="1"/>
    <col min="1304" max="1304" width="13" style="15" customWidth="1"/>
    <col min="1305" max="1308" width="8.54296875" style="15"/>
    <col min="1309" max="1309" width="11" style="15" customWidth="1"/>
    <col min="1310" max="1311" width="8.54296875" style="15"/>
    <col min="1312" max="1313" width="13" style="15" customWidth="1"/>
    <col min="1314" max="1314" width="15" style="15" customWidth="1"/>
    <col min="1315" max="1537" width="8.54296875" style="15"/>
    <col min="1538" max="1538" width="7.54296875" style="15" bestFit="1" customWidth="1"/>
    <col min="1539" max="1539" width="10" style="15" customWidth="1"/>
    <col min="1540" max="1540" width="12" style="15" bestFit="1" customWidth="1"/>
    <col min="1541" max="1541" width="16" style="15" customWidth="1"/>
    <col min="1542" max="1542" width="12" style="15" bestFit="1" customWidth="1"/>
    <col min="1543" max="1543" width="10" style="15" bestFit="1" customWidth="1"/>
    <col min="1544" max="1545" width="14.26953125" style="15" bestFit="1" customWidth="1"/>
    <col min="1546" max="1547" width="14.26953125" style="15" customWidth="1"/>
    <col min="1548" max="1548" width="14.54296875" style="15" bestFit="1" customWidth="1"/>
    <col min="1549" max="1549" width="7.54296875" style="15" bestFit="1" customWidth="1"/>
    <col min="1550" max="1550" width="8.54296875" style="15" bestFit="1"/>
    <col min="1551" max="1551" width="7.26953125" style="15" customWidth="1"/>
    <col min="1552" max="1552" width="8.26953125" style="15" bestFit="1" customWidth="1"/>
    <col min="1553" max="1555" width="8.26953125" style="15" customWidth="1"/>
    <col min="1556" max="1556" width="8.54296875" style="15"/>
    <col min="1557" max="1557" width="15" style="15" customWidth="1"/>
    <col min="1558" max="1558" width="12.26953125" style="15" customWidth="1"/>
    <col min="1559" max="1559" width="11" style="15" customWidth="1"/>
    <col min="1560" max="1560" width="13" style="15" customWidth="1"/>
    <col min="1561" max="1564" width="8.54296875" style="15"/>
    <col min="1565" max="1565" width="11" style="15" customWidth="1"/>
    <col min="1566" max="1567" width="8.54296875" style="15"/>
    <col min="1568" max="1569" width="13" style="15" customWidth="1"/>
    <col min="1570" max="1570" width="15" style="15" customWidth="1"/>
    <col min="1571" max="1793" width="8.54296875" style="15"/>
    <col min="1794" max="1794" width="7.54296875" style="15" bestFit="1" customWidth="1"/>
    <col min="1795" max="1795" width="10" style="15" customWidth="1"/>
    <col min="1796" max="1796" width="12" style="15" bestFit="1" customWidth="1"/>
    <col min="1797" max="1797" width="16" style="15" customWidth="1"/>
    <col min="1798" max="1798" width="12" style="15" bestFit="1" customWidth="1"/>
    <col min="1799" max="1799" width="10" style="15" bestFit="1" customWidth="1"/>
    <col min="1800" max="1801" width="14.26953125" style="15" bestFit="1" customWidth="1"/>
    <col min="1802" max="1803" width="14.26953125" style="15" customWidth="1"/>
    <col min="1804" max="1804" width="14.54296875" style="15" bestFit="1" customWidth="1"/>
    <col min="1805" max="1805" width="7.54296875" style="15" bestFit="1" customWidth="1"/>
    <col min="1806" max="1806" width="8.54296875" style="15" bestFit="1"/>
    <col min="1807" max="1807" width="7.26953125" style="15" customWidth="1"/>
    <col min="1808" max="1808" width="8.26953125" style="15" bestFit="1" customWidth="1"/>
    <col min="1809" max="1811" width="8.26953125" style="15" customWidth="1"/>
    <col min="1812" max="1812" width="8.54296875" style="15"/>
    <col min="1813" max="1813" width="15" style="15" customWidth="1"/>
    <col min="1814" max="1814" width="12.26953125" style="15" customWidth="1"/>
    <col min="1815" max="1815" width="11" style="15" customWidth="1"/>
    <col min="1816" max="1816" width="13" style="15" customWidth="1"/>
    <col min="1817" max="1820" width="8.54296875" style="15"/>
    <col min="1821" max="1821" width="11" style="15" customWidth="1"/>
    <col min="1822" max="1823" width="8.54296875" style="15"/>
    <col min="1824" max="1825" width="13" style="15" customWidth="1"/>
    <col min="1826" max="1826" width="15" style="15" customWidth="1"/>
    <col min="1827" max="2049" width="8.54296875" style="15"/>
    <col min="2050" max="2050" width="7.54296875" style="15" bestFit="1" customWidth="1"/>
    <col min="2051" max="2051" width="10" style="15" customWidth="1"/>
    <col min="2052" max="2052" width="12" style="15" bestFit="1" customWidth="1"/>
    <col min="2053" max="2053" width="16" style="15" customWidth="1"/>
    <col min="2054" max="2054" width="12" style="15" bestFit="1" customWidth="1"/>
    <col min="2055" max="2055" width="10" style="15" bestFit="1" customWidth="1"/>
    <col min="2056" max="2057" width="14.26953125" style="15" bestFit="1" customWidth="1"/>
    <col min="2058" max="2059" width="14.26953125" style="15" customWidth="1"/>
    <col min="2060" max="2060" width="14.54296875" style="15" bestFit="1" customWidth="1"/>
    <col min="2061" max="2061" width="7.54296875" style="15" bestFit="1" customWidth="1"/>
    <col min="2062" max="2062" width="8.54296875" style="15" bestFit="1"/>
    <col min="2063" max="2063" width="7.26953125" style="15" customWidth="1"/>
    <col min="2064" max="2064" width="8.26953125" style="15" bestFit="1" customWidth="1"/>
    <col min="2065" max="2067" width="8.26953125" style="15" customWidth="1"/>
    <col min="2068" max="2068" width="8.54296875" style="15"/>
    <col min="2069" max="2069" width="15" style="15" customWidth="1"/>
    <col min="2070" max="2070" width="12.26953125" style="15" customWidth="1"/>
    <col min="2071" max="2071" width="11" style="15" customWidth="1"/>
    <col min="2072" max="2072" width="13" style="15" customWidth="1"/>
    <col min="2073" max="2076" width="8.54296875" style="15"/>
    <col min="2077" max="2077" width="11" style="15" customWidth="1"/>
    <col min="2078" max="2079" width="8.54296875" style="15"/>
    <col min="2080" max="2081" width="13" style="15" customWidth="1"/>
    <col min="2082" max="2082" width="15" style="15" customWidth="1"/>
    <col min="2083" max="2305" width="8.54296875" style="15"/>
    <col min="2306" max="2306" width="7.54296875" style="15" bestFit="1" customWidth="1"/>
    <col min="2307" max="2307" width="10" style="15" customWidth="1"/>
    <col min="2308" max="2308" width="12" style="15" bestFit="1" customWidth="1"/>
    <col min="2309" max="2309" width="16" style="15" customWidth="1"/>
    <col min="2310" max="2310" width="12" style="15" bestFit="1" customWidth="1"/>
    <col min="2311" max="2311" width="10" style="15" bestFit="1" customWidth="1"/>
    <col min="2312" max="2313" width="14.26953125" style="15" bestFit="1" customWidth="1"/>
    <col min="2314" max="2315" width="14.26953125" style="15" customWidth="1"/>
    <col min="2316" max="2316" width="14.54296875" style="15" bestFit="1" customWidth="1"/>
    <col min="2317" max="2317" width="7.54296875" style="15" bestFit="1" customWidth="1"/>
    <col min="2318" max="2318" width="8.54296875" style="15" bestFit="1"/>
    <col min="2319" max="2319" width="7.26953125" style="15" customWidth="1"/>
    <col min="2320" max="2320" width="8.26953125" style="15" bestFit="1" customWidth="1"/>
    <col min="2321" max="2323" width="8.26953125" style="15" customWidth="1"/>
    <col min="2324" max="2324" width="8.54296875" style="15"/>
    <col min="2325" max="2325" width="15" style="15" customWidth="1"/>
    <col min="2326" max="2326" width="12.26953125" style="15" customWidth="1"/>
    <col min="2327" max="2327" width="11" style="15" customWidth="1"/>
    <col min="2328" max="2328" width="13" style="15" customWidth="1"/>
    <col min="2329" max="2332" width="8.54296875" style="15"/>
    <col min="2333" max="2333" width="11" style="15" customWidth="1"/>
    <col min="2334" max="2335" width="8.54296875" style="15"/>
    <col min="2336" max="2337" width="13" style="15" customWidth="1"/>
    <col min="2338" max="2338" width="15" style="15" customWidth="1"/>
    <col min="2339" max="2561" width="8.54296875" style="15"/>
    <col min="2562" max="2562" width="7.54296875" style="15" bestFit="1" customWidth="1"/>
    <col min="2563" max="2563" width="10" style="15" customWidth="1"/>
    <col min="2564" max="2564" width="12" style="15" bestFit="1" customWidth="1"/>
    <col min="2565" max="2565" width="16" style="15" customWidth="1"/>
    <col min="2566" max="2566" width="12" style="15" bestFit="1" customWidth="1"/>
    <col min="2567" max="2567" width="10" style="15" bestFit="1" customWidth="1"/>
    <col min="2568" max="2569" width="14.26953125" style="15" bestFit="1" customWidth="1"/>
    <col min="2570" max="2571" width="14.26953125" style="15" customWidth="1"/>
    <col min="2572" max="2572" width="14.54296875" style="15" bestFit="1" customWidth="1"/>
    <col min="2573" max="2573" width="7.54296875" style="15" bestFit="1" customWidth="1"/>
    <col min="2574" max="2574" width="8.54296875" style="15" bestFit="1"/>
    <col min="2575" max="2575" width="7.26953125" style="15" customWidth="1"/>
    <col min="2576" max="2576" width="8.26953125" style="15" bestFit="1" customWidth="1"/>
    <col min="2577" max="2579" width="8.26953125" style="15" customWidth="1"/>
    <col min="2580" max="2580" width="8.54296875" style="15"/>
    <col min="2581" max="2581" width="15" style="15" customWidth="1"/>
    <col min="2582" max="2582" width="12.26953125" style="15" customWidth="1"/>
    <col min="2583" max="2583" width="11" style="15" customWidth="1"/>
    <col min="2584" max="2584" width="13" style="15" customWidth="1"/>
    <col min="2585" max="2588" width="8.54296875" style="15"/>
    <col min="2589" max="2589" width="11" style="15" customWidth="1"/>
    <col min="2590" max="2591" width="8.54296875" style="15"/>
    <col min="2592" max="2593" width="13" style="15" customWidth="1"/>
    <col min="2594" max="2594" width="15" style="15" customWidth="1"/>
    <col min="2595" max="2817" width="8.54296875" style="15"/>
    <col min="2818" max="2818" width="7.54296875" style="15" bestFit="1" customWidth="1"/>
    <col min="2819" max="2819" width="10" style="15" customWidth="1"/>
    <col min="2820" max="2820" width="12" style="15" bestFit="1" customWidth="1"/>
    <col min="2821" max="2821" width="16" style="15" customWidth="1"/>
    <col min="2822" max="2822" width="12" style="15" bestFit="1" customWidth="1"/>
    <col min="2823" max="2823" width="10" style="15" bestFit="1" customWidth="1"/>
    <col min="2824" max="2825" width="14.26953125" style="15" bestFit="1" customWidth="1"/>
    <col min="2826" max="2827" width="14.26953125" style="15" customWidth="1"/>
    <col min="2828" max="2828" width="14.54296875" style="15" bestFit="1" customWidth="1"/>
    <col min="2829" max="2829" width="7.54296875" style="15" bestFit="1" customWidth="1"/>
    <col min="2830" max="2830" width="8.54296875" style="15" bestFit="1"/>
    <col min="2831" max="2831" width="7.26953125" style="15" customWidth="1"/>
    <col min="2832" max="2832" width="8.26953125" style="15" bestFit="1" customWidth="1"/>
    <col min="2833" max="2835" width="8.26953125" style="15" customWidth="1"/>
    <col min="2836" max="2836" width="8.54296875" style="15"/>
    <col min="2837" max="2837" width="15" style="15" customWidth="1"/>
    <col min="2838" max="2838" width="12.26953125" style="15" customWidth="1"/>
    <col min="2839" max="2839" width="11" style="15" customWidth="1"/>
    <col min="2840" max="2840" width="13" style="15" customWidth="1"/>
    <col min="2841" max="2844" width="8.54296875" style="15"/>
    <col min="2845" max="2845" width="11" style="15" customWidth="1"/>
    <col min="2846" max="2847" width="8.54296875" style="15"/>
    <col min="2848" max="2849" width="13" style="15" customWidth="1"/>
    <col min="2850" max="2850" width="15" style="15" customWidth="1"/>
    <col min="2851" max="3073" width="8.54296875" style="15"/>
    <col min="3074" max="3074" width="7.54296875" style="15" bestFit="1" customWidth="1"/>
    <col min="3075" max="3075" width="10" style="15" customWidth="1"/>
    <col min="3076" max="3076" width="12" style="15" bestFit="1" customWidth="1"/>
    <col min="3077" max="3077" width="16" style="15" customWidth="1"/>
    <col min="3078" max="3078" width="12" style="15" bestFit="1" customWidth="1"/>
    <col min="3079" max="3079" width="10" style="15" bestFit="1" customWidth="1"/>
    <col min="3080" max="3081" width="14.26953125" style="15" bestFit="1" customWidth="1"/>
    <col min="3082" max="3083" width="14.26953125" style="15" customWidth="1"/>
    <col min="3084" max="3084" width="14.54296875" style="15" bestFit="1" customWidth="1"/>
    <col min="3085" max="3085" width="7.54296875" style="15" bestFit="1" customWidth="1"/>
    <col min="3086" max="3086" width="8.54296875" style="15" bestFit="1"/>
    <col min="3087" max="3087" width="7.26953125" style="15" customWidth="1"/>
    <col min="3088" max="3088" width="8.26953125" style="15" bestFit="1" customWidth="1"/>
    <col min="3089" max="3091" width="8.26953125" style="15" customWidth="1"/>
    <col min="3092" max="3092" width="8.54296875" style="15"/>
    <col min="3093" max="3093" width="15" style="15" customWidth="1"/>
    <col min="3094" max="3094" width="12.26953125" style="15" customWidth="1"/>
    <col min="3095" max="3095" width="11" style="15" customWidth="1"/>
    <col min="3096" max="3096" width="13" style="15" customWidth="1"/>
    <col min="3097" max="3100" width="8.54296875" style="15"/>
    <col min="3101" max="3101" width="11" style="15" customWidth="1"/>
    <col min="3102" max="3103" width="8.54296875" style="15"/>
    <col min="3104" max="3105" width="13" style="15" customWidth="1"/>
    <col min="3106" max="3106" width="15" style="15" customWidth="1"/>
    <col min="3107" max="3329" width="8.54296875" style="15"/>
    <col min="3330" max="3330" width="7.54296875" style="15" bestFit="1" customWidth="1"/>
    <col min="3331" max="3331" width="10" style="15" customWidth="1"/>
    <col min="3332" max="3332" width="12" style="15" bestFit="1" customWidth="1"/>
    <col min="3333" max="3333" width="16" style="15" customWidth="1"/>
    <col min="3334" max="3334" width="12" style="15" bestFit="1" customWidth="1"/>
    <col min="3335" max="3335" width="10" style="15" bestFit="1" customWidth="1"/>
    <col min="3336" max="3337" width="14.26953125" style="15" bestFit="1" customWidth="1"/>
    <col min="3338" max="3339" width="14.26953125" style="15" customWidth="1"/>
    <col min="3340" max="3340" width="14.54296875" style="15" bestFit="1" customWidth="1"/>
    <col min="3341" max="3341" width="7.54296875" style="15" bestFit="1" customWidth="1"/>
    <col min="3342" max="3342" width="8.54296875" style="15" bestFit="1"/>
    <col min="3343" max="3343" width="7.26953125" style="15" customWidth="1"/>
    <col min="3344" max="3344" width="8.26953125" style="15" bestFit="1" customWidth="1"/>
    <col min="3345" max="3347" width="8.26953125" style="15" customWidth="1"/>
    <col min="3348" max="3348" width="8.54296875" style="15"/>
    <col min="3349" max="3349" width="15" style="15" customWidth="1"/>
    <col min="3350" max="3350" width="12.26953125" style="15" customWidth="1"/>
    <col min="3351" max="3351" width="11" style="15" customWidth="1"/>
    <col min="3352" max="3352" width="13" style="15" customWidth="1"/>
    <col min="3353" max="3356" width="8.54296875" style="15"/>
    <col min="3357" max="3357" width="11" style="15" customWidth="1"/>
    <col min="3358" max="3359" width="8.54296875" style="15"/>
    <col min="3360" max="3361" width="13" style="15" customWidth="1"/>
    <col min="3362" max="3362" width="15" style="15" customWidth="1"/>
    <col min="3363" max="3585" width="8.54296875" style="15"/>
    <col min="3586" max="3586" width="7.54296875" style="15" bestFit="1" customWidth="1"/>
    <col min="3587" max="3587" width="10" style="15" customWidth="1"/>
    <col min="3588" max="3588" width="12" style="15" bestFit="1" customWidth="1"/>
    <col min="3589" max="3589" width="16" style="15" customWidth="1"/>
    <col min="3590" max="3590" width="12" style="15" bestFit="1" customWidth="1"/>
    <col min="3591" max="3591" width="10" style="15" bestFit="1" customWidth="1"/>
    <col min="3592" max="3593" width="14.26953125" style="15" bestFit="1" customWidth="1"/>
    <col min="3594" max="3595" width="14.26953125" style="15" customWidth="1"/>
    <col min="3596" max="3596" width="14.54296875" style="15" bestFit="1" customWidth="1"/>
    <col min="3597" max="3597" width="7.54296875" style="15" bestFit="1" customWidth="1"/>
    <col min="3598" max="3598" width="8.54296875" style="15" bestFit="1"/>
    <col min="3599" max="3599" width="7.26953125" style="15" customWidth="1"/>
    <col min="3600" max="3600" width="8.26953125" style="15" bestFit="1" customWidth="1"/>
    <col min="3601" max="3603" width="8.26953125" style="15" customWidth="1"/>
    <col min="3604" max="3604" width="8.54296875" style="15"/>
    <col min="3605" max="3605" width="15" style="15" customWidth="1"/>
    <col min="3606" max="3606" width="12.26953125" style="15" customWidth="1"/>
    <col min="3607" max="3607" width="11" style="15" customWidth="1"/>
    <col min="3608" max="3608" width="13" style="15" customWidth="1"/>
    <col min="3609" max="3612" width="8.54296875" style="15"/>
    <col min="3613" max="3613" width="11" style="15" customWidth="1"/>
    <col min="3614" max="3615" width="8.54296875" style="15"/>
    <col min="3616" max="3617" width="13" style="15" customWidth="1"/>
    <col min="3618" max="3618" width="15" style="15" customWidth="1"/>
    <col min="3619" max="3841" width="8.54296875" style="15"/>
    <col min="3842" max="3842" width="7.54296875" style="15" bestFit="1" customWidth="1"/>
    <col min="3843" max="3843" width="10" style="15" customWidth="1"/>
    <col min="3844" max="3844" width="12" style="15" bestFit="1" customWidth="1"/>
    <col min="3845" max="3845" width="16" style="15" customWidth="1"/>
    <col min="3846" max="3846" width="12" style="15" bestFit="1" customWidth="1"/>
    <col min="3847" max="3847" width="10" style="15" bestFit="1" customWidth="1"/>
    <col min="3848" max="3849" width="14.26953125" style="15" bestFit="1" customWidth="1"/>
    <col min="3850" max="3851" width="14.26953125" style="15" customWidth="1"/>
    <col min="3852" max="3852" width="14.54296875" style="15" bestFit="1" customWidth="1"/>
    <col min="3853" max="3853" width="7.54296875" style="15" bestFit="1" customWidth="1"/>
    <col min="3854" max="3854" width="8.54296875" style="15" bestFit="1"/>
    <col min="3855" max="3855" width="7.26953125" style="15" customWidth="1"/>
    <col min="3856" max="3856" width="8.26953125" style="15" bestFit="1" customWidth="1"/>
    <col min="3857" max="3859" width="8.26953125" style="15" customWidth="1"/>
    <col min="3860" max="3860" width="8.54296875" style="15"/>
    <col min="3861" max="3861" width="15" style="15" customWidth="1"/>
    <col min="3862" max="3862" width="12.26953125" style="15" customWidth="1"/>
    <col min="3863" max="3863" width="11" style="15" customWidth="1"/>
    <col min="3864" max="3864" width="13" style="15" customWidth="1"/>
    <col min="3865" max="3868" width="8.54296875" style="15"/>
    <col min="3869" max="3869" width="11" style="15" customWidth="1"/>
    <col min="3870" max="3871" width="8.54296875" style="15"/>
    <col min="3872" max="3873" width="13" style="15" customWidth="1"/>
    <col min="3874" max="3874" width="15" style="15" customWidth="1"/>
    <col min="3875" max="4097" width="8.54296875" style="15"/>
    <col min="4098" max="4098" width="7.54296875" style="15" bestFit="1" customWidth="1"/>
    <col min="4099" max="4099" width="10" style="15" customWidth="1"/>
    <col min="4100" max="4100" width="12" style="15" bestFit="1" customWidth="1"/>
    <col min="4101" max="4101" width="16" style="15" customWidth="1"/>
    <col min="4102" max="4102" width="12" style="15" bestFit="1" customWidth="1"/>
    <col min="4103" max="4103" width="10" style="15" bestFit="1" customWidth="1"/>
    <col min="4104" max="4105" width="14.26953125" style="15" bestFit="1" customWidth="1"/>
    <col min="4106" max="4107" width="14.26953125" style="15" customWidth="1"/>
    <col min="4108" max="4108" width="14.54296875" style="15" bestFit="1" customWidth="1"/>
    <col min="4109" max="4109" width="7.54296875" style="15" bestFit="1" customWidth="1"/>
    <col min="4110" max="4110" width="8.54296875" style="15" bestFit="1"/>
    <col min="4111" max="4111" width="7.26953125" style="15" customWidth="1"/>
    <col min="4112" max="4112" width="8.26953125" style="15" bestFit="1" customWidth="1"/>
    <col min="4113" max="4115" width="8.26953125" style="15" customWidth="1"/>
    <col min="4116" max="4116" width="8.54296875" style="15"/>
    <col min="4117" max="4117" width="15" style="15" customWidth="1"/>
    <col min="4118" max="4118" width="12.26953125" style="15" customWidth="1"/>
    <col min="4119" max="4119" width="11" style="15" customWidth="1"/>
    <col min="4120" max="4120" width="13" style="15" customWidth="1"/>
    <col min="4121" max="4124" width="8.54296875" style="15"/>
    <col min="4125" max="4125" width="11" style="15" customWidth="1"/>
    <col min="4126" max="4127" width="8.54296875" style="15"/>
    <col min="4128" max="4129" width="13" style="15" customWidth="1"/>
    <col min="4130" max="4130" width="15" style="15" customWidth="1"/>
    <col min="4131" max="4353" width="8.54296875" style="15"/>
    <col min="4354" max="4354" width="7.54296875" style="15" bestFit="1" customWidth="1"/>
    <col min="4355" max="4355" width="10" style="15" customWidth="1"/>
    <col min="4356" max="4356" width="12" style="15" bestFit="1" customWidth="1"/>
    <col min="4357" max="4357" width="16" style="15" customWidth="1"/>
    <col min="4358" max="4358" width="12" style="15" bestFit="1" customWidth="1"/>
    <col min="4359" max="4359" width="10" style="15" bestFit="1" customWidth="1"/>
    <col min="4360" max="4361" width="14.26953125" style="15" bestFit="1" customWidth="1"/>
    <col min="4362" max="4363" width="14.26953125" style="15" customWidth="1"/>
    <col min="4364" max="4364" width="14.54296875" style="15" bestFit="1" customWidth="1"/>
    <col min="4365" max="4365" width="7.54296875" style="15" bestFit="1" customWidth="1"/>
    <col min="4366" max="4366" width="8.54296875" style="15" bestFit="1"/>
    <col min="4367" max="4367" width="7.26953125" style="15" customWidth="1"/>
    <col min="4368" max="4368" width="8.26953125" style="15" bestFit="1" customWidth="1"/>
    <col min="4369" max="4371" width="8.26953125" style="15" customWidth="1"/>
    <col min="4372" max="4372" width="8.54296875" style="15"/>
    <col min="4373" max="4373" width="15" style="15" customWidth="1"/>
    <col min="4374" max="4374" width="12.26953125" style="15" customWidth="1"/>
    <col min="4375" max="4375" width="11" style="15" customWidth="1"/>
    <col min="4376" max="4376" width="13" style="15" customWidth="1"/>
    <col min="4377" max="4380" width="8.54296875" style="15"/>
    <col min="4381" max="4381" width="11" style="15" customWidth="1"/>
    <col min="4382" max="4383" width="8.54296875" style="15"/>
    <col min="4384" max="4385" width="13" style="15" customWidth="1"/>
    <col min="4386" max="4386" width="15" style="15" customWidth="1"/>
    <col min="4387" max="4609" width="8.54296875" style="15"/>
    <col min="4610" max="4610" width="7.54296875" style="15" bestFit="1" customWidth="1"/>
    <col min="4611" max="4611" width="10" style="15" customWidth="1"/>
    <col min="4612" max="4612" width="12" style="15" bestFit="1" customWidth="1"/>
    <col min="4613" max="4613" width="16" style="15" customWidth="1"/>
    <col min="4614" max="4614" width="12" style="15" bestFit="1" customWidth="1"/>
    <col min="4615" max="4615" width="10" style="15" bestFit="1" customWidth="1"/>
    <col min="4616" max="4617" width="14.26953125" style="15" bestFit="1" customWidth="1"/>
    <col min="4618" max="4619" width="14.26953125" style="15" customWidth="1"/>
    <col min="4620" max="4620" width="14.54296875" style="15" bestFit="1" customWidth="1"/>
    <col min="4621" max="4621" width="7.54296875" style="15" bestFit="1" customWidth="1"/>
    <col min="4622" max="4622" width="8.54296875" style="15" bestFit="1"/>
    <col min="4623" max="4623" width="7.26953125" style="15" customWidth="1"/>
    <col min="4624" max="4624" width="8.26953125" style="15" bestFit="1" customWidth="1"/>
    <col min="4625" max="4627" width="8.26953125" style="15" customWidth="1"/>
    <col min="4628" max="4628" width="8.54296875" style="15"/>
    <col min="4629" max="4629" width="15" style="15" customWidth="1"/>
    <col min="4630" max="4630" width="12.26953125" style="15" customWidth="1"/>
    <col min="4631" max="4631" width="11" style="15" customWidth="1"/>
    <col min="4632" max="4632" width="13" style="15" customWidth="1"/>
    <col min="4633" max="4636" width="8.54296875" style="15"/>
    <col min="4637" max="4637" width="11" style="15" customWidth="1"/>
    <col min="4638" max="4639" width="8.54296875" style="15"/>
    <col min="4640" max="4641" width="13" style="15" customWidth="1"/>
    <col min="4642" max="4642" width="15" style="15" customWidth="1"/>
    <col min="4643" max="4865" width="8.54296875" style="15"/>
    <col min="4866" max="4866" width="7.54296875" style="15" bestFit="1" customWidth="1"/>
    <col min="4867" max="4867" width="10" style="15" customWidth="1"/>
    <col min="4868" max="4868" width="12" style="15" bestFit="1" customWidth="1"/>
    <col min="4869" max="4869" width="16" style="15" customWidth="1"/>
    <col min="4870" max="4870" width="12" style="15" bestFit="1" customWidth="1"/>
    <col min="4871" max="4871" width="10" style="15" bestFit="1" customWidth="1"/>
    <col min="4872" max="4873" width="14.26953125" style="15" bestFit="1" customWidth="1"/>
    <col min="4874" max="4875" width="14.26953125" style="15" customWidth="1"/>
    <col min="4876" max="4876" width="14.54296875" style="15" bestFit="1" customWidth="1"/>
    <col min="4877" max="4877" width="7.54296875" style="15" bestFit="1" customWidth="1"/>
    <col min="4878" max="4878" width="8.54296875" style="15" bestFit="1"/>
    <col min="4879" max="4879" width="7.26953125" style="15" customWidth="1"/>
    <col min="4880" max="4880" width="8.26953125" style="15" bestFit="1" customWidth="1"/>
    <col min="4881" max="4883" width="8.26953125" style="15" customWidth="1"/>
    <col min="4884" max="4884" width="8.54296875" style="15"/>
    <col min="4885" max="4885" width="15" style="15" customWidth="1"/>
    <col min="4886" max="4886" width="12.26953125" style="15" customWidth="1"/>
    <col min="4887" max="4887" width="11" style="15" customWidth="1"/>
    <col min="4888" max="4888" width="13" style="15" customWidth="1"/>
    <col min="4889" max="4892" width="8.54296875" style="15"/>
    <col min="4893" max="4893" width="11" style="15" customWidth="1"/>
    <col min="4894" max="4895" width="8.54296875" style="15"/>
    <col min="4896" max="4897" width="13" style="15" customWidth="1"/>
    <col min="4898" max="4898" width="15" style="15" customWidth="1"/>
    <col min="4899" max="5121" width="8.54296875" style="15"/>
    <col min="5122" max="5122" width="7.54296875" style="15" bestFit="1" customWidth="1"/>
    <col min="5123" max="5123" width="10" style="15" customWidth="1"/>
    <col min="5124" max="5124" width="12" style="15" bestFit="1" customWidth="1"/>
    <col min="5125" max="5125" width="16" style="15" customWidth="1"/>
    <col min="5126" max="5126" width="12" style="15" bestFit="1" customWidth="1"/>
    <col min="5127" max="5127" width="10" style="15" bestFit="1" customWidth="1"/>
    <col min="5128" max="5129" width="14.26953125" style="15" bestFit="1" customWidth="1"/>
    <col min="5130" max="5131" width="14.26953125" style="15" customWidth="1"/>
    <col min="5132" max="5132" width="14.54296875" style="15" bestFit="1" customWidth="1"/>
    <col min="5133" max="5133" width="7.54296875" style="15" bestFit="1" customWidth="1"/>
    <col min="5134" max="5134" width="8.54296875" style="15" bestFit="1"/>
    <col min="5135" max="5135" width="7.26953125" style="15" customWidth="1"/>
    <col min="5136" max="5136" width="8.26953125" style="15" bestFit="1" customWidth="1"/>
    <col min="5137" max="5139" width="8.26953125" style="15" customWidth="1"/>
    <col min="5140" max="5140" width="8.54296875" style="15"/>
    <col min="5141" max="5141" width="15" style="15" customWidth="1"/>
    <col min="5142" max="5142" width="12.26953125" style="15" customWidth="1"/>
    <col min="5143" max="5143" width="11" style="15" customWidth="1"/>
    <col min="5144" max="5144" width="13" style="15" customWidth="1"/>
    <col min="5145" max="5148" width="8.54296875" style="15"/>
    <col min="5149" max="5149" width="11" style="15" customWidth="1"/>
    <col min="5150" max="5151" width="8.54296875" style="15"/>
    <col min="5152" max="5153" width="13" style="15" customWidth="1"/>
    <col min="5154" max="5154" width="15" style="15" customWidth="1"/>
    <col min="5155" max="5377" width="8.54296875" style="15"/>
    <col min="5378" max="5378" width="7.54296875" style="15" bestFit="1" customWidth="1"/>
    <col min="5379" max="5379" width="10" style="15" customWidth="1"/>
    <col min="5380" max="5380" width="12" style="15" bestFit="1" customWidth="1"/>
    <col min="5381" max="5381" width="16" style="15" customWidth="1"/>
    <col min="5382" max="5382" width="12" style="15" bestFit="1" customWidth="1"/>
    <col min="5383" max="5383" width="10" style="15" bestFit="1" customWidth="1"/>
    <col min="5384" max="5385" width="14.26953125" style="15" bestFit="1" customWidth="1"/>
    <col min="5386" max="5387" width="14.26953125" style="15" customWidth="1"/>
    <col min="5388" max="5388" width="14.54296875" style="15" bestFit="1" customWidth="1"/>
    <col min="5389" max="5389" width="7.54296875" style="15" bestFit="1" customWidth="1"/>
    <col min="5390" max="5390" width="8.54296875" style="15" bestFit="1"/>
    <col min="5391" max="5391" width="7.26953125" style="15" customWidth="1"/>
    <col min="5392" max="5392" width="8.26953125" style="15" bestFit="1" customWidth="1"/>
    <col min="5393" max="5395" width="8.26953125" style="15" customWidth="1"/>
    <col min="5396" max="5396" width="8.54296875" style="15"/>
    <col min="5397" max="5397" width="15" style="15" customWidth="1"/>
    <col min="5398" max="5398" width="12.26953125" style="15" customWidth="1"/>
    <col min="5399" max="5399" width="11" style="15" customWidth="1"/>
    <col min="5400" max="5400" width="13" style="15" customWidth="1"/>
    <col min="5401" max="5404" width="8.54296875" style="15"/>
    <col min="5405" max="5405" width="11" style="15" customWidth="1"/>
    <col min="5406" max="5407" width="8.54296875" style="15"/>
    <col min="5408" max="5409" width="13" style="15" customWidth="1"/>
    <col min="5410" max="5410" width="15" style="15" customWidth="1"/>
    <col min="5411" max="5633" width="8.54296875" style="15"/>
    <col min="5634" max="5634" width="7.54296875" style="15" bestFit="1" customWidth="1"/>
    <col min="5635" max="5635" width="10" style="15" customWidth="1"/>
    <col min="5636" max="5636" width="12" style="15" bestFit="1" customWidth="1"/>
    <col min="5637" max="5637" width="16" style="15" customWidth="1"/>
    <col min="5638" max="5638" width="12" style="15" bestFit="1" customWidth="1"/>
    <col min="5639" max="5639" width="10" style="15" bestFit="1" customWidth="1"/>
    <col min="5640" max="5641" width="14.26953125" style="15" bestFit="1" customWidth="1"/>
    <col min="5642" max="5643" width="14.26953125" style="15" customWidth="1"/>
    <col min="5644" max="5644" width="14.54296875" style="15" bestFit="1" customWidth="1"/>
    <col min="5645" max="5645" width="7.54296875" style="15" bestFit="1" customWidth="1"/>
    <col min="5646" max="5646" width="8.54296875" style="15" bestFit="1"/>
    <col min="5647" max="5647" width="7.26953125" style="15" customWidth="1"/>
    <col min="5648" max="5648" width="8.26953125" style="15" bestFit="1" customWidth="1"/>
    <col min="5649" max="5651" width="8.26953125" style="15" customWidth="1"/>
    <col min="5652" max="5652" width="8.54296875" style="15"/>
    <col min="5653" max="5653" width="15" style="15" customWidth="1"/>
    <col min="5654" max="5654" width="12.26953125" style="15" customWidth="1"/>
    <col min="5655" max="5655" width="11" style="15" customWidth="1"/>
    <col min="5656" max="5656" width="13" style="15" customWidth="1"/>
    <col min="5657" max="5660" width="8.54296875" style="15"/>
    <col min="5661" max="5661" width="11" style="15" customWidth="1"/>
    <col min="5662" max="5663" width="8.54296875" style="15"/>
    <col min="5664" max="5665" width="13" style="15" customWidth="1"/>
    <col min="5666" max="5666" width="15" style="15" customWidth="1"/>
    <col min="5667" max="5889" width="8.54296875" style="15"/>
    <col min="5890" max="5890" width="7.54296875" style="15" bestFit="1" customWidth="1"/>
    <col min="5891" max="5891" width="10" style="15" customWidth="1"/>
    <col min="5892" max="5892" width="12" style="15" bestFit="1" customWidth="1"/>
    <col min="5893" max="5893" width="16" style="15" customWidth="1"/>
    <col min="5894" max="5894" width="12" style="15" bestFit="1" customWidth="1"/>
    <col min="5895" max="5895" width="10" style="15" bestFit="1" customWidth="1"/>
    <col min="5896" max="5897" width="14.26953125" style="15" bestFit="1" customWidth="1"/>
    <col min="5898" max="5899" width="14.26953125" style="15" customWidth="1"/>
    <col min="5900" max="5900" width="14.54296875" style="15" bestFit="1" customWidth="1"/>
    <col min="5901" max="5901" width="7.54296875" style="15" bestFit="1" customWidth="1"/>
    <col min="5902" max="5902" width="8.54296875" style="15" bestFit="1"/>
    <col min="5903" max="5903" width="7.26953125" style="15" customWidth="1"/>
    <col min="5904" max="5904" width="8.26953125" style="15" bestFit="1" customWidth="1"/>
    <col min="5905" max="5907" width="8.26953125" style="15" customWidth="1"/>
    <col min="5908" max="5908" width="8.54296875" style="15"/>
    <col min="5909" max="5909" width="15" style="15" customWidth="1"/>
    <col min="5910" max="5910" width="12.26953125" style="15" customWidth="1"/>
    <col min="5911" max="5911" width="11" style="15" customWidth="1"/>
    <col min="5912" max="5912" width="13" style="15" customWidth="1"/>
    <col min="5913" max="5916" width="8.54296875" style="15"/>
    <col min="5917" max="5917" width="11" style="15" customWidth="1"/>
    <col min="5918" max="5919" width="8.54296875" style="15"/>
    <col min="5920" max="5921" width="13" style="15" customWidth="1"/>
    <col min="5922" max="5922" width="15" style="15" customWidth="1"/>
    <col min="5923" max="6145" width="8.54296875" style="15"/>
    <col min="6146" max="6146" width="7.54296875" style="15" bestFit="1" customWidth="1"/>
    <col min="6147" max="6147" width="10" style="15" customWidth="1"/>
    <col min="6148" max="6148" width="12" style="15" bestFit="1" customWidth="1"/>
    <col min="6149" max="6149" width="16" style="15" customWidth="1"/>
    <col min="6150" max="6150" width="12" style="15" bestFit="1" customWidth="1"/>
    <col min="6151" max="6151" width="10" style="15" bestFit="1" customWidth="1"/>
    <col min="6152" max="6153" width="14.26953125" style="15" bestFit="1" customWidth="1"/>
    <col min="6154" max="6155" width="14.26953125" style="15" customWidth="1"/>
    <col min="6156" max="6156" width="14.54296875" style="15" bestFit="1" customWidth="1"/>
    <col min="6157" max="6157" width="7.54296875" style="15" bestFit="1" customWidth="1"/>
    <col min="6158" max="6158" width="8.54296875" style="15" bestFit="1"/>
    <col min="6159" max="6159" width="7.26953125" style="15" customWidth="1"/>
    <col min="6160" max="6160" width="8.26953125" style="15" bestFit="1" customWidth="1"/>
    <col min="6161" max="6163" width="8.26953125" style="15" customWidth="1"/>
    <col min="6164" max="6164" width="8.54296875" style="15"/>
    <col min="6165" max="6165" width="15" style="15" customWidth="1"/>
    <col min="6166" max="6166" width="12.26953125" style="15" customWidth="1"/>
    <col min="6167" max="6167" width="11" style="15" customWidth="1"/>
    <col min="6168" max="6168" width="13" style="15" customWidth="1"/>
    <col min="6169" max="6172" width="8.54296875" style="15"/>
    <col min="6173" max="6173" width="11" style="15" customWidth="1"/>
    <col min="6174" max="6175" width="8.54296875" style="15"/>
    <col min="6176" max="6177" width="13" style="15" customWidth="1"/>
    <col min="6178" max="6178" width="15" style="15" customWidth="1"/>
    <col min="6179" max="6401" width="8.54296875" style="15"/>
    <col min="6402" max="6402" width="7.54296875" style="15" bestFit="1" customWidth="1"/>
    <col min="6403" max="6403" width="10" style="15" customWidth="1"/>
    <col min="6404" max="6404" width="12" style="15" bestFit="1" customWidth="1"/>
    <col min="6405" max="6405" width="16" style="15" customWidth="1"/>
    <col min="6406" max="6406" width="12" style="15" bestFit="1" customWidth="1"/>
    <col min="6407" max="6407" width="10" style="15" bestFit="1" customWidth="1"/>
    <col min="6408" max="6409" width="14.26953125" style="15" bestFit="1" customWidth="1"/>
    <col min="6410" max="6411" width="14.26953125" style="15" customWidth="1"/>
    <col min="6412" max="6412" width="14.54296875" style="15" bestFit="1" customWidth="1"/>
    <col min="6413" max="6413" width="7.54296875" style="15" bestFit="1" customWidth="1"/>
    <col min="6414" max="6414" width="8.54296875" style="15" bestFit="1"/>
    <col min="6415" max="6415" width="7.26953125" style="15" customWidth="1"/>
    <col min="6416" max="6416" width="8.26953125" style="15" bestFit="1" customWidth="1"/>
    <col min="6417" max="6419" width="8.26953125" style="15" customWidth="1"/>
    <col min="6420" max="6420" width="8.54296875" style="15"/>
    <col min="6421" max="6421" width="15" style="15" customWidth="1"/>
    <col min="6422" max="6422" width="12.26953125" style="15" customWidth="1"/>
    <col min="6423" max="6423" width="11" style="15" customWidth="1"/>
    <col min="6424" max="6424" width="13" style="15" customWidth="1"/>
    <col min="6425" max="6428" width="8.54296875" style="15"/>
    <col min="6429" max="6429" width="11" style="15" customWidth="1"/>
    <col min="6430" max="6431" width="8.54296875" style="15"/>
    <col min="6432" max="6433" width="13" style="15" customWidth="1"/>
    <col min="6434" max="6434" width="15" style="15" customWidth="1"/>
    <col min="6435" max="6657" width="8.54296875" style="15"/>
    <col min="6658" max="6658" width="7.54296875" style="15" bestFit="1" customWidth="1"/>
    <col min="6659" max="6659" width="10" style="15" customWidth="1"/>
    <col min="6660" max="6660" width="12" style="15" bestFit="1" customWidth="1"/>
    <col min="6661" max="6661" width="16" style="15" customWidth="1"/>
    <col min="6662" max="6662" width="12" style="15" bestFit="1" customWidth="1"/>
    <col min="6663" max="6663" width="10" style="15" bestFit="1" customWidth="1"/>
    <col min="6664" max="6665" width="14.26953125" style="15" bestFit="1" customWidth="1"/>
    <col min="6666" max="6667" width="14.26953125" style="15" customWidth="1"/>
    <col min="6668" max="6668" width="14.54296875" style="15" bestFit="1" customWidth="1"/>
    <col min="6669" max="6669" width="7.54296875" style="15" bestFit="1" customWidth="1"/>
    <col min="6670" max="6670" width="8.54296875" style="15" bestFit="1"/>
    <col min="6671" max="6671" width="7.26953125" style="15" customWidth="1"/>
    <col min="6672" max="6672" width="8.26953125" style="15" bestFit="1" customWidth="1"/>
    <col min="6673" max="6675" width="8.26953125" style="15" customWidth="1"/>
    <col min="6676" max="6676" width="8.54296875" style="15"/>
    <col min="6677" max="6677" width="15" style="15" customWidth="1"/>
    <col min="6678" max="6678" width="12.26953125" style="15" customWidth="1"/>
    <col min="6679" max="6679" width="11" style="15" customWidth="1"/>
    <col min="6680" max="6680" width="13" style="15" customWidth="1"/>
    <col min="6681" max="6684" width="8.54296875" style="15"/>
    <col min="6685" max="6685" width="11" style="15" customWidth="1"/>
    <col min="6686" max="6687" width="8.54296875" style="15"/>
    <col min="6688" max="6689" width="13" style="15" customWidth="1"/>
    <col min="6690" max="6690" width="15" style="15" customWidth="1"/>
    <col min="6691" max="6913" width="8.54296875" style="15"/>
    <col min="6914" max="6914" width="7.54296875" style="15" bestFit="1" customWidth="1"/>
    <col min="6915" max="6915" width="10" style="15" customWidth="1"/>
    <col min="6916" max="6916" width="12" style="15" bestFit="1" customWidth="1"/>
    <col min="6917" max="6917" width="16" style="15" customWidth="1"/>
    <col min="6918" max="6918" width="12" style="15" bestFit="1" customWidth="1"/>
    <col min="6919" max="6919" width="10" style="15" bestFit="1" customWidth="1"/>
    <col min="6920" max="6921" width="14.26953125" style="15" bestFit="1" customWidth="1"/>
    <col min="6922" max="6923" width="14.26953125" style="15" customWidth="1"/>
    <col min="6924" max="6924" width="14.54296875" style="15" bestFit="1" customWidth="1"/>
    <col min="6925" max="6925" width="7.54296875" style="15" bestFit="1" customWidth="1"/>
    <col min="6926" max="6926" width="8.54296875" style="15" bestFit="1"/>
    <col min="6927" max="6927" width="7.26953125" style="15" customWidth="1"/>
    <col min="6928" max="6928" width="8.26953125" style="15" bestFit="1" customWidth="1"/>
    <col min="6929" max="6931" width="8.26953125" style="15" customWidth="1"/>
    <col min="6932" max="6932" width="8.54296875" style="15"/>
    <col min="6933" max="6933" width="15" style="15" customWidth="1"/>
    <col min="6934" max="6934" width="12.26953125" style="15" customWidth="1"/>
    <col min="6935" max="6935" width="11" style="15" customWidth="1"/>
    <col min="6936" max="6936" width="13" style="15" customWidth="1"/>
    <col min="6937" max="6940" width="8.54296875" style="15"/>
    <col min="6941" max="6941" width="11" style="15" customWidth="1"/>
    <col min="6942" max="6943" width="8.54296875" style="15"/>
    <col min="6944" max="6945" width="13" style="15" customWidth="1"/>
    <col min="6946" max="6946" width="15" style="15" customWidth="1"/>
    <col min="6947" max="7169" width="8.54296875" style="15"/>
    <col min="7170" max="7170" width="7.54296875" style="15" bestFit="1" customWidth="1"/>
    <col min="7171" max="7171" width="10" style="15" customWidth="1"/>
    <col min="7172" max="7172" width="12" style="15" bestFit="1" customWidth="1"/>
    <col min="7173" max="7173" width="16" style="15" customWidth="1"/>
    <col min="7174" max="7174" width="12" style="15" bestFit="1" customWidth="1"/>
    <col min="7175" max="7175" width="10" style="15" bestFit="1" customWidth="1"/>
    <col min="7176" max="7177" width="14.26953125" style="15" bestFit="1" customWidth="1"/>
    <col min="7178" max="7179" width="14.26953125" style="15" customWidth="1"/>
    <col min="7180" max="7180" width="14.54296875" style="15" bestFit="1" customWidth="1"/>
    <col min="7181" max="7181" width="7.54296875" style="15" bestFit="1" customWidth="1"/>
    <col min="7182" max="7182" width="8.54296875" style="15" bestFit="1"/>
    <col min="7183" max="7183" width="7.26953125" style="15" customWidth="1"/>
    <col min="7184" max="7184" width="8.26953125" style="15" bestFit="1" customWidth="1"/>
    <col min="7185" max="7187" width="8.26953125" style="15" customWidth="1"/>
    <col min="7188" max="7188" width="8.54296875" style="15"/>
    <col min="7189" max="7189" width="15" style="15" customWidth="1"/>
    <col min="7190" max="7190" width="12.26953125" style="15" customWidth="1"/>
    <col min="7191" max="7191" width="11" style="15" customWidth="1"/>
    <col min="7192" max="7192" width="13" style="15" customWidth="1"/>
    <col min="7193" max="7196" width="8.54296875" style="15"/>
    <col min="7197" max="7197" width="11" style="15" customWidth="1"/>
    <col min="7198" max="7199" width="8.54296875" style="15"/>
    <col min="7200" max="7201" width="13" style="15" customWidth="1"/>
    <col min="7202" max="7202" width="15" style="15" customWidth="1"/>
    <col min="7203" max="7425" width="8.54296875" style="15"/>
    <col min="7426" max="7426" width="7.54296875" style="15" bestFit="1" customWidth="1"/>
    <col min="7427" max="7427" width="10" style="15" customWidth="1"/>
    <col min="7428" max="7428" width="12" style="15" bestFit="1" customWidth="1"/>
    <col min="7429" max="7429" width="16" style="15" customWidth="1"/>
    <col min="7430" max="7430" width="12" style="15" bestFit="1" customWidth="1"/>
    <col min="7431" max="7431" width="10" style="15" bestFit="1" customWidth="1"/>
    <col min="7432" max="7433" width="14.26953125" style="15" bestFit="1" customWidth="1"/>
    <col min="7434" max="7435" width="14.26953125" style="15" customWidth="1"/>
    <col min="7436" max="7436" width="14.54296875" style="15" bestFit="1" customWidth="1"/>
    <col min="7437" max="7437" width="7.54296875" style="15" bestFit="1" customWidth="1"/>
    <col min="7438" max="7438" width="8.54296875" style="15" bestFit="1"/>
    <col min="7439" max="7439" width="7.26953125" style="15" customWidth="1"/>
    <col min="7440" max="7440" width="8.26953125" style="15" bestFit="1" customWidth="1"/>
    <col min="7441" max="7443" width="8.26953125" style="15" customWidth="1"/>
    <col min="7444" max="7444" width="8.54296875" style="15"/>
    <col min="7445" max="7445" width="15" style="15" customWidth="1"/>
    <col min="7446" max="7446" width="12.26953125" style="15" customWidth="1"/>
    <col min="7447" max="7447" width="11" style="15" customWidth="1"/>
    <col min="7448" max="7448" width="13" style="15" customWidth="1"/>
    <col min="7449" max="7452" width="8.54296875" style="15"/>
    <col min="7453" max="7453" width="11" style="15" customWidth="1"/>
    <col min="7454" max="7455" width="8.54296875" style="15"/>
    <col min="7456" max="7457" width="13" style="15" customWidth="1"/>
    <col min="7458" max="7458" width="15" style="15" customWidth="1"/>
    <col min="7459" max="7681" width="8.54296875" style="15"/>
    <col min="7682" max="7682" width="7.54296875" style="15" bestFit="1" customWidth="1"/>
    <col min="7683" max="7683" width="10" style="15" customWidth="1"/>
    <col min="7684" max="7684" width="12" style="15" bestFit="1" customWidth="1"/>
    <col min="7685" max="7685" width="16" style="15" customWidth="1"/>
    <col min="7686" max="7686" width="12" style="15" bestFit="1" customWidth="1"/>
    <col min="7687" max="7687" width="10" style="15" bestFit="1" customWidth="1"/>
    <col min="7688" max="7689" width="14.26953125" style="15" bestFit="1" customWidth="1"/>
    <col min="7690" max="7691" width="14.26953125" style="15" customWidth="1"/>
    <col min="7692" max="7692" width="14.54296875" style="15" bestFit="1" customWidth="1"/>
    <col min="7693" max="7693" width="7.54296875" style="15" bestFit="1" customWidth="1"/>
    <col min="7694" max="7694" width="8.54296875" style="15" bestFit="1"/>
    <col min="7695" max="7695" width="7.26953125" style="15" customWidth="1"/>
    <col min="7696" max="7696" width="8.26953125" style="15" bestFit="1" customWidth="1"/>
    <col min="7697" max="7699" width="8.26953125" style="15" customWidth="1"/>
    <col min="7700" max="7700" width="8.54296875" style="15"/>
    <col min="7701" max="7701" width="15" style="15" customWidth="1"/>
    <col min="7702" max="7702" width="12.26953125" style="15" customWidth="1"/>
    <col min="7703" max="7703" width="11" style="15" customWidth="1"/>
    <col min="7704" max="7704" width="13" style="15" customWidth="1"/>
    <col min="7705" max="7708" width="8.54296875" style="15"/>
    <col min="7709" max="7709" width="11" style="15" customWidth="1"/>
    <col min="7710" max="7711" width="8.54296875" style="15"/>
    <col min="7712" max="7713" width="13" style="15" customWidth="1"/>
    <col min="7714" max="7714" width="15" style="15" customWidth="1"/>
    <col min="7715" max="7937" width="8.54296875" style="15"/>
    <col min="7938" max="7938" width="7.54296875" style="15" bestFit="1" customWidth="1"/>
    <col min="7939" max="7939" width="10" style="15" customWidth="1"/>
    <col min="7940" max="7940" width="12" style="15" bestFit="1" customWidth="1"/>
    <col min="7941" max="7941" width="16" style="15" customWidth="1"/>
    <col min="7942" max="7942" width="12" style="15" bestFit="1" customWidth="1"/>
    <col min="7943" max="7943" width="10" style="15" bestFit="1" customWidth="1"/>
    <col min="7944" max="7945" width="14.26953125" style="15" bestFit="1" customWidth="1"/>
    <col min="7946" max="7947" width="14.26953125" style="15" customWidth="1"/>
    <col min="7948" max="7948" width="14.54296875" style="15" bestFit="1" customWidth="1"/>
    <col min="7949" max="7949" width="7.54296875" style="15" bestFit="1" customWidth="1"/>
    <col min="7950" max="7950" width="8.54296875" style="15" bestFit="1"/>
    <col min="7951" max="7951" width="7.26953125" style="15" customWidth="1"/>
    <col min="7952" max="7952" width="8.26953125" style="15" bestFit="1" customWidth="1"/>
    <col min="7953" max="7955" width="8.26953125" style="15" customWidth="1"/>
    <col min="7956" max="7956" width="8.54296875" style="15"/>
    <col min="7957" max="7957" width="15" style="15" customWidth="1"/>
    <col min="7958" max="7958" width="12.26953125" style="15" customWidth="1"/>
    <col min="7959" max="7959" width="11" style="15" customWidth="1"/>
    <col min="7960" max="7960" width="13" style="15" customWidth="1"/>
    <col min="7961" max="7964" width="8.54296875" style="15"/>
    <col min="7965" max="7965" width="11" style="15" customWidth="1"/>
    <col min="7966" max="7967" width="8.54296875" style="15"/>
    <col min="7968" max="7969" width="13" style="15" customWidth="1"/>
    <col min="7970" max="7970" width="15" style="15" customWidth="1"/>
    <col min="7971" max="8193" width="8.54296875" style="15"/>
    <col min="8194" max="8194" width="7.54296875" style="15" bestFit="1" customWidth="1"/>
    <col min="8195" max="8195" width="10" style="15" customWidth="1"/>
    <col min="8196" max="8196" width="12" style="15" bestFit="1" customWidth="1"/>
    <col min="8197" max="8197" width="16" style="15" customWidth="1"/>
    <col min="8198" max="8198" width="12" style="15" bestFit="1" customWidth="1"/>
    <col min="8199" max="8199" width="10" style="15" bestFit="1" customWidth="1"/>
    <col min="8200" max="8201" width="14.26953125" style="15" bestFit="1" customWidth="1"/>
    <col min="8202" max="8203" width="14.26953125" style="15" customWidth="1"/>
    <col min="8204" max="8204" width="14.54296875" style="15" bestFit="1" customWidth="1"/>
    <col min="8205" max="8205" width="7.54296875" style="15" bestFit="1" customWidth="1"/>
    <col min="8206" max="8206" width="8.54296875" style="15" bestFit="1"/>
    <col min="8207" max="8207" width="7.26953125" style="15" customWidth="1"/>
    <col min="8208" max="8208" width="8.26953125" style="15" bestFit="1" customWidth="1"/>
    <col min="8209" max="8211" width="8.26953125" style="15" customWidth="1"/>
    <col min="8212" max="8212" width="8.54296875" style="15"/>
    <col min="8213" max="8213" width="15" style="15" customWidth="1"/>
    <col min="8214" max="8214" width="12.26953125" style="15" customWidth="1"/>
    <col min="8215" max="8215" width="11" style="15" customWidth="1"/>
    <col min="8216" max="8216" width="13" style="15" customWidth="1"/>
    <col min="8217" max="8220" width="8.54296875" style="15"/>
    <col min="8221" max="8221" width="11" style="15" customWidth="1"/>
    <col min="8222" max="8223" width="8.54296875" style="15"/>
    <col min="8224" max="8225" width="13" style="15" customWidth="1"/>
    <col min="8226" max="8226" width="15" style="15" customWidth="1"/>
    <col min="8227" max="8449" width="8.54296875" style="15"/>
    <col min="8450" max="8450" width="7.54296875" style="15" bestFit="1" customWidth="1"/>
    <col min="8451" max="8451" width="10" style="15" customWidth="1"/>
    <col min="8452" max="8452" width="12" style="15" bestFit="1" customWidth="1"/>
    <col min="8453" max="8453" width="16" style="15" customWidth="1"/>
    <col min="8454" max="8454" width="12" style="15" bestFit="1" customWidth="1"/>
    <col min="8455" max="8455" width="10" style="15" bestFit="1" customWidth="1"/>
    <col min="8456" max="8457" width="14.26953125" style="15" bestFit="1" customWidth="1"/>
    <col min="8458" max="8459" width="14.26953125" style="15" customWidth="1"/>
    <col min="8460" max="8460" width="14.54296875" style="15" bestFit="1" customWidth="1"/>
    <col min="8461" max="8461" width="7.54296875" style="15" bestFit="1" customWidth="1"/>
    <col min="8462" max="8462" width="8.54296875" style="15" bestFit="1"/>
    <col min="8463" max="8463" width="7.26953125" style="15" customWidth="1"/>
    <col min="8464" max="8464" width="8.26953125" style="15" bestFit="1" customWidth="1"/>
    <col min="8465" max="8467" width="8.26953125" style="15" customWidth="1"/>
    <col min="8468" max="8468" width="8.54296875" style="15"/>
    <col min="8469" max="8469" width="15" style="15" customWidth="1"/>
    <col min="8470" max="8470" width="12.26953125" style="15" customWidth="1"/>
    <col min="8471" max="8471" width="11" style="15" customWidth="1"/>
    <col min="8472" max="8472" width="13" style="15" customWidth="1"/>
    <col min="8473" max="8476" width="8.54296875" style="15"/>
    <col min="8477" max="8477" width="11" style="15" customWidth="1"/>
    <col min="8478" max="8479" width="8.54296875" style="15"/>
    <col min="8480" max="8481" width="13" style="15" customWidth="1"/>
    <col min="8482" max="8482" width="15" style="15" customWidth="1"/>
    <col min="8483" max="8705" width="8.54296875" style="15"/>
    <col min="8706" max="8706" width="7.54296875" style="15" bestFit="1" customWidth="1"/>
    <col min="8707" max="8707" width="10" style="15" customWidth="1"/>
    <col min="8708" max="8708" width="12" style="15" bestFit="1" customWidth="1"/>
    <col min="8709" max="8709" width="16" style="15" customWidth="1"/>
    <col min="8710" max="8710" width="12" style="15" bestFit="1" customWidth="1"/>
    <col min="8711" max="8711" width="10" style="15" bestFit="1" customWidth="1"/>
    <col min="8712" max="8713" width="14.26953125" style="15" bestFit="1" customWidth="1"/>
    <col min="8714" max="8715" width="14.26953125" style="15" customWidth="1"/>
    <col min="8716" max="8716" width="14.54296875" style="15" bestFit="1" customWidth="1"/>
    <col min="8717" max="8717" width="7.54296875" style="15" bestFit="1" customWidth="1"/>
    <col min="8718" max="8718" width="8.54296875" style="15" bestFit="1"/>
    <col min="8719" max="8719" width="7.26953125" style="15" customWidth="1"/>
    <col min="8720" max="8720" width="8.26953125" style="15" bestFit="1" customWidth="1"/>
    <col min="8721" max="8723" width="8.26953125" style="15" customWidth="1"/>
    <col min="8724" max="8724" width="8.54296875" style="15"/>
    <col min="8725" max="8725" width="15" style="15" customWidth="1"/>
    <col min="8726" max="8726" width="12.26953125" style="15" customWidth="1"/>
    <col min="8727" max="8727" width="11" style="15" customWidth="1"/>
    <col min="8728" max="8728" width="13" style="15" customWidth="1"/>
    <col min="8729" max="8732" width="8.54296875" style="15"/>
    <col min="8733" max="8733" width="11" style="15" customWidth="1"/>
    <col min="8734" max="8735" width="8.54296875" style="15"/>
    <col min="8736" max="8737" width="13" style="15" customWidth="1"/>
    <col min="8738" max="8738" width="15" style="15" customWidth="1"/>
    <col min="8739" max="8961" width="8.54296875" style="15"/>
    <col min="8962" max="8962" width="7.54296875" style="15" bestFit="1" customWidth="1"/>
    <col min="8963" max="8963" width="10" style="15" customWidth="1"/>
    <col min="8964" max="8964" width="12" style="15" bestFit="1" customWidth="1"/>
    <col min="8965" max="8965" width="16" style="15" customWidth="1"/>
    <col min="8966" max="8966" width="12" style="15" bestFit="1" customWidth="1"/>
    <col min="8967" max="8967" width="10" style="15" bestFit="1" customWidth="1"/>
    <col min="8968" max="8969" width="14.26953125" style="15" bestFit="1" customWidth="1"/>
    <col min="8970" max="8971" width="14.26953125" style="15" customWidth="1"/>
    <col min="8972" max="8972" width="14.54296875" style="15" bestFit="1" customWidth="1"/>
    <col min="8973" max="8973" width="7.54296875" style="15" bestFit="1" customWidth="1"/>
    <col min="8974" max="8974" width="8.54296875" style="15" bestFit="1"/>
    <col min="8975" max="8975" width="7.26953125" style="15" customWidth="1"/>
    <col min="8976" max="8976" width="8.26953125" style="15" bestFit="1" customWidth="1"/>
    <col min="8977" max="8979" width="8.26953125" style="15" customWidth="1"/>
    <col min="8980" max="8980" width="8.54296875" style="15"/>
    <col min="8981" max="8981" width="15" style="15" customWidth="1"/>
    <col min="8982" max="8982" width="12.26953125" style="15" customWidth="1"/>
    <col min="8983" max="8983" width="11" style="15" customWidth="1"/>
    <col min="8984" max="8984" width="13" style="15" customWidth="1"/>
    <col min="8985" max="8988" width="8.54296875" style="15"/>
    <col min="8989" max="8989" width="11" style="15" customWidth="1"/>
    <col min="8990" max="8991" width="8.54296875" style="15"/>
    <col min="8992" max="8993" width="13" style="15" customWidth="1"/>
    <col min="8994" max="8994" width="15" style="15" customWidth="1"/>
    <col min="8995" max="9217" width="8.54296875" style="15"/>
    <col min="9218" max="9218" width="7.54296875" style="15" bestFit="1" customWidth="1"/>
    <col min="9219" max="9219" width="10" style="15" customWidth="1"/>
    <col min="9220" max="9220" width="12" style="15" bestFit="1" customWidth="1"/>
    <col min="9221" max="9221" width="16" style="15" customWidth="1"/>
    <col min="9222" max="9222" width="12" style="15" bestFit="1" customWidth="1"/>
    <col min="9223" max="9223" width="10" style="15" bestFit="1" customWidth="1"/>
    <col min="9224" max="9225" width="14.26953125" style="15" bestFit="1" customWidth="1"/>
    <col min="9226" max="9227" width="14.26953125" style="15" customWidth="1"/>
    <col min="9228" max="9228" width="14.54296875" style="15" bestFit="1" customWidth="1"/>
    <col min="9229" max="9229" width="7.54296875" style="15" bestFit="1" customWidth="1"/>
    <col min="9230" max="9230" width="8.54296875" style="15" bestFit="1"/>
    <col min="9231" max="9231" width="7.26953125" style="15" customWidth="1"/>
    <col min="9232" max="9232" width="8.26953125" style="15" bestFit="1" customWidth="1"/>
    <col min="9233" max="9235" width="8.26953125" style="15" customWidth="1"/>
    <col min="9236" max="9236" width="8.54296875" style="15"/>
    <col min="9237" max="9237" width="15" style="15" customWidth="1"/>
    <col min="9238" max="9238" width="12.26953125" style="15" customWidth="1"/>
    <col min="9239" max="9239" width="11" style="15" customWidth="1"/>
    <col min="9240" max="9240" width="13" style="15" customWidth="1"/>
    <col min="9241" max="9244" width="8.54296875" style="15"/>
    <col min="9245" max="9245" width="11" style="15" customWidth="1"/>
    <col min="9246" max="9247" width="8.54296875" style="15"/>
    <col min="9248" max="9249" width="13" style="15" customWidth="1"/>
    <col min="9250" max="9250" width="15" style="15" customWidth="1"/>
    <col min="9251" max="9473" width="8.54296875" style="15"/>
    <col min="9474" max="9474" width="7.54296875" style="15" bestFit="1" customWidth="1"/>
    <col min="9475" max="9475" width="10" style="15" customWidth="1"/>
    <col min="9476" max="9476" width="12" style="15" bestFit="1" customWidth="1"/>
    <col min="9477" max="9477" width="16" style="15" customWidth="1"/>
    <col min="9478" max="9478" width="12" style="15" bestFit="1" customWidth="1"/>
    <col min="9479" max="9479" width="10" style="15" bestFit="1" customWidth="1"/>
    <col min="9480" max="9481" width="14.26953125" style="15" bestFit="1" customWidth="1"/>
    <col min="9482" max="9483" width="14.26953125" style="15" customWidth="1"/>
    <col min="9484" max="9484" width="14.54296875" style="15" bestFit="1" customWidth="1"/>
    <col min="9485" max="9485" width="7.54296875" style="15" bestFit="1" customWidth="1"/>
    <col min="9486" max="9486" width="8.54296875" style="15" bestFit="1"/>
    <col min="9487" max="9487" width="7.26953125" style="15" customWidth="1"/>
    <col min="9488" max="9488" width="8.26953125" style="15" bestFit="1" customWidth="1"/>
    <col min="9489" max="9491" width="8.26953125" style="15" customWidth="1"/>
    <col min="9492" max="9492" width="8.54296875" style="15"/>
    <col min="9493" max="9493" width="15" style="15" customWidth="1"/>
    <col min="9494" max="9494" width="12.26953125" style="15" customWidth="1"/>
    <col min="9495" max="9495" width="11" style="15" customWidth="1"/>
    <col min="9496" max="9496" width="13" style="15" customWidth="1"/>
    <col min="9497" max="9500" width="8.54296875" style="15"/>
    <col min="9501" max="9501" width="11" style="15" customWidth="1"/>
    <col min="9502" max="9503" width="8.54296875" style="15"/>
    <col min="9504" max="9505" width="13" style="15" customWidth="1"/>
    <col min="9506" max="9506" width="15" style="15" customWidth="1"/>
    <col min="9507" max="9729" width="8.54296875" style="15"/>
    <col min="9730" max="9730" width="7.54296875" style="15" bestFit="1" customWidth="1"/>
    <col min="9731" max="9731" width="10" style="15" customWidth="1"/>
    <col min="9732" max="9732" width="12" style="15" bestFit="1" customWidth="1"/>
    <col min="9733" max="9733" width="16" style="15" customWidth="1"/>
    <col min="9734" max="9734" width="12" style="15" bestFit="1" customWidth="1"/>
    <col min="9735" max="9735" width="10" style="15" bestFit="1" customWidth="1"/>
    <col min="9736" max="9737" width="14.26953125" style="15" bestFit="1" customWidth="1"/>
    <col min="9738" max="9739" width="14.26953125" style="15" customWidth="1"/>
    <col min="9740" max="9740" width="14.54296875" style="15" bestFit="1" customWidth="1"/>
    <col min="9741" max="9741" width="7.54296875" style="15" bestFit="1" customWidth="1"/>
    <col min="9742" max="9742" width="8.54296875" style="15" bestFit="1"/>
    <col min="9743" max="9743" width="7.26953125" style="15" customWidth="1"/>
    <col min="9744" max="9744" width="8.26953125" style="15" bestFit="1" customWidth="1"/>
    <col min="9745" max="9747" width="8.26953125" style="15" customWidth="1"/>
    <col min="9748" max="9748" width="8.54296875" style="15"/>
    <col min="9749" max="9749" width="15" style="15" customWidth="1"/>
    <col min="9750" max="9750" width="12.26953125" style="15" customWidth="1"/>
    <col min="9751" max="9751" width="11" style="15" customWidth="1"/>
    <col min="9752" max="9752" width="13" style="15" customWidth="1"/>
    <col min="9753" max="9756" width="8.54296875" style="15"/>
    <col min="9757" max="9757" width="11" style="15" customWidth="1"/>
    <col min="9758" max="9759" width="8.54296875" style="15"/>
    <col min="9760" max="9761" width="13" style="15" customWidth="1"/>
    <col min="9762" max="9762" width="15" style="15" customWidth="1"/>
    <col min="9763" max="9985" width="8.54296875" style="15"/>
    <col min="9986" max="9986" width="7.54296875" style="15" bestFit="1" customWidth="1"/>
    <col min="9987" max="9987" width="10" style="15" customWidth="1"/>
    <col min="9988" max="9988" width="12" style="15" bestFit="1" customWidth="1"/>
    <col min="9989" max="9989" width="16" style="15" customWidth="1"/>
    <col min="9990" max="9990" width="12" style="15" bestFit="1" customWidth="1"/>
    <col min="9991" max="9991" width="10" style="15" bestFit="1" customWidth="1"/>
    <col min="9992" max="9993" width="14.26953125" style="15" bestFit="1" customWidth="1"/>
    <col min="9994" max="9995" width="14.26953125" style="15" customWidth="1"/>
    <col min="9996" max="9996" width="14.54296875" style="15" bestFit="1" customWidth="1"/>
    <col min="9997" max="9997" width="7.54296875" style="15" bestFit="1" customWidth="1"/>
    <col min="9998" max="9998" width="8.54296875" style="15" bestFit="1"/>
    <col min="9999" max="9999" width="7.26953125" style="15" customWidth="1"/>
    <col min="10000" max="10000" width="8.26953125" style="15" bestFit="1" customWidth="1"/>
    <col min="10001" max="10003" width="8.26953125" style="15" customWidth="1"/>
    <col min="10004" max="10004" width="8.54296875" style="15"/>
    <col min="10005" max="10005" width="15" style="15" customWidth="1"/>
    <col min="10006" max="10006" width="12.26953125" style="15" customWidth="1"/>
    <col min="10007" max="10007" width="11" style="15" customWidth="1"/>
    <col min="10008" max="10008" width="13" style="15" customWidth="1"/>
    <col min="10009" max="10012" width="8.54296875" style="15"/>
    <col min="10013" max="10013" width="11" style="15" customWidth="1"/>
    <col min="10014" max="10015" width="8.54296875" style="15"/>
    <col min="10016" max="10017" width="13" style="15" customWidth="1"/>
    <col min="10018" max="10018" width="15" style="15" customWidth="1"/>
    <col min="10019" max="10241" width="8.54296875" style="15"/>
    <col min="10242" max="10242" width="7.54296875" style="15" bestFit="1" customWidth="1"/>
    <col min="10243" max="10243" width="10" style="15" customWidth="1"/>
    <col min="10244" max="10244" width="12" style="15" bestFit="1" customWidth="1"/>
    <col min="10245" max="10245" width="16" style="15" customWidth="1"/>
    <col min="10246" max="10246" width="12" style="15" bestFit="1" customWidth="1"/>
    <col min="10247" max="10247" width="10" style="15" bestFit="1" customWidth="1"/>
    <col min="10248" max="10249" width="14.26953125" style="15" bestFit="1" customWidth="1"/>
    <col min="10250" max="10251" width="14.26953125" style="15" customWidth="1"/>
    <col min="10252" max="10252" width="14.54296875" style="15" bestFit="1" customWidth="1"/>
    <col min="10253" max="10253" width="7.54296875" style="15" bestFit="1" customWidth="1"/>
    <col min="10254" max="10254" width="8.54296875" style="15" bestFit="1"/>
    <col min="10255" max="10255" width="7.26953125" style="15" customWidth="1"/>
    <col min="10256" max="10256" width="8.26953125" style="15" bestFit="1" customWidth="1"/>
    <col min="10257" max="10259" width="8.26953125" style="15" customWidth="1"/>
    <col min="10260" max="10260" width="8.54296875" style="15"/>
    <col min="10261" max="10261" width="15" style="15" customWidth="1"/>
    <col min="10262" max="10262" width="12.26953125" style="15" customWidth="1"/>
    <col min="10263" max="10263" width="11" style="15" customWidth="1"/>
    <col min="10264" max="10264" width="13" style="15" customWidth="1"/>
    <col min="10265" max="10268" width="8.54296875" style="15"/>
    <col min="10269" max="10269" width="11" style="15" customWidth="1"/>
    <col min="10270" max="10271" width="8.54296875" style="15"/>
    <col min="10272" max="10273" width="13" style="15" customWidth="1"/>
    <col min="10274" max="10274" width="15" style="15" customWidth="1"/>
    <col min="10275" max="10497" width="8.54296875" style="15"/>
    <col min="10498" max="10498" width="7.54296875" style="15" bestFit="1" customWidth="1"/>
    <col min="10499" max="10499" width="10" style="15" customWidth="1"/>
    <col min="10500" max="10500" width="12" style="15" bestFit="1" customWidth="1"/>
    <col min="10501" max="10501" width="16" style="15" customWidth="1"/>
    <col min="10502" max="10502" width="12" style="15" bestFit="1" customWidth="1"/>
    <col min="10503" max="10503" width="10" style="15" bestFit="1" customWidth="1"/>
    <col min="10504" max="10505" width="14.26953125" style="15" bestFit="1" customWidth="1"/>
    <col min="10506" max="10507" width="14.26953125" style="15" customWidth="1"/>
    <col min="10508" max="10508" width="14.54296875" style="15" bestFit="1" customWidth="1"/>
    <col min="10509" max="10509" width="7.54296875" style="15" bestFit="1" customWidth="1"/>
    <col min="10510" max="10510" width="8.54296875" style="15" bestFit="1"/>
    <col min="10511" max="10511" width="7.26953125" style="15" customWidth="1"/>
    <col min="10512" max="10512" width="8.26953125" style="15" bestFit="1" customWidth="1"/>
    <col min="10513" max="10515" width="8.26953125" style="15" customWidth="1"/>
    <col min="10516" max="10516" width="8.54296875" style="15"/>
    <col min="10517" max="10517" width="15" style="15" customWidth="1"/>
    <col min="10518" max="10518" width="12.26953125" style="15" customWidth="1"/>
    <col min="10519" max="10519" width="11" style="15" customWidth="1"/>
    <col min="10520" max="10520" width="13" style="15" customWidth="1"/>
    <col min="10521" max="10524" width="8.54296875" style="15"/>
    <col min="10525" max="10525" width="11" style="15" customWidth="1"/>
    <col min="10526" max="10527" width="8.54296875" style="15"/>
    <col min="10528" max="10529" width="13" style="15" customWidth="1"/>
    <col min="10530" max="10530" width="15" style="15" customWidth="1"/>
    <col min="10531" max="10753" width="8.54296875" style="15"/>
    <col min="10754" max="10754" width="7.54296875" style="15" bestFit="1" customWidth="1"/>
    <col min="10755" max="10755" width="10" style="15" customWidth="1"/>
    <col min="10756" max="10756" width="12" style="15" bestFit="1" customWidth="1"/>
    <col min="10757" max="10757" width="16" style="15" customWidth="1"/>
    <col min="10758" max="10758" width="12" style="15" bestFit="1" customWidth="1"/>
    <col min="10759" max="10759" width="10" style="15" bestFit="1" customWidth="1"/>
    <col min="10760" max="10761" width="14.26953125" style="15" bestFit="1" customWidth="1"/>
    <col min="10762" max="10763" width="14.26953125" style="15" customWidth="1"/>
    <col min="10764" max="10764" width="14.54296875" style="15" bestFit="1" customWidth="1"/>
    <col min="10765" max="10765" width="7.54296875" style="15" bestFit="1" customWidth="1"/>
    <col min="10766" max="10766" width="8.54296875" style="15" bestFit="1"/>
    <col min="10767" max="10767" width="7.26953125" style="15" customWidth="1"/>
    <col min="10768" max="10768" width="8.26953125" style="15" bestFit="1" customWidth="1"/>
    <col min="10769" max="10771" width="8.26953125" style="15" customWidth="1"/>
    <col min="10772" max="10772" width="8.54296875" style="15"/>
    <col min="10773" max="10773" width="15" style="15" customWidth="1"/>
    <col min="10774" max="10774" width="12.26953125" style="15" customWidth="1"/>
    <col min="10775" max="10775" width="11" style="15" customWidth="1"/>
    <col min="10776" max="10776" width="13" style="15" customWidth="1"/>
    <col min="10777" max="10780" width="8.54296875" style="15"/>
    <col min="10781" max="10781" width="11" style="15" customWidth="1"/>
    <col min="10782" max="10783" width="8.54296875" style="15"/>
    <col min="10784" max="10785" width="13" style="15" customWidth="1"/>
    <col min="10786" max="10786" width="15" style="15" customWidth="1"/>
    <col min="10787" max="11009" width="8.54296875" style="15"/>
    <col min="11010" max="11010" width="7.54296875" style="15" bestFit="1" customWidth="1"/>
    <col min="11011" max="11011" width="10" style="15" customWidth="1"/>
    <col min="11012" max="11012" width="12" style="15" bestFit="1" customWidth="1"/>
    <col min="11013" max="11013" width="16" style="15" customWidth="1"/>
    <col min="11014" max="11014" width="12" style="15" bestFit="1" customWidth="1"/>
    <col min="11015" max="11015" width="10" style="15" bestFit="1" customWidth="1"/>
    <col min="11016" max="11017" width="14.26953125" style="15" bestFit="1" customWidth="1"/>
    <col min="11018" max="11019" width="14.26953125" style="15" customWidth="1"/>
    <col min="11020" max="11020" width="14.54296875" style="15" bestFit="1" customWidth="1"/>
    <col min="11021" max="11021" width="7.54296875" style="15" bestFit="1" customWidth="1"/>
    <col min="11022" max="11022" width="8.54296875" style="15" bestFit="1"/>
    <col min="11023" max="11023" width="7.26953125" style="15" customWidth="1"/>
    <col min="11024" max="11024" width="8.26953125" style="15" bestFit="1" customWidth="1"/>
    <col min="11025" max="11027" width="8.26953125" style="15" customWidth="1"/>
    <col min="11028" max="11028" width="8.54296875" style="15"/>
    <col min="11029" max="11029" width="15" style="15" customWidth="1"/>
    <col min="11030" max="11030" width="12.26953125" style="15" customWidth="1"/>
    <col min="11031" max="11031" width="11" style="15" customWidth="1"/>
    <col min="11032" max="11032" width="13" style="15" customWidth="1"/>
    <col min="11033" max="11036" width="8.54296875" style="15"/>
    <col min="11037" max="11037" width="11" style="15" customWidth="1"/>
    <col min="11038" max="11039" width="8.54296875" style="15"/>
    <col min="11040" max="11041" width="13" style="15" customWidth="1"/>
    <col min="11042" max="11042" width="15" style="15" customWidth="1"/>
    <col min="11043" max="11265" width="8.54296875" style="15"/>
    <col min="11266" max="11266" width="7.54296875" style="15" bestFit="1" customWidth="1"/>
    <col min="11267" max="11267" width="10" style="15" customWidth="1"/>
    <col min="11268" max="11268" width="12" style="15" bestFit="1" customWidth="1"/>
    <col min="11269" max="11269" width="16" style="15" customWidth="1"/>
    <col min="11270" max="11270" width="12" style="15" bestFit="1" customWidth="1"/>
    <col min="11271" max="11271" width="10" style="15" bestFit="1" customWidth="1"/>
    <col min="11272" max="11273" width="14.26953125" style="15" bestFit="1" customWidth="1"/>
    <col min="11274" max="11275" width="14.26953125" style="15" customWidth="1"/>
    <col min="11276" max="11276" width="14.54296875" style="15" bestFit="1" customWidth="1"/>
    <col min="11277" max="11277" width="7.54296875" style="15" bestFit="1" customWidth="1"/>
    <col min="11278" max="11278" width="8.54296875" style="15" bestFit="1"/>
    <col min="11279" max="11279" width="7.26953125" style="15" customWidth="1"/>
    <col min="11280" max="11280" width="8.26953125" style="15" bestFit="1" customWidth="1"/>
    <col min="11281" max="11283" width="8.26953125" style="15" customWidth="1"/>
    <col min="11284" max="11284" width="8.54296875" style="15"/>
    <col min="11285" max="11285" width="15" style="15" customWidth="1"/>
    <col min="11286" max="11286" width="12.26953125" style="15" customWidth="1"/>
    <col min="11287" max="11287" width="11" style="15" customWidth="1"/>
    <col min="11288" max="11288" width="13" style="15" customWidth="1"/>
    <col min="11289" max="11292" width="8.54296875" style="15"/>
    <col min="11293" max="11293" width="11" style="15" customWidth="1"/>
    <col min="11294" max="11295" width="8.54296875" style="15"/>
    <col min="11296" max="11297" width="13" style="15" customWidth="1"/>
    <col min="11298" max="11298" width="15" style="15" customWidth="1"/>
    <col min="11299" max="11521" width="8.54296875" style="15"/>
    <col min="11522" max="11522" width="7.54296875" style="15" bestFit="1" customWidth="1"/>
    <col min="11523" max="11523" width="10" style="15" customWidth="1"/>
    <col min="11524" max="11524" width="12" style="15" bestFit="1" customWidth="1"/>
    <col min="11525" max="11525" width="16" style="15" customWidth="1"/>
    <col min="11526" max="11526" width="12" style="15" bestFit="1" customWidth="1"/>
    <col min="11527" max="11527" width="10" style="15" bestFit="1" customWidth="1"/>
    <col min="11528" max="11529" width="14.26953125" style="15" bestFit="1" customWidth="1"/>
    <col min="11530" max="11531" width="14.26953125" style="15" customWidth="1"/>
    <col min="11532" max="11532" width="14.54296875" style="15" bestFit="1" customWidth="1"/>
    <col min="11533" max="11533" width="7.54296875" style="15" bestFit="1" customWidth="1"/>
    <col min="11534" max="11534" width="8.54296875" style="15" bestFit="1"/>
    <col min="11535" max="11535" width="7.26953125" style="15" customWidth="1"/>
    <col min="11536" max="11536" width="8.26953125" style="15" bestFit="1" customWidth="1"/>
    <col min="11537" max="11539" width="8.26953125" style="15" customWidth="1"/>
    <col min="11540" max="11540" width="8.54296875" style="15"/>
    <col min="11541" max="11541" width="15" style="15" customWidth="1"/>
    <col min="11542" max="11542" width="12.26953125" style="15" customWidth="1"/>
    <col min="11543" max="11543" width="11" style="15" customWidth="1"/>
    <col min="11544" max="11544" width="13" style="15" customWidth="1"/>
    <col min="11545" max="11548" width="8.54296875" style="15"/>
    <col min="11549" max="11549" width="11" style="15" customWidth="1"/>
    <col min="11550" max="11551" width="8.54296875" style="15"/>
    <col min="11552" max="11553" width="13" style="15" customWidth="1"/>
    <col min="11554" max="11554" width="15" style="15" customWidth="1"/>
    <col min="11555" max="11777" width="8.54296875" style="15"/>
    <col min="11778" max="11778" width="7.54296875" style="15" bestFit="1" customWidth="1"/>
    <col min="11779" max="11779" width="10" style="15" customWidth="1"/>
    <col min="11780" max="11780" width="12" style="15" bestFit="1" customWidth="1"/>
    <col min="11781" max="11781" width="16" style="15" customWidth="1"/>
    <col min="11782" max="11782" width="12" style="15" bestFit="1" customWidth="1"/>
    <col min="11783" max="11783" width="10" style="15" bestFit="1" customWidth="1"/>
    <col min="11784" max="11785" width="14.26953125" style="15" bestFit="1" customWidth="1"/>
    <col min="11786" max="11787" width="14.26953125" style="15" customWidth="1"/>
    <col min="11788" max="11788" width="14.54296875" style="15" bestFit="1" customWidth="1"/>
    <col min="11789" max="11789" width="7.54296875" style="15" bestFit="1" customWidth="1"/>
    <col min="11790" max="11790" width="8.54296875" style="15" bestFit="1"/>
    <col min="11791" max="11791" width="7.26953125" style="15" customWidth="1"/>
    <col min="11792" max="11792" width="8.26953125" style="15" bestFit="1" customWidth="1"/>
    <col min="11793" max="11795" width="8.26953125" style="15" customWidth="1"/>
    <col min="11796" max="11796" width="8.54296875" style="15"/>
    <col min="11797" max="11797" width="15" style="15" customWidth="1"/>
    <col min="11798" max="11798" width="12.26953125" style="15" customWidth="1"/>
    <col min="11799" max="11799" width="11" style="15" customWidth="1"/>
    <col min="11800" max="11800" width="13" style="15" customWidth="1"/>
    <col min="11801" max="11804" width="8.54296875" style="15"/>
    <col min="11805" max="11805" width="11" style="15" customWidth="1"/>
    <col min="11806" max="11807" width="8.54296875" style="15"/>
    <col min="11808" max="11809" width="13" style="15" customWidth="1"/>
    <col min="11810" max="11810" width="15" style="15" customWidth="1"/>
    <col min="11811" max="12033" width="8.54296875" style="15"/>
    <col min="12034" max="12034" width="7.54296875" style="15" bestFit="1" customWidth="1"/>
    <col min="12035" max="12035" width="10" style="15" customWidth="1"/>
    <col min="12036" max="12036" width="12" style="15" bestFit="1" customWidth="1"/>
    <col min="12037" max="12037" width="16" style="15" customWidth="1"/>
    <col min="12038" max="12038" width="12" style="15" bestFit="1" customWidth="1"/>
    <col min="12039" max="12039" width="10" style="15" bestFit="1" customWidth="1"/>
    <col min="12040" max="12041" width="14.26953125" style="15" bestFit="1" customWidth="1"/>
    <col min="12042" max="12043" width="14.26953125" style="15" customWidth="1"/>
    <col min="12044" max="12044" width="14.54296875" style="15" bestFit="1" customWidth="1"/>
    <col min="12045" max="12045" width="7.54296875" style="15" bestFit="1" customWidth="1"/>
    <col min="12046" max="12046" width="8.54296875" style="15" bestFit="1"/>
    <col min="12047" max="12047" width="7.26953125" style="15" customWidth="1"/>
    <col min="12048" max="12048" width="8.26953125" style="15" bestFit="1" customWidth="1"/>
    <col min="12049" max="12051" width="8.26953125" style="15" customWidth="1"/>
    <col min="12052" max="12052" width="8.54296875" style="15"/>
    <col min="12053" max="12053" width="15" style="15" customWidth="1"/>
    <col min="12054" max="12054" width="12.26953125" style="15" customWidth="1"/>
    <col min="12055" max="12055" width="11" style="15" customWidth="1"/>
    <col min="12056" max="12056" width="13" style="15" customWidth="1"/>
    <col min="12057" max="12060" width="8.54296875" style="15"/>
    <col min="12061" max="12061" width="11" style="15" customWidth="1"/>
    <col min="12062" max="12063" width="8.54296875" style="15"/>
    <col min="12064" max="12065" width="13" style="15" customWidth="1"/>
    <col min="12066" max="12066" width="15" style="15" customWidth="1"/>
    <col min="12067" max="12289" width="8.54296875" style="15"/>
    <col min="12290" max="12290" width="7.54296875" style="15" bestFit="1" customWidth="1"/>
    <col min="12291" max="12291" width="10" style="15" customWidth="1"/>
    <col min="12292" max="12292" width="12" style="15" bestFit="1" customWidth="1"/>
    <col min="12293" max="12293" width="16" style="15" customWidth="1"/>
    <col min="12294" max="12294" width="12" style="15" bestFit="1" customWidth="1"/>
    <col min="12295" max="12295" width="10" style="15" bestFit="1" customWidth="1"/>
    <col min="12296" max="12297" width="14.26953125" style="15" bestFit="1" customWidth="1"/>
    <col min="12298" max="12299" width="14.26953125" style="15" customWidth="1"/>
    <col min="12300" max="12300" width="14.54296875" style="15" bestFit="1" customWidth="1"/>
    <col min="12301" max="12301" width="7.54296875" style="15" bestFit="1" customWidth="1"/>
    <col min="12302" max="12302" width="8.54296875" style="15" bestFit="1"/>
    <col min="12303" max="12303" width="7.26953125" style="15" customWidth="1"/>
    <col min="12304" max="12304" width="8.26953125" style="15" bestFit="1" customWidth="1"/>
    <col min="12305" max="12307" width="8.26953125" style="15" customWidth="1"/>
    <col min="12308" max="12308" width="8.54296875" style="15"/>
    <col min="12309" max="12309" width="15" style="15" customWidth="1"/>
    <col min="12310" max="12310" width="12.26953125" style="15" customWidth="1"/>
    <col min="12311" max="12311" width="11" style="15" customWidth="1"/>
    <col min="12312" max="12312" width="13" style="15" customWidth="1"/>
    <col min="12313" max="12316" width="8.54296875" style="15"/>
    <col min="12317" max="12317" width="11" style="15" customWidth="1"/>
    <col min="12318" max="12319" width="8.54296875" style="15"/>
    <col min="12320" max="12321" width="13" style="15" customWidth="1"/>
    <col min="12322" max="12322" width="15" style="15" customWidth="1"/>
    <col min="12323" max="12545" width="8.54296875" style="15"/>
    <col min="12546" max="12546" width="7.54296875" style="15" bestFit="1" customWidth="1"/>
    <col min="12547" max="12547" width="10" style="15" customWidth="1"/>
    <col min="12548" max="12548" width="12" style="15" bestFit="1" customWidth="1"/>
    <col min="12549" max="12549" width="16" style="15" customWidth="1"/>
    <col min="12550" max="12550" width="12" style="15" bestFit="1" customWidth="1"/>
    <col min="12551" max="12551" width="10" style="15" bestFit="1" customWidth="1"/>
    <col min="12552" max="12553" width="14.26953125" style="15" bestFit="1" customWidth="1"/>
    <col min="12554" max="12555" width="14.26953125" style="15" customWidth="1"/>
    <col min="12556" max="12556" width="14.54296875" style="15" bestFit="1" customWidth="1"/>
    <col min="12557" max="12557" width="7.54296875" style="15" bestFit="1" customWidth="1"/>
    <col min="12558" max="12558" width="8.54296875" style="15" bestFit="1"/>
    <col min="12559" max="12559" width="7.26953125" style="15" customWidth="1"/>
    <col min="12560" max="12560" width="8.26953125" style="15" bestFit="1" customWidth="1"/>
    <col min="12561" max="12563" width="8.26953125" style="15" customWidth="1"/>
    <col min="12564" max="12564" width="8.54296875" style="15"/>
    <col min="12565" max="12565" width="15" style="15" customWidth="1"/>
    <col min="12566" max="12566" width="12.26953125" style="15" customWidth="1"/>
    <col min="12567" max="12567" width="11" style="15" customWidth="1"/>
    <col min="12568" max="12568" width="13" style="15" customWidth="1"/>
    <col min="12569" max="12572" width="8.54296875" style="15"/>
    <col min="12573" max="12573" width="11" style="15" customWidth="1"/>
    <col min="12574" max="12575" width="8.54296875" style="15"/>
    <col min="12576" max="12577" width="13" style="15" customWidth="1"/>
    <col min="12578" max="12578" width="15" style="15" customWidth="1"/>
    <col min="12579" max="12801" width="8.54296875" style="15"/>
    <col min="12802" max="12802" width="7.54296875" style="15" bestFit="1" customWidth="1"/>
    <col min="12803" max="12803" width="10" style="15" customWidth="1"/>
    <col min="12804" max="12804" width="12" style="15" bestFit="1" customWidth="1"/>
    <col min="12805" max="12805" width="16" style="15" customWidth="1"/>
    <col min="12806" max="12806" width="12" style="15" bestFit="1" customWidth="1"/>
    <col min="12807" max="12807" width="10" style="15" bestFit="1" customWidth="1"/>
    <col min="12808" max="12809" width="14.26953125" style="15" bestFit="1" customWidth="1"/>
    <col min="12810" max="12811" width="14.26953125" style="15" customWidth="1"/>
    <col min="12812" max="12812" width="14.54296875" style="15" bestFit="1" customWidth="1"/>
    <col min="12813" max="12813" width="7.54296875" style="15" bestFit="1" customWidth="1"/>
    <col min="12814" max="12814" width="8.54296875" style="15" bestFit="1"/>
    <col min="12815" max="12815" width="7.26953125" style="15" customWidth="1"/>
    <col min="12816" max="12816" width="8.26953125" style="15" bestFit="1" customWidth="1"/>
    <col min="12817" max="12819" width="8.26953125" style="15" customWidth="1"/>
    <col min="12820" max="12820" width="8.54296875" style="15"/>
    <col min="12821" max="12821" width="15" style="15" customWidth="1"/>
    <col min="12822" max="12822" width="12.26953125" style="15" customWidth="1"/>
    <col min="12823" max="12823" width="11" style="15" customWidth="1"/>
    <col min="12824" max="12824" width="13" style="15" customWidth="1"/>
    <col min="12825" max="12828" width="8.54296875" style="15"/>
    <col min="12829" max="12829" width="11" style="15" customWidth="1"/>
    <col min="12830" max="12831" width="8.54296875" style="15"/>
    <col min="12832" max="12833" width="13" style="15" customWidth="1"/>
    <col min="12834" max="12834" width="15" style="15" customWidth="1"/>
    <col min="12835" max="13057" width="8.54296875" style="15"/>
    <col min="13058" max="13058" width="7.54296875" style="15" bestFit="1" customWidth="1"/>
    <col min="13059" max="13059" width="10" style="15" customWidth="1"/>
    <col min="13060" max="13060" width="12" style="15" bestFit="1" customWidth="1"/>
    <col min="13061" max="13061" width="16" style="15" customWidth="1"/>
    <col min="13062" max="13062" width="12" style="15" bestFit="1" customWidth="1"/>
    <col min="13063" max="13063" width="10" style="15" bestFit="1" customWidth="1"/>
    <col min="13064" max="13065" width="14.26953125" style="15" bestFit="1" customWidth="1"/>
    <col min="13066" max="13067" width="14.26953125" style="15" customWidth="1"/>
    <col min="13068" max="13068" width="14.54296875" style="15" bestFit="1" customWidth="1"/>
    <col min="13069" max="13069" width="7.54296875" style="15" bestFit="1" customWidth="1"/>
    <col min="13070" max="13070" width="8.54296875" style="15" bestFit="1"/>
    <col min="13071" max="13071" width="7.26953125" style="15" customWidth="1"/>
    <col min="13072" max="13072" width="8.26953125" style="15" bestFit="1" customWidth="1"/>
    <col min="13073" max="13075" width="8.26953125" style="15" customWidth="1"/>
    <col min="13076" max="13076" width="8.54296875" style="15"/>
    <col min="13077" max="13077" width="15" style="15" customWidth="1"/>
    <col min="13078" max="13078" width="12.26953125" style="15" customWidth="1"/>
    <col min="13079" max="13079" width="11" style="15" customWidth="1"/>
    <col min="13080" max="13080" width="13" style="15" customWidth="1"/>
    <col min="13081" max="13084" width="8.54296875" style="15"/>
    <col min="13085" max="13085" width="11" style="15" customWidth="1"/>
    <col min="13086" max="13087" width="8.54296875" style="15"/>
    <col min="13088" max="13089" width="13" style="15" customWidth="1"/>
    <col min="13090" max="13090" width="15" style="15" customWidth="1"/>
    <col min="13091" max="13313" width="8.54296875" style="15"/>
    <col min="13314" max="13314" width="7.54296875" style="15" bestFit="1" customWidth="1"/>
    <col min="13315" max="13315" width="10" style="15" customWidth="1"/>
    <col min="13316" max="13316" width="12" style="15" bestFit="1" customWidth="1"/>
    <col min="13317" max="13317" width="16" style="15" customWidth="1"/>
    <col min="13318" max="13318" width="12" style="15" bestFit="1" customWidth="1"/>
    <col min="13319" max="13319" width="10" style="15" bestFit="1" customWidth="1"/>
    <col min="13320" max="13321" width="14.26953125" style="15" bestFit="1" customWidth="1"/>
    <col min="13322" max="13323" width="14.26953125" style="15" customWidth="1"/>
    <col min="13324" max="13324" width="14.54296875" style="15" bestFit="1" customWidth="1"/>
    <col min="13325" max="13325" width="7.54296875" style="15" bestFit="1" customWidth="1"/>
    <col min="13326" max="13326" width="8.54296875" style="15" bestFit="1"/>
    <col min="13327" max="13327" width="7.26953125" style="15" customWidth="1"/>
    <col min="13328" max="13328" width="8.26953125" style="15" bestFit="1" customWidth="1"/>
    <col min="13329" max="13331" width="8.26953125" style="15" customWidth="1"/>
    <col min="13332" max="13332" width="8.54296875" style="15"/>
    <col min="13333" max="13333" width="15" style="15" customWidth="1"/>
    <col min="13334" max="13334" width="12.26953125" style="15" customWidth="1"/>
    <col min="13335" max="13335" width="11" style="15" customWidth="1"/>
    <col min="13336" max="13336" width="13" style="15" customWidth="1"/>
    <col min="13337" max="13340" width="8.54296875" style="15"/>
    <col min="13341" max="13341" width="11" style="15" customWidth="1"/>
    <col min="13342" max="13343" width="8.54296875" style="15"/>
    <col min="13344" max="13345" width="13" style="15" customWidth="1"/>
    <col min="13346" max="13346" width="15" style="15" customWidth="1"/>
    <col min="13347" max="13569" width="8.54296875" style="15"/>
    <col min="13570" max="13570" width="7.54296875" style="15" bestFit="1" customWidth="1"/>
    <col min="13571" max="13571" width="10" style="15" customWidth="1"/>
    <col min="13572" max="13572" width="12" style="15" bestFit="1" customWidth="1"/>
    <col min="13573" max="13573" width="16" style="15" customWidth="1"/>
    <col min="13574" max="13574" width="12" style="15" bestFit="1" customWidth="1"/>
    <col min="13575" max="13575" width="10" style="15" bestFit="1" customWidth="1"/>
    <col min="13576" max="13577" width="14.26953125" style="15" bestFit="1" customWidth="1"/>
    <col min="13578" max="13579" width="14.26953125" style="15" customWidth="1"/>
    <col min="13580" max="13580" width="14.54296875" style="15" bestFit="1" customWidth="1"/>
    <col min="13581" max="13581" width="7.54296875" style="15" bestFit="1" customWidth="1"/>
    <col min="13582" max="13582" width="8.54296875" style="15" bestFit="1"/>
    <col min="13583" max="13583" width="7.26953125" style="15" customWidth="1"/>
    <col min="13584" max="13584" width="8.26953125" style="15" bestFit="1" customWidth="1"/>
    <col min="13585" max="13587" width="8.26953125" style="15" customWidth="1"/>
    <col min="13588" max="13588" width="8.54296875" style="15"/>
    <col min="13589" max="13589" width="15" style="15" customWidth="1"/>
    <col min="13590" max="13590" width="12.26953125" style="15" customWidth="1"/>
    <col min="13591" max="13591" width="11" style="15" customWidth="1"/>
    <col min="13592" max="13592" width="13" style="15" customWidth="1"/>
    <col min="13593" max="13596" width="8.54296875" style="15"/>
    <col min="13597" max="13597" width="11" style="15" customWidth="1"/>
    <col min="13598" max="13599" width="8.54296875" style="15"/>
    <col min="13600" max="13601" width="13" style="15" customWidth="1"/>
    <col min="13602" max="13602" width="15" style="15" customWidth="1"/>
    <col min="13603" max="13825" width="8.54296875" style="15"/>
    <col min="13826" max="13826" width="7.54296875" style="15" bestFit="1" customWidth="1"/>
    <col min="13827" max="13827" width="10" style="15" customWidth="1"/>
    <col min="13828" max="13828" width="12" style="15" bestFit="1" customWidth="1"/>
    <col min="13829" max="13829" width="16" style="15" customWidth="1"/>
    <col min="13830" max="13830" width="12" style="15" bestFit="1" customWidth="1"/>
    <col min="13831" max="13831" width="10" style="15" bestFit="1" customWidth="1"/>
    <col min="13832" max="13833" width="14.26953125" style="15" bestFit="1" customWidth="1"/>
    <col min="13834" max="13835" width="14.26953125" style="15" customWidth="1"/>
    <col min="13836" max="13836" width="14.54296875" style="15" bestFit="1" customWidth="1"/>
    <col min="13837" max="13837" width="7.54296875" style="15" bestFit="1" customWidth="1"/>
    <col min="13838" max="13838" width="8.54296875" style="15" bestFit="1"/>
    <col min="13839" max="13839" width="7.26953125" style="15" customWidth="1"/>
    <col min="13840" max="13840" width="8.26953125" style="15" bestFit="1" customWidth="1"/>
    <col min="13841" max="13843" width="8.26953125" style="15" customWidth="1"/>
    <col min="13844" max="13844" width="8.54296875" style="15"/>
    <col min="13845" max="13845" width="15" style="15" customWidth="1"/>
    <col min="13846" max="13846" width="12.26953125" style="15" customWidth="1"/>
    <col min="13847" max="13847" width="11" style="15" customWidth="1"/>
    <col min="13848" max="13848" width="13" style="15" customWidth="1"/>
    <col min="13849" max="13852" width="8.54296875" style="15"/>
    <col min="13853" max="13853" width="11" style="15" customWidth="1"/>
    <col min="13854" max="13855" width="8.54296875" style="15"/>
    <col min="13856" max="13857" width="13" style="15" customWidth="1"/>
    <col min="13858" max="13858" width="15" style="15" customWidth="1"/>
    <col min="13859" max="14081" width="8.54296875" style="15"/>
    <col min="14082" max="14082" width="7.54296875" style="15" bestFit="1" customWidth="1"/>
    <col min="14083" max="14083" width="10" style="15" customWidth="1"/>
    <col min="14084" max="14084" width="12" style="15" bestFit="1" customWidth="1"/>
    <col min="14085" max="14085" width="16" style="15" customWidth="1"/>
    <col min="14086" max="14086" width="12" style="15" bestFit="1" customWidth="1"/>
    <col min="14087" max="14087" width="10" style="15" bestFit="1" customWidth="1"/>
    <col min="14088" max="14089" width="14.26953125" style="15" bestFit="1" customWidth="1"/>
    <col min="14090" max="14091" width="14.26953125" style="15" customWidth="1"/>
    <col min="14092" max="14092" width="14.54296875" style="15" bestFit="1" customWidth="1"/>
    <col min="14093" max="14093" width="7.54296875" style="15" bestFit="1" customWidth="1"/>
    <col min="14094" max="14094" width="8.54296875" style="15" bestFit="1"/>
    <col min="14095" max="14095" width="7.26953125" style="15" customWidth="1"/>
    <col min="14096" max="14096" width="8.26953125" style="15" bestFit="1" customWidth="1"/>
    <col min="14097" max="14099" width="8.26953125" style="15" customWidth="1"/>
    <col min="14100" max="14100" width="8.54296875" style="15"/>
    <col min="14101" max="14101" width="15" style="15" customWidth="1"/>
    <col min="14102" max="14102" width="12.26953125" style="15" customWidth="1"/>
    <col min="14103" max="14103" width="11" style="15" customWidth="1"/>
    <col min="14104" max="14104" width="13" style="15" customWidth="1"/>
    <col min="14105" max="14108" width="8.54296875" style="15"/>
    <col min="14109" max="14109" width="11" style="15" customWidth="1"/>
    <col min="14110" max="14111" width="8.54296875" style="15"/>
    <col min="14112" max="14113" width="13" style="15" customWidth="1"/>
    <col min="14114" max="14114" width="15" style="15" customWidth="1"/>
    <col min="14115" max="14337" width="8.54296875" style="15"/>
    <col min="14338" max="14338" width="7.54296875" style="15" bestFit="1" customWidth="1"/>
    <col min="14339" max="14339" width="10" style="15" customWidth="1"/>
    <col min="14340" max="14340" width="12" style="15" bestFit="1" customWidth="1"/>
    <col min="14341" max="14341" width="16" style="15" customWidth="1"/>
    <col min="14342" max="14342" width="12" style="15" bestFit="1" customWidth="1"/>
    <col min="14343" max="14343" width="10" style="15" bestFit="1" customWidth="1"/>
    <col min="14344" max="14345" width="14.26953125" style="15" bestFit="1" customWidth="1"/>
    <col min="14346" max="14347" width="14.26953125" style="15" customWidth="1"/>
    <col min="14348" max="14348" width="14.54296875" style="15" bestFit="1" customWidth="1"/>
    <col min="14349" max="14349" width="7.54296875" style="15" bestFit="1" customWidth="1"/>
    <col min="14350" max="14350" width="8.54296875" style="15" bestFit="1"/>
    <col min="14351" max="14351" width="7.26953125" style="15" customWidth="1"/>
    <col min="14352" max="14352" width="8.26953125" style="15" bestFit="1" customWidth="1"/>
    <col min="14353" max="14355" width="8.26953125" style="15" customWidth="1"/>
    <col min="14356" max="14356" width="8.54296875" style="15"/>
    <col min="14357" max="14357" width="15" style="15" customWidth="1"/>
    <col min="14358" max="14358" width="12.26953125" style="15" customWidth="1"/>
    <col min="14359" max="14359" width="11" style="15" customWidth="1"/>
    <col min="14360" max="14360" width="13" style="15" customWidth="1"/>
    <col min="14361" max="14364" width="8.54296875" style="15"/>
    <col min="14365" max="14365" width="11" style="15" customWidth="1"/>
    <col min="14366" max="14367" width="8.54296875" style="15"/>
    <col min="14368" max="14369" width="13" style="15" customWidth="1"/>
    <col min="14370" max="14370" width="15" style="15" customWidth="1"/>
    <col min="14371" max="14593" width="8.54296875" style="15"/>
    <col min="14594" max="14594" width="7.54296875" style="15" bestFit="1" customWidth="1"/>
    <col min="14595" max="14595" width="10" style="15" customWidth="1"/>
    <col min="14596" max="14596" width="12" style="15" bestFit="1" customWidth="1"/>
    <col min="14597" max="14597" width="16" style="15" customWidth="1"/>
    <col min="14598" max="14598" width="12" style="15" bestFit="1" customWidth="1"/>
    <col min="14599" max="14599" width="10" style="15" bestFit="1" customWidth="1"/>
    <col min="14600" max="14601" width="14.26953125" style="15" bestFit="1" customWidth="1"/>
    <col min="14602" max="14603" width="14.26953125" style="15" customWidth="1"/>
    <col min="14604" max="14604" width="14.54296875" style="15" bestFit="1" customWidth="1"/>
    <col min="14605" max="14605" width="7.54296875" style="15" bestFit="1" customWidth="1"/>
    <col min="14606" max="14606" width="8.54296875" style="15" bestFit="1"/>
    <col min="14607" max="14607" width="7.26953125" style="15" customWidth="1"/>
    <col min="14608" max="14608" width="8.26953125" style="15" bestFit="1" customWidth="1"/>
    <col min="14609" max="14611" width="8.26953125" style="15" customWidth="1"/>
    <col min="14612" max="14612" width="8.54296875" style="15"/>
    <col min="14613" max="14613" width="15" style="15" customWidth="1"/>
    <col min="14614" max="14614" width="12.26953125" style="15" customWidth="1"/>
    <col min="14615" max="14615" width="11" style="15" customWidth="1"/>
    <col min="14616" max="14616" width="13" style="15" customWidth="1"/>
    <col min="14617" max="14620" width="8.54296875" style="15"/>
    <col min="14621" max="14621" width="11" style="15" customWidth="1"/>
    <col min="14622" max="14623" width="8.54296875" style="15"/>
    <col min="14624" max="14625" width="13" style="15" customWidth="1"/>
    <col min="14626" max="14626" width="15" style="15" customWidth="1"/>
    <col min="14627" max="14849" width="8.54296875" style="15"/>
    <col min="14850" max="14850" width="7.54296875" style="15" bestFit="1" customWidth="1"/>
    <col min="14851" max="14851" width="10" style="15" customWidth="1"/>
    <col min="14852" max="14852" width="12" style="15" bestFit="1" customWidth="1"/>
    <col min="14853" max="14853" width="16" style="15" customWidth="1"/>
    <col min="14854" max="14854" width="12" style="15" bestFit="1" customWidth="1"/>
    <col min="14855" max="14855" width="10" style="15" bestFit="1" customWidth="1"/>
    <col min="14856" max="14857" width="14.26953125" style="15" bestFit="1" customWidth="1"/>
    <col min="14858" max="14859" width="14.26953125" style="15" customWidth="1"/>
    <col min="14860" max="14860" width="14.54296875" style="15" bestFit="1" customWidth="1"/>
    <col min="14861" max="14861" width="7.54296875" style="15" bestFit="1" customWidth="1"/>
    <col min="14862" max="14862" width="8.54296875" style="15" bestFit="1"/>
    <col min="14863" max="14863" width="7.26953125" style="15" customWidth="1"/>
    <col min="14864" max="14864" width="8.26953125" style="15" bestFit="1" customWidth="1"/>
    <col min="14865" max="14867" width="8.26953125" style="15" customWidth="1"/>
    <col min="14868" max="14868" width="8.54296875" style="15"/>
    <col min="14869" max="14869" width="15" style="15" customWidth="1"/>
    <col min="14870" max="14870" width="12.26953125" style="15" customWidth="1"/>
    <col min="14871" max="14871" width="11" style="15" customWidth="1"/>
    <col min="14872" max="14872" width="13" style="15" customWidth="1"/>
    <col min="14873" max="14876" width="8.54296875" style="15"/>
    <col min="14877" max="14877" width="11" style="15" customWidth="1"/>
    <col min="14878" max="14879" width="8.54296875" style="15"/>
    <col min="14880" max="14881" width="13" style="15" customWidth="1"/>
    <col min="14882" max="14882" width="15" style="15" customWidth="1"/>
    <col min="14883" max="15105" width="8.54296875" style="15"/>
    <col min="15106" max="15106" width="7.54296875" style="15" bestFit="1" customWidth="1"/>
    <col min="15107" max="15107" width="10" style="15" customWidth="1"/>
    <col min="15108" max="15108" width="12" style="15" bestFit="1" customWidth="1"/>
    <col min="15109" max="15109" width="16" style="15" customWidth="1"/>
    <col min="15110" max="15110" width="12" style="15" bestFit="1" customWidth="1"/>
    <col min="15111" max="15111" width="10" style="15" bestFit="1" customWidth="1"/>
    <col min="15112" max="15113" width="14.26953125" style="15" bestFit="1" customWidth="1"/>
    <col min="15114" max="15115" width="14.26953125" style="15" customWidth="1"/>
    <col min="15116" max="15116" width="14.54296875" style="15" bestFit="1" customWidth="1"/>
    <col min="15117" max="15117" width="7.54296875" style="15" bestFit="1" customWidth="1"/>
    <col min="15118" max="15118" width="8.54296875" style="15" bestFit="1"/>
    <col min="15119" max="15119" width="7.26953125" style="15" customWidth="1"/>
    <col min="15120" max="15120" width="8.26953125" style="15" bestFit="1" customWidth="1"/>
    <col min="15121" max="15123" width="8.26953125" style="15" customWidth="1"/>
    <col min="15124" max="15124" width="8.54296875" style="15"/>
    <col min="15125" max="15125" width="15" style="15" customWidth="1"/>
    <col min="15126" max="15126" width="12.26953125" style="15" customWidth="1"/>
    <col min="15127" max="15127" width="11" style="15" customWidth="1"/>
    <col min="15128" max="15128" width="13" style="15" customWidth="1"/>
    <col min="15129" max="15132" width="8.54296875" style="15"/>
    <col min="15133" max="15133" width="11" style="15" customWidth="1"/>
    <col min="15134" max="15135" width="8.54296875" style="15"/>
    <col min="15136" max="15137" width="13" style="15" customWidth="1"/>
    <col min="15138" max="15138" width="15" style="15" customWidth="1"/>
    <col min="15139" max="15361" width="8.54296875" style="15"/>
    <col min="15362" max="15362" width="7.54296875" style="15" bestFit="1" customWidth="1"/>
    <col min="15363" max="15363" width="10" style="15" customWidth="1"/>
    <col min="15364" max="15364" width="12" style="15" bestFit="1" customWidth="1"/>
    <col min="15365" max="15365" width="16" style="15" customWidth="1"/>
    <col min="15366" max="15366" width="12" style="15" bestFit="1" customWidth="1"/>
    <col min="15367" max="15367" width="10" style="15" bestFit="1" customWidth="1"/>
    <col min="15368" max="15369" width="14.26953125" style="15" bestFit="1" customWidth="1"/>
    <col min="15370" max="15371" width="14.26953125" style="15" customWidth="1"/>
    <col min="15372" max="15372" width="14.54296875" style="15" bestFit="1" customWidth="1"/>
    <col min="15373" max="15373" width="7.54296875" style="15" bestFit="1" customWidth="1"/>
    <col min="15374" max="15374" width="8.54296875" style="15" bestFit="1"/>
    <col min="15375" max="15375" width="7.26953125" style="15" customWidth="1"/>
    <col min="15376" max="15376" width="8.26953125" style="15" bestFit="1" customWidth="1"/>
    <col min="15377" max="15379" width="8.26953125" style="15" customWidth="1"/>
    <col min="15380" max="15380" width="8.54296875" style="15"/>
    <col min="15381" max="15381" width="15" style="15" customWidth="1"/>
    <col min="15382" max="15382" width="12.26953125" style="15" customWidth="1"/>
    <col min="15383" max="15383" width="11" style="15" customWidth="1"/>
    <col min="15384" max="15384" width="13" style="15" customWidth="1"/>
    <col min="15385" max="15388" width="8.54296875" style="15"/>
    <col min="15389" max="15389" width="11" style="15" customWidth="1"/>
    <col min="15390" max="15391" width="8.54296875" style="15"/>
    <col min="15392" max="15393" width="13" style="15" customWidth="1"/>
    <col min="15394" max="15394" width="15" style="15" customWidth="1"/>
    <col min="15395" max="15617" width="8.54296875" style="15"/>
    <col min="15618" max="15618" width="7.54296875" style="15" bestFit="1" customWidth="1"/>
    <col min="15619" max="15619" width="10" style="15" customWidth="1"/>
    <col min="15620" max="15620" width="12" style="15" bestFit="1" customWidth="1"/>
    <col min="15621" max="15621" width="16" style="15" customWidth="1"/>
    <col min="15622" max="15622" width="12" style="15" bestFit="1" customWidth="1"/>
    <col min="15623" max="15623" width="10" style="15" bestFit="1" customWidth="1"/>
    <col min="15624" max="15625" width="14.26953125" style="15" bestFit="1" customWidth="1"/>
    <col min="15626" max="15627" width="14.26953125" style="15" customWidth="1"/>
    <col min="15628" max="15628" width="14.54296875" style="15" bestFit="1" customWidth="1"/>
    <col min="15629" max="15629" width="7.54296875" style="15" bestFit="1" customWidth="1"/>
    <col min="15630" max="15630" width="8.54296875" style="15" bestFit="1"/>
    <col min="15631" max="15631" width="7.26953125" style="15" customWidth="1"/>
    <col min="15632" max="15632" width="8.26953125" style="15" bestFit="1" customWidth="1"/>
    <col min="15633" max="15635" width="8.26953125" style="15" customWidth="1"/>
    <col min="15636" max="15636" width="8.54296875" style="15"/>
    <col min="15637" max="15637" width="15" style="15" customWidth="1"/>
    <col min="15638" max="15638" width="12.26953125" style="15" customWidth="1"/>
    <col min="15639" max="15639" width="11" style="15" customWidth="1"/>
    <col min="15640" max="15640" width="13" style="15" customWidth="1"/>
    <col min="15641" max="15644" width="8.54296875" style="15"/>
    <col min="15645" max="15645" width="11" style="15" customWidth="1"/>
    <col min="15646" max="15647" width="8.54296875" style="15"/>
    <col min="15648" max="15649" width="13" style="15" customWidth="1"/>
    <col min="15650" max="15650" width="15" style="15" customWidth="1"/>
    <col min="15651" max="15873" width="8.54296875" style="15"/>
    <col min="15874" max="15874" width="7.54296875" style="15" bestFit="1" customWidth="1"/>
    <col min="15875" max="15875" width="10" style="15" customWidth="1"/>
    <col min="15876" max="15876" width="12" style="15" bestFit="1" customWidth="1"/>
    <col min="15877" max="15877" width="16" style="15" customWidth="1"/>
    <col min="15878" max="15878" width="12" style="15" bestFit="1" customWidth="1"/>
    <col min="15879" max="15879" width="10" style="15" bestFit="1" customWidth="1"/>
    <col min="15880" max="15881" width="14.26953125" style="15" bestFit="1" customWidth="1"/>
    <col min="15882" max="15883" width="14.26953125" style="15" customWidth="1"/>
    <col min="15884" max="15884" width="14.54296875" style="15" bestFit="1" customWidth="1"/>
    <col min="15885" max="15885" width="7.54296875" style="15" bestFit="1" customWidth="1"/>
    <col min="15886" max="15886" width="8.54296875" style="15" bestFit="1"/>
    <col min="15887" max="15887" width="7.26953125" style="15" customWidth="1"/>
    <col min="15888" max="15888" width="8.26953125" style="15" bestFit="1" customWidth="1"/>
    <col min="15889" max="15891" width="8.26953125" style="15" customWidth="1"/>
    <col min="15892" max="15892" width="8.54296875" style="15"/>
    <col min="15893" max="15893" width="15" style="15" customWidth="1"/>
    <col min="15894" max="15894" width="12.26953125" style="15" customWidth="1"/>
    <col min="15895" max="15895" width="11" style="15" customWidth="1"/>
    <col min="15896" max="15896" width="13" style="15" customWidth="1"/>
    <col min="15897" max="15900" width="8.54296875" style="15"/>
    <col min="15901" max="15901" width="11" style="15" customWidth="1"/>
    <col min="15902" max="15903" width="8.54296875" style="15"/>
    <col min="15904" max="15905" width="13" style="15" customWidth="1"/>
    <col min="15906" max="15906" width="15" style="15" customWidth="1"/>
    <col min="15907" max="16129" width="8.54296875" style="15"/>
    <col min="16130" max="16130" width="7.54296875" style="15" bestFit="1" customWidth="1"/>
    <col min="16131" max="16131" width="10" style="15" customWidth="1"/>
    <col min="16132" max="16132" width="12" style="15" bestFit="1" customWidth="1"/>
    <col min="16133" max="16133" width="16" style="15" customWidth="1"/>
    <col min="16134" max="16134" width="12" style="15" bestFit="1" customWidth="1"/>
    <col min="16135" max="16135" width="10" style="15" bestFit="1" customWidth="1"/>
    <col min="16136" max="16137" width="14.26953125" style="15" bestFit="1" customWidth="1"/>
    <col min="16138" max="16139" width="14.26953125" style="15" customWidth="1"/>
    <col min="16140" max="16140" width="14.54296875" style="15" bestFit="1" customWidth="1"/>
    <col min="16141" max="16141" width="7.54296875" style="15" bestFit="1" customWidth="1"/>
    <col min="16142" max="16142" width="8.54296875" style="15" bestFit="1"/>
    <col min="16143" max="16143" width="7.26953125" style="15" customWidth="1"/>
    <col min="16144" max="16144" width="8.26953125" style="15" bestFit="1" customWidth="1"/>
    <col min="16145" max="16147" width="8.26953125" style="15" customWidth="1"/>
    <col min="16148" max="16148" width="8.54296875" style="15"/>
    <col min="16149" max="16149" width="15" style="15" customWidth="1"/>
    <col min="16150" max="16150" width="12.26953125" style="15" customWidth="1"/>
    <col min="16151" max="16151" width="11" style="15" customWidth="1"/>
    <col min="16152" max="16152" width="13" style="15" customWidth="1"/>
    <col min="16153" max="16156" width="8.54296875" style="15"/>
    <col min="16157" max="16157" width="11" style="15" customWidth="1"/>
    <col min="16158" max="16159" width="8.54296875" style="15"/>
    <col min="16160" max="16161" width="13" style="15" customWidth="1"/>
    <col min="16162" max="16162" width="15" style="15" customWidth="1"/>
    <col min="16163" max="16384" width="8.54296875" style="15"/>
  </cols>
  <sheetData>
    <row r="1" spans="1:37" ht="25.5" x14ac:dyDescent="0.65">
      <c r="B1" s="16" t="s">
        <v>33</v>
      </c>
      <c r="C1" s="15"/>
      <c r="D1" s="15"/>
      <c r="E1" s="15"/>
      <c r="F1" s="15"/>
      <c r="G1" s="15"/>
      <c r="H1" s="17"/>
      <c r="I1" s="15"/>
      <c r="J1" s="15"/>
      <c r="K1" s="15"/>
      <c r="L1" s="15"/>
      <c r="M1" s="15"/>
      <c r="N1" s="15"/>
      <c r="O1" s="15"/>
      <c r="P1" s="15"/>
      <c r="Q1" s="15"/>
      <c r="R1" s="15"/>
      <c r="S1" s="15"/>
      <c r="T1" s="18" t="s">
        <v>96</v>
      </c>
      <c r="U1" s="19">
        <v>2024</v>
      </c>
    </row>
    <row r="2" spans="1:37" ht="16" thickBot="1" x14ac:dyDescent="0.4">
      <c r="C2" s="151" t="s">
        <v>51</v>
      </c>
      <c r="D2" s="151"/>
      <c r="E2" s="151"/>
      <c r="F2" s="151"/>
      <c r="G2" s="151"/>
      <c r="H2" s="151"/>
      <c r="I2" s="151"/>
      <c r="J2" s="151"/>
      <c r="K2" s="152" t="s">
        <v>97</v>
      </c>
      <c r="L2" s="152"/>
      <c r="M2" s="152"/>
      <c r="N2" s="152"/>
      <c r="O2" s="152"/>
      <c r="P2" s="152"/>
      <c r="Q2" s="20"/>
      <c r="R2" s="21"/>
      <c r="S2" s="21"/>
      <c r="T2" s="22" t="s">
        <v>98</v>
      </c>
      <c r="U2" s="23">
        <v>2</v>
      </c>
      <c r="X2" s="103" t="s">
        <v>534</v>
      </c>
    </row>
    <row r="3" spans="1:37" ht="14.25" customHeight="1" x14ac:dyDescent="0.35">
      <c r="C3" s="24"/>
      <c r="D3" s="24" t="s">
        <v>99</v>
      </c>
      <c r="E3" s="153"/>
      <c r="F3" s="153"/>
      <c r="G3" s="153"/>
      <c r="H3" s="153"/>
      <c r="I3" s="153"/>
      <c r="J3" s="153"/>
      <c r="K3" s="25"/>
      <c r="L3" s="26"/>
      <c r="M3" s="27"/>
      <c r="N3" s="28"/>
      <c r="O3" s="29"/>
      <c r="P3" s="30"/>
      <c r="Q3" s="20"/>
      <c r="R3" s="31"/>
      <c r="S3" s="31"/>
    </row>
    <row r="4" spans="1:37" ht="17.25" customHeight="1" x14ac:dyDescent="0.35">
      <c r="C4" s="33" t="s">
        <v>100</v>
      </c>
      <c r="D4" s="33" t="s">
        <v>53</v>
      </c>
      <c r="E4" s="34"/>
      <c r="F4" s="154" t="s">
        <v>54</v>
      </c>
      <c r="G4" s="154"/>
      <c r="H4" s="34"/>
      <c r="I4" s="34"/>
      <c r="J4" s="34"/>
      <c r="K4" s="152" t="s">
        <v>101</v>
      </c>
      <c r="L4" s="152"/>
      <c r="M4" s="152"/>
      <c r="N4" s="152"/>
      <c r="O4" s="152"/>
      <c r="P4" s="152"/>
      <c r="Q4" s="20"/>
      <c r="R4" s="36"/>
      <c r="S4" s="36"/>
      <c r="U4" s="15" t="s">
        <v>102</v>
      </c>
      <c r="V4" s="37" t="s">
        <v>144</v>
      </c>
      <c r="W4" s="15" t="s">
        <v>140</v>
      </c>
      <c r="X4" s="15" t="s">
        <v>103</v>
      </c>
      <c r="Y4" s="15" t="s">
        <v>141</v>
      </c>
      <c r="Z4" s="15" t="s">
        <v>104</v>
      </c>
      <c r="AA4" s="15" t="s">
        <v>142</v>
      </c>
      <c r="AB4" s="15" t="s">
        <v>105</v>
      </c>
      <c r="AC4" s="15" t="s">
        <v>106</v>
      </c>
      <c r="AD4" s="15" t="s">
        <v>108</v>
      </c>
      <c r="AE4" s="15" t="s">
        <v>585</v>
      </c>
      <c r="AF4" s="15" t="s">
        <v>582</v>
      </c>
      <c r="AG4" s="15" t="s">
        <v>586</v>
      </c>
      <c r="AH4" s="15" t="s">
        <v>583</v>
      </c>
      <c r="AI4" s="15" t="s">
        <v>587</v>
      </c>
      <c r="AJ4" s="15" t="s">
        <v>581</v>
      </c>
    </row>
    <row r="5" spans="1:37" ht="14.25" customHeight="1" x14ac:dyDescent="0.35">
      <c r="C5" s="38" t="s">
        <v>114</v>
      </c>
      <c r="D5" s="38" t="s">
        <v>115</v>
      </c>
      <c r="E5" s="39" t="s">
        <v>116</v>
      </c>
      <c r="F5" s="39" t="s">
        <v>117</v>
      </c>
      <c r="G5" s="39" t="s">
        <v>118</v>
      </c>
      <c r="H5" s="39" t="s">
        <v>119</v>
      </c>
      <c r="I5" s="39" t="s">
        <v>120</v>
      </c>
      <c r="J5" s="40" t="s">
        <v>66</v>
      </c>
      <c r="K5" s="39" t="s">
        <v>73</v>
      </c>
      <c r="L5" s="39" t="s">
        <v>61</v>
      </c>
      <c r="M5" s="39" t="s">
        <v>62</v>
      </c>
      <c r="N5" s="39" t="s">
        <v>121</v>
      </c>
      <c r="O5" s="39" t="s">
        <v>72</v>
      </c>
      <c r="P5" s="39" t="s">
        <v>122</v>
      </c>
      <c r="Q5" s="24" t="s">
        <v>66</v>
      </c>
      <c r="R5" s="24" t="s">
        <v>66</v>
      </c>
      <c r="S5" s="36"/>
      <c r="T5" s="41">
        <f>+U1-2000+11+IF(U2=12,1,0)-10</f>
        <v>25</v>
      </c>
      <c r="U5" s="42" t="str">
        <f>X$2&amp;U$4&amp;$T5</f>
        <v>'Annual (GWh)'!A25</v>
      </c>
      <c r="V5" s="42" t="str">
        <f>X$2&amp;V$4&amp;$T5</f>
        <v>'Annual (GWh)'!B25</v>
      </c>
      <c r="W5" s="42" t="str">
        <f>X$2&amp;W$4&amp;$T5</f>
        <v>'Annual (GWh)'!C25</v>
      </c>
      <c r="X5" s="42" t="str">
        <f>X$2&amp;X$4&amp;$T5</f>
        <v>'Annual (GWh)'!D25</v>
      </c>
      <c r="Y5" s="42" t="str">
        <f>X$2&amp;Y$4&amp;$T5</f>
        <v>'Annual (GWh)'!E25</v>
      </c>
      <c r="Z5" s="42" t="str">
        <f>X$2&amp;Z$4&amp;$T5</f>
        <v>'Annual (GWh)'!F25</v>
      </c>
      <c r="AA5" s="42" t="str">
        <f>X$2&amp;AA$4&amp;$T5</f>
        <v>'Annual (GWh)'!G25</v>
      </c>
      <c r="AB5" s="42" t="str">
        <f>X$2&amp;AB$4&amp;$T5</f>
        <v>'Annual (GWh)'!H25</v>
      </c>
      <c r="AC5" s="42" t="str">
        <f>X$2&amp;AC$4&amp;$T5</f>
        <v>'Annual (GWh)'!I25</v>
      </c>
      <c r="AD5" s="42" t="str">
        <f>X$2&amp;AD$4&amp;$T5</f>
        <v>'Annual (GWh)'!K25</v>
      </c>
      <c r="AE5" s="42" t="str">
        <f>X$2&amp;AE$4&amp;$T5</f>
        <v>'Annual (GWh)'!Z25</v>
      </c>
      <c r="AF5" s="42" t="str">
        <f>X$2&amp;AF$4&amp;$T5</f>
        <v>'Annual (GWh)'!AA25</v>
      </c>
      <c r="AG5" s="42" t="str">
        <f>X$2&amp;AG$4&amp;$T5</f>
        <v>'Annual (GWh)'!AC25</v>
      </c>
      <c r="AH5" s="42" t="str">
        <f>X$2&amp;AH$4&amp;$T5</f>
        <v>'Annual (GWh)'!AD25</v>
      </c>
      <c r="AI5" s="42" t="str">
        <f>X$2&amp;AI$4&amp;$T5</f>
        <v>'Annual (GWh)'!AF25</v>
      </c>
      <c r="AJ5" s="42" t="str">
        <f>X$2&amp;AJ$4&amp;$T5</f>
        <v>'Annual (GWh)'!AG25</v>
      </c>
    </row>
    <row r="6" spans="1:37" ht="15" customHeight="1" x14ac:dyDescent="0.3">
      <c r="C6" s="38" t="s">
        <v>123</v>
      </c>
      <c r="D6" s="38" t="s">
        <v>124</v>
      </c>
      <c r="E6" s="39" t="s">
        <v>125</v>
      </c>
      <c r="F6" s="39" t="s">
        <v>126</v>
      </c>
      <c r="G6" s="39" t="s">
        <v>125</v>
      </c>
      <c r="H6" s="39" t="s">
        <v>127</v>
      </c>
      <c r="I6" s="39" t="s">
        <v>128</v>
      </c>
      <c r="J6" s="40" t="s">
        <v>129</v>
      </c>
      <c r="K6" s="39"/>
      <c r="L6" s="39"/>
      <c r="M6" s="39"/>
      <c r="N6" s="39" t="s">
        <v>130</v>
      </c>
      <c r="O6" s="39"/>
      <c r="P6" s="14"/>
      <c r="Q6" s="24" t="s">
        <v>131</v>
      </c>
      <c r="R6" s="24" t="s">
        <v>132</v>
      </c>
      <c r="S6" s="43"/>
      <c r="T6" s="32">
        <f>T5+1</f>
        <v>26</v>
      </c>
      <c r="U6" s="42" t="str">
        <f>X$2&amp;U$4&amp;$T6</f>
        <v>'Annual (GWh)'!A26</v>
      </c>
      <c r="V6" s="42" t="str">
        <f>X$2&amp;V$4&amp;$T6</f>
        <v>'Annual (GWh)'!B26</v>
      </c>
      <c r="W6" s="42" t="str">
        <f>X$2&amp;W$4&amp;$T6</f>
        <v>'Annual (GWh)'!C26</v>
      </c>
      <c r="X6" s="42" t="str">
        <f>X$2&amp;X$4&amp;$T6</f>
        <v>'Annual (GWh)'!D26</v>
      </c>
      <c r="Y6" s="42" t="str">
        <f>X$2&amp;Y$4&amp;$T6</f>
        <v>'Annual (GWh)'!E26</v>
      </c>
      <c r="Z6" s="42" t="str">
        <f>X$2&amp;Z$4&amp;$T6</f>
        <v>'Annual (GWh)'!F26</v>
      </c>
      <c r="AA6" s="42" t="str">
        <f>X$2&amp;AA$4&amp;$T6</f>
        <v>'Annual (GWh)'!G26</v>
      </c>
      <c r="AB6" s="42" t="str">
        <f>X$2&amp;AB$4&amp;$T6</f>
        <v>'Annual (GWh)'!H26</v>
      </c>
      <c r="AC6" s="42" t="str">
        <f>X$2&amp;AC$4&amp;$T6</f>
        <v>'Annual (GWh)'!I26</v>
      </c>
      <c r="AD6" s="42" t="str">
        <f>X$2&amp;AD$4&amp;$T6</f>
        <v>'Annual (GWh)'!K26</v>
      </c>
      <c r="AE6" s="42" t="str">
        <f>X$2&amp;AE$4&amp;$T6</f>
        <v>'Annual (GWh)'!Z26</v>
      </c>
      <c r="AF6" s="42" t="str">
        <f>X$2&amp;AF$4&amp;$T6</f>
        <v>'Annual (GWh)'!AA26</v>
      </c>
      <c r="AG6" s="42" t="str">
        <f>X$2&amp;AG$4&amp;$T6</f>
        <v>'Annual (GWh)'!AC26</v>
      </c>
      <c r="AH6" s="42" t="str">
        <f>X$2&amp;AH$4&amp;$T6</f>
        <v>'Annual (GWh)'!AD26</v>
      </c>
      <c r="AI6" s="42" t="str">
        <f>X$2&amp;AI$4&amp;$T6</f>
        <v>'Annual (GWh)'!AF26</v>
      </c>
      <c r="AJ6" s="42" t="str">
        <f t="shared" ref="AJ6:AJ9" si="0">X$2&amp;AJ$4&amp;$T6</f>
        <v>'Annual (GWh)'!AG26</v>
      </c>
    </row>
    <row r="7" spans="1:37" ht="14" x14ac:dyDescent="0.3">
      <c r="C7" s="38" t="s">
        <v>133</v>
      </c>
      <c r="D7" s="24"/>
      <c r="E7" s="39" t="s">
        <v>134</v>
      </c>
      <c r="F7" s="39" t="s">
        <v>135</v>
      </c>
      <c r="G7" s="39" t="s">
        <v>136</v>
      </c>
      <c r="H7" s="39"/>
      <c r="I7" s="39"/>
      <c r="J7" s="40" t="s">
        <v>137</v>
      </c>
      <c r="K7" s="39"/>
      <c r="L7" s="39"/>
      <c r="M7" s="39"/>
      <c r="N7" s="28"/>
      <c r="O7" s="25"/>
      <c r="P7" s="14"/>
      <c r="Q7" s="44"/>
      <c r="R7" s="24"/>
      <c r="S7" s="41"/>
      <c r="T7" s="32">
        <f>T6+1</f>
        <v>27</v>
      </c>
      <c r="U7" s="42" t="str">
        <f>X$2&amp;U$4&amp;$T7</f>
        <v>'Annual (GWh)'!A27</v>
      </c>
      <c r="V7" s="42" t="str">
        <f>X$2&amp;V$4&amp;$T7</f>
        <v>'Annual (GWh)'!B27</v>
      </c>
      <c r="W7" s="42" t="str">
        <f>X$2&amp;W$4&amp;$T7</f>
        <v>'Annual (GWh)'!C27</v>
      </c>
      <c r="X7" s="42" t="str">
        <f>X$2&amp;X$4&amp;$T7</f>
        <v>'Annual (GWh)'!D27</v>
      </c>
      <c r="Y7" s="42" t="str">
        <f>X$2&amp;Y$4&amp;$T7</f>
        <v>'Annual (GWh)'!E27</v>
      </c>
      <c r="Z7" s="42" t="str">
        <f>X$2&amp;Z$4&amp;$T7</f>
        <v>'Annual (GWh)'!F27</v>
      </c>
      <c r="AA7" s="42" t="str">
        <f>X$2&amp;AA$4&amp;$T7</f>
        <v>'Annual (GWh)'!G27</v>
      </c>
      <c r="AB7" s="42" t="str">
        <f>X$2&amp;AB$4&amp;$T7</f>
        <v>'Annual (GWh)'!H27</v>
      </c>
      <c r="AC7" s="42" t="str">
        <f>X$2&amp;AC$4&amp;$T7</f>
        <v>'Annual (GWh)'!I27</v>
      </c>
      <c r="AD7" s="42" t="str">
        <f>X$2&amp;AD$4&amp;$T7</f>
        <v>'Annual (GWh)'!K27</v>
      </c>
      <c r="AE7" s="42" t="str">
        <f>X$2&amp;AE$4&amp;$T7</f>
        <v>'Annual (GWh)'!Z27</v>
      </c>
      <c r="AF7" s="42" t="str">
        <f>X$2&amp;AF$4&amp;$T7</f>
        <v>'Annual (GWh)'!AA27</v>
      </c>
      <c r="AG7" s="42" t="str">
        <f>X$2&amp;AG$4&amp;$T7</f>
        <v>'Annual (GWh)'!AC27</v>
      </c>
      <c r="AH7" s="42" t="str">
        <f>X$2&amp;AH$4&amp;$T7</f>
        <v>'Annual (GWh)'!AD27</v>
      </c>
      <c r="AI7" s="42" t="str">
        <f>X$2&amp;AI$4&amp;$T7</f>
        <v>'Annual (GWh)'!AF27</v>
      </c>
      <c r="AJ7" s="42" t="str">
        <f t="shared" si="0"/>
        <v>'Annual (GWh)'!AG27</v>
      </c>
    </row>
    <row r="8" spans="1:37" x14ac:dyDescent="0.3">
      <c r="A8" s="45" t="s">
        <v>138</v>
      </c>
      <c r="B8" s="45" t="s">
        <v>139</v>
      </c>
      <c r="C8" s="46" t="s">
        <v>50</v>
      </c>
      <c r="D8" s="47"/>
      <c r="E8" s="47"/>
      <c r="F8" s="47"/>
      <c r="G8" s="47"/>
      <c r="H8" s="47"/>
      <c r="I8" s="47"/>
      <c r="J8" s="47"/>
      <c r="K8" s="47"/>
      <c r="L8" s="47"/>
      <c r="M8" s="47"/>
      <c r="N8" s="47"/>
      <c r="O8" s="47"/>
      <c r="P8" s="47"/>
      <c r="Q8" s="47"/>
      <c r="R8" s="47"/>
      <c r="S8" s="41"/>
      <c r="T8" s="32">
        <f>T7+1</f>
        <v>28</v>
      </c>
      <c r="U8" s="42" t="str">
        <f>X$2&amp;U$4&amp;$T8</f>
        <v>'Annual (GWh)'!A28</v>
      </c>
      <c r="V8" s="42" t="str">
        <f>X$2&amp;V$4&amp;$T8</f>
        <v>'Annual (GWh)'!B28</v>
      </c>
      <c r="W8" s="42" t="str">
        <f>X$2&amp;W$4&amp;$T8</f>
        <v>'Annual (GWh)'!C28</v>
      </c>
      <c r="X8" s="42" t="str">
        <f>X$2&amp;X$4&amp;$T8</f>
        <v>'Annual (GWh)'!D28</v>
      </c>
      <c r="Y8" s="42" t="str">
        <f>X$2&amp;Y$4&amp;$T8</f>
        <v>'Annual (GWh)'!E28</v>
      </c>
      <c r="Z8" s="42" t="str">
        <f>X$2&amp;Z$4&amp;$T8</f>
        <v>'Annual (GWh)'!F28</v>
      </c>
      <c r="AA8" s="42" t="str">
        <f>X$2&amp;AA$4&amp;$T8</f>
        <v>'Annual (GWh)'!G28</v>
      </c>
      <c r="AB8" s="42" t="str">
        <f>X$2&amp;AB$4&amp;$T8</f>
        <v>'Annual (GWh)'!H28</v>
      </c>
      <c r="AC8" s="42" t="str">
        <f>X$2&amp;AC$4&amp;$T8</f>
        <v>'Annual (GWh)'!I28</v>
      </c>
      <c r="AD8" s="42" t="str">
        <f>X$2&amp;AD$4&amp;$T8</f>
        <v>'Annual (GWh)'!K28</v>
      </c>
      <c r="AE8" s="42" t="str">
        <f>X$2&amp;AE$4&amp;$T8</f>
        <v>'Annual (GWh)'!Z28</v>
      </c>
      <c r="AF8" s="42" t="str">
        <f>X$2&amp;AF$4&amp;$T8</f>
        <v>'Annual (GWh)'!AA28</v>
      </c>
      <c r="AG8" s="42" t="str">
        <f>X$2&amp;AG$4&amp;$T8</f>
        <v>'Annual (GWh)'!AC28</v>
      </c>
      <c r="AH8" s="42" t="str">
        <f>X$2&amp;AH$4&amp;$T8</f>
        <v>'Annual (GWh)'!AD28</v>
      </c>
      <c r="AI8" s="42" t="str">
        <f>X$2&amp;AI$4&amp;$T8</f>
        <v>'Annual (GWh)'!AF28</v>
      </c>
      <c r="AJ8" s="42" t="str">
        <f t="shared" si="0"/>
        <v>'Annual (GWh)'!AG28</v>
      </c>
    </row>
    <row r="9" spans="1:37" x14ac:dyDescent="0.3">
      <c r="A9" s="32">
        <v>2000</v>
      </c>
      <c r="B9" s="15" t="s">
        <v>84</v>
      </c>
      <c r="C9" s="41">
        <f>'Month (GWh)'!B7</f>
        <v>0</v>
      </c>
      <c r="D9" s="41">
        <f>'Month (GWh)'!C7</f>
        <v>0</v>
      </c>
      <c r="E9" s="41">
        <f>'Month (GWh)'!D7</f>
        <v>0</v>
      </c>
      <c r="F9" s="41">
        <f>'Month (GWh)'!E7</f>
        <v>0</v>
      </c>
      <c r="G9" s="41">
        <f>'Month (GWh)'!F7</f>
        <v>1040</v>
      </c>
      <c r="H9" s="41">
        <f>'Month (GWh)'!G7</f>
        <v>0</v>
      </c>
      <c r="I9" s="41">
        <f>'Month (GWh)'!H7</f>
        <v>0</v>
      </c>
      <c r="J9" s="41">
        <f>'Month (GWh)'!I7</f>
        <v>1040</v>
      </c>
      <c r="K9" s="41">
        <f>'Month (GWh)'!K7</f>
        <v>0</v>
      </c>
      <c r="L9" s="41">
        <f>'Month (GWh)'!Z7</f>
        <v>0</v>
      </c>
      <c r="M9" s="41">
        <f>'Month (GWh)'!AA7</f>
        <v>0</v>
      </c>
      <c r="N9" s="41">
        <f>'Month (GWh)'!AC7</f>
        <v>0</v>
      </c>
      <c r="O9" s="41">
        <f>'Month (GWh)'!AD7</f>
        <v>0</v>
      </c>
      <c r="P9" s="41">
        <f>Q9-SUM(K9:O9)</f>
        <v>0</v>
      </c>
      <c r="Q9" s="41">
        <f>'Month (GWh)'!AF7</f>
        <v>0</v>
      </c>
      <c r="R9" s="41">
        <f>'Month (GWh)'!AG7</f>
        <v>1040</v>
      </c>
      <c r="S9" s="41"/>
      <c r="T9" s="32">
        <f>T8+1</f>
        <v>29</v>
      </c>
      <c r="U9" s="42" t="str">
        <f>X$2&amp;U$4&amp;$T9</f>
        <v>'Annual (GWh)'!A29</v>
      </c>
      <c r="V9" s="42" t="str">
        <f>X$2&amp;V$4&amp;$T9</f>
        <v>'Annual (GWh)'!B29</v>
      </c>
      <c r="W9" s="42" t="str">
        <f>X$2&amp;W$4&amp;$T9</f>
        <v>'Annual (GWh)'!C29</v>
      </c>
      <c r="X9" s="42" t="str">
        <f>X$2&amp;X$4&amp;$T9</f>
        <v>'Annual (GWh)'!D29</v>
      </c>
      <c r="Y9" s="42" t="str">
        <f>X$2&amp;Y$4&amp;$T9</f>
        <v>'Annual (GWh)'!E29</v>
      </c>
      <c r="Z9" s="42" t="str">
        <f>X$2&amp;Z$4&amp;$T9</f>
        <v>'Annual (GWh)'!F29</v>
      </c>
      <c r="AA9" s="42" t="str">
        <f>X$2&amp;AA$4&amp;$T9</f>
        <v>'Annual (GWh)'!G29</v>
      </c>
      <c r="AB9" s="42" t="str">
        <f>X$2&amp;AB$4&amp;$T9</f>
        <v>'Annual (GWh)'!H29</v>
      </c>
      <c r="AC9" s="42" t="str">
        <f>X$2&amp;AC$4&amp;$T9</f>
        <v>'Annual (GWh)'!I29</v>
      </c>
      <c r="AD9" s="42" t="str">
        <f>X$2&amp;AD$4&amp;$T9</f>
        <v>'Annual (GWh)'!K29</v>
      </c>
      <c r="AE9" s="42" t="str">
        <f>X$2&amp;AE$4&amp;$T9</f>
        <v>'Annual (GWh)'!Z29</v>
      </c>
      <c r="AF9" s="42" t="str">
        <f>X$2&amp;AF$4&amp;$T9</f>
        <v>'Annual (GWh)'!AA29</v>
      </c>
      <c r="AG9" s="42" t="str">
        <f>X$2&amp;AG$4&amp;$T9</f>
        <v>'Annual (GWh)'!AC29</v>
      </c>
      <c r="AH9" s="42" t="str">
        <f>X$2&amp;AH$4&amp;$T9</f>
        <v>'Annual (GWh)'!AD29</v>
      </c>
      <c r="AI9" s="42" t="str">
        <f>X$2&amp;AI$4&amp;$T9</f>
        <v>'Annual (GWh)'!AF29</v>
      </c>
      <c r="AJ9" s="42" t="str">
        <f t="shared" si="0"/>
        <v>'Annual (GWh)'!AG29</v>
      </c>
    </row>
    <row r="10" spans="1:37" x14ac:dyDescent="0.3">
      <c r="A10" s="32">
        <f>A9</f>
        <v>2000</v>
      </c>
      <c r="B10" s="15" t="s">
        <v>85</v>
      </c>
      <c r="C10" s="41">
        <f>'Month (GWh)'!B8+C9</f>
        <v>0</v>
      </c>
      <c r="D10" s="41">
        <f>'Month (GWh)'!C8+D9</f>
        <v>0</v>
      </c>
      <c r="E10" s="41">
        <f>'Month (GWh)'!D8+E9</f>
        <v>0</v>
      </c>
      <c r="F10" s="41">
        <f>'Month (GWh)'!E8+F9</f>
        <v>0</v>
      </c>
      <c r="G10" s="41">
        <f>'Month (GWh)'!F8+G9</f>
        <v>2011</v>
      </c>
      <c r="H10" s="41">
        <f>'Month (GWh)'!G8+H9</f>
        <v>0</v>
      </c>
      <c r="I10" s="41">
        <f>'Month (GWh)'!H8+I9</f>
        <v>0</v>
      </c>
      <c r="J10" s="41">
        <f>'Month (GWh)'!I8+J9</f>
        <v>2011</v>
      </c>
      <c r="K10" s="41">
        <f>'Month (GWh)'!K8+K9</f>
        <v>0</v>
      </c>
      <c r="L10" s="41">
        <f>'Month (GWh)'!Z8+L9</f>
        <v>0</v>
      </c>
      <c r="M10" s="41">
        <f>'Month (GWh)'!AA8+M9</f>
        <v>0</v>
      </c>
      <c r="N10" s="41">
        <f>'Month (GWh)'!AC8+N9</f>
        <v>0</v>
      </c>
      <c r="O10" s="41">
        <f>'Month (GWh)'!AD8+O9</f>
        <v>0</v>
      </c>
      <c r="P10" s="41">
        <f t="shared" ref="P10:P73" si="1">Q10-SUM(K10:O10)</f>
        <v>0</v>
      </c>
      <c r="Q10" s="41">
        <f>'Month (GWh)'!AF8+Q9</f>
        <v>0</v>
      </c>
      <c r="R10" s="41">
        <f>'Month (GWh)'!AG8+R9</f>
        <v>2011</v>
      </c>
      <c r="S10" s="41"/>
    </row>
    <row r="11" spans="1:37" ht="14.5" x14ac:dyDescent="0.35">
      <c r="A11" s="32">
        <f t="shared" ref="A11:A20" si="2">A10</f>
        <v>2000</v>
      </c>
      <c r="B11" s="15" t="s">
        <v>86</v>
      </c>
      <c r="C11" s="41">
        <f>'Month (GWh)'!B9+C10</f>
        <v>0</v>
      </c>
      <c r="D11" s="41">
        <f>'Month (GWh)'!C9+D10</f>
        <v>0</v>
      </c>
      <c r="E11" s="41">
        <f>'Month (GWh)'!D9+E10</f>
        <v>0</v>
      </c>
      <c r="F11" s="41">
        <f>'Month (GWh)'!E9+F10</f>
        <v>0</v>
      </c>
      <c r="G11" s="41">
        <f>'Month (GWh)'!F9+G10</f>
        <v>3074</v>
      </c>
      <c r="H11" s="41">
        <f>'Month (GWh)'!G9+H10</f>
        <v>0</v>
      </c>
      <c r="I11" s="41">
        <f>'Month (GWh)'!H9+I10</f>
        <v>0</v>
      </c>
      <c r="J11" s="41">
        <f>'Month (GWh)'!I9+J10</f>
        <v>3074</v>
      </c>
      <c r="K11" s="41">
        <f>'Month (GWh)'!K9+K10</f>
        <v>0</v>
      </c>
      <c r="L11" s="41">
        <f>'Month (GWh)'!Z9+L10</f>
        <v>0</v>
      </c>
      <c r="M11" s="41">
        <f>'Month (GWh)'!AA9+M10</f>
        <v>0</v>
      </c>
      <c r="N11" s="41">
        <f>'Month (GWh)'!AC9+N10</f>
        <v>0</v>
      </c>
      <c r="O11" s="41">
        <f>'Month (GWh)'!AD9+O10</f>
        <v>0</v>
      </c>
      <c r="P11" s="41">
        <f t="shared" si="1"/>
        <v>0</v>
      </c>
      <c r="Q11" s="41">
        <f>'Month (GWh)'!AF9+Q10</f>
        <v>0</v>
      </c>
      <c r="R11" s="41">
        <f>'Month (GWh)'!AG9+R10</f>
        <v>3074</v>
      </c>
      <c r="S11" s="41"/>
      <c r="X11" s="103" t="s">
        <v>542</v>
      </c>
      <c r="AJ11" s="48"/>
    </row>
    <row r="12" spans="1:37" x14ac:dyDescent="0.3">
      <c r="A12" s="32">
        <f t="shared" si="2"/>
        <v>2000</v>
      </c>
      <c r="B12" s="15" t="s">
        <v>87</v>
      </c>
      <c r="C12" s="41">
        <f>'Month (GWh)'!B10+C11</f>
        <v>0</v>
      </c>
      <c r="D12" s="41">
        <f>'Month (GWh)'!C10+D11</f>
        <v>0</v>
      </c>
      <c r="E12" s="41">
        <f>'Month (GWh)'!D10+E11</f>
        <v>0</v>
      </c>
      <c r="F12" s="41">
        <f>'Month (GWh)'!E10+F11</f>
        <v>0</v>
      </c>
      <c r="G12" s="41">
        <f>'Month (GWh)'!F10+G11</f>
        <v>4049</v>
      </c>
      <c r="H12" s="41">
        <f>'Month (GWh)'!G10+H11</f>
        <v>0</v>
      </c>
      <c r="I12" s="41">
        <f>'Month (GWh)'!H10+I11</f>
        <v>0</v>
      </c>
      <c r="J12" s="41">
        <f>'Month (GWh)'!I10+J11</f>
        <v>4049</v>
      </c>
      <c r="K12" s="41">
        <f>'Month (GWh)'!K10+K11</f>
        <v>0</v>
      </c>
      <c r="L12" s="41">
        <f>'Month (GWh)'!Z10+L11</f>
        <v>0</v>
      </c>
      <c r="M12" s="41">
        <f>'Month (GWh)'!AA10+M11</f>
        <v>0</v>
      </c>
      <c r="N12" s="41">
        <f>'Month (GWh)'!AC10+N11</f>
        <v>0</v>
      </c>
      <c r="O12" s="41">
        <f>'Month (GWh)'!AD10+O11</f>
        <v>0</v>
      </c>
      <c r="P12" s="41">
        <f t="shared" si="1"/>
        <v>0</v>
      </c>
      <c r="Q12" s="41">
        <f>'Month (GWh)'!AF10+Q11</f>
        <v>0</v>
      </c>
      <c r="R12" s="41">
        <f>'Month (GWh)'!AG10+R11</f>
        <v>4049</v>
      </c>
      <c r="S12" s="41"/>
      <c r="U12" s="15" t="s">
        <v>144</v>
      </c>
      <c r="V12" s="15" t="s">
        <v>140</v>
      </c>
      <c r="W12" s="15" t="s">
        <v>103</v>
      </c>
      <c r="X12" s="15" t="s">
        <v>141</v>
      </c>
      <c r="Y12" s="15" t="s">
        <v>104</v>
      </c>
      <c r="Z12" s="15" t="s">
        <v>142</v>
      </c>
      <c r="AA12" s="15" t="s">
        <v>105</v>
      </c>
      <c r="AB12" s="15" t="s">
        <v>106</v>
      </c>
      <c r="AC12" s="15" t="s">
        <v>107</v>
      </c>
      <c r="AD12" s="15" t="s">
        <v>108</v>
      </c>
      <c r="AE12" s="15" t="s">
        <v>109</v>
      </c>
      <c r="AF12" s="15" t="s">
        <v>110</v>
      </c>
      <c r="AG12" s="15" t="s">
        <v>143</v>
      </c>
      <c r="AH12" s="15" t="s">
        <v>111</v>
      </c>
      <c r="AI12" s="15" t="s">
        <v>112</v>
      </c>
      <c r="AJ12" s="15" t="s">
        <v>113</v>
      </c>
      <c r="AK12" s="15" t="s">
        <v>576</v>
      </c>
    </row>
    <row r="13" spans="1:37" x14ac:dyDescent="0.3">
      <c r="A13" s="32">
        <f t="shared" si="2"/>
        <v>2000</v>
      </c>
      <c r="B13" s="15" t="s">
        <v>88</v>
      </c>
      <c r="C13" s="41">
        <f>'Month (GWh)'!B11+C12</f>
        <v>0</v>
      </c>
      <c r="D13" s="41">
        <f>'Month (GWh)'!C11+D12</f>
        <v>0</v>
      </c>
      <c r="E13" s="41">
        <f>'Month (GWh)'!D11+E12</f>
        <v>0</v>
      </c>
      <c r="F13" s="41">
        <f>'Month (GWh)'!E11+F12</f>
        <v>0</v>
      </c>
      <c r="G13" s="41">
        <f>'Month (GWh)'!F11+G12</f>
        <v>4908</v>
      </c>
      <c r="H13" s="41">
        <f>'Month (GWh)'!G11+H12</f>
        <v>0</v>
      </c>
      <c r="I13" s="41">
        <f>'Month (GWh)'!H11+I12</f>
        <v>0</v>
      </c>
      <c r="J13" s="41">
        <f>'Month (GWh)'!I11+J12</f>
        <v>4908</v>
      </c>
      <c r="K13" s="41">
        <f>'Month (GWh)'!K11+K12</f>
        <v>0</v>
      </c>
      <c r="L13" s="41">
        <f>'Month (GWh)'!Z11+L12</f>
        <v>0</v>
      </c>
      <c r="M13" s="41">
        <f>'Month (GWh)'!AA11+M12</f>
        <v>0</v>
      </c>
      <c r="N13" s="41">
        <f>'Month (GWh)'!AC11+N12</f>
        <v>0</v>
      </c>
      <c r="O13" s="41">
        <f>'Month (GWh)'!AD11+O12</f>
        <v>0</v>
      </c>
      <c r="P13" s="41">
        <f t="shared" si="1"/>
        <v>0</v>
      </c>
      <c r="Q13" s="41">
        <f>'Month (GWh)'!AF11+Q12</f>
        <v>0</v>
      </c>
      <c r="R13" s="41">
        <f>'Month (GWh)'!AG11+R12</f>
        <v>4908</v>
      </c>
      <c r="S13" s="41"/>
      <c r="T13" s="41">
        <f>T14-12</f>
        <v>286</v>
      </c>
      <c r="U13" s="42" t="str">
        <f>X$11&amp;U$12&amp;$T13</f>
        <v>'calculation_GWh_hide'!B286</v>
      </c>
      <c r="V13" s="42" t="str">
        <f>X$11&amp;V$12&amp;$T13</f>
        <v>'calculation_GWh_hide'!C286</v>
      </c>
      <c r="W13" s="42" t="str">
        <f>X$11&amp;W$12&amp;$T13</f>
        <v>'calculation_GWh_hide'!D286</v>
      </c>
      <c r="X13" s="42" t="str">
        <f>X$11&amp;X$12&amp;$T13</f>
        <v>'calculation_GWh_hide'!E286</v>
      </c>
      <c r="Y13" s="42" t="str">
        <f>X$11&amp;Y$12&amp;$T13</f>
        <v>'calculation_GWh_hide'!F286</v>
      </c>
      <c r="Z13" s="42" t="str">
        <f>X$11&amp;Z$12&amp;$T13</f>
        <v>'calculation_GWh_hide'!G286</v>
      </c>
      <c r="AA13" s="42" t="str">
        <f>X$11&amp;AA$12&amp;$T13</f>
        <v>'calculation_GWh_hide'!H286</v>
      </c>
      <c r="AB13" s="42" t="str">
        <f>X$11&amp;AB$12&amp;$T13</f>
        <v>'calculation_GWh_hide'!I286</v>
      </c>
      <c r="AC13" s="42" t="str">
        <f>X$11&amp;AC$12&amp;$T13</f>
        <v>'calculation_GWh_hide'!J286</v>
      </c>
      <c r="AD13" s="42" t="str">
        <f>X$11&amp;AD$12&amp;$T13</f>
        <v>'calculation_GWh_hide'!K286</v>
      </c>
      <c r="AE13" s="42" t="str">
        <f>X$11&amp;AE$12&amp;$T13</f>
        <v>'calculation_GWh_hide'!L286</v>
      </c>
      <c r="AF13" s="42" t="str">
        <f>X$11&amp;AF$12&amp;$T13</f>
        <v>'calculation_GWh_hide'!M286</v>
      </c>
      <c r="AG13" s="42" t="str">
        <f>X$11&amp;AG$12&amp;$T13</f>
        <v>'calculation_GWh_hide'!N286</v>
      </c>
      <c r="AH13" s="42" t="str">
        <f>X$11&amp;AH$12&amp;$T13</f>
        <v>'calculation_GWh_hide'!O286</v>
      </c>
      <c r="AI13" s="42" t="str">
        <f>X$11&amp;AI$12&amp;$T13</f>
        <v>'calculation_GWh_hide'!P286</v>
      </c>
      <c r="AJ13" s="42" t="str">
        <f>X$11&amp;AJ$12&amp;$T13</f>
        <v>'calculation_GWh_hide'!Q286</v>
      </c>
      <c r="AK13" s="42" t="str">
        <f>X$11&amp;AK$12&amp;$T13</f>
        <v>'calculation_GWh_hide'!R286</v>
      </c>
    </row>
    <row r="14" spans="1:37" x14ac:dyDescent="0.3">
      <c r="A14" s="32">
        <f t="shared" si="2"/>
        <v>2000</v>
      </c>
      <c r="B14" s="15" t="s">
        <v>89</v>
      </c>
      <c r="C14" s="41">
        <f>'Month (GWh)'!B12+C13</f>
        <v>0</v>
      </c>
      <c r="D14" s="41">
        <f>'Month (GWh)'!C12+D13</f>
        <v>0</v>
      </c>
      <c r="E14" s="41">
        <f>'Month (GWh)'!D12+E13</f>
        <v>0</v>
      </c>
      <c r="F14" s="41">
        <f>'Month (GWh)'!E12+F13</f>
        <v>0</v>
      </c>
      <c r="G14" s="41">
        <f>'Month (GWh)'!F12+G13</f>
        <v>5503</v>
      </c>
      <c r="H14" s="41">
        <f>'Month (GWh)'!G12+H13</f>
        <v>0</v>
      </c>
      <c r="I14" s="41">
        <f>'Month (GWh)'!H12+I13</f>
        <v>0</v>
      </c>
      <c r="J14" s="41">
        <f>'Month (GWh)'!I12+J13</f>
        <v>5503</v>
      </c>
      <c r="K14" s="41">
        <f>'Month (GWh)'!K12+K13</f>
        <v>0</v>
      </c>
      <c r="L14" s="41">
        <f>'Month (GWh)'!Z12+L13</f>
        <v>0</v>
      </c>
      <c r="M14" s="41">
        <f>'Month (GWh)'!AA12+M13</f>
        <v>0</v>
      </c>
      <c r="N14" s="41">
        <f>'Month (GWh)'!AC12+N13</f>
        <v>0</v>
      </c>
      <c r="O14" s="41">
        <f>'Month (GWh)'!AD12+O13</f>
        <v>0</v>
      </c>
      <c r="P14" s="41">
        <f t="shared" si="1"/>
        <v>0</v>
      </c>
      <c r="Q14" s="41">
        <f>'Month (GWh)'!AF12+Q13</f>
        <v>0</v>
      </c>
      <c r="R14" s="41">
        <f>'Month (GWh)'!AG12+R13</f>
        <v>5503</v>
      </c>
      <c r="S14" s="41"/>
      <c r="T14" s="41">
        <f>8+(U1-2000)*12+U2</f>
        <v>298</v>
      </c>
      <c r="U14" s="42" t="str">
        <f>X$11&amp;U$12&amp;$T14</f>
        <v>'calculation_GWh_hide'!B298</v>
      </c>
      <c r="V14" s="42" t="str">
        <f>X$11&amp;V$12&amp;$T14</f>
        <v>'calculation_GWh_hide'!C298</v>
      </c>
      <c r="W14" s="42" t="str">
        <f>X$11&amp;W$12&amp;$T14</f>
        <v>'calculation_GWh_hide'!D298</v>
      </c>
      <c r="X14" s="42" t="str">
        <f>X$11&amp;X$12&amp;$T14</f>
        <v>'calculation_GWh_hide'!E298</v>
      </c>
      <c r="Y14" s="42" t="str">
        <f>X$11&amp;Y$12&amp;$T14</f>
        <v>'calculation_GWh_hide'!F298</v>
      </c>
      <c r="Z14" s="42" t="str">
        <f>X$11&amp;Z$12&amp;$T14</f>
        <v>'calculation_GWh_hide'!G298</v>
      </c>
      <c r="AA14" s="42" t="str">
        <f>X$11&amp;AA$12&amp;$T14</f>
        <v>'calculation_GWh_hide'!H298</v>
      </c>
      <c r="AB14" s="42" t="str">
        <f>X$11&amp;AB$12&amp;$T14</f>
        <v>'calculation_GWh_hide'!I298</v>
      </c>
      <c r="AC14" s="42" t="str">
        <f>X$11&amp;AC$12&amp;$T14</f>
        <v>'calculation_GWh_hide'!J298</v>
      </c>
      <c r="AD14" s="42" t="str">
        <f>X$11&amp;AD$12&amp;$T14</f>
        <v>'calculation_GWh_hide'!K298</v>
      </c>
      <c r="AE14" s="42" t="str">
        <f>X$11&amp;AE$12&amp;$T14</f>
        <v>'calculation_GWh_hide'!L298</v>
      </c>
      <c r="AF14" s="42" t="str">
        <f>X$11&amp;AF$12&amp;$T14</f>
        <v>'calculation_GWh_hide'!M298</v>
      </c>
      <c r="AG14" s="42" t="str">
        <f>X$11&amp;AG$12&amp;$T14</f>
        <v>'calculation_GWh_hide'!N298</v>
      </c>
      <c r="AH14" s="42" t="str">
        <f>X$11&amp;AH$12&amp;$T14</f>
        <v>'calculation_GWh_hide'!O298</v>
      </c>
      <c r="AI14" s="42" t="str">
        <f>X$11&amp;AI$12&amp;$T14</f>
        <v>'calculation_GWh_hide'!P298</v>
      </c>
      <c r="AJ14" s="42" t="str">
        <f>X$11&amp;AJ$12&amp;$T14</f>
        <v>'calculation_GWh_hide'!Q298</v>
      </c>
      <c r="AK14" s="42" t="str">
        <f>X$11&amp;AK$12&amp;$T14</f>
        <v>'calculation_GWh_hide'!R298</v>
      </c>
    </row>
    <row r="15" spans="1:37" x14ac:dyDescent="0.3">
      <c r="A15" s="32">
        <f t="shared" si="2"/>
        <v>2000</v>
      </c>
      <c r="B15" s="15" t="s">
        <v>90</v>
      </c>
      <c r="C15" s="41">
        <f>'Month (GWh)'!B13+C14</f>
        <v>0</v>
      </c>
      <c r="D15" s="41">
        <f>'Month (GWh)'!C13+D14</f>
        <v>0</v>
      </c>
      <c r="E15" s="41">
        <f>'Month (GWh)'!D13+E14</f>
        <v>0</v>
      </c>
      <c r="F15" s="41">
        <f>'Month (GWh)'!E13+F14</f>
        <v>0</v>
      </c>
      <c r="G15" s="41">
        <f>'Month (GWh)'!F13+G14</f>
        <v>6052</v>
      </c>
      <c r="H15" s="41">
        <f>'Month (GWh)'!G13+H14</f>
        <v>0</v>
      </c>
      <c r="I15" s="41">
        <f>'Month (GWh)'!H13+I14</f>
        <v>0</v>
      </c>
      <c r="J15" s="41">
        <f>'Month (GWh)'!I13+J14</f>
        <v>6052</v>
      </c>
      <c r="K15" s="41">
        <f>'Month (GWh)'!K13+K14</f>
        <v>0</v>
      </c>
      <c r="L15" s="41">
        <f>'Month (GWh)'!Z13+L14</f>
        <v>0</v>
      </c>
      <c r="M15" s="41">
        <f>'Month (GWh)'!AA13+M14</f>
        <v>0</v>
      </c>
      <c r="N15" s="41">
        <f>'Month (GWh)'!AC13+N14</f>
        <v>0</v>
      </c>
      <c r="O15" s="41">
        <f>'Month (GWh)'!AD13+O14</f>
        <v>0</v>
      </c>
      <c r="P15" s="41">
        <f t="shared" si="1"/>
        <v>0</v>
      </c>
      <c r="Q15" s="41">
        <f>'Month (GWh)'!AF13+Q14</f>
        <v>0</v>
      </c>
      <c r="R15" s="41">
        <f>'Month (GWh)'!AG13+R14</f>
        <v>6052</v>
      </c>
      <c r="S15" s="41"/>
    </row>
    <row r="16" spans="1:37" x14ac:dyDescent="0.3">
      <c r="A16" s="32">
        <f t="shared" si="2"/>
        <v>2000</v>
      </c>
      <c r="B16" s="15" t="s">
        <v>91</v>
      </c>
      <c r="C16" s="41">
        <f>'Month (GWh)'!B14+C15</f>
        <v>0</v>
      </c>
      <c r="D16" s="41">
        <f>'Month (GWh)'!C14+D15</f>
        <v>0</v>
      </c>
      <c r="E16" s="41">
        <f>'Month (GWh)'!D14+E15</f>
        <v>0</v>
      </c>
      <c r="F16" s="41">
        <f>'Month (GWh)'!E14+F15</f>
        <v>0</v>
      </c>
      <c r="G16" s="41">
        <f>'Month (GWh)'!F14+G15</f>
        <v>6972</v>
      </c>
      <c r="H16" s="41">
        <f>'Month (GWh)'!G14+H15</f>
        <v>0</v>
      </c>
      <c r="I16" s="41">
        <f>'Month (GWh)'!H14+I15</f>
        <v>0</v>
      </c>
      <c r="J16" s="41">
        <f>'Month (GWh)'!I14+J15</f>
        <v>6972</v>
      </c>
      <c r="K16" s="41">
        <f>'Month (GWh)'!K14+K15</f>
        <v>0</v>
      </c>
      <c r="L16" s="41">
        <f>'Month (GWh)'!Z14+L15</f>
        <v>0</v>
      </c>
      <c r="M16" s="41">
        <f>'Month (GWh)'!AA14+M15</f>
        <v>0</v>
      </c>
      <c r="N16" s="41">
        <f>'Month (GWh)'!AC14+N15</f>
        <v>0</v>
      </c>
      <c r="O16" s="41">
        <f>'Month (GWh)'!AD14+O15</f>
        <v>0</v>
      </c>
      <c r="P16" s="41">
        <f t="shared" si="1"/>
        <v>0</v>
      </c>
      <c r="Q16" s="41">
        <f>'Month (GWh)'!AF14+Q15</f>
        <v>0</v>
      </c>
      <c r="R16" s="41">
        <f>'Month (GWh)'!AG14+R15</f>
        <v>6972</v>
      </c>
      <c r="S16" s="41"/>
      <c r="X16" s="103" t="s">
        <v>535</v>
      </c>
    </row>
    <row r="17" spans="1:37" x14ac:dyDescent="0.3">
      <c r="A17" s="32">
        <f t="shared" si="2"/>
        <v>2000</v>
      </c>
      <c r="B17" s="15" t="s">
        <v>92</v>
      </c>
      <c r="C17" s="41">
        <f>'Month (GWh)'!B15+C16</f>
        <v>0</v>
      </c>
      <c r="D17" s="41">
        <f>'Month (GWh)'!C15+D16</f>
        <v>0</v>
      </c>
      <c r="E17" s="41">
        <f>'Month (GWh)'!D15+E16</f>
        <v>0</v>
      </c>
      <c r="F17" s="41">
        <f>'Month (GWh)'!E15+F16</f>
        <v>0</v>
      </c>
      <c r="G17" s="41">
        <f>'Month (GWh)'!F15+G16</f>
        <v>7965</v>
      </c>
      <c r="H17" s="41">
        <f>'Month (GWh)'!G15+H16</f>
        <v>0</v>
      </c>
      <c r="I17" s="41">
        <f>'Month (GWh)'!H15+I16</f>
        <v>0</v>
      </c>
      <c r="J17" s="41">
        <f>'Month (GWh)'!I15+J16</f>
        <v>7965</v>
      </c>
      <c r="K17" s="41">
        <f>'Month (GWh)'!K15+K16</f>
        <v>0</v>
      </c>
      <c r="L17" s="41">
        <f>'Month (GWh)'!Z15+L16</f>
        <v>0</v>
      </c>
      <c r="M17" s="41">
        <f>'Month (GWh)'!AA15+M16</f>
        <v>0</v>
      </c>
      <c r="N17" s="41">
        <f>'Month (GWh)'!AC15+N16</f>
        <v>0</v>
      </c>
      <c r="O17" s="41">
        <f>'Month (GWh)'!AD15+O16</f>
        <v>0</v>
      </c>
      <c r="P17" s="41">
        <f t="shared" si="1"/>
        <v>0</v>
      </c>
      <c r="Q17" s="41">
        <f>'Month (GWh)'!AF15+Q16</f>
        <v>0</v>
      </c>
      <c r="R17" s="41">
        <f>'Month (GWh)'!AG15+R16</f>
        <v>7965</v>
      </c>
      <c r="S17" s="41"/>
      <c r="U17" s="15" t="s">
        <v>102</v>
      </c>
      <c r="V17" s="15" t="s">
        <v>144</v>
      </c>
      <c r="W17" s="15" t="s">
        <v>140</v>
      </c>
      <c r="X17" s="15" t="s">
        <v>103</v>
      </c>
      <c r="Y17" s="15" t="s">
        <v>141</v>
      </c>
      <c r="Z17" s="15" t="s">
        <v>104</v>
      </c>
      <c r="AA17" s="15" t="s">
        <v>142</v>
      </c>
      <c r="AB17" s="15" t="s">
        <v>105</v>
      </c>
      <c r="AC17" s="15" t="s">
        <v>106</v>
      </c>
      <c r="AD17" s="15" t="s">
        <v>108</v>
      </c>
      <c r="AE17" s="15" t="s">
        <v>585</v>
      </c>
      <c r="AF17" s="15" t="s">
        <v>582</v>
      </c>
      <c r="AG17" s="15" t="s">
        <v>586</v>
      </c>
      <c r="AH17" s="15" t="s">
        <v>583</v>
      </c>
      <c r="AI17" s="15" t="s">
        <v>587</v>
      </c>
      <c r="AJ17" s="15" t="s">
        <v>581</v>
      </c>
    </row>
    <row r="18" spans="1:37" x14ac:dyDescent="0.3">
      <c r="A18" s="32">
        <f t="shared" si="2"/>
        <v>2000</v>
      </c>
      <c r="B18" s="15" t="s">
        <v>93</v>
      </c>
      <c r="C18" s="41">
        <f>'Month (GWh)'!B16+C17</f>
        <v>0</v>
      </c>
      <c r="D18" s="41">
        <f>'Month (GWh)'!C16+D17</f>
        <v>0</v>
      </c>
      <c r="E18" s="41">
        <f>'Month (GWh)'!D16+E17</f>
        <v>0</v>
      </c>
      <c r="F18" s="41">
        <f>'Month (GWh)'!E16+F17</f>
        <v>0</v>
      </c>
      <c r="G18" s="41">
        <f>'Month (GWh)'!F16+G17</f>
        <v>9070</v>
      </c>
      <c r="H18" s="41">
        <f>'Month (GWh)'!G16+H17</f>
        <v>0</v>
      </c>
      <c r="I18" s="41">
        <f>'Month (GWh)'!H16+I17</f>
        <v>0</v>
      </c>
      <c r="J18" s="41">
        <f>'Month (GWh)'!I16+J17</f>
        <v>9070</v>
      </c>
      <c r="K18" s="41">
        <f>'Month (GWh)'!K16+K17</f>
        <v>0</v>
      </c>
      <c r="L18" s="41">
        <f>'Month (GWh)'!Z16+L17</f>
        <v>0</v>
      </c>
      <c r="M18" s="41">
        <f>'Month (GWh)'!AA16+M17</f>
        <v>0</v>
      </c>
      <c r="N18" s="41">
        <f>'Month (GWh)'!AC16+N17</f>
        <v>0</v>
      </c>
      <c r="O18" s="41">
        <f>'Month (GWh)'!AD16+O17</f>
        <v>0</v>
      </c>
      <c r="P18" s="41">
        <f t="shared" si="1"/>
        <v>0</v>
      </c>
      <c r="Q18" s="41">
        <f>'Month (GWh)'!AF16+Q17</f>
        <v>0</v>
      </c>
      <c r="R18" s="41">
        <f>'Month (GWh)'!AG16+R17</f>
        <v>9070</v>
      </c>
      <c r="S18" s="41"/>
      <c r="T18" s="32">
        <f>T22-12</f>
        <v>282</v>
      </c>
      <c r="U18" s="42" t="str">
        <f>X$16&amp;U$17&amp;$T18</f>
        <v>'Month (GWh)'!A282</v>
      </c>
      <c r="V18" s="42" t="str">
        <f>X$16&amp;V$17&amp;$T18</f>
        <v>'Month (GWh)'!B282</v>
      </c>
      <c r="W18" s="42" t="str">
        <f>X$16&amp;W$17&amp;$T18</f>
        <v>'Month (GWh)'!C282</v>
      </c>
      <c r="X18" s="42" t="str">
        <f>X$16&amp;X$17&amp;$T18</f>
        <v>'Month (GWh)'!D282</v>
      </c>
      <c r="Y18" s="42" t="str">
        <f>X$16&amp;Y$17&amp;$T18</f>
        <v>'Month (GWh)'!E282</v>
      </c>
      <c r="Z18" s="42" t="str">
        <f>X$16&amp;Z$17&amp;$T18</f>
        <v>'Month (GWh)'!F282</v>
      </c>
      <c r="AA18" s="42" t="str">
        <f>X$16&amp;AA$17&amp;$T18</f>
        <v>'Month (GWh)'!G282</v>
      </c>
      <c r="AB18" s="42" t="str">
        <f>X$16&amp;AB$17&amp;$T18</f>
        <v>'Month (GWh)'!H282</v>
      </c>
      <c r="AC18" s="42" t="str">
        <f>X$16&amp;AC$17&amp;$T18</f>
        <v>'Month (GWh)'!I282</v>
      </c>
      <c r="AD18" s="42" t="str">
        <f>X$16&amp;AD$17&amp;$T18</f>
        <v>'Month (GWh)'!K282</v>
      </c>
      <c r="AE18" s="42" t="str">
        <f>X$16&amp;AE$17&amp;$T18</f>
        <v>'Month (GWh)'!Z282</v>
      </c>
      <c r="AF18" s="42" t="str">
        <f>X$16&amp;AF$17&amp;$T18</f>
        <v>'Month (GWh)'!AA282</v>
      </c>
      <c r="AG18" s="42" t="str">
        <f>X$16&amp;AG$17&amp;$T18</f>
        <v>'Month (GWh)'!AC282</v>
      </c>
      <c r="AH18" s="42" t="str">
        <f>X$16&amp;AH$17&amp;$T18</f>
        <v>'Month (GWh)'!AD282</v>
      </c>
      <c r="AI18" s="42" t="str">
        <f>X$16&amp;AI$17&amp;$T18</f>
        <v>'Month (GWh)'!AF282</v>
      </c>
      <c r="AJ18" s="42" t="str">
        <f>X$16&amp;AJ$17&amp;$T18</f>
        <v>'Month (GWh)'!AG282</v>
      </c>
      <c r="AK18" s="42" t="str">
        <f>X$16&amp;AK$17&amp;$T18</f>
        <v>'Month (GWh)'!282</v>
      </c>
    </row>
    <row r="19" spans="1:37" x14ac:dyDescent="0.3">
      <c r="A19" s="32">
        <f t="shared" si="2"/>
        <v>2000</v>
      </c>
      <c r="B19" s="15" t="s">
        <v>94</v>
      </c>
      <c r="C19" s="41">
        <f>'Month (GWh)'!B17+C18</f>
        <v>351</v>
      </c>
      <c r="D19" s="41">
        <f>'Month (GWh)'!C17+D18</f>
        <v>0</v>
      </c>
      <c r="E19" s="41">
        <f>'Month (GWh)'!D17+E18</f>
        <v>0</v>
      </c>
      <c r="F19" s="41">
        <f>'Month (GWh)'!E17+F18</f>
        <v>0</v>
      </c>
      <c r="G19" s="41">
        <f>'Month (GWh)'!F17+G18</f>
        <v>10157</v>
      </c>
      <c r="H19" s="41">
        <f>'Month (GWh)'!G17+H18</f>
        <v>0</v>
      </c>
      <c r="I19" s="41">
        <f>'Month (GWh)'!H17+I18</f>
        <v>0</v>
      </c>
      <c r="J19" s="41">
        <f>'Month (GWh)'!I17+J18</f>
        <v>10157</v>
      </c>
      <c r="K19" s="41">
        <f>'Month (GWh)'!K17+K18</f>
        <v>0</v>
      </c>
      <c r="L19" s="41">
        <f>'Month (GWh)'!Z17+L18</f>
        <v>0</v>
      </c>
      <c r="M19" s="41">
        <f>'Month (GWh)'!AA17+M18</f>
        <v>0</v>
      </c>
      <c r="N19" s="41">
        <f>'Month (GWh)'!AC17+N18</f>
        <v>0</v>
      </c>
      <c r="O19" s="41">
        <f>'Month (GWh)'!AD17+O18</f>
        <v>0</v>
      </c>
      <c r="P19" s="41">
        <f t="shared" si="1"/>
        <v>0</v>
      </c>
      <c r="Q19" s="41">
        <f>'Month (GWh)'!AF17+Q18</f>
        <v>0</v>
      </c>
      <c r="R19" s="41">
        <f>'Month (GWh)'!AG17+R18</f>
        <v>10508</v>
      </c>
      <c r="S19" s="41"/>
      <c r="T19" s="32">
        <f>T23-12</f>
        <v>283</v>
      </c>
      <c r="U19" s="42" t="str">
        <f>X$16&amp;U$17&amp;$T19</f>
        <v>'Month (GWh)'!A283</v>
      </c>
      <c r="V19" s="42" t="str">
        <f>X$16&amp;V$17&amp;$T19</f>
        <v>'Month (GWh)'!B283</v>
      </c>
      <c r="W19" s="42" t="str">
        <f>X$16&amp;W$17&amp;$T19</f>
        <v>'Month (GWh)'!C283</v>
      </c>
      <c r="X19" s="42" t="str">
        <f>X$16&amp;X$17&amp;$T19</f>
        <v>'Month (GWh)'!D283</v>
      </c>
      <c r="Y19" s="42" t="str">
        <f>X$16&amp;Y$17&amp;$T19</f>
        <v>'Month (GWh)'!E283</v>
      </c>
      <c r="Z19" s="42" t="str">
        <f>X$16&amp;Z$17&amp;$T19</f>
        <v>'Month (GWh)'!F283</v>
      </c>
      <c r="AA19" s="42" t="str">
        <f>X$16&amp;AA$17&amp;$T19</f>
        <v>'Month (GWh)'!G283</v>
      </c>
      <c r="AB19" s="42" t="str">
        <f>X$16&amp;AB$17&amp;$T19</f>
        <v>'Month (GWh)'!H283</v>
      </c>
      <c r="AC19" s="42" t="str">
        <f>X$16&amp;AC$17&amp;$T19</f>
        <v>'Month (GWh)'!I283</v>
      </c>
      <c r="AD19" s="42" t="str">
        <f>X$16&amp;AD$17&amp;$T19</f>
        <v>'Month (GWh)'!K283</v>
      </c>
      <c r="AE19" s="42" t="str">
        <f>X$16&amp;AE$17&amp;$T19</f>
        <v>'Month (GWh)'!Z283</v>
      </c>
      <c r="AF19" s="42" t="str">
        <f>X$16&amp;AF$17&amp;$T19</f>
        <v>'Month (GWh)'!AA283</v>
      </c>
      <c r="AG19" s="42" t="str">
        <f>X$16&amp;AG$17&amp;$T19</f>
        <v>'Month (GWh)'!AC283</v>
      </c>
      <c r="AH19" s="42" t="str">
        <f>X$16&amp;AH$17&amp;$T19</f>
        <v>'Month (GWh)'!AD283</v>
      </c>
      <c r="AI19" s="42" t="str">
        <f>X$16&amp;AI$17&amp;$T19</f>
        <v>'Month (GWh)'!AF283</v>
      </c>
      <c r="AJ19" s="42" t="str">
        <f>X$16&amp;AJ$17&amp;$T19</f>
        <v>'Month (GWh)'!AG283</v>
      </c>
      <c r="AK19" s="42" t="str">
        <f>X$16&amp;AK$17&amp;$T19</f>
        <v>'Month (GWh)'!283</v>
      </c>
    </row>
    <row r="20" spans="1:37" x14ac:dyDescent="0.3">
      <c r="A20" s="49">
        <f t="shared" si="2"/>
        <v>2000</v>
      </c>
      <c r="B20" s="50" t="s">
        <v>95</v>
      </c>
      <c r="C20" s="51">
        <f>'Month (GWh)'!B18+C19</f>
        <v>2955</v>
      </c>
      <c r="D20" s="51">
        <f>'Month (GWh)'!C18+D19</f>
        <v>0</v>
      </c>
      <c r="E20" s="51">
        <f>'Month (GWh)'!D18+E19</f>
        <v>0</v>
      </c>
      <c r="F20" s="51">
        <f>'Month (GWh)'!E18+F19</f>
        <v>0</v>
      </c>
      <c r="G20" s="51">
        <f>'Month (GWh)'!F18+G19</f>
        <v>11279</v>
      </c>
      <c r="H20" s="51">
        <f>'Month (GWh)'!G18+H19</f>
        <v>0</v>
      </c>
      <c r="I20" s="51">
        <f>'Month (GWh)'!H18+I19</f>
        <v>0</v>
      </c>
      <c r="J20" s="51">
        <f>'Month (GWh)'!I18+J19</f>
        <v>11279</v>
      </c>
      <c r="K20" s="51">
        <f>'Month (GWh)'!K18+K19</f>
        <v>0</v>
      </c>
      <c r="L20" s="51">
        <f>'Month (GWh)'!Z18+L19</f>
        <v>0</v>
      </c>
      <c r="M20" s="51">
        <f>'Month (GWh)'!AA18+M19</f>
        <v>0</v>
      </c>
      <c r="N20" s="51">
        <f>'Month (GWh)'!AC18+N19</f>
        <v>0</v>
      </c>
      <c r="O20" s="51">
        <f>'Month (GWh)'!AD18+O19</f>
        <v>0</v>
      </c>
      <c r="P20" s="51">
        <f t="shared" si="1"/>
        <v>0</v>
      </c>
      <c r="Q20" s="51">
        <f>'Month (GWh)'!AF18+Q19</f>
        <v>0</v>
      </c>
      <c r="R20" s="51">
        <f>'Month (GWh)'!AG18+R19</f>
        <v>14234</v>
      </c>
      <c r="S20" s="41"/>
      <c r="T20" s="32">
        <f>T24-12</f>
        <v>284</v>
      </c>
      <c r="U20" s="42" t="str">
        <f>X$16&amp;U$17&amp;$T20</f>
        <v>'Month (GWh)'!A284</v>
      </c>
      <c r="V20" s="42" t="str">
        <f>X$16&amp;V$17&amp;$T20</f>
        <v>'Month (GWh)'!B284</v>
      </c>
      <c r="W20" s="42" t="str">
        <f>X$16&amp;W$17&amp;$T20</f>
        <v>'Month (GWh)'!C284</v>
      </c>
      <c r="X20" s="42" t="str">
        <f>X$16&amp;X$17&amp;$T20</f>
        <v>'Month (GWh)'!D284</v>
      </c>
      <c r="Y20" s="42" t="str">
        <f>X$16&amp;Y$17&amp;$T20</f>
        <v>'Month (GWh)'!E284</v>
      </c>
      <c r="Z20" s="42" t="str">
        <f>X$16&amp;Z$17&amp;$T20</f>
        <v>'Month (GWh)'!F284</v>
      </c>
      <c r="AA20" s="42" t="str">
        <f>X$16&amp;AA$17&amp;$T20</f>
        <v>'Month (GWh)'!G284</v>
      </c>
      <c r="AB20" s="42" t="str">
        <f>X$16&amp;AB$17&amp;$T20</f>
        <v>'Month (GWh)'!H284</v>
      </c>
      <c r="AC20" s="42" t="str">
        <f>X$16&amp;AC$17&amp;$T20</f>
        <v>'Month (GWh)'!I284</v>
      </c>
      <c r="AD20" s="42" t="str">
        <f>X$16&amp;AD$17&amp;$T20</f>
        <v>'Month (GWh)'!K284</v>
      </c>
      <c r="AE20" s="42" t="str">
        <f>X$16&amp;AE$17&amp;$T20</f>
        <v>'Month (GWh)'!Z284</v>
      </c>
      <c r="AF20" s="42" t="str">
        <f>X$16&amp;AF$17&amp;$T20</f>
        <v>'Month (GWh)'!AA284</v>
      </c>
      <c r="AG20" s="42" t="str">
        <f>X$16&amp;AG$17&amp;$T20</f>
        <v>'Month (GWh)'!AC284</v>
      </c>
      <c r="AH20" s="42" t="str">
        <f>X$16&amp;AH$17&amp;$T20</f>
        <v>'Month (GWh)'!AD284</v>
      </c>
      <c r="AI20" s="42" t="str">
        <f>X$16&amp;AI$17&amp;$T20</f>
        <v>'Month (GWh)'!AF284</v>
      </c>
      <c r="AJ20" s="42" t="str">
        <f>X$16&amp;AJ$17&amp;$T20</f>
        <v>'Month (GWh)'!AG284</v>
      </c>
      <c r="AK20" s="42" t="str">
        <f>X$16&amp;AK$17&amp;$T20</f>
        <v>'Month (GWh)'!284</v>
      </c>
    </row>
    <row r="21" spans="1:37" x14ac:dyDescent="0.3">
      <c r="A21" s="32">
        <v>2001</v>
      </c>
      <c r="B21" s="15" t="s">
        <v>84</v>
      </c>
      <c r="C21" s="41">
        <f>'Month (GWh)'!B19</f>
        <v>980</v>
      </c>
      <c r="D21" s="41">
        <f>'Month (GWh)'!C19</f>
        <v>0</v>
      </c>
      <c r="E21" s="41">
        <f>'Month (GWh)'!D19</f>
        <v>0</v>
      </c>
      <c r="F21" s="41">
        <f>'Month (GWh)'!E19</f>
        <v>0</v>
      </c>
      <c r="G21" s="41">
        <f>'Month (GWh)'!F19</f>
        <v>1063</v>
      </c>
      <c r="H21" s="41">
        <f>'Month (GWh)'!G19</f>
        <v>0</v>
      </c>
      <c r="I21" s="41">
        <f>'Month (GWh)'!H19</f>
        <v>0</v>
      </c>
      <c r="J21" s="41">
        <f>'Month (GWh)'!I19</f>
        <v>1063</v>
      </c>
      <c r="K21" s="41">
        <f>'Month (GWh)'!K19</f>
        <v>0</v>
      </c>
      <c r="L21" s="41">
        <f>'Month (GWh)'!Z19</f>
        <v>0</v>
      </c>
      <c r="M21" s="41">
        <f>'Month (GWh)'!AA19</f>
        <v>0</v>
      </c>
      <c r="N21" s="41">
        <f>'Month (GWh)'!AC19</f>
        <v>0</v>
      </c>
      <c r="O21" s="41">
        <f>'Month (GWh)'!AD19</f>
        <v>0</v>
      </c>
      <c r="P21" s="41">
        <f t="shared" si="1"/>
        <v>0</v>
      </c>
      <c r="Q21" s="41">
        <f>'Month (GWh)'!AF19</f>
        <v>0</v>
      </c>
      <c r="R21" s="41">
        <f>'Month (GWh)'!AG19</f>
        <v>2043</v>
      </c>
      <c r="S21" s="41"/>
    </row>
    <row r="22" spans="1:37" ht="13.5" customHeight="1" x14ac:dyDescent="0.3">
      <c r="A22" s="32">
        <f>A21</f>
        <v>2001</v>
      </c>
      <c r="B22" s="15" t="s">
        <v>85</v>
      </c>
      <c r="C22" s="41">
        <f>'Month (GWh)'!B20+C21</f>
        <v>2956</v>
      </c>
      <c r="D22" s="41">
        <f>'Month (GWh)'!C20+D21</f>
        <v>0</v>
      </c>
      <c r="E22" s="41">
        <f>'Month (GWh)'!D20+E21</f>
        <v>0</v>
      </c>
      <c r="F22" s="41">
        <f>'Month (GWh)'!E20+F21</f>
        <v>0</v>
      </c>
      <c r="G22" s="41">
        <f>'Month (GWh)'!F20+G21</f>
        <v>1990</v>
      </c>
      <c r="H22" s="41">
        <f>'Month (GWh)'!G20+H21</f>
        <v>0</v>
      </c>
      <c r="I22" s="41">
        <f>'Month (GWh)'!H20+I21</f>
        <v>0</v>
      </c>
      <c r="J22" s="41">
        <f>'Month (GWh)'!I20+J21</f>
        <v>1990</v>
      </c>
      <c r="K22" s="41">
        <f>'Month (GWh)'!K20+K21</f>
        <v>0</v>
      </c>
      <c r="L22" s="41">
        <f>'Month (GWh)'!Z20+L21</f>
        <v>0</v>
      </c>
      <c r="M22" s="41">
        <f>'Month (GWh)'!AA20+M21</f>
        <v>0</v>
      </c>
      <c r="N22" s="41">
        <f>'Month (GWh)'!AC20+N21</f>
        <v>0</v>
      </c>
      <c r="O22" s="41">
        <f>'Month (GWh)'!AD20+O21</f>
        <v>0</v>
      </c>
      <c r="P22" s="41">
        <f t="shared" si="1"/>
        <v>0</v>
      </c>
      <c r="Q22" s="41">
        <f>'Month (GWh)'!AF20+Q21</f>
        <v>0</v>
      </c>
      <c r="R22" s="41">
        <f>'Month (GWh)'!AG20+R21</f>
        <v>4946</v>
      </c>
      <c r="S22" s="41"/>
      <c r="T22" s="32">
        <f>T23-1</f>
        <v>294</v>
      </c>
      <c r="U22" s="42" t="str">
        <f>X$16&amp;U$17&amp;$T22</f>
        <v>'Month (GWh)'!A294</v>
      </c>
      <c r="V22" s="42" t="str">
        <f>X$16&amp;V$17&amp;$T22</f>
        <v>'Month (GWh)'!B294</v>
      </c>
      <c r="W22" s="42" t="str">
        <f>X$16&amp;W$17&amp;$T22</f>
        <v>'Month (GWh)'!C294</v>
      </c>
      <c r="X22" s="42" t="str">
        <f>X$16&amp;X$17&amp;$T22</f>
        <v>'Month (GWh)'!D294</v>
      </c>
      <c r="Y22" s="42" t="str">
        <f>X$16&amp;Y$17&amp;$T22</f>
        <v>'Month (GWh)'!E294</v>
      </c>
      <c r="Z22" s="42" t="str">
        <f>X$16&amp;Z$17&amp;$T22</f>
        <v>'Month (GWh)'!F294</v>
      </c>
      <c r="AA22" s="42" t="str">
        <f>X$16&amp;AA$17&amp;$T22</f>
        <v>'Month (GWh)'!G294</v>
      </c>
      <c r="AB22" s="42" t="str">
        <f>X$16&amp;AB$17&amp;$T22</f>
        <v>'Month (GWh)'!H294</v>
      </c>
      <c r="AC22" s="42" t="str">
        <f>X$16&amp;AC$17&amp;$T22</f>
        <v>'Month (GWh)'!I294</v>
      </c>
      <c r="AD22" s="42" t="str">
        <f>X$16&amp;AD$17&amp;$T22</f>
        <v>'Month (GWh)'!K294</v>
      </c>
      <c r="AE22" s="42" t="str">
        <f>X$16&amp;AE$17&amp;$T22</f>
        <v>'Month (GWh)'!Z294</v>
      </c>
      <c r="AF22" s="42" t="str">
        <f>X$16&amp;AF$17&amp;$T22</f>
        <v>'Month (GWh)'!AA294</v>
      </c>
      <c r="AG22" s="42" t="str">
        <f>X$16&amp;AG$17&amp;$T22</f>
        <v>'Month (GWh)'!AC294</v>
      </c>
      <c r="AH22" s="42" t="str">
        <f>X$16&amp;AH$17&amp;$T22</f>
        <v>'Month (GWh)'!AD294</v>
      </c>
      <c r="AI22" s="42" t="str">
        <f>X$16&amp;AI$17&amp;$T22</f>
        <v>'Month (GWh)'!AF294</v>
      </c>
      <c r="AJ22" s="42" t="str">
        <f>X$16&amp;AJ$17&amp;$T22</f>
        <v>'Month (GWh)'!AG294</v>
      </c>
      <c r="AK22" s="42" t="str">
        <f>X$16&amp;AK$17&amp;$T22</f>
        <v>'Month (GWh)'!294</v>
      </c>
    </row>
    <row r="23" spans="1:37" x14ac:dyDescent="0.3">
      <c r="A23" s="32">
        <f t="shared" ref="A23:A32" si="3">A22</f>
        <v>2001</v>
      </c>
      <c r="B23" s="15" t="s">
        <v>86</v>
      </c>
      <c r="C23" s="41">
        <f>'Month (GWh)'!B21+C22</f>
        <v>3080</v>
      </c>
      <c r="D23" s="41">
        <f>'Month (GWh)'!C21+D22</f>
        <v>0</v>
      </c>
      <c r="E23" s="41">
        <f>'Month (GWh)'!D21+E22</f>
        <v>0</v>
      </c>
      <c r="F23" s="41">
        <f>'Month (GWh)'!E21+F22</f>
        <v>0</v>
      </c>
      <c r="G23" s="41">
        <f>'Month (GWh)'!F21+G22</f>
        <v>2873</v>
      </c>
      <c r="H23" s="41">
        <f>'Month (GWh)'!G21+H22</f>
        <v>0</v>
      </c>
      <c r="I23" s="41">
        <f>'Month (GWh)'!H21+I22</f>
        <v>0</v>
      </c>
      <c r="J23" s="41">
        <f>'Month (GWh)'!I21+J22</f>
        <v>2873</v>
      </c>
      <c r="K23" s="41">
        <f>'Month (GWh)'!K21+K22</f>
        <v>0</v>
      </c>
      <c r="L23" s="41">
        <f>'Month (GWh)'!Z21+L22</f>
        <v>0</v>
      </c>
      <c r="M23" s="41">
        <f>'Month (GWh)'!AA21+M22</f>
        <v>0</v>
      </c>
      <c r="N23" s="41">
        <f>'Month (GWh)'!AC21+N22</f>
        <v>0</v>
      </c>
      <c r="O23" s="41">
        <f>'Month (GWh)'!AD21+O22</f>
        <v>0</v>
      </c>
      <c r="P23" s="41">
        <f t="shared" si="1"/>
        <v>0</v>
      </c>
      <c r="Q23" s="41">
        <f>'Month (GWh)'!AF21+Q22</f>
        <v>0</v>
      </c>
      <c r="R23" s="41">
        <f>'Month (GWh)'!AG21+R22</f>
        <v>5953</v>
      </c>
      <c r="S23" s="41"/>
      <c r="T23" s="32">
        <f>T24-1</f>
        <v>295</v>
      </c>
      <c r="U23" s="42" t="str">
        <f>X$16&amp;U$17&amp;$T23</f>
        <v>'Month (GWh)'!A295</v>
      </c>
      <c r="V23" s="42" t="str">
        <f>X$16&amp;V$17&amp;$T23</f>
        <v>'Month (GWh)'!B295</v>
      </c>
      <c r="W23" s="42" t="str">
        <f>X$16&amp;W$17&amp;$T23</f>
        <v>'Month (GWh)'!C295</v>
      </c>
      <c r="X23" s="42" t="str">
        <f>X$16&amp;X$17&amp;$T23</f>
        <v>'Month (GWh)'!D295</v>
      </c>
      <c r="Y23" s="42" t="str">
        <f>X$16&amp;Y$17&amp;$T23</f>
        <v>'Month (GWh)'!E295</v>
      </c>
      <c r="Z23" s="42" t="str">
        <f>X$16&amp;Z$17&amp;$T23</f>
        <v>'Month (GWh)'!F295</v>
      </c>
      <c r="AA23" s="42" t="str">
        <f>X$16&amp;AA$17&amp;$T23</f>
        <v>'Month (GWh)'!G295</v>
      </c>
      <c r="AB23" s="42" t="str">
        <f>X$16&amp;AB$17&amp;$T23</f>
        <v>'Month (GWh)'!H295</v>
      </c>
      <c r="AC23" s="42" t="str">
        <f>X$16&amp;AC$17&amp;$T23</f>
        <v>'Month (GWh)'!I295</v>
      </c>
      <c r="AD23" s="42" t="str">
        <f>X$16&amp;AD$17&amp;$T23</f>
        <v>'Month (GWh)'!K295</v>
      </c>
      <c r="AE23" s="42" t="str">
        <f>X$16&amp;AE$17&amp;$T23</f>
        <v>'Month (GWh)'!Z295</v>
      </c>
      <c r="AF23" s="42" t="str">
        <f>X$16&amp;AF$17&amp;$T23</f>
        <v>'Month (GWh)'!AA295</v>
      </c>
      <c r="AG23" s="42" t="str">
        <f>X$16&amp;AG$17&amp;$T23</f>
        <v>'Month (GWh)'!AC295</v>
      </c>
      <c r="AH23" s="42" t="str">
        <f>X$16&amp;AH$17&amp;$T23</f>
        <v>'Month (GWh)'!AD295</v>
      </c>
      <c r="AI23" s="42" t="str">
        <f>X$16&amp;AI$17&amp;$T23</f>
        <v>'Month (GWh)'!AF295</v>
      </c>
      <c r="AJ23" s="42" t="str">
        <f>X$16&amp;AJ$17&amp;$T23</f>
        <v>'Month (GWh)'!AG295</v>
      </c>
      <c r="AK23" s="42" t="str">
        <f>X$16&amp;AK$17&amp;$T23</f>
        <v>'Month (GWh)'!295</v>
      </c>
    </row>
    <row r="24" spans="1:37" x14ac:dyDescent="0.3">
      <c r="A24" s="32">
        <f t="shared" si="3"/>
        <v>2001</v>
      </c>
      <c r="B24" s="15" t="s">
        <v>87</v>
      </c>
      <c r="C24" s="41">
        <f>'Month (GWh)'!B22+C23</f>
        <v>3080</v>
      </c>
      <c r="D24" s="41">
        <f>'Month (GWh)'!C22+D23</f>
        <v>0</v>
      </c>
      <c r="E24" s="41">
        <f>'Month (GWh)'!D22+E23</f>
        <v>0</v>
      </c>
      <c r="F24" s="41">
        <f>'Month (GWh)'!E22+F23</f>
        <v>0</v>
      </c>
      <c r="G24" s="41">
        <f>'Month (GWh)'!F22+G23</f>
        <v>3554</v>
      </c>
      <c r="H24" s="41">
        <f>'Month (GWh)'!G22+H23</f>
        <v>0</v>
      </c>
      <c r="I24" s="41">
        <f>'Month (GWh)'!H22+I23</f>
        <v>0</v>
      </c>
      <c r="J24" s="41">
        <f>'Month (GWh)'!I22+J23</f>
        <v>3554</v>
      </c>
      <c r="K24" s="41">
        <f>'Month (GWh)'!K22+K23</f>
        <v>0</v>
      </c>
      <c r="L24" s="41">
        <f>'Month (GWh)'!Z22+L23</f>
        <v>0</v>
      </c>
      <c r="M24" s="41">
        <f>'Month (GWh)'!AA22+M23</f>
        <v>0</v>
      </c>
      <c r="N24" s="41">
        <f>'Month (GWh)'!AC22+N23</f>
        <v>0</v>
      </c>
      <c r="O24" s="41">
        <f>'Month (GWh)'!AD22+O23</f>
        <v>0</v>
      </c>
      <c r="P24" s="41">
        <f t="shared" si="1"/>
        <v>0</v>
      </c>
      <c r="Q24" s="41">
        <f>'Month (GWh)'!AF22+Q23</f>
        <v>0</v>
      </c>
      <c r="R24" s="41">
        <f>'Month (GWh)'!AG22+R23</f>
        <v>6634</v>
      </c>
      <c r="S24" s="41"/>
      <c r="T24" s="32">
        <f>(((U1-1999)*12)-(12-U2))+6</f>
        <v>296</v>
      </c>
      <c r="U24" s="42" t="str">
        <f>X$16&amp;U$17&amp;$T24</f>
        <v>'Month (GWh)'!A296</v>
      </c>
      <c r="V24" s="42" t="str">
        <f>X$16&amp;V$17&amp;$T24</f>
        <v>'Month (GWh)'!B296</v>
      </c>
      <c r="W24" s="42" t="str">
        <f>X$16&amp;W$17&amp;$T24</f>
        <v>'Month (GWh)'!C296</v>
      </c>
      <c r="X24" s="42" t="str">
        <f>X$16&amp;X$17&amp;$T24</f>
        <v>'Month (GWh)'!D296</v>
      </c>
      <c r="Y24" s="42" t="str">
        <f>X$16&amp;Y$17&amp;$T24</f>
        <v>'Month (GWh)'!E296</v>
      </c>
      <c r="Z24" s="42" t="str">
        <f>X$16&amp;Z$17&amp;$T24</f>
        <v>'Month (GWh)'!F296</v>
      </c>
      <c r="AA24" s="42" t="str">
        <f>X$16&amp;AA$17&amp;$T24</f>
        <v>'Month (GWh)'!G296</v>
      </c>
      <c r="AB24" s="42" t="str">
        <f>X$16&amp;AB$17&amp;$T24</f>
        <v>'Month (GWh)'!H296</v>
      </c>
      <c r="AC24" s="42" t="str">
        <f>X$16&amp;AC$17&amp;$T24</f>
        <v>'Month (GWh)'!I296</v>
      </c>
      <c r="AD24" s="42" t="str">
        <f>X$16&amp;AD$17&amp;$T24</f>
        <v>'Month (GWh)'!K296</v>
      </c>
      <c r="AE24" s="42" t="str">
        <f>X$16&amp;AE$17&amp;$T24</f>
        <v>'Month (GWh)'!Z296</v>
      </c>
      <c r="AF24" s="42" t="str">
        <f>X$16&amp;AF$17&amp;$T24</f>
        <v>'Month (GWh)'!AA296</v>
      </c>
      <c r="AG24" s="42" t="str">
        <f>X$16&amp;AG$17&amp;$T24</f>
        <v>'Month (GWh)'!AC296</v>
      </c>
      <c r="AH24" s="42" t="str">
        <f>X$16&amp;AH$17&amp;$T24</f>
        <v>'Month (GWh)'!AD296</v>
      </c>
      <c r="AI24" s="42" t="str">
        <f>X$16&amp;AI$17&amp;$T24</f>
        <v>'Month (GWh)'!AF296</v>
      </c>
      <c r="AJ24" s="42" t="str">
        <f>X$16&amp;AJ$17&amp;$T24</f>
        <v>'Month (GWh)'!AG296</v>
      </c>
      <c r="AK24" s="42" t="str">
        <f>X$16&amp;AK$17&amp;$T24</f>
        <v>'Month (GWh)'!296</v>
      </c>
    </row>
    <row r="25" spans="1:37" x14ac:dyDescent="0.3">
      <c r="A25" s="32">
        <f t="shared" si="3"/>
        <v>2001</v>
      </c>
      <c r="B25" s="15" t="s">
        <v>88</v>
      </c>
      <c r="C25" s="41">
        <f>'Month (GWh)'!B23+C24</f>
        <v>3080</v>
      </c>
      <c r="D25" s="41">
        <f>'Month (GWh)'!C23+D24</f>
        <v>0</v>
      </c>
      <c r="E25" s="41">
        <f>'Month (GWh)'!D23+E24</f>
        <v>0</v>
      </c>
      <c r="F25" s="41">
        <f>'Month (GWh)'!E23+F24</f>
        <v>0</v>
      </c>
      <c r="G25" s="41">
        <f>'Month (GWh)'!F23+G24</f>
        <v>4273</v>
      </c>
      <c r="H25" s="41">
        <f>'Month (GWh)'!G23+H24</f>
        <v>0</v>
      </c>
      <c r="I25" s="41">
        <f>'Month (GWh)'!H23+I24</f>
        <v>0</v>
      </c>
      <c r="J25" s="41">
        <f>'Month (GWh)'!I23+J24</f>
        <v>4273</v>
      </c>
      <c r="K25" s="41">
        <f>'Month (GWh)'!K23+K24</f>
        <v>0</v>
      </c>
      <c r="L25" s="41">
        <f>'Month (GWh)'!Z23+L24</f>
        <v>0</v>
      </c>
      <c r="M25" s="41">
        <f>'Month (GWh)'!AA23+M24</f>
        <v>0</v>
      </c>
      <c r="N25" s="41">
        <f>'Month (GWh)'!AC23+N24</f>
        <v>0</v>
      </c>
      <c r="O25" s="41">
        <f>'Month (GWh)'!AD23+O24</f>
        <v>0</v>
      </c>
      <c r="P25" s="41">
        <f t="shared" si="1"/>
        <v>0</v>
      </c>
      <c r="Q25" s="41">
        <f>'Month (GWh)'!AF23+Q24</f>
        <v>0</v>
      </c>
      <c r="R25" s="41">
        <f>'Month (GWh)'!AG23+R24</f>
        <v>7353</v>
      </c>
      <c r="S25" s="41"/>
      <c r="T25" s="15"/>
    </row>
    <row r="26" spans="1:37" x14ac:dyDescent="0.3">
      <c r="A26" s="32">
        <f t="shared" si="3"/>
        <v>2001</v>
      </c>
      <c r="B26" s="15" t="s">
        <v>89</v>
      </c>
      <c r="C26" s="41">
        <f>'Month (GWh)'!B24+C25</f>
        <v>3080</v>
      </c>
      <c r="D26" s="41">
        <f>'Month (GWh)'!C24+D25</f>
        <v>0</v>
      </c>
      <c r="E26" s="41">
        <f>'Month (GWh)'!D24+E25</f>
        <v>0</v>
      </c>
      <c r="F26" s="41">
        <f>'Month (GWh)'!E24+F25</f>
        <v>0</v>
      </c>
      <c r="G26" s="41">
        <f>'Month (GWh)'!F24+G25</f>
        <v>4969</v>
      </c>
      <c r="H26" s="41">
        <f>'Month (GWh)'!G24+H25</f>
        <v>0</v>
      </c>
      <c r="I26" s="41">
        <f>'Month (GWh)'!H24+I25</f>
        <v>0</v>
      </c>
      <c r="J26" s="41">
        <f>'Month (GWh)'!I24+J25</f>
        <v>4969</v>
      </c>
      <c r="K26" s="41">
        <f>'Month (GWh)'!K24+K25</f>
        <v>0</v>
      </c>
      <c r="L26" s="41">
        <f>'Month (GWh)'!Z24+L25</f>
        <v>0</v>
      </c>
      <c r="M26" s="41">
        <f>'Month (GWh)'!AA24+M25</f>
        <v>0</v>
      </c>
      <c r="N26" s="41">
        <f>'Month (GWh)'!AC24+N25</f>
        <v>0</v>
      </c>
      <c r="O26" s="41">
        <f>'Month (GWh)'!AD24+O25</f>
        <v>0</v>
      </c>
      <c r="P26" s="41">
        <f t="shared" si="1"/>
        <v>0</v>
      </c>
      <c r="Q26" s="41">
        <f>'Month (GWh)'!AF24+Q25</f>
        <v>0</v>
      </c>
      <c r="R26" s="41">
        <f>'Month (GWh)'!AG24+R25</f>
        <v>8049</v>
      </c>
      <c r="S26" s="41"/>
      <c r="T26" s="15"/>
    </row>
    <row r="27" spans="1:37" x14ac:dyDescent="0.3">
      <c r="A27" s="32">
        <f t="shared" si="3"/>
        <v>2001</v>
      </c>
      <c r="B27" s="15" t="s">
        <v>90</v>
      </c>
      <c r="C27" s="41">
        <f>'Month (GWh)'!B25+C26</f>
        <v>3080</v>
      </c>
      <c r="D27" s="41">
        <f>'Month (GWh)'!C25+D26</f>
        <v>0</v>
      </c>
      <c r="E27" s="41">
        <f>'Month (GWh)'!D25+E26</f>
        <v>0</v>
      </c>
      <c r="F27" s="41">
        <f>'Month (GWh)'!E25+F26</f>
        <v>0</v>
      </c>
      <c r="G27" s="41">
        <f>'Month (GWh)'!F25+G26</f>
        <v>4969</v>
      </c>
      <c r="H27" s="41">
        <f>'Month (GWh)'!G25+H26</f>
        <v>0</v>
      </c>
      <c r="I27" s="41">
        <f>'Month (GWh)'!H25+I26</f>
        <v>0</v>
      </c>
      <c r="J27" s="41">
        <f>'Month (GWh)'!I25+J26</f>
        <v>4969</v>
      </c>
      <c r="K27" s="41">
        <f>'Month (GWh)'!K25+K26</f>
        <v>0</v>
      </c>
      <c r="L27" s="41">
        <f>'Month (GWh)'!Z25+L26</f>
        <v>0</v>
      </c>
      <c r="M27" s="41">
        <f>'Month (GWh)'!AA25+M26</f>
        <v>0</v>
      </c>
      <c r="N27" s="41">
        <f>'Month (GWh)'!AC25+N26</f>
        <v>0</v>
      </c>
      <c r="O27" s="41">
        <f>'Month (GWh)'!AD25+O26</f>
        <v>0</v>
      </c>
      <c r="P27" s="41">
        <f t="shared" si="1"/>
        <v>0</v>
      </c>
      <c r="Q27" s="41">
        <f>'Month (GWh)'!AF25+Q26</f>
        <v>0</v>
      </c>
      <c r="R27" s="41">
        <f>'Month (GWh)'!AG25+R26</f>
        <v>8049</v>
      </c>
      <c r="S27" s="41"/>
      <c r="T27" s="15"/>
    </row>
    <row r="28" spans="1:37" x14ac:dyDescent="0.3">
      <c r="A28" s="32">
        <f t="shared" si="3"/>
        <v>2001</v>
      </c>
      <c r="B28" s="15" t="s">
        <v>91</v>
      </c>
      <c r="C28" s="41">
        <f>'Month (GWh)'!B26+C27</f>
        <v>3080</v>
      </c>
      <c r="D28" s="41">
        <f>'Month (GWh)'!C26+D27</f>
        <v>0</v>
      </c>
      <c r="E28" s="41">
        <f>'Month (GWh)'!D26+E27</f>
        <v>0</v>
      </c>
      <c r="F28" s="41">
        <f>'Month (GWh)'!E26+F27</f>
        <v>0</v>
      </c>
      <c r="G28" s="41">
        <f>'Month (GWh)'!F26+G27</f>
        <v>5690</v>
      </c>
      <c r="H28" s="41">
        <f>'Month (GWh)'!G26+H27</f>
        <v>0</v>
      </c>
      <c r="I28" s="41">
        <f>'Month (GWh)'!H26+I27</f>
        <v>0</v>
      </c>
      <c r="J28" s="41">
        <f>'Month (GWh)'!I26+J27</f>
        <v>5690</v>
      </c>
      <c r="K28" s="41">
        <f>'Month (GWh)'!K26+K27</f>
        <v>0</v>
      </c>
      <c r="L28" s="41">
        <f>'Month (GWh)'!Z26+L27</f>
        <v>0</v>
      </c>
      <c r="M28" s="41">
        <f>'Month (GWh)'!AA26+M27</f>
        <v>0</v>
      </c>
      <c r="N28" s="41">
        <f>'Month (GWh)'!AC26+N27</f>
        <v>0</v>
      </c>
      <c r="O28" s="41">
        <f>'Month (GWh)'!AD26+O27</f>
        <v>0</v>
      </c>
      <c r="P28" s="41">
        <f t="shared" si="1"/>
        <v>0</v>
      </c>
      <c r="Q28" s="41">
        <f>'Month (GWh)'!AF26+Q27</f>
        <v>0</v>
      </c>
      <c r="R28" s="41">
        <f>'Month (GWh)'!AG26+R27</f>
        <v>8770</v>
      </c>
      <c r="S28" s="41"/>
      <c r="T28" s="15"/>
    </row>
    <row r="29" spans="1:37" x14ac:dyDescent="0.3">
      <c r="A29" s="32">
        <f t="shared" si="3"/>
        <v>2001</v>
      </c>
      <c r="B29" s="15" t="s">
        <v>92</v>
      </c>
      <c r="C29" s="41">
        <f>'Month (GWh)'!B27+C28</f>
        <v>3080</v>
      </c>
      <c r="D29" s="41">
        <f>'Month (GWh)'!C27+D28</f>
        <v>0</v>
      </c>
      <c r="E29" s="41">
        <f>'Month (GWh)'!D27+E28</f>
        <v>0</v>
      </c>
      <c r="F29" s="41">
        <f>'Month (GWh)'!E27+F28</f>
        <v>0</v>
      </c>
      <c r="G29" s="41">
        <f>'Month (GWh)'!F27+G28</f>
        <v>6389</v>
      </c>
      <c r="H29" s="41">
        <f>'Month (GWh)'!G27+H28</f>
        <v>0</v>
      </c>
      <c r="I29" s="41">
        <f>'Month (GWh)'!H27+I28</f>
        <v>0</v>
      </c>
      <c r="J29" s="41">
        <f>'Month (GWh)'!I27+J28</f>
        <v>6389</v>
      </c>
      <c r="K29" s="41">
        <f>'Month (GWh)'!K27+K28</f>
        <v>0</v>
      </c>
      <c r="L29" s="41">
        <f>'Month (GWh)'!Z27+L28</f>
        <v>0</v>
      </c>
      <c r="M29" s="41">
        <f>'Month (GWh)'!AA27+M28</f>
        <v>0</v>
      </c>
      <c r="N29" s="41">
        <f>'Month (GWh)'!AC27+N28</f>
        <v>0</v>
      </c>
      <c r="O29" s="41">
        <f>'Month (GWh)'!AD27+O28</f>
        <v>0</v>
      </c>
      <c r="P29" s="41">
        <f t="shared" si="1"/>
        <v>0</v>
      </c>
      <c r="Q29" s="41">
        <f>'Month (GWh)'!AF27+Q28</f>
        <v>0</v>
      </c>
      <c r="R29" s="41">
        <f>'Month (GWh)'!AG27+R28</f>
        <v>9469</v>
      </c>
      <c r="S29" s="41"/>
      <c r="T29" s="15"/>
    </row>
    <row r="30" spans="1:37" x14ac:dyDescent="0.3">
      <c r="A30" s="32">
        <f t="shared" si="3"/>
        <v>2001</v>
      </c>
      <c r="B30" s="15" t="s">
        <v>93</v>
      </c>
      <c r="C30" s="41">
        <f>'Month (GWh)'!B28+C29</f>
        <v>3080</v>
      </c>
      <c r="D30" s="41">
        <f>'Month (GWh)'!C28+D29</f>
        <v>0</v>
      </c>
      <c r="E30" s="41">
        <f>'Month (GWh)'!D28+E29</f>
        <v>0</v>
      </c>
      <c r="F30" s="41">
        <f>'Month (GWh)'!E28+F29</f>
        <v>0</v>
      </c>
      <c r="G30" s="41">
        <f>'Month (GWh)'!F28+G29</f>
        <v>7946</v>
      </c>
      <c r="H30" s="41">
        <f>'Month (GWh)'!G28+H29</f>
        <v>0</v>
      </c>
      <c r="I30" s="41">
        <f>'Month (GWh)'!H28+I29</f>
        <v>0</v>
      </c>
      <c r="J30" s="41">
        <f>'Month (GWh)'!I28+J29</f>
        <v>7946</v>
      </c>
      <c r="K30" s="41">
        <f>'Month (GWh)'!K28+K29</f>
        <v>0</v>
      </c>
      <c r="L30" s="41">
        <f>'Month (GWh)'!Z28+L29</f>
        <v>0</v>
      </c>
      <c r="M30" s="41">
        <f>'Month (GWh)'!AA28+M29</f>
        <v>0</v>
      </c>
      <c r="N30" s="41">
        <f>'Month (GWh)'!AC28+N29</f>
        <v>0</v>
      </c>
      <c r="O30" s="41">
        <f>'Month (GWh)'!AD28+O29</f>
        <v>0</v>
      </c>
      <c r="P30" s="41">
        <f t="shared" si="1"/>
        <v>0</v>
      </c>
      <c r="Q30" s="41">
        <f>'Month (GWh)'!AF28+Q29</f>
        <v>0</v>
      </c>
      <c r="R30" s="41">
        <f>'Month (GWh)'!AG28+R29</f>
        <v>11026</v>
      </c>
      <c r="S30" s="41"/>
      <c r="T30" s="15"/>
    </row>
    <row r="31" spans="1:37" x14ac:dyDescent="0.3">
      <c r="A31" s="32">
        <f t="shared" si="3"/>
        <v>2001</v>
      </c>
      <c r="B31" s="15" t="s">
        <v>94</v>
      </c>
      <c r="C31" s="41">
        <f>'Month (GWh)'!B29+C30</f>
        <v>3080</v>
      </c>
      <c r="D31" s="41">
        <f>'Month (GWh)'!C29+D30</f>
        <v>0</v>
      </c>
      <c r="E31" s="41">
        <f>'Month (GWh)'!D29+E30</f>
        <v>0</v>
      </c>
      <c r="F31" s="41">
        <f>'Month (GWh)'!E29+F30</f>
        <v>0</v>
      </c>
      <c r="G31" s="41">
        <f>'Month (GWh)'!F29+G30</f>
        <v>9684</v>
      </c>
      <c r="H31" s="41">
        <f>'Month (GWh)'!G29+H30</f>
        <v>0</v>
      </c>
      <c r="I31" s="41">
        <f>'Month (GWh)'!H29+I30</f>
        <v>0</v>
      </c>
      <c r="J31" s="41">
        <f>'Month (GWh)'!I29+J30</f>
        <v>9684</v>
      </c>
      <c r="K31" s="41">
        <f>'Month (GWh)'!K29+K30</f>
        <v>0</v>
      </c>
      <c r="L31" s="41">
        <f>'Month (GWh)'!Z29+L30</f>
        <v>0</v>
      </c>
      <c r="M31" s="41">
        <f>'Month (GWh)'!AA29+M30</f>
        <v>0</v>
      </c>
      <c r="N31" s="41">
        <f>'Month (GWh)'!AC29+N30</f>
        <v>0</v>
      </c>
      <c r="O31" s="41">
        <f>'Month (GWh)'!AD29+O30</f>
        <v>0</v>
      </c>
      <c r="P31" s="41">
        <f t="shared" si="1"/>
        <v>0</v>
      </c>
      <c r="Q31" s="41">
        <f>'Month (GWh)'!AF29+Q30</f>
        <v>0</v>
      </c>
      <c r="R31" s="41">
        <f>'Month (GWh)'!AG29+R30</f>
        <v>12764</v>
      </c>
      <c r="S31" s="41"/>
      <c r="T31" s="52"/>
      <c r="U31" s="52"/>
      <c r="V31" s="52"/>
      <c r="W31" s="52"/>
      <c r="X31" s="52"/>
      <c r="Y31" s="52"/>
      <c r="Z31" s="52"/>
      <c r="AA31" s="52"/>
      <c r="AB31" s="52"/>
      <c r="AC31" s="52"/>
      <c r="AD31" s="52"/>
      <c r="AE31" s="52"/>
      <c r="AF31" s="52"/>
      <c r="AG31" s="52"/>
      <c r="AH31" s="52"/>
    </row>
    <row r="32" spans="1:37" x14ac:dyDescent="0.3">
      <c r="A32" s="49">
        <f t="shared" si="3"/>
        <v>2001</v>
      </c>
      <c r="B32" s="50" t="s">
        <v>95</v>
      </c>
      <c r="C32" s="51">
        <f>'Month (GWh)'!B30+C31</f>
        <v>4015</v>
      </c>
      <c r="D32" s="51">
        <f>'Month (GWh)'!C30+D31</f>
        <v>0</v>
      </c>
      <c r="E32" s="51">
        <f>'Month (GWh)'!D30+E31</f>
        <v>0</v>
      </c>
      <c r="F32" s="51">
        <f>'Month (GWh)'!E30+F31</f>
        <v>0</v>
      </c>
      <c r="G32" s="51">
        <f>'Month (GWh)'!F30+G31</f>
        <v>12734</v>
      </c>
      <c r="H32" s="51">
        <f>'Month (GWh)'!G30+H31</f>
        <v>0</v>
      </c>
      <c r="I32" s="51">
        <f>'Month (GWh)'!H30+I31</f>
        <v>0</v>
      </c>
      <c r="J32" s="51">
        <f>'Month (GWh)'!I30+J31</f>
        <v>12734</v>
      </c>
      <c r="K32" s="51">
        <f>'Month (GWh)'!K30+K31</f>
        <v>0</v>
      </c>
      <c r="L32" s="51">
        <f>'Month (GWh)'!Z30+L31</f>
        <v>0</v>
      </c>
      <c r="M32" s="51">
        <f>'Month (GWh)'!AA30+M31</f>
        <v>0</v>
      </c>
      <c r="N32" s="51">
        <f>'Month (GWh)'!AC30+N31</f>
        <v>0</v>
      </c>
      <c r="O32" s="51">
        <f>'Month (GWh)'!AD30+O31</f>
        <v>0</v>
      </c>
      <c r="P32" s="51">
        <f t="shared" si="1"/>
        <v>0</v>
      </c>
      <c r="Q32" s="51">
        <f>'Month (GWh)'!AF30+Q31</f>
        <v>0</v>
      </c>
      <c r="R32" s="51">
        <f>'Month (GWh)'!AG30+R31</f>
        <v>16749</v>
      </c>
      <c r="S32" s="41"/>
      <c r="T32" s="52"/>
      <c r="U32" s="52"/>
      <c r="V32" s="52"/>
      <c r="W32" s="52"/>
      <c r="X32" s="52"/>
      <c r="Y32" s="52"/>
      <c r="Z32" s="52"/>
      <c r="AA32" s="52"/>
      <c r="AB32" s="52"/>
      <c r="AC32" s="52"/>
      <c r="AD32" s="52"/>
      <c r="AE32" s="52"/>
      <c r="AF32" s="52"/>
      <c r="AG32" s="52"/>
      <c r="AH32" s="52"/>
      <c r="AI32" s="52"/>
      <c r="AJ32" s="52"/>
      <c r="AK32" s="52"/>
    </row>
    <row r="33" spans="1:18" x14ac:dyDescent="0.3">
      <c r="A33" s="32">
        <v>2002</v>
      </c>
      <c r="B33" s="15" t="s">
        <v>84</v>
      </c>
      <c r="C33" s="41">
        <f>'Month (GWh)'!B31</f>
        <v>4035</v>
      </c>
      <c r="D33" s="41">
        <f>'Month (GWh)'!C31</f>
        <v>0</v>
      </c>
      <c r="E33" s="41">
        <f>'Month (GWh)'!D31</f>
        <v>0</v>
      </c>
      <c r="F33" s="41">
        <f>'Month (GWh)'!E31</f>
        <v>0</v>
      </c>
      <c r="G33" s="41">
        <f>'Month (GWh)'!F31</f>
        <v>3120</v>
      </c>
      <c r="H33" s="41">
        <f>'Month (GWh)'!G31</f>
        <v>0</v>
      </c>
      <c r="I33" s="41">
        <f>'Month (GWh)'!H31</f>
        <v>0</v>
      </c>
      <c r="J33" s="41">
        <f>'Month (GWh)'!I31</f>
        <v>3120</v>
      </c>
      <c r="K33" s="41">
        <f>'Month (GWh)'!K31</f>
        <v>0</v>
      </c>
      <c r="L33" s="41">
        <f>'Month (GWh)'!Z31</f>
        <v>0</v>
      </c>
      <c r="M33" s="41">
        <f>'Month (GWh)'!AA31</f>
        <v>0</v>
      </c>
      <c r="N33" s="41">
        <f>'Month (GWh)'!AC31</f>
        <v>0</v>
      </c>
      <c r="O33" s="41">
        <f>'Month (GWh)'!AD31</f>
        <v>0</v>
      </c>
      <c r="P33" s="41">
        <f t="shared" si="1"/>
        <v>0</v>
      </c>
      <c r="Q33" s="41">
        <f>'Month (GWh)'!AF31</f>
        <v>0</v>
      </c>
      <c r="R33" s="41">
        <f>'Month (GWh)'!AG31</f>
        <v>7155</v>
      </c>
    </row>
    <row r="34" spans="1:18" x14ac:dyDescent="0.3">
      <c r="A34" s="32">
        <f>A33</f>
        <v>2002</v>
      </c>
      <c r="B34" s="15" t="s">
        <v>85</v>
      </c>
      <c r="C34" s="41">
        <f>'Month (GWh)'!B32+C33</f>
        <v>5548</v>
      </c>
      <c r="D34" s="41">
        <f>'Month (GWh)'!C32+D33</f>
        <v>0</v>
      </c>
      <c r="E34" s="41">
        <f>'Month (GWh)'!D32+E33</f>
        <v>0</v>
      </c>
      <c r="F34" s="41">
        <f>'Month (GWh)'!E32+F33</f>
        <v>0</v>
      </c>
      <c r="G34" s="41">
        <f>'Month (GWh)'!F32+G33</f>
        <v>7291</v>
      </c>
      <c r="H34" s="41">
        <f>'Month (GWh)'!G32+H33</f>
        <v>0</v>
      </c>
      <c r="I34" s="41">
        <f>'Month (GWh)'!H32+I33</f>
        <v>0</v>
      </c>
      <c r="J34" s="41">
        <f>'Month (GWh)'!I32+J33</f>
        <v>7291</v>
      </c>
      <c r="K34" s="41">
        <f>'Month (GWh)'!K32+K33</f>
        <v>0</v>
      </c>
      <c r="L34" s="41">
        <f>'Month (GWh)'!Z32+L33</f>
        <v>0</v>
      </c>
      <c r="M34" s="41">
        <f>'Month (GWh)'!AA32+M33</f>
        <v>0</v>
      </c>
      <c r="N34" s="41">
        <f>'Month (GWh)'!AC32+N33</f>
        <v>0</v>
      </c>
      <c r="O34" s="41">
        <f>'Month (GWh)'!AD32+O33</f>
        <v>0</v>
      </c>
      <c r="P34" s="41">
        <f t="shared" si="1"/>
        <v>0</v>
      </c>
      <c r="Q34" s="41">
        <f>'Month (GWh)'!AF32+Q33</f>
        <v>0</v>
      </c>
      <c r="R34" s="41">
        <f>'Month (GWh)'!AG32+R33</f>
        <v>12839</v>
      </c>
    </row>
    <row r="35" spans="1:18" x14ac:dyDescent="0.3">
      <c r="A35" s="32">
        <f t="shared" ref="A35:A44" si="4">A34</f>
        <v>2002</v>
      </c>
      <c r="B35" s="15" t="s">
        <v>86</v>
      </c>
      <c r="C35" s="41">
        <f>'Month (GWh)'!B33+C34</f>
        <v>5548</v>
      </c>
      <c r="D35" s="41">
        <f>'Month (GWh)'!C33+D34</f>
        <v>0</v>
      </c>
      <c r="E35" s="41">
        <f>'Month (GWh)'!D33+E34</f>
        <v>0</v>
      </c>
      <c r="F35" s="41">
        <f>'Month (GWh)'!E33+F34</f>
        <v>0</v>
      </c>
      <c r="G35" s="41">
        <f>'Month (GWh)'!F33+G34</f>
        <v>11940</v>
      </c>
      <c r="H35" s="41">
        <f>'Month (GWh)'!G33+H34</f>
        <v>0</v>
      </c>
      <c r="I35" s="41">
        <f>'Month (GWh)'!H33+I34</f>
        <v>0</v>
      </c>
      <c r="J35" s="41">
        <f>'Month (GWh)'!I33+J34</f>
        <v>11940</v>
      </c>
      <c r="K35" s="41">
        <f>'Month (GWh)'!K33+K34</f>
        <v>0</v>
      </c>
      <c r="L35" s="41">
        <f>'Month (GWh)'!Z33+L34</f>
        <v>0</v>
      </c>
      <c r="M35" s="41">
        <f>'Month (GWh)'!AA33+M34</f>
        <v>0</v>
      </c>
      <c r="N35" s="41">
        <f>'Month (GWh)'!AC33+N34</f>
        <v>0</v>
      </c>
      <c r="O35" s="41">
        <f>'Month (GWh)'!AD33+O34</f>
        <v>0</v>
      </c>
      <c r="P35" s="41">
        <f t="shared" si="1"/>
        <v>0</v>
      </c>
      <c r="Q35" s="41">
        <f>'Month (GWh)'!AF33+Q34</f>
        <v>0</v>
      </c>
      <c r="R35" s="41">
        <f>'Month (GWh)'!AG33+R34</f>
        <v>17488</v>
      </c>
    </row>
    <row r="36" spans="1:18" x14ac:dyDescent="0.3">
      <c r="A36" s="32">
        <f t="shared" si="4"/>
        <v>2002</v>
      </c>
      <c r="B36" s="15" t="s">
        <v>87</v>
      </c>
      <c r="C36" s="41">
        <f>'Month (GWh)'!B34+C35</f>
        <v>5548</v>
      </c>
      <c r="D36" s="41">
        <f>'Month (GWh)'!C34+D35</f>
        <v>0</v>
      </c>
      <c r="E36" s="41">
        <f>'Month (GWh)'!D34+E35</f>
        <v>0</v>
      </c>
      <c r="F36" s="41">
        <f>'Month (GWh)'!E34+F35</f>
        <v>0</v>
      </c>
      <c r="G36" s="41">
        <f>'Month (GWh)'!F34+G35</f>
        <v>14142</v>
      </c>
      <c r="H36" s="41">
        <f>'Month (GWh)'!G34+H35</f>
        <v>0</v>
      </c>
      <c r="I36" s="41">
        <f>'Month (GWh)'!H34+I35</f>
        <v>0</v>
      </c>
      <c r="J36" s="41">
        <f>'Month (GWh)'!I34+J35</f>
        <v>14142</v>
      </c>
      <c r="K36" s="41">
        <f>'Month (GWh)'!K34+K35</f>
        <v>0</v>
      </c>
      <c r="L36" s="41">
        <f>'Month (GWh)'!Z34+L35</f>
        <v>0</v>
      </c>
      <c r="M36" s="41">
        <f>'Month (GWh)'!AA34+M35</f>
        <v>0</v>
      </c>
      <c r="N36" s="41">
        <f>'Month (GWh)'!AC34+N35</f>
        <v>0</v>
      </c>
      <c r="O36" s="41">
        <f>'Month (GWh)'!AD34+O35</f>
        <v>0</v>
      </c>
      <c r="P36" s="41">
        <f t="shared" si="1"/>
        <v>0</v>
      </c>
      <c r="Q36" s="41">
        <f>'Month (GWh)'!AF34+Q35</f>
        <v>0</v>
      </c>
      <c r="R36" s="41">
        <f>'Month (GWh)'!AG34+R35</f>
        <v>19690</v>
      </c>
    </row>
    <row r="37" spans="1:18" x14ac:dyDescent="0.3">
      <c r="A37" s="32">
        <f t="shared" si="4"/>
        <v>2002</v>
      </c>
      <c r="B37" s="15" t="s">
        <v>88</v>
      </c>
      <c r="C37" s="41">
        <f>'Month (GWh)'!B35+C36</f>
        <v>5548</v>
      </c>
      <c r="D37" s="41">
        <f>'Month (GWh)'!C35+D36</f>
        <v>0</v>
      </c>
      <c r="E37" s="41">
        <f>'Month (GWh)'!D35+E36</f>
        <v>0</v>
      </c>
      <c r="F37" s="41">
        <f>'Month (GWh)'!E35+F36</f>
        <v>0</v>
      </c>
      <c r="G37" s="41">
        <f>'Month (GWh)'!F35+G36</f>
        <v>14885</v>
      </c>
      <c r="H37" s="41">
        <f>'Month (GWh)'!G35+H36</f>
        <v>0</v>
      </c>
      <c r="I37" s="41">
        <f>'Month (GWh)'!H35+I36</f>
        <v>0</v>
      </c>
      <c r="J37" s="41">
        <f>'Month (GWh)'!I35+J36</f>
        <v>14885</v>
      </c>
      <c r="K37" s="41">
        <f>'Month (GWh)'!K35+K36</f>
        <v>0</v>
      </c>
      <c r="L37" s="41">
        <f>'Month (GWh)'!Z35+L36</f>
        <v>0</v>
      </c>
      <c r="M37" s="41">
        <f>'Month (GWh)'!AA35+M36</f>
        <v>0</v>
      </c>
      <c r="N37" s="41">
        <f>'Month (GWh)'!AC35+N36</f>
        <v>0</v>
      </c>
      <c r="O37" s="41">
        <f>'Month (GWh)'!AD35+O36</f>
        <v>0</v>
      </c>
      <c r="P37" s="41">
        <f t="shared" si="1"/>
        <v>0</v>
      </c>
      <c r="Q37" s="41">
        <f>'Month (GWh)'!AF35+Q36</f>
        <v>0</v>
      </c>
      <c r="R37" s="41">
        <f>'Month (GWh)'!AG35+R36</f>
        <v>20433</v>
      </c>
    </row>
    <row r="38" spans="1:18" x14ac:dyDescent="0.3">
      <c r="A38" s="32">
        <f t="shared" si="4"/>
        <v>2002</v>
      </c>
      <c r="B38" s="15" t="s">
        <v>89</v>
      </c>
      <c r="C38" s="41">
        <f>'Month (GWh)'!B36+C37</f>
        <v>5548</v>
      </c>
      <c r="D38" s="41">
        <f>'Month (GWh)'!C36+D37</f>
        <v>0</v>
      </c>
      <c r="E38" s="41">
        <f>'Month (GWh)'!D36+E37</f>
        <v>0</v>
      </c>
      <c r="F38" s="41">
        <f>'Month (GWh)'!E36+F37</f>
        <v>0</v>
      </c>
      <c r="G38" s="41">
        <f>'Month (GWh)'!F36+G37</f>
        <v>16389</v>
      </c>
      <c r="H38" s="41">
        <f>'Month (GWh)'!G36+H37</f>
        <v>0</v>
      </c>
      <c r="I38" s="41">
        <f>'Month (GWh)'!H36+I37</f>
        <v>0</v>
      </c>
      <c r="J38" s="41">
        <f>'Month (GWh)'!I36+J37</f>
        <v>16389</v>
      </c>
      <c r="K38" s="41">
        <f>'Month (GWh)'!K36+K37</f>
        <v>0</v>
      </c>
      <c r="L38" s="41">
        <f>'Month (GWh)'!Z36+L37</f>
        <v>0</v>
      </c>
      <c r="M38" s="41">
        <f>'Month (GWh)'!AA36+M37</f>
        <v>0</v>
      </c>
      <c r="N38" s="41">
        <f>'Month (GWh)'!AC36+N37</f>
        <v>0</v>
      </c>
      <c r="O38" s="41">
        <f>'Month (GWh)'!AD36+O37</f>
        <v>0</v>
      </c>
      <c r="P38" s="41">
        <f t="shared" si="1"/>
        <v>0</v>
      </c>
      <c r="Q38" s="41">
        <f>'Month (GWh)'!AF36+Q37</f>
        <v>0</v>
      </c>
      <c r="R38" s="41">
        <f>'Month (GWh)'!AG36+R37</f>
        <v>21937</v>
      </c>
    </row>
    <row r="39" spans="1:18" x14ac:dyDescent="0.3">
      <c r="A39" s="32">
        <f t="shared" si="4"/>
        <v>2002</v>
      </c>
      <c r="B39" s="15" t="s">
        <v>90</v>
      </c>
      <c r="C39" s="41">
        <f>'Month (GWh)'!B37+C38</f>
        <v>6303</v>
      </c>
      <c r="D39" s="41">
        <f>'Month (GWh)'!C37+D38</f>
        <v>0</v>
      </c>
      <c r="E39" s="41">
        <f>'Month (GWh)'!D37+E38</f>
        <v>0</v>
      </c>
      <c r="F39" s="41">
        <f>'Month (GWh)'!E37+F38</f>
        <v>0</v>
      </c>
      <c r="G39" s="41">
        <f>'Month (GWh)'!F37+G38</f>
        <v>18185</v>
      </c>
      <c r="H39" s="41">
        <f>'Month (GWh)'!G37+H38</f>
        <v>0</v>
      </c>
      <c r="I39" s="41">
        <f>'Month (GWh)'!H37+I38</f>
        <v>0</v>
      </c>
      <c r="J39" s="41">
        <f>'Month (GWh)'!I37+J38</f>
        <v>18185</v>
      </c>
      <c r="K39" s="41">
        <f>'Month (GWh)'!K37+K38</f>
        <v>0</v>
      </c>
      <c r="L39" s="41">
        <f>'Month (GWh)'!Z37+L38</f>
        <v>0</v>
      </c>
      <c r="M39" s="41">
        <f>'Month (GWh)'!AA37+M38</f>
        <v>0</v>
      </c>
      <c r="N39" s="41">
        <f>'Month (GWh)'!AC37+N38</f>
        <v>0</v>
      </c>
      <c r="O39" s="41">
        <f>'Month (GWh)'!AD37+O38</f>
        <v>0</v>
      </c>
      <c r="P39" s="41">
        <f t="shared" si="1"/>
        <v>0</v>
      </c>
      <c r="Q39" s="41">
        <f>'Month (GWh)'!AF37+Q38</f>
        <v>0</v>
      </c>
      <c r="R39" s="41">
        <f>'Month (GWh)'!AG37+R38</f>
        <v>24488</v>
      </c>
    </row>
    <row r="40" spans="1:18" x14ac:dyDescent="0.3">
      <c r="A40" s="32">
        <f t="shared" si="4"/>
        <v>2002</v>
      </c>
      <c r="B40" s="15" t="s">
        <v>91</v>
      </c>
      <c r="C40" s="41">
        <f>'Month (GWh)'!B38+C39</f>
        <v>6323</v>
      </c>
      <c r="D40" s="41">
        <f>'Month (GWh)'!C38+D39</f>
        <v>0</v>
      </c>
      <c r="E40" s="41">
        <f>'Month (GWh)'!D38+E39</f>
        <v>0</v>
      </c>
      <c r="F40" s="41">
        <f>'Month (GWh)'!E38+F39</f>
        <v>0</v>
      </c>
      <c r="G40" s="41">
        <f>'Month (GWh)'!F38+G39</f>
        <v>19886</v>
      </c>
      <c r="H40" s="41">
        <f>'Month (GWh)'!G38+H39</f>
        <v>0</v>
      </c>
      <c r="I40" s="41">
        <f>'Month (GWh)'!H38+I39</f>
        <v>0</v>
      </c>
      <c r="J40" s="41">
        <f>'Month (GWh)'!I38+J39</f>
        <v>19886</v>
      </c>
      <c r="K40" s="41">
        <f>'Month (GWh)'!K38+K39</f>
        <v>0</v>
      </c>
      <c r="L40" s="41">
        <f>'Month (GWh)'!Z38+L39</f>
        <v>0</v>
      </c>
      <c r="M40" s="41">
        <f>'Month (GWh)'!AA38+M39</f>
        <v>0</v>
      </c>
      <c r="N40" s="41">
        <f>'Month (GWh)'!AC38+N39</f>
        <v>0</v>
      </c>
      <c r="O40" s="41">
        <f>'Month (GWh)'!AD38+O39</f>
        <v>0</v>
      </c>
      <c r="P40" s="41">
        <f t="shared" si="1"/>
        <v>0</v>
      </c>
      <c r="Q40" s="41">
        <f>'Month (GWh)'!AF38+Q39</f>
        <v>0</v>
      </c>
      <c r="R40" s="41">
        <f>'Month (GWh)'!AG38+R39</f>
        <v>26209</v>
      </c>
    </row>
    <row r="41" spans="1:18" x14ac:dyDescent="0.3">
      <c r="A41" s="32">
        <f t="shared" si="4"/>
        <v>2002</v>
      </c>
      <c r="B41" s="15" t="s">
        <v>92</v>
      </c>
      <c r="C41" s="41">
        <f>'Month (GWh)'!B39+C40</f>
        <v>6323</v>
      </c>
      <c r="D41" s="41">
        <f>'Month (GWh)'!C39+D40</f>
        <v>0</v>
      </c>
      <c r="E41" s="41">
        <f>'Month (GWh)'!D39+E40</f>
        <v>0</v>
      </c>
      <c r="F41" s="41">
        <f>'Month (GWh)'!E39+F40</f>
        <v>0</v>
      </c>
      <c r="G41" s="41">
        <f>'Month (GWh)'!F39+G40</f>
        <v>21476</v>
      </c>
      <c r="H41" s="41">
        <f>'Month (GWh)'!G39+H40</f>
        <v>0</v>
      </c>
      <c r="I41" s="41">
        <f>'Month (GWh)'!H39+I40</f>
        <v>0</v>
      </c>
      <c r="J41" s="41">
        <f>'Month (GWh)'!I39+J40</f>
        <v>21476</v>
      </c>
      <c r="K41" s="41">
        <f>'Month (GWh)'!K39+K40</f>
        <v>0</v>
      </c>
      <c r="L41" s="41">
        <f>'Month (GWh)'!Z39+L40</f>
        <v>0</v>
      </c>
      <c r="M41" s="41">
        <f>'Month (GWh)'!AA39+M40</f>
        <v>0</v>
      </c>
      <c r="N41" s="41">
        <f>'Month (GWh)'!AC39+N40</f>
        <v>0</v>
      </c>
      <c r="O41" s="41">
        <f>'Month (GWh)'!AD39+O40</f>
        <v>0</v>
      </c>
      <c r="P41" s="41">
        <f t="shared" si="1"/>
        <v>0</v>
      </c>
      <c r="Q41" s="41">
        <f>'Month (GWh)'!AF39+Q40</f>
        <v>0</v>
      </c>
      <c r="R41" s="41">
        <f>'Month (GWh)'!AG39+R40</f>
        <v>27799</v>
      </c>
    </row>
    <row r="42" spans="1:18" x14ac:dyDescent="0.3">
      <c r="A42" s="32">
        <f t="shared" si="4"/>
        <v>2002</v>
      </c>
      <c r="B42" s="15" t="s">
        <v>93</v>
      </c>
      <c r="C42" s="41">
        <f>'Month (GWh)'!B40+C41</f>
        <v>6323</v>
      </c>
      <c r="D42" s="41">
        <f>'Month (GWh)'!C40+D41</f>
        <v>0</v>
      </c>
      <c r="E42" s="41">
        <f>'Month (GWh)'!D40+E41</f>
        <v>0</v>
      </c>
      <c r="F42" s="41">
        <f>'Month (GWh)'!E40+F41</f>
        <v>0</v>
      </c>
      <c r="G42" s="41">
        <f>'Month (GWh)'!F40+G41</f>
        <v>25887</v>
      </c>
      <c r="H42" s="41">
        <f>'Month (GWh)'!G40+H41</f>
        <v>0</v>
      </c>
      <c r="I42" s="41">
        <f>'Month (GWh)'!H40+I41</f>
        <v>0</v>
      </c>
      <c r="J42" s="41">
        <f>'Month (GWh)'!I40+J41</f>
        <v>25887</v>
      </c>
      <c r="K42" s="41">
        <f>'Month (GWh)'!K40+K41</f>
        <v>0</v>
      </c>
      <c r="L42" s="41">
        <f>'Month (GWh)'!Z40+L41</f>
        <v>0</v>
      </c>
      <c r="M42" s="41">
        <f>'Month (GWh)'!AA40+M41</f>
        <v>0</v>
      </c>
      <c r="N42" s="41">
        <f>'Month (GWh)'!AC40+N41</f>
        <v>0</v>
      </c>
      <c r="O42" s="41">
        <f>'Month (GWh)'!AD40+O41</f>
        <v>0</v>
      </c>
      <c r="P42" s="41">
        <f t="shared" si="1"/>
        <v>0</v>
      </c>
      <c r="Q42" s="41">
        <f>'Month (GWh)'!AF40+Q41</f>
        <v>0</v>
      </c>
      <c r="R42" s="41">
        <f>'Month (GWh)'!AG40+R41</f>
        <v>32210</v>
      </c>
    </row>
    <row r="43" spans="1:18" x14ac:dyDescent="0.3">
      <c r="A43" s="32">
        <f t="shared" si="4"/>
        <v>2002</v>
      </c>
      <c r="B43" s="15" t="s">
        <v>94</v>
      </c>
      <c r="C43" s="41">
        <f>'Month (GWh)'!B41+C42</f>
        <v>6323</v>
      </c>
      <c r="D43" s="41">
        <f>'Month (GWh)'!C41+D42</f>
        <v>0</v>
      </c>
      <c r="E43" s="41">
        <f>'Month (GWh)'!D41+E42</f>
        <v>0</v>
      </c>
      <c r="F43" s="41">
        <f>'Month (GWh)'!E41+F42</f>
        <v>0</v>
      </c>
      <c r="G43" s="41">
        <f>'Month (GWh)'!F41+G42</f>
        <v>31970</v>
      </c>
      <c r="H43" s="41">
        <f>'Month (GWh)'!G41+H42</f>
        <v>0</v>
      </c>
      <c r="I43" s="41">
        <f>'Month (GWh)'!H41+I42</f>
        <v>0</v>
      </c>
      <c r="J43" s="41">
        <f>'Month (GWh)'!I41+J42</f>
        <v>31970</v>
      </c>
      <c r="K43" s="41">
        <f>'Month (GWh)'!K41+K42</f>
        <v>0</v>
      </c>
      <c r="L43" s="41">
        <f>'Month (GWh)'!Z41+L42</f>
        <v>0</v>
      </c>
      <c r="M43" s="41">
        <f>'Month (GWh)'!AA41+M42</f>
        <v>0</v>
      </c>
      <c r="N43" s="41">
        <f>'Month (GWh)'!AC41+N42</f>
        <v>0</v>
      </c>
      <c r="O43" s="41">
        <f>'Month (GWh)'!AD41+O42</f>
        <v>0</v>
      </c>
      <c r="P43" s="41">
        <f t="shared" si="1"/>
        <v>0</v>
      </c>
      <c r="Q43" s="41">
        <f>'Month (GWh)'!AF41+Q42</f>
        <v>0</v>
      </c>
      <c r="R43" s="41">
        <f>'Month (GWh)'!AG41+R42</f>
        <v>38293</v>
      </c>
    </row>
    <row r="44" spans="1:18" x14ac:dyDescent="0.3">
      <c r="A44" s="49">
        <f t="shared" si="4"/>
        <v>2002</v>
      </c>
      <c r="B44" s="50" t="s">
        <v>95</v>
      </c>
      <c r="C44" s="51">
        <f>'Month (GWh)'!B42+C43</f>
        <v>6645</v>
      </c>
      <c r="D44" s="51">
        <f>'Month (GWh)'!C42+D43</f>
        <v>0</v>
      </c>
      <c r="E44" s="51">
        <f>'Month (GWh)'!D42+E43</f>
        <v>0</v>
      </c>
      <c r="F44" s="51">
        <f>'Month (GWh)'!E42+F43</f>
        <v>0</v>
      </c>
      <c r="G44" s="51">
        <f>'Month (GWh)'!F42+G43</f>
        <v>37886</v>
      </c>
      <c r="H44" s="51">
        <f>'Month (GWh)'!G42+H43</f>
        <v>0</v>
      </c>
      <c r="I44" s="51">
        <f>'Month (GWh)'!H42+I43</f>
        <v>0</v>
      </c>
      <c r="J44" s="51">
        <f>'Month (GWh)'!I42+J43</f>
        <v>37886</v>
      </c>
      <c r="K44" s="51">
        <f>'Month (GWh)'!K42+K43</f>
        <v>0</v>
      </c>
      <c r="L44" s="51">
        <f>'Month (GWh)'!Z42+L43</f>
        <v>0</v>
      </c>
      <c r="M44" s="51">
        <f>'Month (GWh)'!AA42+M43</f>
        <v>0</v>
      </c>
      <c r="N44" s="51">
        <f>'Month (GWh)'!AC42+N43</f>
        <v>0</v>
      </c>
      <c r="O44" s="51">
        <f>'Month (GWh)'!AD42+O43</f>
        <v>0</v>
      </c>
      <c r="P44" s="51">
        <f t="shared" si="1"/>
        <v>0</v>
      </c>
      <c r="Q44" s="51">
        <f>'Month (GWh)'!AF42+Q43</f>
        <v>0</v>
      </c>
      <c r="R44" s="51">
        <f>'Month (GWh)'!AG42+R43</f>
        <v>44531</v>
      </c>
    </row>
    <row r="45" spans="1:18" x14ac:dyDescent="0.3">
      <c r="A45" s="32">
        <v>2003</v>
      </c>
      <c r="B45" s="15" t="s">
        <v>84</v>
      </c>
      <c r="C45" s="41">
        <f>'Month (GWh)'!B43</f>
        <v>0</v>
      </c>
      <c r="D45" s="41">
        <f>'Month (GWh)'!C43</f>
        <v>0</v>
      </c>
      <c r="E45" s="41">
        <f>'Month (GWh)'!D43</f>
        <v>0</v>
      </c>
      <c r="F45" s="41">
        <f>'Month (GWh)'!E43</f>
        <v>0</v>
      </c>
      <c r="G45" s="41">
        <f>'Month (GWh)'!F43</f>
        <v>6802</v>
      </c>
      <c r="H45" s="41">
        <f>'Month (GWh)'!G43</f>
        <v>0</v>
      </c>
      <c r="I45" s="41">
        <f>'Month (GWh)'!H43</f>
        <v>0</v>
      </c>
      <c r="J45" s="41">
        <f>'Month (GWh)'!I43</f>
        <v>6802</v>
      </c>
      <c r="K45" s="41">
        <f>'Month (GWh)'!K43</f>
        <v>0</v>
      </c>
      <c r="L45" s="41">
        <f>'Month (GWh)'!Z43</f>
        <v>0</v>
      </c>
      <c r="M45" s="41">
        <f>'Month (GWh)'!AA43</f>
        <v>0</v>
      </c>
      <c r="N45" s="41">
        <f>'Month (GWh)'!AC43</f>
        <v>0</v>
      </c>
      <c r="O45" s="41">
        <f>'Month (GWh)'!AD43</f>
        <v>0</v>
      </c>
      <c r="P45" s="41">
        <f t="shared" si="1"/>
        <v>0</v>
      </c>
      <c r="Q45" s="41">
        <f>'Month (GWh)'!AF43</f>
        <v>0</v>
      </c>
      <c r="R45" s="41">
        <f>'Month (GWh)'!AG43</f>
        <v>6802</v>
      </c>
    </row>
    <row r="46" spans="1:18" x14ac:dyDescent="0.3">
      <c r="A46" s="32">
        <f>A45</f>
        <v>2003</v>
      </c>
      <c r="B46" s="15" t="s">
        <v>85</v>
      </c>
      <c r="C46" s="41">
        <f>'Month (GWh)'!B44+C45</f>
        <v>0</v>
      </c>
      <c r="D46" s="41">
        <f>'Month (GWh)'!C44+D45</f>
        <v>0</v>
      </c>
      <c r="E46" s="41">
        <f>'Month (GWh)'!D44+E45</f>
        <v>0</v>
      </c>
      <c r="F46" s="41">
        <f>'Month (GWh)'!E44+F45</f>
        <v>0</v>
      </c>
      <c r="G46" s="41">
        <f>'Month (GWh)'!F44+G45</f>
        <v>12742</v>
      </c>
      <c r="H46" s="41">
        <f>'Month (GWh)'!G44+H45</f>
        <v>0</v>
      </c>
      <c r="I46" s="41">
        <f>'Month (GWh)'!H44+I45</f>
        <v>0</v>
      </c>
      <c r="J46" s="41">
        <f>'Month (GWh)'!I44+J45</f>
        <v>12742</v>
      </c>
      <c r="K46" s="41">
        <f>'Month (GWh)'!K44+K45</f>
        <v>0</v>
      </c>
      <c r="L46" s="41">
        <f>'Month (GWh)'!Z44+L45</f>
        <v>0</v>
      </c>
      <c r="M46" s="41">
        <f>'Month (GWh)'!AA44+M45</f>
        <v>0</v>
      </c>
      <c r="N46" s="41">
        <f>'Month (GWh)'!AC44+N45</f>
        <v>0</v>
      </c>
      <c r="O46" s="41">
        <f>'Month (GWh)'!AD44+O45</f>
        <v>0</v>
      </c>
      <c r="P46" s="41">
        <f t="shared" si="1"/>
        <v>0</v>
      </c>
      <c r="Q46" s="41">
        <f>'Month (GWh)'!AF44+Q45</f>
        <v>0</v>
      </c>
      <c r="R46" s="41">
        <f>'Month (GWh)'!AG44+R45</f>
        <v>12742</v>
      </c>
    </row>
    <row r="47" spans="1:18" x14ac:dyDescent="0.3">
      <c r="A47" s="32">
        <f t="shared" ref="A47:A56" si="5">A46</f>
        <v>2003</v>
      </c>
      <c r="B47" s="15" t="s">
        <v>86</v>
      </c>
      <c r="C47" s="41">
        <f>'Month (GWh)'!B45+C46</f>
        <v>0</v>
      </c>
      <c r="D47" s="41">
        <f>'Month (GWh)'!C45+D46</f>
        <v>0</v>
      </c>
      <c r="E47" s="41">
        <f>'Month (GWh)'!D45+E46</f>
        <v>0</v>
      </c>
      <c r="F47" s="41">
        <f>'Month (GWh)'!E45+F46</f>
        <v>0</v>
      </c>
      <c r="G47" s="41">
        <f>'Month (GWh)'!F45+G46</f>
        <v>19641</v>
      </c>
      <c r="H47" s="41">
        <f>'Month (GWh)'!G45+H46</f>
        <v>0</v>
      </c>
      <c r="I47" s="41">
        <f>'Month (GWh)'!H45+I46</f>
        <v>0</v>
      </c>
      <c r="J47" s="41">
        <f>'Month (GWh)'!I45+J46</f>
        <v>19641</v>
      </c>
      <c r="K47" s="41">
        <f>'Month (GWh)'!K45+K46</f>
        <v>0</v>
      </c>
      <c r="L47" s="41">
        <f>'Month (GWh)'!Z45+L46</f>
        <v>0</v>
      </c>
      <c r="M47" s="41">
        <f>'Month (GWh)'!AA45+M46</f>
        <v>0</v>
      </c>
      <c r="N47" s="41">
        <f>'Month (GWh)'!AC45+N46</f>
        <v>0</v>
      </c>
      <c r="O47" s="41">
        <f>'Month (GWh)'!AD45+O46</f>
        <v>0</v>
      </c>
      <c r="P47" s="41">
        <f t="shared" si="1"/>
        <v>0</v>
      </c>
      <c r="Q47" s="41">
        <f>'Month (GWh)'!AF45+Q46</f>
        <v>0</v>
      </c>
      <c r="R47" s="41">
        <f>'Month (GWh)'!AG45+R46</f>
        <v>19641</v>
      </c>
    </row>
    <row r="48" spans="1:18" x14ac:dyDescent="0.3">
      <c r="A48" s="32">
        <f t="shared" si="5"/>
        <v>2003</v>
      </c>
      <c r="B48" s="15" t="s">
        <v>87</v>
      </c>
      <c r="C48" s="41">
        <f>'Month (GWh)'!B46+C47</f>
        <v>0</v>
      </c>
      <c r="D48" s="41">
        <f>'Month (GWh)'!C46+D47</f>
        <v>0</v>
      </c>
      <c r="E48" s="41">
        <f>'Month (GWh)'!D46+E47</f>
        <v>0</v>
      </c>
      <c r="F48" s="41">
        <f>'Month (GWh)'!E46+F47</f>
        <v>0</v>
      </c>
      <c r="G48" s="41">
        <f>'Month (GWh)'!F46+G47</f>
        <v>24256</v>
      </c>
      <c r="H48" s="41">
        <f>'Month (GWh)'!G46+H47</f>
        <v>0</v>
      </c>
      <c r="I48" s="41">
        <f>'Month (GWh)'!H46+I47</f>
        <v>0</v>
      </c>
      <c r="J48" s="41">
        <f>'Month (GWh)'!I46+J47</f>
        <v>24256</v>
      </c>
      <c r="K48" s="41">
        <f>'Month (GWh)'!K46+K47</f>
        <v>0</v>
      </c>
      <c r="L48" s="41">
        <f>'Month (GWh)'!Z46+L47</f>
        <v>0</v>
      </c>
      <c r="M48" s="41">
        <f>'Month (GWh)'!AA46+M47</f>
        <v>0</v>
      </c>
      <c r="N48" s="41">
        <f>'Month (GWh)'!AC46+N47</f>
        <v>0</v>
      </c>
      <c r="O48" s="41">
        <f>'Month (GWh)'!AD46+O47</f>
        <v>0</v>
      </c>
      <c r="P48" s="41">
        <f t="shared" si="1"/>
        <v>0</v>
      </c>
      <c r="Q48" s="41">
        <f>'Month (GWh)'!AF46+Q47</f>
        <v>0</v>
      </c>
      <c r="R48" s="41">
        <f>'Month (GWh)'!AG46+R47</f>
        <v>24256</v>
      </c>
    </row>
    <row r="49" spans="1:18" x14ac:dyDescent="0.3">
      <c r="A49" s="32">
        <f t="shared" si="5"/>
        <v>2003</v>
      </c>
      <c r="B49" s="15" t="s">
        <v>88</v>
      </c>
      <c r="C49" s="41">
        <f>'Month (GWh)'!B47+C48</f>
        <v>0</v>
      </c>
      <c r="D49" s="41">
        <f>'Month (GWh)'!C47+D48</f>
        <v>0</v>
      </c>
      <c r="E49" s="41">
        <f>'Month (GWh)'!D47+E48</f>
        <v>0</v>
      </c>
      <c r="F49" s="41">
        <f>'Month (GWh)'!E47+F48</f>
        <v>0</v>
      </c>
      <c r="G49" s="41">
        <f>'Month (GWh)'!F47+G48</f>
        <v>30064</v>
      </c>
      <c r="H49" s="41">
        <f>'Month (GWh)'!G47+H48</f>
        <v>0</v>
      </c>
      <c r="I49" s="41">
        <f>'Month (GWh)'!H47+I48</f>
        <v>0</v>
      </c>
      <c r="J49" s="41">
        <f>'Month (GWh)'!I47+J48</f>
        <v>30064</v>
      </c>
      <c r="K49" s="41">
        <f>'Month (GWh)'!K47+K48</f>
        <v>0</v>
      </c>
      <c r="L49" s="41">
        <f>'Month (GWh)'!Z47+L48</f>
        <v>0</v>
      </c>
      <c r="M49" s="41">
        <f>'Month (GWh)'!AA47+M48</f>
        <v>0</v>
      </c>
      <c r="N49" s="41">
        <f>'Month (GWh)'!AC47+N48</f>
        <v>0</v>
      </c>
      <c r="O49" s="41">
        <f>'Month (GWh)'!AD47+O48</f>
        <v>0</v>
      </c>
      <c r="P49" s="41">
        <f t="shared" si="1"/>
        <v>0</v>
      </c>
      <c r="Q49" s="41">
        <f>'Month (GWh)'!AF47+Q48</f>
        <v>0</v>
      </c>
      <c r="R49" s="41">
        <f>'Month (GWh)'!AG47+R48</f>
        <v>30064</v>
      </c>
    </row>
    <row r="50" spans="1:18" x14ac:dyDescent="0.3">
      <c r="A50" s="32">
        <f t="shared" si="5"/>
        <v>2003</v>
      </c>
      <c r="B50" s="15" t="s">
        <v>89</v>
      </c>
      <c r="C50" s="41">
        <f>'Month (GWh)'!B48+C49</f>
        <v>0</v>
      </c>
      <c r="D50" s="41">
        <f>'Month (GWh)'!C48+D49</f>
        <v>0</v>
      </c>
      <c r="E50" s="41">
        <f>'Month (GWh)'!D48+E49</f>
        <v>0</v>
      </c>
      <c r="F50" s="41">
        <f>'Month (GWh)'!E48+F49</f>
        <v>0</v>
      </c>
      <c r="G50" s="41">
        <f>'Month (GWh)'!F48+G49</f>
        <v>33011</v>
      </c>
      <c r="H50" s="41">
        <f>'Month (GWh)'!G48+H49</f>
        <v>0</v>
      </c>
      <c r="I50" s="41">
        <f>'Month (GWh)'!H48+I49</f>
        <v>0</v>
      </c>
      <c r="J50" s="41">
        <f>'Month (GWh)'!I48+J49</f>
        <v>33011</v>
      </c>
      <c r="K50" s="41">
        <f>'Month (GWh)'!K48+K49</f>
        <v>0</v>
      </c>
      <c r="L50" s="41">
        <f>'Month (GWh)'!Z48+L49</f>
        <v>0</v>
      </c>
      <c r="M50" s="41">
        <f>'Month (GWh)'!AA48+M49</f>
        <v>0</v>
      </c>
      <c r="N50" s="41">
        <f>'Month (GWh)'!AC48+N49</f>
        <v>0</v>
      </c>
      <c r="O50" s="41">
        <f>'Month (GWh)'!AD48+O49</f>
        <v>0</v>
      </c>
      <c r="P50" s="41">
        <f t="shared" si="1"/>
        <v>0</v>
      </c>
      <c r="Q50" s="41">
        <f>'Month (GWh)'!AF48+Q49</f>
        <v>0</v>
      </c>
      <c r="R50" s="41">
        <f>'Month (GWh)'!AG48+R49</f>
        <v>33011</v>
      </c>
    </row>
    <row r="51" spans="1:18" x14ac:dyDescent="0.3">
      <c r="A51" s="32">
        <f t="shared" si="5"/>
        <v>2003</v>
      </c>
      <c r="B51" s="15" t="s">
        <v>90</v>
      </c>
      <c r="C51" s="41">
        <f>'Month (GWh)'!B49+C50</f>
        <v>0</v>
      </c>
      <c r="D51" s="41">
        <f>'Month (GWh)'!C49+D50</f>
        <v>0</v>
      </c>
      <c r="E51" s="41">
        <f>'Month (GWh)'!D49+E50</f>
        <v>0</v>
      </c>
      <c r="F51" s="41">
        <f>'Month (GWh)'!E49+F50</f>
        <v>0</v>
      </c>
      <c r="G51" s="41">
        <f>'Month (GWh)'!F49+G50</f>
        <v>37156</v>
      </c>
      <c r="H51" s="41">
        <f>'Month (GWh)'!G49+H50</f>
        <v>0</v>
      </c>
      <c r="I51" s="41">
        <f>'Month (GWh)'!H49+I50</f>
        <v>0</v>
      </c>
      <c r="J51" s="41">
        <f>'Month (GWh)'!I49+J50</f>
        <v>37156</v>
      </c>
      <c r="K51" s="41">
        <f>'Month (GWh)'!K49+K50</f>
        <v>0</v>
      </c>
      <c r="L51" s="41">
        <f>'Month (GWh)'!Z49+L50</f>
        <v>0</v>
      </c>
      <c r="M51" s="41">
        <f>'Month (GWh)'!AA49+M50</f>
        <v>0</v>
      </c>
      <c r="N51" s="41">
        <f>'Month (GWh)'!AC49+N50</f>
        <v>0</v>
      </c>
      <c r="O51" s="41">
        <f>'Month (GWh)'!AD49+O50</f>
        <v>0</v>
      </c>
      <c r="P51" s="41">
        <f t="shared" si="1"/>
        <v>0</v>
      </c>
      <c r="Q51" s="41">
        <f>'Month (GWh)'!AF49+Q50</f>
        <v>0</v>
      </c>
      <c r="R51" s="41">
        <f>'Month (GWh)'!AG49+R50</f>
        <v>37156</v>
      </c>
    </row>
    <row r="52" spans="1:18" x14ac:dyDescent="0.3">
      <c r="A52" s="32">
        <f t="shared" si="5"/>
        <v>2003</v>
      </c>
      <c r="B52" s="15" t="s">
        <v>91</v>
      </c>
      <c r="C52" s="41">
        <f>'Month (GWh)'!B50+C51</f>
        <v>0</v>
      </c>
      <c r="D52" s="41">
        <f>'Month (GWh)'!C50+D51</f>
        <v>0</v>
      </c>
      <c r="E52" s="41">
        <f>'Month (GWh)'!D50+E51</f>
        <v>0</v>
      </c>
      <c r="F52" s="41">
        <f>'Month (GWh)'!E50+F51</f>
        <v>0</v>
      </c>
      <c r="G52" s="41">
        <f>'Month (GWh)'!F50+G51</f>
        <v>40870</v>
      </c>
      <c r="H52" s="41">
        <f>'Month (GWh)'!G50+H51</f>
        <v>0</v>
      </c>
      <c r="I52" s="41">
        <f>'Month (GWh)'!H50+I51</f>
        <v>0</v>
      </c>
      <c r="J52" s="41">
        <f>'Month (GWh)'!I50+J51</f>
        <v>40870</v>
      </c>
      <c r="K52" s="41">
        <f>'Month (GWh)'!K50+K51</f>
        <v>0</v>
      </c>
      <c r="L52" s="41">
        <f>'Month (GWh)'!Z50+L51</f>
        <v>0</v>
      </c>
      <c r="M52" s="41">
        <f>'Month (GWh)'!AA50+M51</f>
        <v>0</v>
      </c>
      <c r="N52" s="41">
        <f>'Month (GWh)'!AC50+N51</f>
        <v>0</v>
      </c>
      <c r="O52" s="41">
        <f>'Month (GWh)'!AD50+O51</f>
        <v>0</v>
      </c>
      <c r="P52" s="41">
        <f t="shared" si="1"/>
        <v>0</v>
      </c>
      <c r="Q52" s="41">
        <f>'Month (GWh)'!AF50+Q51</f>
        <v>0</v>
      </c>
      <c r="R52" s="41">
        <f>'Month (GWh)'!AG50+R51</f>
        <v>40870</v>
      </c>
    </row>
    <row r="53" spans="1:18" x14ac:dyDescent="0.3">
      <c r="A53" s="32">
        <f t="shared" si="5"/>
        <v>2003</v>
      </c>
      <c r="B53" s="15" t="s">
        <v>92</v>
      </c>
      <c r="C53" s="41">
        <f>'Month (GWh)'!B51+C52</f>
        <v>0</v>
      </c>
      <c r="D53" s="41">
        <f>'Month (GWh)'!C51+D52</f>
        <v>0</v>
      </c>
      <c r="E53" s="41">
        <f>'Month (GWh)'!D51+E52</f>
        <v>0</v>
      </c>
      <c r="F53" s="41">
        <f>'Month (GWh)'!E51+F52</f>
        <v>0</v>
      </c>
      <c r="G53" s="41">
        <f>'Month (GWh)'!F51+G52</f>
        <v>43560</v>
      </c>
      <c r="H53" s="41">
        <f>'Month (GWh)'!G51+H52</f>
        <v>0</v>
      </c>
      <c r="I53" s="41">
        <f>'Month (GWh)'!H51+I52</f>
        <v>0</v>
      </c>
      <c r="J53" s="41">
        <f>'Month (GWh)'!I51+J52</f>
        <v>43560</v>
      </c>
      <c r="K53" s="41">
        <f>'Month (GWh)'!K51+K52</f>
        <v>0</v>
      </c>
      <c r="L53" s="41">
        <f>'Month (GWh)'!Z51+L52</f>
        <v>0</v>
      </c>
      <c r="M53" s="41">
        <f>'Month (GWh)'!AA51+M52</f>
        <v>0</v>
      </c>
      <c r="N53" s="41">
        <f>'Month (GWh)'!AC51+N52</f>
        <v>0</v>
      </c>
      <c r="O53" s="41">
        <f>'Month (GWh)'!AD51+O52</f>
        <v>0</v>
      </c>
      <c r="P53" s="41">
        <f t="shared" si="1"/>
        <v>0</v>
      </c>
      <c r="Q53" s="41">
        <f>'Month (GWh)'!AF51+Q52</f>
        <v>0</v>
      </c>
      <c r="R53" s="41">
        <f>'Month (GWh)'!AG51+R52</f>
        <v>43560</v>
      </c>
    </row>
    <row r="54" spans="1:18" x14ac:dyDescent="0.3">
      <c r="A54" s="32">
        <f t="shared" si="5"/>
        <v>2003</v>
      </c>
      <c r="B54" s="15" t="s">
        <v>93</v>
      </c>
      <c r="C54" s="41">
        <f>'Month (GWh)'!B52+C53</f>
        <v>0</v>
      </c>
      <c r="D54" s="41">
        <f>'Month (GWh)'!C52+D53</f>
        <v>0</v>
      </c>
      <c r="E54" s="41">
        <f>'Month (GWh)'!D52+E53</f>
        <v>0</v>
      </c>
      <c r="F54" s="41">
        <f>'Month (GWh)'!E52+F53</f>
        <v>0</v>
      </c>
      <c r="G54" s="41">
        <f>'Month (GWh)'!F52+G53</f>
        <v>52305</v>
      </c>
      <c r="H54" s="41">
        <f>'Month (GWh)'!G52+H53</f>
        <v>0</v>
      </c>
      <c r="I54" s="41">
        <f>'Month (GWh)'!H52+I53</f>
        <v>0</v>
      </c>
      <c r="J54" s="41">
        <f>'Month (GWh)'!I52+J53</f>
        <v>52305</v>
      </c>
      <c r="K54" s="41">
        <f>'Month (GWh)'!K52+K53</f>
        <v>0</v>
      </c>
      <c r="L54" s="41">
        <f>'Month (GWh)'!Z52+L53</f>
        <v>0</v>
      </c>
      <c r="M54" s="41">
        <f>'Month (GWh)'!AA52+M53</f>
        <v>0</v>
      </c>
      <c r="N54" s="41">
        <f>'Month (GWh)'!AC52+N53</f>
        <v>0</v>
      </c>
      <c r="O54" s="41">
        <f>'Month (GWh)'!AD52+O53</f>
        <v>0</v>
      </c>
      <c r="P54" s="41">
        <f t="shared" si="1"/>
        <v>0</v>
      </c>
      <c r="Q54" s="41">
        <f>'Month (GWh)'!AF52+Q53</f>
        <v>0</v>
      </c>
      <c r="R54" s="41">
        <f>'Month (GWh)'!AG52+R53</f>
        <v>52305</v>
      </c>
    </row>
    <row r="55" spans="1:18" x14ac:dyDescent="0.3">
      <c r="A55" s="32">
        <f t="shared" si="5"/>
        <v>2003</v>
      </c>
      <c r="B55" s="15" t="s">
        <v>94</v>
      </c>
      <c r="C55" s="41">
        <f>'Month (GWh)'!B53+C54</f>
        <v>344</v>
      </c>
      <c r="D55" s="41">
        <f>'Month (GWh)'!C53+D54</f>
        <v>0</v>
      </c>
      <c r="E55" s="41">
        <f>'Month (GWh)'!D53+E54</f>
        <v>0</v>
      </c>
      <c r="F55" s="41">
        <f>'Month (GWh)'!E53+F54</f>
        <v>0</v>
      </c>
      <c r="G55" s="41">
        <f>'Month (GWh)'!F53+G54</f>
        <v>61251</v>
      </c>
      <c r="H55" s="41">
        <f>'Month (GWh)'!G53+H54</f>
        <v>0</v>
      </c>
      <c r="I55" s="41">
        <f>'Month (GWh)'!H53+I54</f>
        <v>0</v>
      </c>
      <c r="J55" s="41">
        <f>'Month (GWh)'!I53+J54</f>
        <v>61251</v>
      </c>
      <c r="K55" s="41">
        <f>'Month (GWh)'!K53+K54</f>
        <v>0</v>
      </c>
      <c r="L55" s="41">
        <f>'Month (GWh)'!Z53+L54</f>
        <v>0</v>
      </c>
      <c r="M55" s="41">
        <f>'Month (GWh)'!AA53+M54</f>
        <v>0</v>
      </c>
      <c r="N55" s="41">
        <f>'Month (GWh)'!AC53+N54</f>
        <v>0</v>
      </c>
      <c r="O55" s="41">
        <f>'Month (GWh)'!AD53+O54</f>
        <v>0</v>
      </c>
      <c r="P55" s="41">
        <f t="shared" si="1"/>
        <v>0</v>
      </c>
      <c r="Q55" s="41">
        <f>'Month (GWh)'!AF53+Q54</f>
        <v>0</v>
      </c>
      <c r="R55" s="41">
        <f>'Month (GWh)'!AG53+R54</f>
        <v>61595</v>
      </c>
    </row>
    <row r="56" spans="1:18" x14ac:dyDescent="0.3">
      <c r="A56" s="49">
        <f t="shared" si="5"/>
        <v>2003</v>
      </c>
      <c r="B56" s="50" t="s">
        <v>95</v>
      </c>
      <c r="C56" s="51">
        <f>'Month (GWh)'!B54+C55</f>
        <v>4387</v>
      </c>
      <c r="D56" s="51">
        <f>'Month (GWh)'!C54+D55</f>
        <v>0</v>
      </c>
      <c r="E56" s="51">
        <f>'Month (GWh)'!D54+E55</f>
        <v>0</v>
      </c>
      <c r="F56" s="51">
        <f>'Month (GWh)'!E54+F55</f>
        <v>685</v>
      </c>
      <c r="G56" s="51">
        <f>'Month (GWh)'!F54+G55</f>
        <v>71068</v>
      </c>
      <c r="H56" s="51">
        <f>'Month (GWh)'!G54+H55</f>
        <v>0</v>
      </c>
      <c r="I56" s="51">
        <f>'Month (GWh)'!H54+I55</f>
        <v>0</v>
      </c>
      <c r="J56" s="51">
        <f>'Month (GWh)'!I54+J55</f>
        <v>71753</v>
      </c>
      <c r="K56" s="51">
        <f>'Month (GWh)'!K54+K55</f>
        <v>0</v>
      </c>
      <c r="L56" s="51">
        <f>'Month (GWh)'!Z54+L55</f>
        <v>0</v>
      </c>
      <c r="M56" s="51">
        <f>'Month (GWh)'!AA54+M55</f>
        <v>0</v>
      </c>
      <c r="N56" s="51">
        <f>'Month (GWh)'!AC54+N55</f>
        <v>0</v>
      </c>
      <c r="O56" s="51">
        <f>'Month (GWh)'!AD54+O55</f>
        <v>0</v>
      </c>
      <c r="P56" s="51">
        <f t="shared" si="1"/>
        <v>0</v>
      </c>
      <c r="Q56" s="51">
        <f>'Month (GWh)'!AF54+Q55</f>
        <v>0</v>
      </c>
      <c r="R56" s="51">
        <f>'Month (GWh)'!AG54+R55</f>
        <v>76140</v>
      </c>
    </row>
    <row r="57" spans="1:18" x14ac:dyDescent="0.3">
      <c r="A57" s="32">
        <v>2004</v>
      </c>
      <c r="B57" s="15" t="s">
        <v>84</v>
      </c>
      <c r="C57" s="41">
        <f>'Month (GWh)'!B55</f>
        <v>6478</v>
      </c>
      <c r="D57" s="41">
        <f>'Month (GWh)'!C55</f>
        <v>0</v>
      </c>
      <c r="E57" s="41">
        <f>'Month (GWh)'!D55</f>
        <v>0</v>
      </c>
      <c r="F57" s="41">
        <f>'Month (GWh)'!E55</f>
        <v>681</v>
      </c>
      <c r="G57" s="41">
        <f>'Month (GWh)'!F55</f>
        <v>9492</v>
      </c>
      <c r="H57" s="41">
        <f>'Month (GWh)'!G55</f>
        <v>0</v>
      </c>
      <c r="I57" s="41">
        <f>'Month (GWh)'!H55</f>
        <v>0</v>
      </c>
      <c r="J57" s="41">
        <f>'Month (GWh)'!I55</f>
        <v>10173</v>
      </c>
      <c r="K57" s="41">
        <f>'Month (GWh)'!K55</f>
        <v>0</v>
      </c>
      <c r="L57" s="41">
        <f>'Month (GWh)'!Z55</f>
        <v>0</v>
      </c>
      <c r="M57" s="41">
        <f>'Month (GWh)'!AA55</f>
        <v>0</v>
      </c>
      <c r="N57" s="41">
        <f>'Month (GWh)'!AC55</f>
        <v>0</v>
      </c>
      <c r="O57" s="41">
        <f>'Month (GWh)'!AD55</f>
        <v>0</v>
      </c>
      <c r="P57" s="41">
        <f t="shared" si="1"/>
        <v>0</v>
      </c>
      <c r="Q57" s="41">
        <f>'Month (GWh)'!AF55</f>
        <v>0</v>
      </c>
      <c r="R57" s="41">
        <f>'Month (GWh)'!AG55</f>
        <v>16651</v>
      </c>
    </row>
    <row r="58" spans="1:18" x14ac:dyDescent="0.3">
      <c r="A58" s="32">
        <f>A57</f>
        <v>2004</v>
      </c>
      <c r="B58" s="15" t="s">
        <v>85</v>
      </c>
      <c r="C58" s="41">
        <f>'Month (GWh)'!B56+C57</f>
        <v>12245</v>
      </c>
      <c r="D58" s="41">
        <f>'Month (GWh)'!C56+D57</f>
        <v>0</v>
      </c>
      <c r="E58" s="41">
        <f>'Month (GWh)'!D56+E57</f>
        <v>0</v>
      </c>
      <c r="F58" s="41">
        <f>'Month (GWh)'!E56+F57</f>
        <v>1516</v>
      </c>
      <c r="G58" s="41">
        <f>'Month (GWh)'!F56+G57</f>
        <v>18195</v>
      </c>
      <c r="H58" s="41">
        <f>'Month (GWh)'!G56+H57</f>
        <v>0</v>
      </c>
      <c r="I58" s="41">
        <f>'Month (GWh)'!H56+I57</f>
        <v>0</v>
      </c>
      <c r="J58" s="41">
        <f>'Month (GWh)'!I56+J57</f>
        <v>19711</v>
      </c>
      <c r="K58" s="41">
        <f>'Month (GWh)'!K56+K57</f>
        <v>0</v>
      </c>
      <c r="L58" s="41">
        <f>'Month (GWh)'!Z56+L57</f>
        <v>0</v>
      </c>
      <c r="M58" s="41">
        <f>'Month (GWh)'!AA56+M57</f>
        <v>0</v>
      </c>
      <c r="N58" s="41">
        <f>'Month (GWh)'!AC56+N57</f>
        <v>0</v>
      </c>
      <c r="O58" s="41">
        <f>'Month (GWh)'!AD56+O57</f>
        <v>0</v>
      </c>
      <c r="P58" s="41">
        <f t="shared" si="1"/>
        <v>0</v>
      </c>
      <c r="Q58" s="41">
        <f>'Month (GWh)'!AF56+Q57</f>
        <v>0</v>
      </c>
      <c r="R58" s="41">
        <f>'Month (GWh)'!AG56+R57</f>
        <v>31956</v>
      </c>
    </row>
    <row r="59" spans="1:18" x14ac:dyDescent="0.3">
      <c r="A59" s="32">
        <f t="shared" ref="A59:A68" si="6">A58</f>
        <v>2004</v>
      </c>
      <c r="B59" s="15" t="s">
        <v>86</v>
      </c>
      <c r="C59" s="41">
        <f>'Month (GWh)'!B57+C58</f>
        <v>14475</v>
      </c>
      <c r="D59" s="41">
        <f>'Month (GWh)'!C57+D58</f>
        <v>0</v>
      </c>
      <c r="E59" s="41">
        <f>'Month (GWh)'!D57+E58</f>
        <v>0</v>
      </c>
      <c r="F59" s="41">
        <f>'Month (GWh)'!E57+F58</f>
        <v>2268</v>
      </c>
      <c r="G59" s="41">
        <f>'Month (GWh)'!F57+G58</f>
        <v>27875</v>
      </c>
      <c r="H59" s="41">
        <f>'Month (GWh)'!G57+H58</f>
        <v>0</v>
      </c>
      <c r="I59" s="41">
        <f>'Month (GWh)'!H57+I58</f>
        <v>0</v>
      </c>
      <c r="J59" s="41">
        <f>'Month (GWh)'!I57+J58</f>
        <v>30143</v>
      </c>
      <c r="K59" s="41">
        <f>'Month (GWh)'!K57+K58</f>
        <v>0</v>
      </c>
      <c r="L59" s="41">
        <f>'Month (GWh)'!Z57+L58</f>
        <v>0</v>
      </c>
      <c r="M59" s="41">
        <f>'Month (GWh)'!AA57+M58</f>
        <v>0</v>
      </c>
      <c r="N59" s="41">
        <f>'Month (GWh)'!AC57+N58</f>
        <v>0</v>
      </c>
      <c r="O59" s="41">
        <f>'Month (GWh)'!AD57+O58</f>
        <v>0</v>
      </c>
      <c r="P59" s="41">
        <f t="shared" si="1"/>
        <v>0</v>
      </c>
      <c r="Q59" s="41">
        <f>'Month (GWh)'!AF57+Q58</f>
        <v>0</v>
      </c>
      <c r="R59" s="41">
        <f>'Month (GWh)'!AG57+R58</f>
        <v>44618</v>
      </c>
    </row>
    <row r="60" spans="1:18" x14ac:dyDescent="0.3">
      <c r="A60" s="32">
        <f t="shared" si="6"/>
        <v>2004</v>
      </c>
      <c r="B60" s="15" t="s">
        <v>87</v>
      </c>
      <c r="C60" s="41">
        <f>'Month (GWh)'!B58+C59</f>
        <v>14475</v>
      </c>
      <c r="D60" s="41">
        <f>'Month (GWh)'!C58+D59</f>
        <v>0</v>
      </c>
      <c r="E60" s="41">
        <f>'Month (GWh)'!D58+E59</f>
        <v>0</v>
      </c>
      <c r="F60" s="41">
        <f>'Month (GWh)'!E58+F59</f>
        <v>3121</v>
      </c>
      <c r="G60" s="41">
        <f>'Month (GWh)'!F58+G59</f>
        <v>32410</v>
      </c>
      <c r="H60" s="41">
        <f>'Month (GWh)'!G58+H59</f>
        <v>0</v>
      </c>
      <c r="I60" s="41">
        <f>'Month (GWh)'!H58+I59</f>
        <v>0</v>
      </c>
      <c r="J60" s="41">
        <f>'Month (GWh)'!I58+J59</f>
        <v>35531</v>
      </c>
      <c r="K60" s="41">
        <f>'Month (GWh)'!K58+K59</f>
        <v>0</v>
      </c>
      <c r="L60" s="41">
        <f>'Month (GWh)'!Z58+L59</f>
        <v>0</v>
      </c>
      <c r="M60" s="41">
        <f>'Month (GWh)'!AA58+M59</f>
        <v>0</v>
      </c>
      <c r="N60" s="41">
        <f>'Month (GWh)'!AC58+N59</f>
        <v>0</v>
      </c>
      <c r="O60" s="41">
        <f>'Month (GWh)'!AD58+O59</f>
        <v>0</v>
      </c>
      <c r="P60" s="41">
        <f t="shared" si="1"/>
        <v>0</v>
      </c>
      <c r="Q60" s="41">
        <f>'Month (GWh)'!AF58+Q59</f>
        <v>0</v>
      </c>
      <c r="R60" s="41">
        <f>'Month (GWh)'!AG58+R59</f>
        <v>50006</v>
      </c>
    </row>
    <row r="61" spans="1:18" x14ac:dyDescent="0.3">
      <c r="A61" s="32">
        <f t="shared" si="6"/>
        <v>2004</v>
      </c>
      <c r="B61" s="15" t="s">
        <v>88</v>
      </c>
      <c r="C61" s="41">
        <f>'Month (GWh)'!B59+C60</f>
        <v>14475</v>
      </c>
      <c r="D61" s="41">
        <f>'Month (GWh)'!C59+D60</f>
        <v>0</v>
      </c>
      <c r="E61" s="41">
        <f>'Month (GWh)'!D59+E60</f>
        <v>0</v>
      </c>
      <c r="F61" s="41">
        <f>'Month (GWh)'!E59+F60</f>
        <v>4034</v>
      </c>
      <c r="G61" s="41">
        <f>'Month (GWh)'!F59+G60</f>
        <v>37817</v>
      </c>
      <c r="H61" s="41">
        <f>'Month (GWh)'!G59+H60</f>
        <v>0</v>
      </c>
      <c r="I61" s="41">
        <f>'Month (GWh)'!H59+I60</f>
        <v>0</v>
      </c>
      <c r="J61" s="41">
        <f>'Month (GWh)'!I59+J60</f>
        <v>41851</v>
      </c>
      <c r="K61" s="41">
        <f>'Month (GWh)'!K59+K60</f>
        <v>0</v>
      </c>
      <c r="L61" s="41">
        <f>'Month (GWh)'!Z59+L60</f>
        <v>0</v>
      </c>
      <c r="M61" s="41">
        <f>'Month (GWh)'!AA59+M60</f>
        <v>0</v>
      </c>
      <c r="N61" s="41">
        <f>'Month (GWh)'!AC59+N60</f>
        <v>0</v>
      </c>
      <c r="O61" s="41">
        <f>'Month (GWh)'!AD59+O60</f>
        <v>0</v>
      </c>
      <c r="P61" s="41">
        <f t="shared" si="1"/>
        <v>0</v>
      </c>
      <c r="Q61" s="41">
        <f>'Month (GWh)'!AF59+Q60</f>
        <v>0</v>
      </c>
      <c r="R61" s="41">
        <f>'Month (GWh)'!AG59+R60</f>
        <v>56326</v>
      </c>
    </row>
    <row r="62" spans="1:18" x14ac:dyDescent="0.3">
      <c r="A62" s="32">
        <f t="shared" si="6"/>
        <v>2004</v>
      </c>
      <c r="B62" s="15" t="s">
        <v>89</v>
      </c>
      <c r="C62" s="41">
        <f>'Month (GWh)'!B60+C61</f>
        <v>14475</v>
      </c>
      <c r="D62" s="41">
        <f>'Month (GWh)'!C60+D61</f>
        <v>0</v>
      </c>
      <c r="E62" s="41">
        <f>'Month (GWh)'!D60+E61</f>
        <v>0</v>
      </c>
      <c r="F62" s="41">
        <f>'Month (GWh)'!E60+F61</f>
        <v>4924</v>
      </c>
      <c r="G62" s="41">
        <f>'Month (GWh)'!F60+G61</f>
        <v>40277</v>
      </c>
      <c r="H62" s="41">
        <f>'Month (GWh)'!G60+H61</f>
        <v>0</v>
      </c>
      <c r="I62" s="41">
        <f>'Month (GWh)'!H60+I61</f>
        <v>0</v>
      </c>
      <c r="J62" s="41">
        <f>'Month (GWh)'!I60+J61</f>
        <v>45201</v>
      </c>
      <c r="K62" s="41">
        <f>'Month (GWh)'!K60+K61</f>
        <v>0</v>
      </c>
      <c r="L62" s="41">
        <f>'Month (GWh)'!Z60+L61</f>
        <v>0</v>
      </c>
      <c r="M62" s="41">
        <f>'Month (GWh)'!AA60+M61</f>
        <v>0</v>
      </c>
      <c r="N62" s="41">
        <f>'Month (GWh)'!AC60+N61</f>
        <v>0</v>
      </c>
      <c r="O62" s="41">
        <f>'Month (GWh)'!AD60+O61</f>
        <v>0</v>
      </c>
      <c r="P62" s="41">
        <f t="shared" si="1"/>
        <v>0</v>
      </c>
      <c r="Q62" s="41">
        <f>'Month (GWh)'!AF60+Q61</f>
        <v>0</v>
      </c>
      <c r="R62" s="41">
        <f>'Month (GWh)'!AG60+R61</f>
        <v>59676</v>
      </c>
    </row>
    <row r="63" spans="1:18" x14ac:dyDescent="0.3">
      <c r="A63" s="32">
        <f t="shared" si="6"/>
        <v>2004</v>
      </c>
      <c r="B63" s="15" t="s">
        <v>90</v>
      </c>
      <c r="C63" s="41">
        <f>'Month (GWh)'!B61+C62</f>
        <v>14475</v>
      </c>
      <c r="D63" s="41">
        <f>'Month (GWh)'!C61+D62</f>
        <v>0</v>
      </c>
      <c r="E63" s="41">
        <f>'Month (GWh)'!D61+E62</f>
        <v>0</v>
      </c>
      <c r="F63" s="41">
        <f>'Month (GWh)'!E61+F62</f>
        <v>5908</v>
      </c>
      <c r="G63" s="41">
        <f>'Month (GWh)'!F61+G62</f>
        <v>45535</v>
      </c>
      <c r="H63" s="41">
        <f>'Month (GWh)'!G61+H62</f>
        <v>0</v>
      </c>
      <c r="I63" s="41">
        <f>'Month (GWh)'!H61+I62</f>
        <v>0</v>
      </c>
      <c r="J63" s="41">
        <f>'Month (GWh)'!I61+J62</f>
        <v>51443</v>
      </c>
      <c r="K63" s="41">
        <f>'Month (GWh)'!K61+K62</f>
        <v>0</v>
      </c>
      <c r="L63" s="41">
        <f>'Month (GWh)'!Z61+L62</f>
        <v>0</v>
      </c>
      <c r="M63" s="41">
        <f>'Month (GWh)'!AA61+M62</f>
        <v>0</v>
      </c>
      <c r="N63" s="41">
        <f>'Month (GWh)'!AC61+N62</f>
        <v>0</v>
      </c>
      <c r="O63" s="41">
        <f>'Month (GWh)'!AD61+O62</f>
        <v>0</v>
      </c>
      <c r="P63" s="41">
        <f t="shared" si="1"/>
        <v>0</v>
      </c>
      <c r="Q63" s="41">
        <f>'Month (GWh)'!AF61+Q62</f>
        <v>0</v>
      </c>
      <c r="R63" s="41">
        <f>'Month (GWh)'!AG61+R62</f>
        <v>65918</v>
      </c>
    </row>
    <row r="64" spans="1:18" x14ac:dyDescent="0.3">
      <c r="A64" s="32">
        <f t="shared" si="6"/>
        <v>2004</v>
      </c>
      <c r="B64" s="15" t="s">
        <v>91</v>
      </c>
      <c r="C64" s="41">
        <f>'Month (GWh)'!B62+C63</f>
        <v>14475</v>
      </c>
      <c r="D64" s="41">
        <f>'Month (GWh)'!C62+D63</f>
        <v>0</v>
      </c>
      <c r="E64" s="41">
        <f>'Month (GWh)'!D62+E63</f>
        <v>0</v>
      </c>
      <c r="F64" s="41">
        <f>'Month (GWh)'!E62+F63</f>
        <v>6625</v>
      </c>
      <c r="G64" s="41">
        <f>'Month (GWh)'!F62+G63</f>
        <v>49771</v>
      </c>
      <c r="H64" s="41">
        <f>'Month (GWh)'!G62+H63</f>
        <v>0</v>
      </c>
      <c r="I64" s="41">
        <f>'Month (GWh)'!H62+I63</f>
        <v>0</v>
      </c>
      <c r="J64" s="41">
        <f>'Month (GWh)'!I62+J63</f>
        <v>56396</v>
      </c>
      <c r="K64" s="41">
        <f>'Month (GWh)'!K62+K63</f>
        <v>0</v>
      </c>
      <c r="L64" s="41">
        <f>'Month (GWh)'!Z62+L63</f>
        <v>0</v>
      </c>
      <c r="M64" s="41">
        <f>'Month (GWh)'!AA62+M63</f>
        <v>0</v>
      </c>
      <c r="N64" s="41">
        <f>'Month (GWh)'!AC62+N63</f>
        <v>0</v>
      </c>
      <c r="O64" s="41">
        <f>'Month (GWh)'!AD62+O63</f>
        <v>0</v>
      </c>
      <c r="P64" s="41">
        <f t="shared" si="1"/>
        <v>0</v>
      </c>
      <c r="Q64" s="41">
        <f>'Month (GWh)'!AF62+Q63</f>
        <v>0</v>
      </c>
      <c r="R64" s="41">
        <f>'Month (GWh)'!AG62+R63</f>
        <v>70871</v>
      </c>
    </row>
    <row r="65" spans="1:18" x14ac:dyDescent="0.3">
      <c r="A65" s="32">
        <f t="shared" si="6"/>
        <v>2004</v>
      </c>
      <c r="B65" s="15" t="s">
        <v>92</v>
      </c>
      <c r="C65" s="41">
        <f>'Month (GWh)'!B63+C64</f>
        <v>14699</v>
      </c>
      <c r="D65" s="41">
        <f>'Month (GWh)'!C63+D64</f>
        <v>0</v>
      </c>
      <c r="E65" s="41">
        <f>'Month (GWh)'!D63+E64</f>
        <v>0</v>
      </c>
      <c r="F65" s="41">
        <f>'Month (GWh)'!E63+F64</f>
        <v>7641</v>
      </c>
      <c r="G65" s="41">
        <f>'Month (GWh)'!F63+G64</f>
        <v>53556</v>
      </c>
      <c r="H65" s="41">
        <f>'Month (GWh)'!G63+H64</f>
        <v>0</v>
      </c>
      <c r="I65" s="41">
        <f>'Month (GWh)'!H63+I64</f>
        <v>0</v>
      </c>
      <c r="J65" s="41">
        <f>'Month (GWh)'!I63+J64</f>
        <v>61197</v>
      </c>
      <c r="K65" s="41">
        <f>'Month (GWh)'!K63+K64</f>
        <v>0</v>
      </c>
      <c r="L65" s="41">
        <f>'Month (GWh)'!Z63+L64</f>
        <v>0</v>
      </c>
      <c r="M65" s="41">
        <f>'Month (GWh)'!AA63+M64</f>
        <v>0</v>
      </c>
      <c r="N65" s="41">
        <f>'Month (GWh)'!AC63+N64</f>
        <v>0</v>
      </c>
      <c r="O65" s="41">
        <f>'Month (GWh)'!AD63+O64</f>
        <v>0</v>
      </c>
      <c r="P65" s="41">
        <f t="shared" si="1"/>
        <v>0</v>
      </c>
      <c r="Q65" s="41">
        <f>'Month (GWh)'!AF63+Q64</f>
        <v>0</v>
      </c>
      <c r="R65" s="41">
        <f>'Month (GWh)'!AG63+R64</f>
        <v>75896</v>
      </c>
    </row>
    <row r="66" spans="1:18" x14ac:dyDescent="0.3">
      <c r="A66" s="32">
        <f t="shared" si="6"/>
        <v>2004</v>
      </c>
      <c r="B66" s="15" t="s">
        <v>93</v>
      </c>
      <c r="C66" s="41">
        <f>'Month (GWh)'!B64+C65</f>
        <v>17206</v>
      </c>
      <c r="D66" s="41">
        <f>'Month (GWh)'!C64+D65</f>
        <v>0</v>
      </c>
      <c r="E66" s="41">
        <f>'Month (GWh)'!D64+E65</f>
        <v>0</v>
      </c>
      <c r="F66" s="41">
        <f>'Month (GWh)'!E64+F65</f>
        <v>8627</v>
      </c>
      <c r="G66" s="41">
        <f>'Month (GWh)'!F64+G65</f>
        <v>60952</v>
      </c>
      <c r="H66" s="41">
        <f>'Month (GWh)'!G64+H65</f>
        <v>0</v>
      </c>
      <c r="I66" s="41">
        <f>'Month (GWh)'!H64+I65</f>
        <v>0</v>
      </c>
      <c r="J66" s="41">
        <f>'Month (GWh)'!I64+J65</f>
        <v>69579</v>
      </c>
      <c r="K66" s="41">
        <f>'Month (GWh)'!K64+K65</f>
        <v>0</v>
      </c>
      <c r="L66" s="41">
        <f>'Month (GWh)'!Z64+L65</f>
        <v>0</v>
      </c>
      <c r="M66" s="41">
        <f>'Month (GWh)'!AA64+M65</f>
        <v>0</v>
      </c>
      <c r="N66" s="41">
        <f>'Month (GWh)'!AC64+N65</f>
        <v>0</v>
      </c>
      <c r="O66" s="41">
        <f>'Month (GWh)'!AD64+O65</f>
        <v>0</v>
      </c>
      <c r="P66" s="41">
        <f t="shared" si="1"/>
        <v>0</v>
      </c>
      <c r="Q66" s="41">
        <f>'Month (GWh)'!AF64+Q65</f>
        <v>0</v>
      </c>
      <c r="R66" s="41">
        <f>'Month (GWh)'!AG64+R65</f>
        <v>86785</v>
      </c>
    </row>
    <row r="67" spans="1:18" x14ac:dyDescent="0.3">
      <c r="A67" s="32">
        <f t="shared" si="6"/>
        <v>2004</v>
      </c>
      <c r="B67" s="15" t="s">
        <v>94</v>
      </c>
      <c r="C67" s="41">
        <f>'Month (GWh)'!B65+C66</f>
        <v>20705</v>
      </c>
      <c r="D67" s="41">
        <f>'Month (GWh)'!C65+D66</f>
        <v>0</v>
      </c>
      <c r="E67" s="41">
        <f>'Month (GWh)'!D65+E66</f>
        <v>0</v>
      </c>
      <c r="F67" s="41">
        <f>'Month (GWh)'!E65+F66</f>
        <v>9542</v>
      </c>
      <c r="G67" s="41">
        <f>'Month (GWh)'!F65+G66</f>
        <v>72397</v>
      </c>
      <c r="H67" s="41">
        <f>'Month (GWh)'!G65+H66</f>
        <v>0</v>
      </c>
      <c r="I67" s="41">
        <f>'Month (GWh)'!H65+I66</f>
        <v>0</v>
      </c>
      <c r="J67" s="41">
        <f>'Month (GWh)'!I65+J66</f>
        <v>81939</v>
      </c>
      <c r="K67" s="41">
        <f>'Month (GWh)'!K65+K66</f>
        <v>0</v>
      </c>
      <c r="L67" s="41">
        <f>'Month (GWh)'!Z65+L66</f>
        <v>0</v>
      </c>
      <c r="M67" s="41">
        <f>'Month (GWh)'!AA65+M66</f>
        <v>0</v>
      </c>
      <c r="N67" s="41">
        <f>'Month (GWh)'!AC65+N66</f>
        <v>0</v>
      </c>
      <c r="O67" s="41">
        <f>'Month (GWh)'!AD65+O66</f>
        <v>0</v>
      </c>
      <c r="P67" s="41">
        <f t="shared" si="1"/>
        <v>0</v>
      </c>
      <c r="Q67" s="41">
        <f>'Month (GWh)'!AF65+Q66</f>
        <v>0</v>
      </c>
      <c r="R67" s="41">
        <f>'Month (GWh)'!AG65+R66</f>
        <v>102644</v>
      </c>
    </row>
    <row r="68" spans="1:18" x14ac:dyDescent="0.3">
      <c r="A68" s="49">
        <f t="shared" si="6"/>
        <v>2004</v>
      </c>
      <c r="B68" s="50" t="s">
        <v>95</v>
      </c>
      <c r="C68" s="51">
        <f>'Month (GWh)'!B66+C67</f>
        <v>25592</v>
      </c>
      <c r="D68" s="51">
        <f>'Month (GWh)'!C66+D67</f>
        <v>0</v>
      </c>
      <c r="E68" s="51">
        <f>'Month (GWh)'!D66+E67</f>
        <v>0</v>
      </c>
      <c r="F68" s="51">
        <f>'Month (GWh)'!E66+F67</f>
        <v>10602</v>
      </c>
      <c r="G68" s="51">
        <f>'Month (GWh)'!F66+G67</f>
        <v>84757</v>
      </c>
      <c r="H68" s="51">
        <f>'Month (GWh)'!G66+H67</f>
        <v>0</v>
      </c>
      <c r="I68" s="51">
        <f>'Month (GWh)'!H66+I67</f>
        <v>0</v>
      </c>
      <c r="J68" s="51">
        <f>'Month (GWh)'!I66+J67</f>
        <v>95359</v>
      </c>
      <c r="K68" s="51">
        <f>'Month (GWh)'!K66+K67</f>
        <v>0</v>
      </c>
      <c r="L68" s="51">
        <f>'Month (GWh)'!Z66+L67</f>
        <v>0</v>
      </c>
      <c r="M68" s="51">
        <f>'Month (GWh)'!AA66+M67</f>
        <v>0</v>
      </c>
      <c r="N68" s="51">
        <f>'Month (GWh)'!AC66+N67</f>
        <v>0</v>
      </c>
      <c r="O68" s="51">
        <f>'Month (GWh)'!AD66+O67</f>
        <v>0</v>
      </c>
      <c r="P68" s="51">
        <f t="shared" si="1"/>
        <v>0</v>
      </c>
      <c r="Q68" s="51">
        <f>'Month (GWh)'!AF66+Q67</f>
        <v>0</v>
      </c>
      <c r="R68" s="51">
        <f>'Month (GWh)'!AG66+R67</f>
        <v>120951</v>
      </c>
    </row>
    <row r="69" spans="1:18" x14ac:dyDescent="0.3">
      <c r="A69" s="32">
        <v>2005</v>
      </c>
      <c r="B69" s="15" t="s">
        <v>84</v>
      </c>
      <c r="C69" s="41">
        <f>'Month (GWh)'!B67</f>
        <v>4404</v>
      </c>
      <c r="D69" s="41">
        <f>'Month (GWh)'!C67</f>
        <v>0</v>
      </c>
      <c r="E69" s="41">
        <f>'Month (GWh)'!D67</f>
        <v>0</v>
      </c>
      <c r="F69" s="41">
        <f>'Month (GWh)'!E67</f>
        <v>917.63</v>
      </c>
      <c r="G69" s="41">
        <f>'Month (GWh)'!F67</f>
        <v>12102.08</v>
      </c>
      <c r="H69" s="41">
        <f>'Month (GWh)'!G67</f>
        <v>0</v>
      </c>
      <c r="I69" s="41">
        <f>'Month (GWh)'!H67</f>
        <v>0</v>
      </c>
      <c r="J69" s="41">
        <f>'Month (GWh)'!I67</f>
        <v>13019.71</v>
      </c>
      <c r="K69" s="41">
        <f>'Month (GWh)'!K67</f>
        <v>0</v>
      </c>
      <c r="L69" s="41">
        <f>'Month (GWh)'!Z67</f>
        <v>0</v>
      </c>
      <c r="M69" s="41">
        <f>'Month (GWh)'!AA67</f>
        <v>0</v>
      </c>
      <c r="N69" s="41">
        <f>'Month (GWh)'!AC67</f>
        <v>0</v>
      </c>
      <c r="O69" s="41">
        <f>'Month (GWh)'!AD67</f>
        <v>0</v>
      </c>
      <c r="P69" s="41">
        <f t="shared" si="1"/>
        <v>0</v>
      </c>
      <c r="Q69" s="41">
        <f>'Month (GWh)'!AF67</f>
        <v>0</v>
      </c>
      <c r="R69" s="41">
        <f>'Month (GWh)'!AG67</f>
        <v>17423.71</v>
      </c>
    </row>
    <row r="70" spans="1:18" x14ac:dyDescent="0.3">
      <c r="A70" s="32">
        <f>A69</f>
        <v>2005</v>
      </c>
      <c r="B70" s="15" t="s">
        <v>85</v>
      </c>
      <c r="C70" s="41">
        <f>'Month (GWh)'!B68+C69</f>
        <v>8921</v>
      </c>
      <c r="D70" s="41">
        <f>'Month (GWh)'!C68+D69</f>
        <v>0</v>
      </c>
      <c r="E70" s="41">
        <f>'Month (GWh)'!D68+E69</f>
        <v>0</v>
      </c>
      <c r="F70" s="41">
        <f>'Month (GWh)'!E68+F69</f>
        <v>1448.51</v>
      </c>
      <c r="G70" s="41">
        <f>'Month (GWh)'!F68+G69</f>
        <v>23526.870000000003</v>
      </c>
      <c r="H70" s="41">
        <f>'Month (GWh)'!G68+H69</f>
        <v>0</v>
      </c>
      <c r="I70" s="41">
        <f>'Month (GWh)'!H68+I69</f>
        <v>0</v>
      </c>
      <c r="J70" s="41">
        <f>'Month (GWh)'!I68+J69</f>
        <v>24975.379999999997</v>
      </c>
      <c r="K70" s="41">
        <f>'Month (GWh)'!K68+K69</f>
        <v>0</v>
      </c>
      <c r="L70" s="41">
        <f>'Month (GWh)'!Z68+L69</f>
        <v>0</v>
      </c>
      <c r="M70" s="41">
        <f>'Month (GWh)'!AA68+M69</f>
        <v>0</v>
      </c>
      <c r="N70" s="41">
        <f>'Month (GWh)'!AC68+N69</f>
        <v>0</v>
      </c>
      <c r="O70" s="41">
        <f>'Month (GWh)'!AD68+O69</f>
        <v>0</v>
      </c>
      <c r="P70" s="41">
        <f t="shared" si="1"/>
        <v>0</v>
      </c>
      <c r="Q70" s="41">
        <f>'Month (GWh)'!AF68+Q69</f>
        <v>0</v>
      </c>
      <c r="R70" s="41">
        <f>'Month (GWh)'!AG68+R69</f>
        <v>33896.379999999997</v>
      </c>
    </row>
    <row r="71" spans="1:18" x14ac:dyDescent="0.3">
      <c r="A71" s="32">
        <f t="shared" ref="A71:A80" si="7">A70</f>
        <v>2005</v>
      </c>
      <c r="B71" s="53" t="s">
        <v>86</v>
      </c>
      <c r="C71" s="41">
        <f>'Month (GWh)'!B69+C70</f>
        <v>9924</v>
      </c>
      <c r="D71" s="41">
        <f>'Month (GWh)'!C69+D70</f>
        <v>0</v>
      </c>
      <c r="E71" s="41">
        <f>'Month (GWh)'!D69+E70</f>
        <v>0</v>
      </c>
      <c r="F71" s="41">
        <f>'Month (GWh)'!E69+F70</f>
        <v>2641.1</v>
      </c>
      <c r="G71" s="41">
        <f>'Month (GWh)'!F69+G70</f>
        <v>35580.53</v>
      </c>
      <c r="H71" s="41">
        <f>'Month (GWh)'!G69+H70</f>
        <v>0</v>
      </c>
      <c r="I71" s="41">
        <f>'Month (GWh)'!H69+I70</f>
        <v>0</v>
      </c>
      <c r="J71" s="41">
        <f>'Month (GWh)'!I69+J70</f>
        <v>38221.619999999995</v>
      </c>
      <c r="K71" s="41">
        <f>'Month (GWh)'!K69+K70</f>
        <v>0</v>
      </c>
      <c r="L71" s="41">
        <f>'Month (GWh)'!Z69+L70</f>
        <v>0</v>
      </c>
      <c r="M71" s="41">
        <f>'Month (GWh)'!AA69+M70</f>
        <v>0</v>
      </c>
      <c r="N71" s="41">
        <f>'Month (GWh)'!AC69+N70</f>
        <v>0</v>
      </c>
      <c r="O71" s="41">
        <f>'Month (GWh)'!AD69+O70</f>
        <v>0</v>
      </c>
      <c r="P71" s="41">
        <f t="shared" si="1"/>
        <v>0</v>
      </c>
      <c r="Q71" s="41">
        <f>'Month (GWh)'!AF69+Q70</f>
        <v>0</v>
      </c>
      <c r="R71" s="41">
        <f>'Month (GWh)'!AG69+R70</f>
        <v>48145.619999999995</v>
      </c>
    </row>
    <row r="72" spans="1:18" x14ac:dyDescent="0.3">
      <c r="A72" s="32">
        <f t="shared" si="7"/>
        <v>2005</v>
      </c>
      <c r="B72" s="15" t="s">
        <v>87</v>
      </c>
      <c r="C72" s="41">
        <f>'Month (GWh)'!B70+C71</f>
        <v>9924</v>
      </c>
      <c r="D72" s="41">
        <f>'Month (GWh)'!C70+D71</f>
        <v>0</v>
      </c>
      <c r="E72" s="41">
        <f>'Month (GWh)'!D70+E71</f>
        <v>0</v>
      </c>
      <c r="F72" s="41">
        <f>'Month (GWh)'!E70+F71</f>
        <v>3113.8199999999997</v>
      </c>
      <c r="G72" s="41">
        <f>'Month (GWh)'!F70+G71</f>
        <v>47047.96</v>
      </c>
      <c r="H72" s="41">
        <f>'Month (GWh)'!G70+H71</f>
        <v>0</v>
      </c>
      <c r="I72" s="41">
        <f>'Month (GWh)'!H70+I71</f>
        <v>0</v>
      </c>
      <c r="J72" s="41">
        <f>'Month (GWh)'!I70+J71</f>
        <v>50161.77</v>
      </c>
      <c r="K72" s="41">
        <f>'Month (GWh)'!K70+K71</f>
        <v>0</v>
      </c>
      <c r="L72" s="41">
        <f>'Month (GWh)'!Z70+L71</f>
        <v>0</v>
      </c>
      <c r="M72" s="41">
        <f>'Month (GWh)'!AA70+M71</f>
        <v>0</v>
      </c>
      <c r="N72" s="41">
        <f>'Month (GWh)'!AC70+N71</f>
        <v>0</v>
      </c>
      <c r="O72" s="41">
        <f>'Month (GWh)'!AD70+O71</f>
        <v>0</v>
      </c>
      <c r="P72" s="41">
        <f t="shared" si="1"/>
        <v>0</v>
      </c>
      <c r="Q72" s="41">
        <f>'Month (GWh)'!AF70+Q71</f>
        <v>0</v>
      </c>
      <c r="R72" s="41">
        <f>'Month (GWh)'!AG70+R71</f>
        <v>60085.77</v>
      </c>
    </row>
    <row r="73" spans="1:18" x14ac:dyDescent="0.3">
      <c r="A73" s="32">
        <f t="shared" si="7"/>
        <v>2005</v>
      </c>
      <c r="B73" s="15" t="s">
        <v>88</v>
      </c>
      <c r="C73" s="41">
        <f>'Month (GWh)'!B71+C72</f>
        <v>9924</v>
      </c>
      <c r="D73" s="41">
        <f>'Month (GWh)'!C71+D72</f>
        <v>0</v>
      </c>
      <c r="E73" s="41">
        <f>'Month (GWh)'!D71+E72</f>
        <v>0</v>
      </c>
      <c r="F73" s="41">
        <f>'Month (GWh)'!E71+F72</f>
        <v>4048.0299999999997</v>
      </c>
      <c r="G73" s="41">
        <f>'Month (GWh)'!F71+G72</f>
        <v>58075.479999999996</v>
      </c>
      <c r="H73" s="41">
        <f>'Month (GWh)'!G71+H72</f>
        <v>0</v>
      </c>
      <c r="I73" s="41">
        <f>'Month (GWh)'!H71+I72</f>
        <v>0</v>
      </c>
      <c r="J73" s="41">
        <f>'Month (GWh)'!I71+J72</f>
        <v>62123.5</v>
      </c>
      <c r="K73" s="41">
        <f>'Month (GWh)'!K71+K72</f>
        <v>0</v>
      </c>
      <c r="L73" s="41">
        <f>'Month (GWh)'!Z71+L72</f>
        <v>0</v>
      </c>
      <c r="M73" s="41">
        <f>'Month (GWh)'!AA71+M72</f>
        <v>0</v>
      </c>
      <c r="N73" s="41">
        <f>'Month (GWh)'!AC71+N72</f>
        <v>0</v>
      </c>
      <c r="O73" s="41">
        <f>'Month (GWh)'!AD71+O72</f>
        <v>0</v>
      </c>
      <c r="P73" s="41">
        <f t="shared" si="1"/>
        <v>0</v>
      </c>
      <c r="Q73" s="41">
        <f>'Month (GWh)'!AF71+Q72</f>
        <v>0</v>
      </c>
      <c r="R73" s="41">
        <f>'Month (GWh)'!AG71+R72</f>
        <v>72047.5</v>
      </c>
    </row>
    <row r="74" spans="1:18" x14ac:dyDescent="0.3">
      <c r="A74" s="32">
        <f t="shared" si="7"/>
        <v>2005</v>
      </c>
      <c r="B74" s="15" t="s">
        <v>89</v>
      </c>
      <c r="C74" s="41">
        <f>'Month (GWh)'!B72+C73</f>
        <v>9924</v>
      </c>
      <c r="D74" s="41">
        <f>'Month (GWh)'!C72+D73</f>
        <v>0</v>
      </c>
      <c r="E74" s="41">
        <f>'Month (GWh)'!D72+E73</f>
        <v>0</v>
      </c>
      <c r="F74" s="41">
        <f>'Month (GWh)'!E72+F73</f>
        <v>4479.38</v>
      </c>
      <c r="G74" s="41">
        <f>'Month (GWh)'!F72+G73</f>
        <v>58308.27</v>
      </c>
      <c r="H74" s="41">
        <f>'Month (GWh)'!G72+H73</f>
        <v>0</v>
      </c>
      <c r="I74" s="41">
        <f>'Month (GWh)'!H72+I73</f>
        <v>0</v>
      </c>
      <c r="J74" s="41">
        <f>'Month (GWh)'!I72+J73</f>
        <v>62787.64</v>
      </c>
      <c r="K74" s="41">
        <f>'Month (GWh)'!K72+K73</f>
        <v>0</v>
      </c>
      <c r="L74" s="41">
        <f>'Month (GWh)'!Z72+L73</f>
        <v>0</v>
      </c>
      <c r="M74" s="41">
        <f>'Month (GWh)'!AA72+M73</f>
        <v>0</v>
      </c>
      <c r="N74" s="41">
        <f>'Month (GWh)'!AC72+N73</f>
        <v>0</v>
      </c>
      <c r="O74" s="41">
        <f>'Month (GWh)'!AD72+O73</f>
        <v>0</v>
      </c>
      <c r="P74" s="41">
        <f t="shared" ref="P74:P137" si="8">Q74-SUM(K74:O74)</f>
        <v>0</v>
      </c>
      <c r="Q74" s="41">
        <f>'Month (GWh)'!AF72+Q73</f>
        <v>0</v>
      </c>
      <c r="R74" s="41">
        <f>'Month (GWh)'!AG72+R73</f>
        <v>72711.64</v>
      </c>
    </row>
    <row r="75" spans="1:18" x14ac:dyDescent="0.3">
      <c r="A75" s="32">
        <f t="shared" si="7"/>
        <v>2005</v>
      </c>
      <c r="B75" s="15" t="s">
        <v>90</v>
      </c>
      <c r="C75" s="41">
        <f>'Month (GWh)'!B73+C74</f>
        <v>9963</v>
      </c>
      <c r="D75" s="41">
        <f>'Month (GWh)'!C73+D74</f>
        <v>0</v>
      </c>
      <c r="E75" s="41">
        <f>'Month (GWh)'!D73+E74</f>
        <v>0</v>
      </c>
      <c r="F75" s="41">
        <f>'Month (GWh)'!E73+F74</f>
        <v>5126.8</v>
      </c>
      <c r="G75" s="41">
        <f>'Month (GWh)'!F73+G74</f>
        <v>62798.46</v>
      </c>
      <c r="H75" s="41">
        <f>'Month (GWh)'!G73+H74</f>
        <v>0</v>
      </c>
      <c r="I75" s="41">
        <f>'Month (GWh)'!H73+I74</f>
        <v>0</v>
      </c>
      <c r="J75" s="41">
        <f>'Month (GWh)'!I73+J74</f>
        <v>67925.25</v>
      </c>
      <c r="K75" s="41">
        <f>'Month (GWh)'!K73+K74</f>
        <v>0</v>
      </c>
      <c r="L75" s="41">
        <f>'Month (GWh)'!Z73+L74</f>
        <v>0</v>
      </c>
      <c r="M75" s="41">
        <f>'Month (GWh)'!AA73+M74</f>
        <v>0</v>
      </c>
      <c r="N75" s="41">
        <f>'Month (GWh)'!AC73+N74</f>
        <v>0</v>
      </c>
      <c r="O75" s="41">
        <f>'Month (GWh)'!AD73+O74</f>
        <v>0</v>
      </c>
      <c r="P75" s="41">
        <f t="shared" si="8"/>
        <v>0</v>
      </c>
      <c r="Q75" s="41">
        <f>'Month (GWh)'!AF73+Q74</f>
        <v>0</v>
      </c>
      <c r="R75" s="41">
        <f>'Month (GWh)'!AG73+R74</f>
        <v>77888.25</v>
      </c>
    </row>
    <row r="76" spans="1:18" x14ac:dyDescent="0.3">
      <c r="A76" s="32">
        <f t="shared" si="7"/>
        <v>2005</v>
      </c>
      <c r="B76" s="15" t="s">
        <v>91</v>
      </c>
      <c r="C76" s="41">
        <f>'Month (GWh)'!B74+C75</f>
        <v>11195</v>
      </c>
      <c r="D76" s="41">
        <f>'Month (GWh)'!C74+D75</f>
        <v>0</v>
      </c>
      <c r="E76" s="41">
        <f>'Month (GWh)'!D74+E75</f>
        <v>0</v>
      </c>
      <c r="F76" s="41">
        <f>'Month (GWh)'!E74+F75</f>
        <v>5911.54</v>
      </c>
      <c r="G76" s="41">
        <f>'Month (GWh)'!F74+G75</f>
        <v>74830.83</v>
      </c>
      <c r="H76" s="41">
        <f>'Month (GWh)'!G74+H75</f>
        <v>0</v>
      </c>
      <c r="I76" s="41">
        <f>'Month (GWh)'!H74+I75</f>
        <v>0</v>
      </c>
      <c r="J76" s="41">
        <f>'Month (GWh)'!I74+J75</f>
        <v>80742.36</v>
      </c>
      <c r="K76" s="41">
        <f>'Month (GWh)'!K74+K75</f>
        <v>875.4</v>
      </c>
      <c r="L76" s="41">
        <f>'Month (GWh)'!Z74+L75</f>
        <v>0</v>
      </c>
      <c r="M76" s="41">
        <f>'Month (GWh)'!AA74+M75</f>
        <v>0</v>
      </c>
      <c r="N76" s="41">
        <f>'Month (GWh)'!AC74+N75</f>
        <v>0</v>
      </c>
      <c r="O76" s="41">
        <f>'Month (GWh)'!AD74+O75</f>
        <v>0</v>
      </c>
      <c r="P76" s="41">
        <f t="shared" si="8"/>
        <v>0</v>
      </c>
      <c r="Q76" s="41">
        <f>'Month (GWh)'!AF74+Q75</f>
        <v>875.4</v>
      </c>
      <c r="R76" s="41">
        <f>'Month (GWh)'!AG74+R75</f>
        <v>92812.76</v>
      </c>
    </row>
    <row r="77" spans="1:18" x14ac:dyDescent="0.3">
      <c r="A77" s="32">
        <f t="shared" si="7"/>
        <v>2005</v>
      </c>
      <c r="B77" s="15" t="s">
        <v>92</v>
      </c>
      <c r="C77" s="41">
        <f>'Month (GWh)'!B75+C76</f>
        <v>11195</v>
      </c>
      <c r="D77" s="41">
        <f>'Month (GWh)'!C75+D76</f>
        <v>0</v>
      </c>
      <c r="E77" s="41">
        <f>'Month (GWh)'!D75+E76</f>
        <v>0</v>
      </c>
      <c r="F77" s="41">
        <f>'Month (GWh)'!E75+F76</f>
        <v>6702.7</v>
      </c>
      <c r="G77" s="41">
        <f>'Month (GWh)'!F75+G76</f>
        <v>85657.22</v>
      </c>
      <c r="H77" s="41">
        <f>'Month (GWh)'!G75+H76</f>
        <v>0</v>
      </c>
      <c r="I77" s="41">
        <f>'Month (GWh)'!H75+I76</f>
        <v>0</v>
      </c>
      <c r="J77" s="41">
        <f>'Month (GWh)'!I75+J76</f>
        <v>92359.92</v>
      </c>
      <c r="K77" s="41">
        <f>'Month (GWh)'!K75+K76</f>
        <v>1224.6300000000001</v>
      </c>
      <c r="L77" s="41">
        <f>'Month (GWh)'!Z75+L76</f>
        <v>0</v>
      </c>
      <c r="M77" s="41">
        <f>'Month (GWh)'!AA75+M76</f>
        <v>0</v>
      </c>
      <c r="N77" s="41">
        <f>'Month (GWh)'!AC75+N76</f>
        <v>0</v>
      </c>
      <c r="O77" s="41">
        <f>'Month (GWh)'!AD75+O76</f>
        <v>0</v>
      </c>
      <c r="P77" s="41">
        <f t="shared" si="8"/>
        <v>0</v>
      </c>
      <c r="Q77" s="41">
        <f>'Month (GWh)'!AF75+Q76</f>
        <v>1224.6300000000001</v>
      </c>
      <c r="R77" s="41">
        <f>'Month (GWh)'!AG75+R76</f>
        <v>104779.54999999999</v>
      </c>
    </row>
    <row r="78" spans="1:18" x14ac:dyDescent="0.3">
      <c r="A78" s="32">
        <f t="shared" si="7"/>
        <v>2005</v>
      </c>
      <c r="B78" s="15" t="s">
        <v>93</v>
      </c>
      <c r="C78" s="41">
        <f>'Month (GWh)'!B76+C77</f>
        <v>11600</v>
      </c>
      <c r="D78" s="41">
        <f>'Month (GWh)'!C76+D77</f>
        <v>0</v>
      </c>
      <c r="E78" s="41">
        <f>'Month (GWh)'!D76+E77</f>
        <v>0</v>
      </c>
      <c r="F78" s="41">
        <f>'Month (GWh)'!E76+F77</f>
        <v>7041.1399999999994</v>
      </c>
      <c r="G78" s="41">
        <f>'Month (GWh)'!F76+G77</f>
        <v>95757.66</v>
      </c>
      <c r="H78" s="41">
        <f>'Month (GWh)'!G76+H77</f>
        <v>0</v>
      </c>
      <c r="I78" s="41">
        <f>'Month (GWh)'!H76+I77</f>
        <v>0</v>
      </c>
      <c r="J78" s="41">
        <f>'Month (GWh)'!I76+J77</f>
        <v>102798.81</v>
      </c>
      <c r="K78" s="41">
        <f>'Month (GWh)'!K76+K77</f>
        <v>1703.88</v>
      </c>
      <c r="L78" s="41">
        <f>'Month (GWh)'!Z76+L77</f>
        <v>0</v>
      </c>
      <c r="M78" s="41">
        <f>'Month (GWh)'!AA76+M77</f>
        <v>0</v>
      </c>
      <c r="N78" s="41">
        <f>'Month (GWh)'!AC76+N77</f>
        <v>0</v>
      </c>
      <c r="O78" s="41">
        <f>'Month (GWh)'!AD76+O77</f>
        <v>0</v>
      </c>
      <c r="P78" s="41">
        <f t="shared" si="8"/>
        <v>0</v>
      </c>
      <c r="Q78" s="41">
        <f>'Month (GWh)'!AF76+Q77</f>
        <v>1703.88</v>
      </c>
      <c r="R78" s="41">
        <f>'Month (GWh)'!AG76+R77</f>
        <v>116102.68999999999</v>
      </c>
    </row>
    <row r="79" spans="1:18" x14ac:dyDescent="0.3">
      <c r="A79" s="32">
        <f t="shared" si="7"/>
        <v>2005</v>
      </c>
      <c r="B79" s="15" t="s">
        <v>94</v>
      </c>
      <c r="C79" s="41">
        <f>'Month (GWh)'!B77+C78</f>
        <v>17667</v>
      </c>
      <c r="D79" s="41">
        <f>'Month (GWh)'!C77+D78</f>
        <v>0</v>
      </c>
      <c r="E79" s="41">
        <f>'Month (GWh)'!D77+E78</f>
        <v>0</v>
      </c>
      <c r="F79" s="41">
        <f>'Month (GWh)'!E77+F78</f>
        <v>7627.8399999999992</v>
      </c>
      <c r="G79" s="41">
        <f>'Month (GWh)'!F77+G78</f>
        <v>107374.28</v>
      </c>
      <c r="H79" s="41">
        <f>'Month (GWh)'!G77+H78</f>
        <v>0</v>
      </c>
      <c r="I79" s="41">
        <f>'Month (GWh)'!H77+I78</f>
        <v>0</v>
      </c>
      <c r="J79" s="41">
        <f>'Month (GWh)'!I77+J78</f>
        <v>115002.13</v>
      </c>
      <c r="K79" s="41">
        <f>'Month (GWh)'!K77+K78</f>
        <v>2436.25</v>
      </c>
      <c r="L79" s="41">
        <f>'Month (GWh)'!Z77+L78</f>
        <v>0</v>
      </c>
      <c r="M79" s="41">
        <f>'Month (GWh)'!AA77+M78</f>
        <v>0</v>
      </c>
      <c r="N79" s="41">
        <f>'Month (GWh)'!AC77+N78</f>
        <v>0</v>
      </c>
      <c r="O79" s="41">
        <f>'Month (GWh)'!AD77+O78</f>
        <v>0</v>
      </c>
      <c r="P79" s="41">
        <f t="shared" si="8"/>
        <v>0</v>
      </c>
      <c r="Q79" s="41">
        <f>'Month (GWh)'!AF77+Q78</f>
        <v>2436.25</v>
      </c>
      <c r="R79" s="41">
        <f>'Month (GWh)'!AG77+R78</f>
        <v>135105.37999999998</v>
      </c>
    </row>
    <row r="80" spans="1:18" x14ac:dyDescent="0.3">
      <c r="A80" s="49">
        <f t="shared" si="7"/>
        <v>2005</v>
      </c>
      <c r="B80" s="50" t="s">
        <v>95</v>
      </c>
      <c r="C80" s="51">
        <f>'Month (GWh)'!B78+C79</f>
        <v>24108</v>
      </c>
      <c r="D80" s="51">
        <f>'Month (GWh)'!C78+D79</f>
        <v>0</v>
      </c>
      <c r="E80" s="51">
        <f>'Month (GWh)'!D78+E79</f>
        <v>0</v>
      </c>
      <c r="F80" s="51">
        <f>'Month (GWh)'!E78+F79</f>
        <v>8095.0999999999995</v>
      </c>
      <c r="G80" s="51">
        <f>'Month (GWh)'!F78+G79</f>
        <v>119798.31</v>
      </c>
      <c r="H80" s="51">
        <f>'Month (GWh)'!G78+H79</f>
        <v>0</v>
      </c>
      <c r="I80" s="51">
        <f>'Month (GWh)'!H78+I79</f>
        <v>0</v>
      </c>
      <c r="J80" s="51">
        <f>'Month (GWh)'!I78+J79</f>
        <v>127893.42000000001</v>
      </c>
      <c r="K80" s="51">
        <f>'Month (GWh)'!K78+K79</f>
        <v>4576.0200000000004</v>
      </c>
      <c r="L80" s="51">
        <f>'Month (GWh)'!Z78+L79</f>
        <v>0</v>
      </c>
      <c r="M80" s="51">
        <f>'Month (GWh)'!AA78+M79</f>
        <v>0</v>
      </c>
      <c r="N80" s="51">
        <f>'Month (GWh)'!AC78+N79</f>
        <v>878.35</v>
      </c>
      <c r="O80" s="51">
        <f>'Month (GWh)'!AD78+O79</f>
        <v>0</v>
      </c>
      <c r="P80" s="51">
        <f t="shared" si="8"/>
        <v>0</v>
      </c>
      <c r="Q80" s="51">
        <f>'Month (GWh)'!AF78+Q79</f>
        <v>5454.37</v>
      </c>
      <c r="R80" s="51">
        <f>'Month (GWh)'!AG78+R79</f>
        <v>157455.78999999998</v>
      </c>
    </row>
    <row r="81" spans="1:18" x14ac:dyDescent="0.3">
      <c r="A81" s="32">
        <v>2006</v>
      </c>
      <c r="B81" s="15" t="s">
        <v>84</v>
      </c>
      <c r="C81" s="41">
        <f>'Month (GWh)'!B79</f>
        <v>7685</v>
      </c>
      <c r="D81" s="41">
        <f>'Month (GWh)'!C79</f>
        <v>0</v>
      </c>
      <c r="E81" s="41">
        <f>'Month (GWh)'!D79</f>
        <v>0</v>
      </c>
      <c r="F81" s="41">
        <f>'Month (GWh)'!E79</f>
        <v>313.01</v>
      </c>
      <c r="G81" s="41">
        <f>'Month (GWh)'!F79</f>
        <v>11914.34</v>
      </c>
      <c r="H81" s="41">
        <f>'Month (GWh)'!G79</f>
        <v>0</v>
      </c>
      <c r="I81" s="41">
        <f>'Month (GWh)'!H79</f>
        <v>0</v>
      </c>
      <c r="J81" s="41">
        <f>'Month (GWh)'!I79</f>
        <v>12227.35</v>
      </c>
      <c r="K81" s="41">
        <f>'Month (GWh)'!K79</f>
        <v>2333.4299999999998</v>
      </c>
      <c r="L81" s="41">
        <f>'Month (GWh)'!Z79</f>
        <v>0</v>
      </c>
      <c r="M81" s="41">
        <f>'Month (GWh)'!AA79</f>
        <v>0</v>
      </c>
      <c r="N81" s="41">
        <f>'Month (GWh)'!AC79</f>
        <v>750.21</v>
      </c>
      <c r="O81" s="41">
        <f>'Month (GWh)'!AD79</f>
        <v>0</v>
      </c>
      <c r="P81" s="41">
        <f t="shared" si="8"/>
        <v>0</v>
      </c>
      <c r="Q81" s="41">
        <f>'Month (GWh)'!AF79</f>
        <v>3083.64</v>
      </c>
      <c r="R81" s="41">
        <f>'Month (GWh)'!AG79</f>
        <v>22995.99</v>
      </c>
    </row>
    <row r="82" spans="1:18" x14ac:dyDescent="0.3">
      <c r="A82" s="32">
        <f>A81</f>
        <v>2006</v>
      </c>
      <c r="B82" s="15" t="s">
        <v>85</v>
      </c>
      <c r="C82" s="41">
        <f>'Month (GWh)'!B80+C81</f>
        <v>18254</v>
      </c>
      <c r="D82" s="41">
        <f>'Month (GWh)'!C80+D81</f>
        <v>0</v>
      </c>
      <c r="E82" s="41">
        <f>'Month (GWh)'!D80+E81</f>
        <v>0</v>
      </c>
      <c r="F82" s="41">
        <f>'Month (GWh)'!E80+F81</f>
        <v>874.42</v>
      </c>
      <c r="G82" s="41">
        <f>'Month (GWh)'!F80+G81</f>
        <v>22348.82</v>
      </c>
      <c r="H82" s="41">
        <f>'Month (GWh)'!G80+H81</f>
        <v>0</v>
      </c>
      <c r="I82" s="41">
        <f>'Month (GWh)'!H80+I81</f>
        <v>0</v>
      </c>
      <c r="J82" s="41">
        <f>'Month (GWh)'!I80+J81</f>
        <v>23223.23</v>
      </c>
      <c r="K82" s="41">
        <f>'Month (GWh)'!K80+K81</f>
        <v>3247.22</v>
      </c>
      <c r="L82" s="41">
        <f>'Month (GWh)'!Z80+L81</f>
        <v>0</v>
      </c>
      <c r="M82" s="41">
        <f>'Month (GWh)'!AA80+M81</f>
        <v>0</v>
      </c>
      <c r="N82" s="41">
        <f>'Month (GWh)'!AC80+N81</f>
        <v>2486.6400000000003</v>
      </c>
      <c r="O82" s="41">
        <f>'Month (GWh)'!AD80+O81</f>
        <v>0</v>
      </c>
      <c r="P82" s="41">
        <f t="shared" si="8"/>
        <v>881.19999999999891</v>
      </c>
      <c r="Q82" s="41">
        <f>'Month (GWh)'!AF80+Q81</f>
        <v>6615.0599999999995</v>
      </c>
      <c r="R82" s="41">
        <f>'Month (GWh)'!AG80+R81</f>
        <v>48092.29</v>
      </c>
    </row>
    <row r="83" spans="1:18" x14ac:dyDescent="0.3">
      <c r="A83" s="32">
        <f t="shared" ref="A83:A92" si="9">A82</f>
        <v>2006</v>
      </c>
      <c r="B83" s="53" t="s">
        <v>86</v>
      </c>
      <c r="C83" s="41">
        <f>'Month (GWh)'!B81+C82</f>
        <v>26660</v>
      </c>
      <c r="D83" s="41">
        <f>'Month (GWh)'!C81+D82</f>
        <v>0</v>
      </c>
      <c r="E83" s="41">
        <f>'Month (GWh)'!D81+E82</f>
        <v>0</v>
      </c>
      <c r="F83" s="41">
        <f>'Month (GWh)'!E81+F82</f>
        <v>1384.98</v>
      </c>
      <c r="G83" s="41">
        <f>'Month (GWh)'!F81+G82</f>
        <v>33090.82</v>
      </c>
      <c r="H83" s="41">
        <f>'Month (GWh)'!G81+H82</f>
        <v>0</v>
      </c>
      <c r="I83" s="41">
        <f>'Month (GWh)'!H81+I82</f>
        <v>0</v>
      </c>
      <c r="J83" s="41">
        <f>'Month (GWh)'!I81+J82</f>
        <v>34475.79</v>
      </c>
      <c r="K83" s="41">
        <f>'Month (GWh)'!K81+K82</f>
        <v>5881.44</v>
      </c>
      <c r="L83" s="41">
        <f>'Month (GWh)'!Z81+L82</f>
        <v>0</v>
      </c>
      <c r="M83" s="41">
        <f>'Month (GWh)'!AA81+M82</f>
        <v>0</v>
      </c>
      <c r="N83" s="41">
        <f>'Month (GWh)'!AC81+N82</f>
        <v>2486.6400000000003</v>
      </c>
      <c r="O83" s="41">
        <f>'Month (GWh)'!AD81+O82</f>
        <v>0</v>
      </c>
      <c r="P83" s="41">
        <f t="shared" si="8"/>
        <v>2476.8799999999992</v>
      </c>
      <c r="Q83" s="41">
        <f>'Month (GWh)'!AF81+Q82</f>
        <v>10844.96</v>
      </c>
      <c r="R83" s="41">
        <f>'Month (GWh)'!AG81+R82</f>
        <v>71980.75</v>
      </c>
    </row>
    <row r="84" spans="1:18" x14ac:dyDescent="0.3">
      <c r="A84" s="32">
        <f t="shared" si="9"/>
        <v>2006</v>
      </c>
      <c r="B84" s="15" t="s">
        <v>87</v>
      </c>
      <c r="C84" s="41">
        <f>'Month (GWh)'!B82+C83</f>
        <v>27658</v>
      </c>
      <c r="D84" s="41">
        <f>'Month (GWh)'!C82+D83</f>
        <v>0</v>
      </c>
      <c r="E84" s="41">
        <f>'Month (GWh)'!D82+E83</f>
        <v>0</v>
      </c>
      <c r="F84" s="41">
        <f>'Month (GWh)'!E82+F83</f>
        <v>1731.95</v>
      </c>
      <c r="G84" s="41">
        <f>'Month (GWh)'!F82+G83</f>
        <v>42772.639999999999</v>
      </c>
      <c r="H84" s="41">
        <f>'Month (GWh)'!G82+H83</f>
        <v>0</v>
      </c>
      <c r="I84" s="41">
        <f>'Month (GWh)'!H82+I83</f>
        <v>0</v>
      </c>
      <c r="J84" s="41">
        <f>'Month (GWh)'!I82+J83</f>
        <v>44504.58</v>
      </c>
      <c r="K84" s="41">
        <f>'Month (GWh)'!K82+K83</f>
        <v>7798.86</v>
      </c>
      <c r="L84" s="41">
        <f>'Month (GWh)'!Z82+L83</f>
        <v>0</v>
      </c>
      <c r="M84" s="41">
        <f>'Month (GWh)'!AA82+M83</f>
        <v>0</v>
      </c>
      <c r="N84" s="41">
        <f>'Month (GWh)'!AC82+N83</f>
        <v>2486.6400000000003</v>
      </c>
      <c r="O84" s="41">
        <f>'Month (GWh)'!AD82+O83</f>
        <v>0</v>
      </c>
      <c r="P84" s="41">
        <f t="shared" si="8"/>
        <v>4378.1999999999989</v>
      </c>
      <c r="Q84" s="41">
        <f>'Month (GWh)'!AF82+Q83</f>
        <v>14663.699999999999</v>
      </c>
      <c r="R84" s="41">
        <f>'Month (GWh)'!AG82+R83</f>
        <v>86826.28</v>
      </c>
    </row>
    <row r="85" spans="1:18" x14ac:dyDescent="0.3">
      <c r="A85" s="32">
        <f t="shared" si="9"/>
        <v>2006</v>
      </c>
      <c r="B85" s="15" t="s">
        <v>88</v>
      </c>
      <c r="C85" s="41">
        <f>'Month (GWh)'!B83+C84</f>
        <v>27658</v>
      </c>
      <c r="D85" s="41">
        <f>'Month (GWh)'!C83+D84</f>
        <v>0</v>
      </c>
      <c r="E85" s="41">
        <f>'Month (GWh)'!D83+E84</f>
        <v>0</v>
      </c>
      <c r="F85" s="41">
        <f>'Month (GWh)'!E83+F84</f>
        <v>2488.4899999999998</v>
      </c>
      <c r="G85" s="41">
        <f>'Month (GWh)'!F83+G84</f>
        <v>52163.64</v>
      </c>
      <c r="H85" s="41">
        <f>'Month (GWh)'!G83+H84</f>
        <v>0</v>
      </c>
      <c r="I85" s="41">
        <f>'Month (GWh)'!H83+I84</f>
        <v>0</v>
      </c>
      <c r="J85" s="41">
        <f>'Month (GWh)'!I83+J84</f>
        <v>54652.12</v>
      </c>
      <c r="K85" s="41">
        <f>'Month (GWh)'!K83+K84</f>
        <v>9594.18</v>
      </c>
      <c r="L85" s="41">
        <f>'Month (GWh)'!Z83+L84</f>
        <v>0</v>
      </c>
      <c r="M85" s="41">
        <f>'Month (GWh)'!AA83+M84</f>
        <v>0</v>
      </c>
      <c r="N85" s="41">
        <f>'Month (GWh)'!AC83+N84</f>
        <v>2486.6400000000003</v>
      </c>
      <c r="O85" s="41">
        <f>'Month (GWh)'!AD83+O84</f>
        <v>0</v>
      </c>
      <c r="P85" s="41">
        <f t="shared" si="8"/>
        <v>4378.2000000000007</v>
      </c>
      <c r="Q85" s="41">
        <f>'Month (GWh)'!AF83+Q84</f>
        <v>16459.02</v>
      </c>
      <c r="R85" s="41">
        <f>'Month (GWh)'!AG83+R84</f>
        <v>98769.14</v>
      </c>
    </row>
    <row r="86" spans="1:18" x14ac:dyDescent="0.3">
      <c r="A86" s="32">
        <f t="shared" si="9"/>
        <v>2006</v>
      </c>
      <c r="B86" s="15" t="s">
        <v>89</v>
      </c>
      <c r="C86" s="41">
        <f>'Month (GWh)'!B84+C85</f>
        <v>27658</v>
      </c>
      <c r="D86" s="41">
        <f>'Month (GWh)'!C84+D85</f>
        <v>0</v>
      </c>
      <c r="E86" s="41">
        <f>'Month (GWh)'!D84+E85</f>
        <v>0</v>
      </c>
      <c r="F86" s="41">
        <f>'Month (GWh)'!E84+F85</f>
        <v>2555.89</v>
      </c>
      <c r="G86" s="41">
        <f>'Month (GWh)'!F84+G85</f>
        <v>56848.56</v>
      </c>
      <c r="H86" s="41">
        <f>'Month (GWh)'!G84+H85</f>
        <v>0</v>
      </c>
      <c r="I86" s="41">
        <f>'Month (GWh)'!H84+I85</f>
        <v>0</v>
      </c>
      <c r="J86" s="41">
        <f>'Month (GWh)'!I84+J85</f>
        <v>59404.44</v>
      </c>
      <c r="K86" s="41">
        <f>'Month (GWh)'!K84+K85</f>
        <v>11403.95</v>
      </c>
      <c r="L86" s="41">
        <f>'Month (GWh)'!Z84+L85</f>
        <v>0</v>
      </c>
      <c r="M86" s="41">
        <f>'Month (GWh)'!AA84+M85</f>
        <v>0</v>
      </c>
      <c r="N86" s="41">
        <f>'Month (GWh)'!AC84+N85</f>
        <v>2486.6400000000003</v>
      </c>
      <c r="O86" s="41">
        <f>'Month (GWh)'!AD84+O85</f>
        <v>0</v>
      </c>
      <c r="P86" s="41">
        <f t="shared" si="8"/>
        <v>4378.2000000000007</v>
      </c>
      <c r="Q86" s="41">
        <f>'Month (GWh)'!AF84+Q85</f>
        <v>18268.79</v>
      </c>
      <c r="R86" s="41">
        <f>'Month (GWh)'!AG84+R85</f>
        <v>105331.23</v>
      </c>
    </row>
    <row r="87" spans="1:18" x14ac:dyDescent="0.3">
      <c r="A87" s="32">
        <f t="shared" si="9"/>
        <v>2006</v>
      </c>
      <c r="B87" s="15" t="s">
        <v>90</v>
      </c>
      <c r="C87" s="41">
        <f>'Month (GWh)'!B85+C86</f>
        <v>28094</v>
      </c>
      <c r="D87" s="41">
        <f>'Month (GWh)'!C85+D86</f>
        <v>0</v>
      </c>
      <c r="E87" s="41">
        <f>'Month (GWh)'!D85+E86</f>
        <v>0</v>
      </c>
      <c r="F87" s="41">
        <f>'Month (GWh)'!E85+F86</f>
        <v>2677.24</v>
      </c>
      <c r="G87" s="41">
        <f>'Month (GWh)'!F85+G86</f>
        <v>67205.819999999992</v>
      </c>
      <c r="H87" s="41">
        <f>'Month (GWh)'!G85+H86</f>
        <v>0</v>
      </c>
      <c r="I87" s="41">
        <f>'Month (GWh)'!H85+I86</f>
        <v>0</v>
      </c>
      <c r="J87" s="41">
        <f>'Month (GWh)'!I85+J86</f>
        <v>69883.05</v>
      </c>
      <c r="K87" s="41">
        <f>'Month (GWh)'!K85+K86</f>
        <v>12564.130000000001</v>
      </c>
      <c r="L87" s="41">
        <f>'Month (GWh)'!Z85+L86</f>
        <v>0</v>
      </c>
      <c r="M87" s="41">
        <f>'Month (GWh)'!AA85+M86</f>
        <v>0</v>
      </c>
      <c r="N87" s="41">
        <f>'Month (GWh)'!AC85+N86</f>
        <v>3613.9100000000003</v>
      </c>
      <c r="O87" s="41">
        <f>'Month (GWh)'!AD85+O86</f>
        <v>0</v>
      </c>
      <c r="P87" s="41">
        <f t="shared" si="8"/>
        <v>4378.2000000000007</v>
      </c>
      <c r="Q87" s="41">
        <f>'Month (GWh)'!AF85+Q86</f>
        <v>20556.240000000002</v>
      </c>
      <c r="R87" s="41">
        <f>'Month (GWh)'!AG85+R86</f>
        <v>118533.29</v>
      </c>
    </row>
    <row r="88" spans="1:18" x14ac:dyDescent="0.3">
      <c r="A88" s="32">
        <f t="shared" si="9"/>
        <v>2006</v>
      </c>
      <c r="B88" s="15" t="s">
        <v>91</v>
      </c>
      <c r="C88" s="41">
        <f>'Month (GWh)'!B86+C87</f>
        <v>28429</v>
      </c>
      <c r="D88" s="41">
        <f>'Month (GWh)'!C86+D87</f>
        <v>0</v>
      </c>
      <c r="E88" s="41">
        <f>'Month (GWh)'!D86+E87</f>
        <v>0</v>
      </c>
      <c r="F88" s="41">
        <f>'Month (GWh)'!E86+F87</f>
        <v>2719.58</v>
      </c>
      <c r="G88" s="41">
        <f>'Month (GWh)'!F86+G87</f>
        <v>76801.149999999994</v>
      </c>
      <c r="H88" s="41">
        <f>'Month (GWh)'!G86+H87</f>
        <v>0</v>
      </c>
      <c r="I88" s="41">
        <f>'Month (GWh)'!H86+I87</f>
        <v>0</v>
      </c>
      <c r="J88" s="41">
        <f>'Month (GWh)'!I86+J87</f>
        <v>79520.73000000001</v>
      </c>
      <c r="K88" s="41">
        <f>'Month (GWh)'!K86+K87</f>
        <v>14149.550000000001</v>
      </c>
      <c r="L88" s="41">
        <f>'Month (GWh)'!Z86+L87</f>
        <v>0</v>
      </c>
      <c r="M88" s="41">
        <f>'Month (GWh)'!AA86+M87</f>
        <v>0</v>
      </c>
      <c r="N88" s="41">
        <f>'Month (GWh)'!AC86+N87</f>
        <v>3613.9100000000003</v>
      </c>
      <c r="O88" s="41">
        <f>'Month (GWh)'!AD86+O87</f>
        <v>0</v>
      </c>
      <c r="P88" s="41">
        <f t="shared" si="8"/>
        <v>5922.3299999999981</v>
      </c>
      <c r="Q88" s="41">
        <f>'Month (GWh)'!AF86+Q87</f>
        <v>23685.79</v>
      </c>
      <c r="R88" s="41">
        <f>'Month (GWh)'!AG86+R87</f>
        <v>131635.51999999999</v>
      </c>
    </row>
    <row r="89" spans="1:18" x14ac:dyDescent="0.3">
      <c r="A89" s="32">
        <f t="shared" si="9"/>
        <v>2006</v>
      </c>
      <c r="B89" s="15" t="s">
        <v>92</v>
      </c>
      <c r="C89" s="41">
        <f>'Month (GWh)'!B87+C88</f>
        <v>28429</v>
      </c>
      <c r="D89" s="41">
        <f>'Month (GWh)'!C87+D88</f>
        <v>0</v>
      </c>
      <c r="E89" s="41">
        <f>'Month (GWh)'!D87+E88</f>
        <v>938.42</v>
      </c>
      <c r="F89" s="41">
        <f>'Month (GWh)'!E87+F88</f>
        <v>3009.05</v>
      </c>
      <c r="G89" s="41">
        <f>'Month (GWh)'!F87+G88</f>
        <v>86025.25</v>
      </c>
      <c r="H89" s="41">
        <f>'Month (GWh)'!G87+H88</f>
        <v>0</v>
      </c>
      <c r="I89" s="41">
        <f>'Month (GWh)'!H87+I88</f>
        <v>0</v>
      </c>
      <c r="J89" s="41">
        <f>'Month (GWh)'!I87+J88</f>
        <v>89972.720000000016</v>
      </c>
      <c r="K89" s="41">
        <f>'Month (GWh)'!K87+K88</f>
        <v>14629.750000000002</v>
      </c>
      <c r="L89" s="41">
        <f>'Month (GWh)'!Z87+L88</f>
        <v>0</v>
      </c>
      <c r="M89" s="41">
        <f>'Month (GWh)'!AA87+M88</f>
        <v>0</v>
      </c>
      <c r="N89" s="41">
        <f>'Month (GWh)'!AC87+N88</f>
        <v>3613.9100000000003</v>
      </c>
      <c r="O89" s="41">
        <f>'Month (GWh)'!AD87+O88</f>
        <v>0</v>
      </c>
      <c r="P89" s="41">
        <f t="shared" si="8"/>
        <v>7073.5699999999961</v>
      </c>
      <c r="Q89" s="41">
        <f>'Month (GWh)'!AF87+Q88</f>
        <v>25317.23</v>
      </c>
      <c r="R89" s="41">
        <f>'Month (GWh)'!AG87+R88</f>
        <v>143718.94999999998</v>
      </c>
    </row>
    <row r="90" spans="1:18" x14ac:dyDescent="0.3">
      <c r="A90" s="32">
        <f t="shared" si="9"/>
        <v>2006</v>
      </c>
      <c r="B90" s="15" t="s">
        <v>93</v>
      </c>
      <c r="C90" s="41">
        <f>'Month (GWh)'!B88+C89</f>
        <v>28429</v>
      </c>
      <c r="D90" s="41">
        <f>'Month (GWh)'!C88+D89</f>
        <v>0</v>
      </c>
      <c r="E90" s="41">
        <f>'Month (GWh)'!D88+E89</f>
        <v>12429.57</v>
      </c>
      <c r="F90" s="41">
        <f>'Month (GWh)'!E88+F89</f>
        <v>3153.4100000000003</v>
      </c>
      <c r="G90" s="41">
        <f>'Month (GWh)'!F88+G89</f>
        <v>91700.25</v>
      </c>
      <c r="H90" s="41">
        <f>'Month (GWh)'!G88+H89</f>
        <v>0</v>
      </c>
      <c r="I90" s="41">
        <f>'Month (GWh)'!H88+I89</f>
        <v>0</v>
      </c>
      <c r="J90" s="41">
        <f>'Month (GWh)'!I88+J89</f>
        <v>107283.24000000002</v>
      </c>
      <c r="K90" s="41">
        <f>'Month (GWh)'!K88+K89</f>
        <v>16254.180000000002</v>
      </c>
      <c r="L90" s="41">
        <f>'Month (GWh)'!Z88+L89</f>
        <v>778.98</v>
      </c>
      <c r="M90" s="41">
        <f>'Month (GWh)'!AA88+M89</f>
        <v>0</v>
      </c>
      <c r="N90" s="41">
        <f>'Month (GWh)'!AC88+N89</f>
        <v>3613.9100000000003</v>
      </c>
      <c r="O90" s="41">
        <f>'Month (GWh)'!AD88+O89</f>
        <v>0</v>
      </c>
      <c r="P90" s="41">
        <f t="shared" si="8"/>
        <v>8743.8499999999949</v>
      </c>
      <c r="Q90" s="41">
        <f>'Month (GWh)'!AF88+Q89</f>
        <v>29390.92</v>
      </c>
      <c r="R90" s="41">
        <f>'Month (GWh)'!AG88+R89</f>
        <v>165103.15999999997</v>
      </c>
    </row>
    <row r="91" spans="1:18" x14ac:dyDescent="0.3">
      <c r="A91" s="32">
        <f t="shared" si="9"/>
        <v>2006</v>
      </c>
      <c r="B91" s="15" t="s">
        <v>94</v>
      </c>
      <c r="C91" s="41">
        <f>'Month (GWh)'!B89+C90</f>
        <v>29278</v>
      </c>
      <c r="D91" s="41">
        <f>'Month (GWh)'!C89+D90</f>
        <v>738</v>
      </c>
      <c r="E91" s="41">
        <f>'Month (GWh)'!D89+E90</f>
        <v>27670.34</v>
      </c>
      <c r="F91" s="41">
        <f>'Month (GWh)'!E89+F90</f>
        <v>3222.9500000000003</v>
      </c>
      <c r="G91" s="41">
        <f>'Month (GWh)'!F89+G90</f>
        <v>100135.28</v>
      </c>
      <c r="H91" s="41">
        <f>'Month (GWh)'!G89+H90</f>
        <v>0</v>
      </c>
      <c r="I91" s="41">
        <f>'Month (GWh)'!H89+I90</f>
        <v>0</v>
      </c>
      <c r="J91" s="41">
        <f>'Month (GWh)'!I89+J90</f>
        <v>131028.59000000003</v>
      </c>
      <c r="K91" s="41">
        <f>'Month (GWh)'!K89+K90</f>
        <v>18619.68</v>
      </c>
      <c r="L91" s="41">
        <f>'Month (GWh)'!Z89+L90</f>
        <v>778.98</v>
      </c>
      <c r="M91" s="41">
        <f>'Month (GWh)'!AA89+M90</f>
        <v>0</v>
      </c>
      <c r="N91" s="41">
        <f>'Month (GWh)'!AC89+N90</f>
        <v>3613.9100000000003</v>
      </c>
      <c r="O91" s="41">
        <f>'Month (GWh)'!AD89+O90</f>
        <v>0</v>
      </c>
      <c r="P91" s="41">
        <f t="shared" si="8"/>
        <v>10446.129999999997</v>
      </c>
      <c r="Q91" s="41">
        <f>'Month (GWh)'!AF89+Q90</f>
        <v>33458.699999999997</v>
      </c>
      <c r="R91" s="41">
        <f>'Month (GWh)'!AG89+R90</f>
        <v>194503.28999999998</v>
      </c>
    </row>
    <row r="92" spans="1:18" x14ac:dyDescent="0.3">
      <c r="A92" s="49">
        <f t="shared" si="9"/>
        <v>2006</v>
      </c>
      <c r="B92" s="15" t="s">
        <v>95</v>
      </c>
      <c r="C92" s="51">
        <f>'Month (GWh)'!B90+C91</f>
        <v>30505</v>
      </c>
      <c r="D92" s="51">
        <f>'Month (GWh)'!C90+D91</f>
        <v>9135</v>
      </c>
      <c r="E92" s="51">
        <f>'Month (GWh)'!D90+E91</f>
        <v>43950.47</v>
      </c>
      <c r="F92" s="51">
        <f>'Month (GWh)'!E90+F91</f>
        <v>3313.5600000000004</v>
      </c>
      <c r="G92" s="51">
        <f>'Month (GWh)'!F90+G91</f>
        <v>109770.73999999999</v>
      </c>
      <c r="H92" s="51">
        <f>'Month (GWh)'!G90+H91</f>
        <v>0</v>
      </c>
      <c r="I92" s="51">
        <f>'Month (GWh)'!H90+I91</f>
        <v>0</v>
      </c>
      <c r="J92" s="51">
        <f>'Month (GWh)'!I90+J91</f>
        <v>157034.80000000002</v>
      </c>
      <c r="K92" s="51">
        <f>'Month (GWh)'!K90+K91</f>
        <v>20717.53</v>
      </c>
      <c r="L92" s="51">
        <f>'Month (GWh)'!Z90+L91</f>
        <v>778.98</v>
      </c>
      <c r="M92" s="51">
        <f>'Month (GWh)'!AA90+M91</f>
        <v>0</v>
      </c>
      <c r="N92" s="51">
        <f>'Month (GWh)'!AC90+N91</f>
        <v>3613.9100000000003</v>
      </c>
      <c r="O92" s="51">
        <f>'Month (GWh)'!AD90+O91</f>
        <v>0</v>
      </c>
      <c r="P92" s="51">
        <f t="shared" si="8"/>
        <v>12465.46</v>
      </c>
      <c r="Q92" s="51">
        <f>'Month (GWh)'!AF90+Q91</f>
        <v>37575.879999999997</v>
      </c>
      <c r="R92" s="51">
        <f>'Month (GWh)'!AG90+R91</f>
        <v>234250.66999999998</v>
      </c>
    </row>
    <row r="93" spans="1:18" x14ac:dyDescent="0.3">
      <c r="A93" s="54">
        <v>2007</v>
      </c>
      <c r="B93" s="55" t="s">
        <v>84</v>
      </c>
      <c r="C93" s="41">
        <f>'Month (GWh)'!B91</f>
        <v>2006</v>
      </c>
      <c r="D93" s="41">
        <f>'Month (GWh)'!C91</f>
        <v>8247.31</v>
      </c>
      <c r="E93" s="41">
        <f>'Month (GWh)'!D91</f>
        <v>15180.99</v>
      </c>
      <c r="F93" s="41">
        <f>'Month (GWh)'!E91</f>
        <v>182.01</v>
      </c>
      <c r="G93" s="41">
        <f>'Month (GWh)'!F91</f>
        <v>8315.51</v>
      </c>
      <c r="H93" s="41">
        <f>'Month (GWh)'!G91</f>
        <v>0</v>
      </c>
      <c r="I93" s="41">
        <f>'Month (GWh)'!H91</f>
        <v>0</v>
      </c>
      <c r="J93" s="41">
        <f>'Month (GWh)'!I91</f>
        <v>23678.5</v>
      </c>
      <c r="K93" s="41">
        <f>'Month (GWh)'!K91</f>
        <v>1624.99</v>
      </c>
      <c r="L93" s="41">
        <f>'Month (GWh)'!Z91</f>
        <v>850.58</v>
      </c>
      <c r="M93" s="41">
        <f>'Month (GWh)'!AA91</f>
        <v>0</v>
      </c>
      <c r="N93" s="41">
        <f>'Month (GWh)'!AC91</f>
        <v>780.95</v>
      </c>
      <c r="O93" s="41">
        <f>'Month (GWh)'!AD91</f>
        <v>0</v>
      </c>
      <c r="P93" s="41">
        <f t="shared" si="8"/>
        <v>773.99999999999955</v>
      </c>
      <c r="Q93" s="41">
        <f>'Month (GWh)'!AF91</f>
        <v>4030.52</v>
      </c>
      <c r="R93" s="41">
        <f>'Month (GWh)'!AG91</f>
        <v>37962.33</v>
      </c>
    </row>
    <row r="94" spans="1:18" x14ac:dyDescent="0.3">
      <c r="A94" s="32">
        <f>A93</f>
        <v>2007</v>
      </c>
      <c r="B94" s="15" t="s">
        <v>85</v>
      </c>
      <c r="C94" s="41">
        <f>'Month (GWh)'!B92+C93</f>
        <v>3475</v>
      </c>
      <c r="D94" s="41">
        <f>'Month (GWh)'!C92+D93</f>
        <v>15459.5</v>
      </c>
      <c r="E94" s="41">
        <f>'Month (GWh)'!D92+E93</f>
        <v>31122.949999999997</v>
      </c>
      <c r="F94" s="41">
        <f>'Month (GWh)'!E92+F93</f>
        <v>433.48</v>
      </c>
      <c r="G94" s="41">
        <f>'Month (GWh)'!F92+G93</f>
        <v>17881.510000000002</v>
      </c>
      <c r="H94" s="41">
        <f>'Month (GWh)'!G92+H93</f>
        <v>0</v>
      </c>
      <c r="I94" s="41">
        <f>'Month (GWh)'!H92+I93</f>
        <v>0</v>
      </c>
      <c r="J94" s="41">
        <f>'Month (GWh)'!I92+J93</f>
        <v>49437.93</v>
      </c>
      <c r="K94" s="41">
        <f>'Month (GWh)'!K92+K93</f>
        <v>3220.41</v>
      </c>
      <c r="L94" s="41">
        <f>'Month (GWh)'!Z92+L93</f>
        <v>1612.99</v>
      </c>
      <c r="M94" s="41">
        <f>'Month (GWh)'!AA92+M93</f>
        <v>0</v>
      </c>
      <c r="N94" s="41">
        <f>'Month (GWh)'!AC92+N93</f>
        <v>822.91000000000008</v>
      </c>
      <c r="O94" s="41">
        <f>'Month (GWh)'!AD92+O93</f>
        <v>0</v>
      </c>
      <c r="P94" s="41">
        <f t="shared" si="8"/>
        <v>1580.2000000000007</v>
      </c>
      <c r="Q94" s="41">
        <f>'Month (GWh)'!AF92+Q93</f>
        <v>7236.51</v>
      </c>
      <c r="R94" s="41">
        <f>'Month (GWh)'!AG92+R93</f>
        <v>75608.950000000012</v>
      </c>
    </row>
    <row r="95" spans="1:18" x14ac:dyDescent="0.3">
      <c r="A95" s="32">
        <f t="shared" ref="A95:A104" si="10">A94</f>
        <v>2007</v>
      </c>
      <c r="B95" s="53" t="s">
        <v>86</v>
      </c>
      <c r="C95" s="41">
        <f>'Month (GWh)'!B93+C94</f>
        <v>3480</v>
      </c>
      <c r="D95" s="41">
        <f>'Month (GWh)'!C93+D94</f>
        <v>23417.02</v>
      </c>
      <c r="E95" s="41">
        <f>'Month (GWh)'!D93+E94</f>
        <v>48183.09</v>
      </c>
      <c r="F95" s="41">
        <f>'Month (GWh)'!E93+F94</f>
        <v>447.66</v>
      </c>
      <c r="G95" s="41">
        <f>'Month (GWh)'!F93+G94</f>
        <v>28111.520000000004</v>
      </c>
      <c r="H95" s="41">
        <f>'Month (GWh)'!G93+H94</f>
        <v>0</v>
      </c>
      <c r="I95" s="41">
        <f>'Month (GWh)'!H93+I94</f>
        <v>0</v>
      </c>
      <c r="J95" s="41">
        <f>'Month (GWh)'!I93+J94</f>
        <v>76742.260000000009</v>
      </c>
      <c r="K95" s="41">
        <f>'Month (GWh)'!K93+K94</f>
        <v>3220.41</v>
      </c>
      <c r="L95" s="41">
        <f>'Month (GWh)'!Z93+L94</f>
        <v>2520.71</v>
      </c>
      <c r="M95" s="41">
        <f>'Month (GWh)'!AA93+M94</f>
        <v>0</v>
      </c>
      <c r="N95" s="41">
        <f>'Month (GWh)'!AC93+N94</f>
        <v>822.91000000000008</v>
      </c>
      <c r="O95" s="41">
        <f>'Month (GWh)'!AD93+O94</f>
        <v>0</v>
      </c>
      <c r="P95" s="41">
        <f t="shared" si="8"/>
        <v>1580.2000000000007</v>
      </c>
      <c r="Q95" s="41">
        <f>'Month (GWh)'!AF93+Q94</f>
        <v>8144.2300000000005</v>
      </c>
      <c r="R95" s="41">
        <f>'Month (GWh)'!AG93+R94</f>
        <v>111783.51000000001</v>
      </c>
    </row>
    <row r="96" spans="1:18" x14ac:dyDescent="0.3">
      <c r="A96" s="32">
        <f t="shared" si="10"/>
        <v>2007</v>
      </c>
      <c r="B96" s="15" t="s">
        <v>87</v>
      </c>
      <c r="C96" s="41">
        <f>'Month (GWh)'!B94+C95</f>
        <v>3480</v>
      </c>
      <c r="D96" s="41">
        <f>'Month (GWh)'!C94+D95</f>
        <v>30437.77</v>
      </c>
      <c r="E96" s="41">
        <f>'Month (GWh)'!D94+E95</f>
        <v>63609.429999999993</v>
      </c>
      <c r="F96" s="41">
        <f>'Month (GWh)'!E94+F95</f>
        <v>952.3900000000001</v>
      </c>
      <c r="G96" s="41">
        <f>'Month (GWh)'!F94+G95</f>
        <v>34627.760000000002</v>
      </c>
      <c r="H96" s="41">
        <f>'Month (GWh)'!G94+H95</f>
        <v>0</v>
      </c>
      <c r="I96" s="41">
        <f>'Month (GWh)'!H94+I95</f>
        <v>0</v>
      </c>
      <c r="J96" s="41">
        <f>'Month (GWh)'!I94+J95</f>
        <v>99189.57</v>
      </c>
      <c r="K96" s="41">
        <f>'Month (GWh)'!K94+K95</f>
        <v>3299.54</v>
      </c>
      <c r="L96" s="41">
        <f>'Month (GWh)'!Z94+L95</f>
        <v>2578.2600000000002</v>
      </c>
      <c r="M96" s="41">
        <f>'Month (GWh)'!AA94+M95</f>
        <v>0</v>
      </c>
      <c r="N96" s="41">
        <f>'Month (GWh)'!AC94+N95</f>
        <v>840.74000000000012</v>
      </c>
      <c r="O96" s="41">
        <f>'Month (GWh)'!AD94+O95</f>
        <v>0</v>
      </c>
      <c r="P96" s="41">
        <f t="shared" si="8"/>
        <v>1616.2799999999997</v>
      </c>
      <c r="Q96" s="41">
        <f>'Month (GWh)'!AF94+Q95</f>
        <v>8334.82</v>
      </c>
      <c r="R96" s="41">
        <f>'Month (GWh)'!AG94+R95</f>
        <v>141442.16</v>
      </c>
    </row>
    <row r="97" spans="1:18" x14ac:dyDescent="0.3">
      <c r="A97" s="32">
        <f t="shared" si="10"/>
        <v>2007</v>
      </c>
      <c r="B97" s="15" t="s">
        <v>88</v>
      </c>
      <c r="C97" s="41">
        <f>'Month (GWh)'!B95+C96</f>
        <v>3480</v>
      </c>
      <c r="D97" s="41">
        <f>'Month (GWh)'!C95+D96</f>
        <v>34439.93</v>
      </c>
      <c r="E97" s="41">
        <f>'Month (GWh)'!D95+E96</f>
        <v>71568.299999999988</v>
      </c>
      <c r="F97" s="41">
        <f>'Month (GWh)'!E95+F96</f>
        <v>1377.41</v>
      </c>
      <c r="G97" s="41">
        <f>'Month (GWh)'!F95+G96</f>
        <v>38642.61</v>
      </c>
      <c r="H97" s="41">
        <f>'Month (GWh)'!G95+H96</f>
        <v>0</v>
      </c>
      <c r="I97" s="41">
        <f>'Month (GWh)'!H95+I96</f>
        <v>0</v>
      </c>
      <c r="J97" s="41">
        <f>'Month (GWh)'!I95+J96</f>
        <v>111588.31000000001</v>
      </c>
      <c r="K97" s="41">
        <f>'Month (GWh)'!K95+K96</f>
        <v>3421.75</v>
      </c>
      <c r="L97" s="41">
        <f>'Month (GWh)'!Z95+L96</f>
        <v>2667.1400000000003</v>
      </c>
      <c r="M97" s="41">
        <f>'Month (GWh)'!AA95+M96</f>
        <v>0</v>
      </c>
      <c r="N97" s="41">
        <f>'Month (GWh)'!AC95+N96</f>
        <v>868.28000000000009</v>
      </c>
      <c r="O97" s="41">
        <f>'Month (GWh)'!AD95+O96</f>
        <v>0</v>
      </c>
      <c r="P97" s="41">
        <f t="shared" si="8"/>
        <v>1672</v>
      </c>
      <c r="Q97" s="41">
        <f>'Month (GWh)'!AF95+Q96</f>
        <v>8629.17</v>
      </c>
      <c r="R97" s="41">
        <f>'Month (GWh)'!AG95+R96</f>
        <v>158137.41</v>
      </c>
    </row>
    <row r="98" spans="1:18" x14ac:dyDescent="0.3">
      <c r="A98" s="32">
        <f t="shared" si="10"/>
        <v>2007</v>
      </c>
      <c r="B98" s="15" t="s">
        <v>89</v>
      </c>
      <c r="C98" s="41">
        <f>'Month (GWh)'!B96+C97</f>
        <v>3957</v>
      </c>
      <c r="D98" s="41">
        <f>'Month (GWh)'!C96+D97</f>
        <v>38344.270000000004</v>
      </c>
      <c r="E98" s="41">
        <f>'Month (GWh)'!D96+E97</f>
        <v>79239.849999999991</v>
      </c>
      <c r="F98" s="41">
        <f>'Month (GWh)'!E96+F97</f>
        <v>1470.71</v>
      </c>
      <c r="G98" s="41">
        <f>'Month (GWh)'!F96+G97</f>
        <v>41234.89</v>
      </c>
      <c r="H98" s="41">
        <f>'Month (GWh)'!G96+H97</f>
        <v>0</v>
      </c>
      <c r="I98" s="41">
        <f>'Month (GWh)'!H96+I97</f>
        <v>0</v>
      </c>
      <c r="J98" s="41">
        <f>'Month (GWh)'!I96+J97</f>
        <v>121945.44000000002</v>
      </c>
      <c r="K98" s="41">
        <f>'Month (GWh)'!K96+K97</f>
        <v>3597.75</v>
      </c>
      <c r="L98" s="41">
        <f>'Month (GWh)'!Z96+L97</f>
        <v>2693.1400000000003</v>
      </c>
      <c r="M98" s="41">
        <f>'Month (GWh)'!AA96+M97</f>
        <v>0</v>
      </c>
      <c r="N98" s="41">
        <f>'Month (GWh)'!AC96+N97</f>
        <v>868.28000000000009</v>
      </c>
      <c r="O98" s="41">
        <f>'Month (GWh)'!AD96+O97</f>
        <v>0</v>
      </c>
      <c r="P98" s="41">
        <f t="shared" si="8"/>
        <v>1751</v>
      </c>
      <c r="Q98" s="41">
        <f>'Month (GWh)'!AF96+Q97</f>
        <v>8910.17</v>
      </c>
      <c r="R98" s="41">
        <f>'Month (GWh)'!AG96+R97</f>
        <v>173156.89</v>
      </c>
    </row>
    <row r="99" spans="1:18" x14ac:dyDescent="0.3">
      <c r="A99" s="32">
        <f t="shared" si="10"/>
        <v>2007</v>
      </c>
      <c r="B99" s="15" t="s">
        <v>90</v>
      </c>
      <c r="C99" s="41">
        <f>'Month (GWh)'!B97+C98</f>
        <v>3957</v>
      </c>
      <c r="D99" s="41">
        <f>'Month (GWh)'!C97+D98</f>
        <v>42355.86</v>
      </c>
      <c r="E99" s="41">
        <f>'Month (GWh)'!D97+E98</f>
        <v>85051.29</v>
      </c>
      <c r="F99" s="41">
        <f>'Month (GWh)'!E97+F98</f>
        <v>1817.5</v>
      </c>
      <c r="G99" s="41">
        <f>'Month (GWh)'!F97+G98</f>
        <v>45303.94</v>
      </c>
      <c r="H99" s="41">
        <f>'Month (GWh)'!G97+H98</f>
        <v>0</v>
      </c>
      <c r="I99" s="41">
        <f>'Month (GWh)'!H97+I98</f>
        <v>0</v>
      </c>
      <c r="J99" s="41">
        <f>'Month (GWh)'!I97+J98</f>
        <v>132172.72000000003</v>
      </c>
      <c r="K99" s="41">
        <f>'Month (GWh)'!K97+K98</f>
        <v>3843.36</v>
      </c>
      <c r="L99" s="41">
        <f>'Month (GWh)'!Z97+L98</f>
        <v>2693.1400000000003</v>
      </c>
      <c r="M99" s="41">
        <f>'Month (GWh)'!AA97+M98</f>
        <v>0</v>
      </c>
      <c r="N99" s="41">
        <f>'Month (GWh)'!AC97+N98</f>
        <v>868.28000000000009</v>
      </c>
      <c r="O99" s="41">
        <f>'Month (GWh)'!AD97+O98</f>
        <v>0</v>
      </c>
      <c r="P99" s="41">
        <f t="shared" si="8"/>
        <v>1751.0000000000009</v>
      </c>
      <c r="Q99" s="41">
        <f>'Month (GWh)'!AF97+Q98</f>
        <v>9155.7800000000007</v>
      </c>
      <c r="R99" s="41">
        <f>'Month (GWh)'!AG97+R98</f>
        <v>187641.38</v>
      </c>
    </row>
    <row r="100" spans="1:18" x14ac:dyDescent="0.3">
      <c r="A100" s="32">
        <f t="shared" si="10"/>
        <v>2007</v>
      </c>
      <c r="B100" s="15" t="s">
        <v>91</v>
      </c>
      <c r="C100" s="41">
        <f>'Month (GWh)'!B98+C99</f>
        <v>4017</v>
      </c>
      <c r="D100" s="41">
        <f>'Month (GWh)'!C98+D99</f>
        <v>46395.06</v>
      </c>
      <c r="E100" s="41">
        <f>'Month (GWh)'!D98+E99</f>
        <v>92938.109999999986</v>
      </c>
      <c r="F100" s="41">
        <f>'Month (GWh)'!E98+F99</f>
        <v>1988.44</v>
      </c>
      <c r="G100" s="41">
        <f>'Month (GWh)'!F98+G99</f>
        <v>49860.07</v>
      </c>
      <c r="H100" s="41">
        <f>'Month (GWh)'!G98+H99</f>
        <v>0</v>
      </c>
      <c r="I100" s="41">
        <f>'Month (GWh)'!H98+I99</f>
        <v>0</v>
      </c>
      <c r="J100" s="41">
        <f>'Month (GWh)'!I98+J99</f>
        <v>144786.61000000004</v>
      </c>
      <c r="K100" s="41">
        <f>'Month (GWh)'!K98+K99</f>
        <v>4086.36</v>
      </c>
      <c r="L100" s="41">
        <f>'Month (GWh)'!Z98+L99</f>
        <v>2693.1400000000003</v>
      </c>
      <c r="M100" s="41">
        <f>'Month (GWh)'!AA98+M99</f>
        <v>0</v>
      </c>
      <c r="N100" s="41">
        <f>'Month (GWh)'!AC98+N99</f>
        <v>868.28000000000009</v>
      </c>
      <c r="O100" s="41">
        <f>'Month (GWh)'!AD98+O99</f>
        <v>0</v>
      </c>
      <c r="P100" s="41">
        <f t="shared" si="8"/>
        <v>1751.0000000000009</v>
      </c>
      <c r="Q100" s="41">
        <f>'Month (GWh)'!AF98+Q99</f>
        <v>9398.7800000000007</v>
      </c>
      <c r="R100" s="41">
        <f>'Month (GWh)'!AG98+R99</f>
        <v>204597.46000000002</v>
      </c>
    </row>
    <row r="101" spans="1:18" x14ac:dyDescent="0.3">
      <c r="A101" s="32">
        <f t="shared" si="10"/>
        <v>2007</v>
      </c>
      <c r="B101" s="15" t="s">
        <v>92</v>
      </c>
      <c r="C101" s="41">
        <f>'Month (GWh)'!B99+C100</f>
        <v>4025</v>
      </c>
      <c r="D101" s="41">
        <f>'Month (GWh)'!C99+D100</f>
        <v>49155.579999999994</v>
      </c>
      <c r="E101" s="41">
        <f>'Month (GWh)'!D99+E100</f>
        <v>102739.15999999999</v>
      </c>
      <c r="F101" s="41">
        <f>'Month (GWh)'!E99+F100</f>
        <v>2379.84</v>
      </c>
      <c r="G101" s="41">
        <f>'Month (GWh)'!F99+G100</f>
        <v>53927.34</v>
      </c>
      <c r="H101" s="41">
        <f>'Month (GWh)'!G99+H100</f>
        <v>0</v>
      </c>
      <c r="I101" s="41">
        <f>'Month (GWh)'!H99+I100</f>
        <v>0</v>
      </c>
      <c r="J101" s="41">
        <f>'Month (GWh)'!I99+J100</f>
        <v>159046.33000000005</v>
      </c>
      <c r="K101" s="41">
        <f>'Month (GWh)'!K99+K100</f>
        <v>4394.3600000000006</v>
      </c>
      <c r="L101" s="41">
        <f>'Month (GWh)'!Z99+L100</f>
        <v>2693.1400000000003</v>
      </c>
      <c r="M101" s="41">
        <f>'Month (GWh)'!AA99+M100</f>
        <v>0</v>
      </c>
      <c r="N101" s="41">
        <f>'Month (GWh)'!AC99+N100</f>
        <v>868.28000000000009</v>
      </c>
      <c r="O101" s="41">
        <f>'Month (GWh)'!AD99+O100</f>
        <v>0</v>
      </c>
      <c r="P101" s="41">
        <f t="shared" si="8"/>
        <v>1751</v>
      </c>
      <c r="Q101" s="41">
        <f>'Month (GWh)'!AF99+Q100</f>
        <v>9706.7800000000007</v>
      </c>
      <c r="R101" s="41">
        <f>'Month (GWh)'!AG99+R100</f>
        <v>221933.7</v>
      </c>
    </row>
    <row r="102" spans="1:18" x14ac:dyDescent="0.3">
      <c r="A102" s="32">
        <f t="shared" si="10"/>
        <v>2007</v>
      </c>
      <c r="B102" s="15" t="s">
        <v>93</v>
      </c>
      <c r="C102" s="41">
        <f>'Month (GWh)'!B100+C101</f>
        <v>4333</v>
      </c>
      <c r="D102" s="41">
        <f>'Month (GWh)'!C100+D101</f>
        <v>53234.909999999996</v>
      </c>
      <c r="E102" s="41">
        <f>'Month (GWh)'!D100+E101</f>
        <v>117479.65999999999</v>
      </c>
      <c r="F102" s="41">
        <f>'Month (GWh)'!E100+F101</f>
        <v>4464.96</v>
      </c>
      <c r="G102" s="41">
        <f>'Month (GWh)'!F100+G101</f>
        <v>62098.619999999995</v>
      </c>
      <c r="H102" s="41">
        <f>'Month (GWh)'!G100+H101</f>
        <v>0</v>
      </c>
      <c r="I102" s="41">
        <f>'Month (GWh)'!H100+I101</f>
        <v>0</v>
      </c>
      <c r="J102" s="41">
        <f>'Month (GWh)'!I100+J101</f>
        <v>184043.23000000004</v>
      </c>
      <c r="K102" s="41">
        <f>'Month (GWh)'!K100+K101</f>
        <v>4964.9100000000008</v>
      </c>
      <c r="L102" s="41">
        <f>'Month (GWh)'!Z100+L101</f>
        <v>2693.1400000000003</v>
      </c>
      <c r="M102" s="41">
        <f>'Month (GWh)'!AA100+M101</f>
        <v>0</v>
      </c>
      <c r="N102" s="41">
        <f>'Month (GWh)'!AC100+N101</f>
        <v>1072.6100000000001</v>
      </c>
      <c r="O102" s="41">
        <f>'Month (GWh)'!AD100+O101</f>
        <v>0</v>
      </c>
      <c r="P102" s="41">
        <f t="shared" si="8"/>
        <v>1750.9999999999982</v>
      </c>
      <c r="Q102" s="41">
        <f>'Month (GWh)'!AF100+Q101</f>
        <v>10481.66</v>
      </c>
      <c r="R102" s="41">
        <f>'Month (GWh)'!AG100+R101</f>
        <v>252092.81</v>
      </c>
    </row>
    <row r="103" spans="1:18" x14ac:dyDescent="0.3">
      <c r="A103" s="32">
        <f t="shared" si="10"/>
        <v>2007</v>
      </c>
      <c r="B103" s="15" t="s">
        <v>94</v>
      </c>
      <c r="C103" s="41">
        <f>'Month (GWh)'!B101+C102</f>
        <v>4671.6499999999996</v>
      </c>
      <c r="D103" s="41">
        <f>'Month (GWh)'!C101+D102</f>
        <v>64338.439999999995</v>
      </c>
      <c r="E103" s="41">
        <f>'Month (GWh)'!D101+E102</f>
        <v>128557.26999999999</v>
      </c>
      <c r="F103" s="41">
        <f>'Month (GWh)'!E101+F102</f>
        <v>7165.29</v>
      </c>
      <c r="G103" s="41">
        <f>'Month (GWh)'!F101+G102</f>
        <v>67278.720000000001</v>
      </c>
      <c r="H103" s="41">
        <f>'Month (GWh)'!G101+H102</f>
        <v>0</v>
      </c>
      <c r="I103" s="41">
        <f>'Month (GWh)'!H101+I102</f>
        <v>0</v>
      </c>
      <c r="J103" s="41">
        <f>'Month (GWh)'!I101+J102</f>
        <v>203001.27000000005</v>
      </c>
      <c r="K103" s="41">
        <f>'Month (GWh)'!K101+K102</f>
        <v>5889.6400000000012</v>
      </c>
      <c r="L103" s="41">
        <f>'Month (GWh)'!Z101+L102</f>
        <v>2693.1400000000003</v>
      </c>
      <c r="M103" s="41">
        <f>'Month (GWh)'!AA101+M102</f>
        <v>0</v>
      </c>
      <c r="N103" s="41">
        <f>'Month (GWh)'!AC101+N102</f>
        <v>2704.45</v>
      </c>
      <c r="O103" s="41">
        <f>'Month (GWh)'!AD101+O102</f>
        <v>0</v>
      </c>
      <c r="P103" s="41">
        <f t="shared" si="8"/>
        <v>1750.9999999999964</v>
      </c>
      <c r="Q103" s="41">
        <f>'Month (GWh)'!AF101+Q102</f>
        <v>13038.23</v>
      </c>
      <c r="R103" s="41">
        <f>'Month (GWh)'!AG101+R102</f>
        <v>285049.61</v>
      </c>
    </row>
    <row r="104" spans="1:18" x14ac:dyDescent="0.3">
      <c r="A104" s="49">
        <f t="shared" si="10"/>
        <v>2007</v>
      </c>
      <c r="B104" s="15" t="s">
        <v>95</v>
      </c>
      <c r="C104" s="51">
        <f>'Month (GWh)'!B102+C103</f>
        <v>6471.16</v>
      </c>
      <c r="D104" s="51">
        <f>'Month (GWh)'!C102+D103</f>
        <v>76602.42</v>
      </c>
      <c r="E104" s="51">
        <f>'Month (GWh)'!D102+E103</f>
        <v>140339.15</v>
      </c>
      <c r="F104" s="51">
        <f>'Month (GWh)'!E102+F103</f>
        <v>10328.790000000001</v>
      </c>
      <c r="G104" s="51">
        <f>'Month (GWh)'!F102+G103</f>
        <v>75095.48</v>
      </c>
      <c r="H104" s="51">
        <f>'Month (GWh)'!G102+H103</f>
        <v>0</v>
      </c>
      <c r="I104" s="51">
        <f>'Month (GWh)'!H102+I103</f>
        <v>0</v>
      </c>
      <c r="J104" s="51">
        <f>'Month (GWh)'!I102+J103</f>
        <v>225763.41000000003</v>
      </c>
      <c r="K104" s="51">
        <f>'Month (GWh)'!K102+K103</f>
        <v>6605.2100000000009</v>
      </c>
      <c r="L104" s="51">
        <f>'Month (GWh)'!Z102+L103</f>
        <v>2693.1400000000003</v>
      </c>
      <c r="M104" s="51">
        <f>'Month (GWh)'!AA102+M103</f>
        <v>0</v>
      </c>
      <c r="N104" s="51">
        <f>'Month (GWh)'!AC102+N103</f>
        <v>3853.7999999999997</v>
      </c>
      <c r="O104" s="51">
        <f>'Month (GWh)'!AD102+O103</f>
        <v>0</v>
      </c>
      <c r="P104" s="51">
        <f t="shared" si="8"/>
        <v>1750.9999999999982</v>
      </c>
      <c r="Q104" s="51">
        <f>'Month (GWh)'!AF102+Q103</f>
        <v>14903.15</v>
      </c>
      <c r="R104" s="51">
        <f>'Month (GWh)'!AG102+R103</f>
        <v>323740.15999999997</v>
      </c>
    </row>
    <row r="105" spans="1:18" x14ac:dyDescent="0.3">
      <c r="A105" s="54">
        <v>2008</v>
      </c>
      <c r="B105" s="55" t="s">
        <v>84</v>
      </c>
      <c r="C105" s="41">
        <f>'Month (GWh)'!B103</f>
        <v>4855.9799999999996</v>
      </c>
      <c r="D105" s="41">
        <f>'Month (GWh)'!C103</f>
        <v>11996.11</v>
      </c>
      <c r="E105" s="41">
        <f>'Month (GWh)'!D103</f>
        <v>15314.21</v>
      </c>
      <c r="F105" s="41">
        <f>'Month (GWh)'!E103</f>
        <v>3138.07</v>
      </c>
      <c r="G105" s="41">
        <f>'Month (GWh)'!F103</f>
        <v>5909.67</v>
      </c>
      <c r="H105" s="41">
        <f>'Month (GWh)'!G103</f>
        <v>0</v>
      </c>
      <c r="I105" s="41">
        <f>'Month (GWh)'!H103</f>
        <v>0</v>
      </c>
      <c r="J105" s="41">
        <f>'Month (GWh)'!I103</f>
        <v>24361.95</v>
      </c>
      <c r="K105" s="41">
        <f>'Month (GWh)'!K103</f>
        <v>1211.17</v>
      </c>
      <c r="L105" s="41">
        <f>'Month (GWh)'!Z103</f>
        <v>0</v>
      </c>
      <c r="M105" s="41">
        <f>'Month (GWh)'!AA103</f>
        <v>0</v>
      </c>
      <c r="N105" s="41">
        <f>'Month (GWh)'!AC103</f>
        <v>663.21</v>
      </c>
      <c r="O105" s="41">
        <f>'Month (GWh)'!AD103</f>
        <v>0</v>
      </c>
      <c r="P105" s="41">
        <f t="shared" si="8"/>
        <v>0</v>
      </c>
      <c r="Q105" s="41">
        <f>'Month (GWh)'!AF103</f>
        <v>1874.38</v>
      </c>
      <c r="R105" s="41">
        <f>'Month (GWh)'!AG103</f>
        <v>43088.41</v>
      </c>
    </row>
    <row r="106" spans="1:18" x14ac:dyDescent="0.3">
      <c r="A106" s="32">
        <f>A105</f>
        <v>2008</v>
      </c>
      <c r="B106" s="15" t="s">
        <v>85</v>
      </c>
      <c r="C106" s="41">
        <f>'Month (GWh)'!B104+C105</f>
        <v>6643.94</v>
      </c>
      <c r="D106" s="41">
        <f>'Month (GWh)'!C104+D105</f>
        <v>22560.79</v>
      </c>
      <c r="E106" s="41">
        <f>'Month (GWh)'!D104+E105</f>
        <v>31813.02</v>
      </c>
      <c r="F106" s="41">
        <f>'Month (GWh)'!E104+F105</f>
        <v>5751.5599999999995</v>
      </c>
      <c r="G106" s="41">
        <f>'Month (GWh)'!F104+G105</f>
        <v>14772.2</v>
      </c>
      <c r="H106" s="41">
        <f>'Month (GWh)'!G104+H105</f>
        <v>0</v>
      </c>
      <c r="I106" s="41">
        <f>'Month (GWh)'!H104+I105</f>
        <v>0</v>
      </c>
      <c r="J106" s="41">
        <f>'Month (GWh)'!I104+J105</f>
        <v>52336.770000000004</v>
      </c>
      <c r="K106" s="41">
        <f>'Month (GWh)'!K104+K105</f>
        <v>1309.52</v>
      </c>
      <c r="L106" s="41">
        <f>'Month (GWh)'!Z104+L105</f>
        <v>0</v>
      </c>
      <c r="M106" s="41">
        <f>'Month (GWh)'!AA104+M105</f>
        <v>0</v>
      </c>
      <c r="N106" s="41">
        <f>'Month (GWh)'!AC104+N105</f>
        <v>693.92000000000007</v>
      </c>
      <c r="O106" s="41">
        <f>'Month (GWh)'!AD104+O105</f>
        <v>0</v>
      </c>
      <c r="P106" s="41">
        <f t="shared" si="8"/>
        <v>9.9999999999909051E-3</v>
      </c>
      <c r="Q106" s="41">
        <f>'Month (GWh)'!AF104+Q105</f>
        <v>2003.45</v>
      </c>
      <c r="R106" s="41">
        <f>'Month (GWh)'!AG104+R105</f>
        <v>83544.94</v>
      </c>
    </row>
    <row r="107" spans="1:18" x14ac:dyDescent="0.3">
      <c r="A107" s="32">
        <f t="shared" ref="A107:A116" si="11">A106</f>
        <v>2008</v>
      </c>
      <c r="B107" s="15" t="s">
        <v>86</v>
      </c>
      <c r="C107" s="41">
        <f>'Month (GWh)'!B105+C106</f>
        <v>8528.9499999999989</v>
      </c>
      <c r="D107" s="41">
        <f>'Month (GWh)'!C105+D106</f>
        <v>33762.93</v>
      </c>
      <c r="E107" s="41">
        <f>'Month (GWh)'!D105+E106</f>
        <v>49819.770000000004</v>
      </c>
      <c r="F107" s="41">
        <f>'Month (GWh)'!E105+F106</f>
        <v>7944.9</v>
      </c>
      <c r="G107" s="41">
        <f>'Month (GWh)'!F105+G106</f>
        <v>24721.06</v>
      </c>
      <c r="H107" s="41">
        <f>'Month (GWh)'!G105+H106</f>
        <v>0</v>
      </c>
      <c r="I107" s="41">
        <f>'Month (GWh)'!H105+I106</f>
        <v>0</v>
      </c>
      <c r="J107" s="41">
        <f>'Month (GWh)'!I105+J106</f>
        <v>82485.710000000006</v>
      </c>
      <c r="K107" s="41">
        <f>'Month (GWh)'!K105+K106</f>
        <v>1378.6399999999999</v>
      </c>
      <c r="L107" s="41">
        <f>'Month (GWh)'!Z105+L106</f>
        <v>0</v>
      </c>
      <c r="M107" s="41">
        <f>'Month (GWh)'!AA105+M106</f>
        <v>0</v>
      </c>
      <c r="N107" s="41">
        <f>'Month (GWh)'!AC105+N106</f>
        <v>715.50000000000011</v>
      </c>
      <c r="O107" s="41">
        <f>'Month (GWh)'!AD105+O106</f>
        <v>0</v>
      </c>
      <c r="P107" s="41">
        <f t="shared" si="8"/>
        <v>1.0000000000218279E-2</v>
      </c>
      <c r="Q107" s="41">
        <f>'Month (GWh)'!AF105+Q106</f>
        <v>2094.15</v>
      </c>
      <c r="R107" s="41">
        <f>'Month (GWh)'!AG105+R106</f>
        <v>126871.73000000001</v>
      </c>
    </row>
    <row r="108" spans="1:18" x14ac:dyDescent="0.3">
      <c r="A108" s="32">
        <f t="shared" si="11"/>
        <v>2008</v>
      </c>
      <c r="B108" s="15" t="s">
        <v>87</v>
      </c>
      <c r="C108" s="41">
        <f>'Month (GWh)'!B106+C107</f>
        <v>11528.97</v>
      </c>
      <c r="D108" s="41">
        <f>'Month (GWh)'!C106+D107</f>
        <v>42918.770000000004</v>
      </c>
      <c r="E108" s="41">
        <f>'Month (GWh)'!D106+E107</f>
        <v>61930.22</v>
      </c>
      <c r="F108" s="41">
        <f>'Month (GWh)'!E106+F107</f>
        <v>9725.98</v>
      </c>
      <c r="G108" s="41">
        <f>'Month (GWh)'!F106+G107</f>
        <v>33424.160000000003</v>
      </c>
      <c r="H108" s="41">
        <f>'Month (GWh)'!G106+H107</f>
        <v>0</v>
      </c>
      <c r="I108" s="41">
        <f>'Month (GWh)'!H106+I107</f>
        <v>0</v>
      </c>
      <c r="J108" s="41">
        <f>'Month (GWh)'!I106+J107</f>
        <v>105080.34000000001</v>
      </c>
      <c r="K108" s="41">
        <f>'Month (GWh)'!K106+K107</f>
        <v>1748.1</v>
      </c>
      <c r="L108" s="41">
        <f>'Month (GWh)'!Z106+L107</f>
        <v>0</v>
      </c>
      <c r="M108" s="41">
        <f>'Month (GWh)'!AA106+M107</f>
        <v>0</v>
      </c>
      <c r="N108" s="41">
        <f>'Month (GWh)'!AC106+N107</f>
        <v>929.67000000000007</v>
      </c>
      <c r="O108" s="41">
        <f>'Month (GWh)'!AD106+O107</f>
        <v>0</v>
      </c>
      <c r="P108" s="41">
        <f t="shared" si="8"/>
        <v>1.0000000000218279E-2</v>
      </c>
      <c r="Q108" s="41">
        <f>'Month (GWh)'!AF106+Q107</f>
        <v>2677.78</v>
      </c>
      <c r="R108" s="41">
        <f>'Month (GWh)'!AG106+R107</f>
        <v>162205.84000000003</v>
      </c>
    </row>
    <row r="109" spans="1:18" x14ac:dyDescent="0.3">
      <c r="A109" s="32">
        <f t="shared" si="11"/>
        <v>2008</v>
      </c>
      <c r="B109" s="15" t="s">
        <v>88</v>
      </c>
      <c r="C109" s="41">
        <f>'Month (GWh)'!B107+C108</f>
        <v>11821.5</v>
      </c>
      <c r="D109" s="41">
        <f>'Month (GWh)'!C107+D108</f>
        <v>48895.340000000004</v>
      </c>
      <c r="E109" s="41">
        <f>'Month (GWh)'!D107+E108</f>
        <v>69730.86</v>
      </c>
      <c r="F109" s="41">
        <f>'Month (GWh)'!E107+F108</f>
        <v>11890.31</v>
      </c>
      <c r="G109" s="41">
        <f>'Month (GWh)'!F107+G108</f>
        <v>40632</v>
      </c>
      <c r="H109" s="41">
        <f>'Month (GWh)'!G107+H108</f>
        <v>0</v>
      </c>
      <c r="I109" s="41">
        <f>'Month (GWh)'!H107+I108</f>
        <v>0</v>
      </c>
      <c r="J109" s="41">
        <f>'Month (GWh)'!I107+J108</f>
        <v>122253.15000000001</v>
      </c>
      <c r="K109" s="41">
        <f>'Month (GWh)'!K107+K108</f>
        <v>2031.29</v>
      </c>
      <c r="L109" s="41">
        <f>'Month (GWh)'!Z107+L108</f>
        <v>0</v>
      </c>
      <c r="M109" s="41">
        <f>'Month (GWh)'!AA107+M108</f>
        <v>0</v>
      </c>
      <c r="N109" s="41">
        <f>'Month (GWh)'!AC107+N108</f>
        <v>929.67000000000007</v>
      </c>
      <c r="O109" s="41">
        <f>'Month (GWh)'!AD107+O108</f>
        <v>0</v>
      </c>
      <c r="P109" s="41">
        <f t="shared" si="8"/>
        <v>1.0000000000218279E-2</v>
      </c>
      <c r="Q109" s="41">
        <f>'Month (GWh)'!AF107+Q108</f>
        <v>2960.9700000000003</v>
      </c>
      <c r="R109" s="41">
        <f>'Month (GWh)'!AG107+R108</f>
        <v>185930.94000000003</v>
      </c>
    </row>
    <row r="110" spans="1:18" x14ac:dyDescent="0.3">
      <c r="A110" s="32">
        <f t="shared" si="11"/>
        <v>2008</v>
      </c>
      <c r="B110" s="15" t="s">
        <v>89</v>
      </c>
      <c r="C110" s="41">
        <f>'Month (GWh)'!B108+C109</f>
        <v>11821.5</v>
      </c>
      <c r="D110" s="41">
        <f>'Month (GWh)'!C108+D109</f>
        <v>54552.04</v>
      </c>
      <c r="E110" s="41">
        <f>'Month (GWh)'!D108+E109</f>
        <v>77117.399999999994</v>
      </c>
      <c r="F110" s="41">
        <f>'Month (GWh)'!E108+F109</f>
        <v>13919.949999999999</v>
      </c>
      <c r="G110" s="41">
        <f>'Month (GWh)'!F108+G109</f>
        <v>44022.97</v>
      </c>
      <c r="H110" s="41">
        <f>'Month (GWh)'!G108+H109</f>
        <v>0</v>
      </c>
      <c r="I110" s="41">
        <f>'Month (GWh)'!H108+I109</f>
        <v>0</v>
      </c>
      <c r="J110" s="41">
        <f>'Month (GWh)'!I108+J109</f>
        <v>135060.30000000002</v>
      </c>
      <c r="K110" s="41">
        <f>'Month (GWh)'!K108+K109</f>
        <v>2125.69</v>
      </c>
      <c r="L110" s="41">
        <f>'Month (GWh)'!Z108+L109</f>
        <v>0</v>
      </c>
      <c r="M110" s="41">
        <f>'Month (GWh)'!AA108+M109</f>
        <v>0</v>
      </c>
      <c r="N110" s="41">
        <f>'Month (GWh)'!AC108+N109</f>
        <v>929.67000000000007</v>
      </c>
      <c r="O110" s="41">
        <f>'Month (GWh)'!AD108+O109</f>
        <v>0</v>
      </c>
      <c r="P110" s="41">
        <f t="shared" si="8"/>
        <v>1.0000000000218279E-2</v>
      </c>
      <c r="Q110" s="41">
        <f>'Month (GWh)'!AF108+Q109</f>
        <v>3055.3700000000003</v>
      </c>
      <c r="R110" s="41">
        <f>'Month (GWh)'!AG108+R109</f>
        <v>204489.18000000002</v>
      </c>
    </row>
    <row r="111" spans="1:18" x14ac:dyDescent="0.3">
      <c r="A111" s="32">
        <f t="shared" si="11"/>
        <v>2008</v>
      </c>
      <c r="B111" s="15" t="s">
        <v>90</v>
      </c>
      <c r="C111" s="41">
        <f>'Month (GWh)'!B109+C110</f>
        <v>11830.36</v>
      </c>
      <c r="D111" s="41">
        <f>'Month (GWh)'!C109+D110</f>
        <v>60275.95</v>
      </c>
      <c r="E111" s="41">
        <f>'Month (GWh)'!D109+E110</f>
        <v>95411.209999999992</v>
      </c>
      <c r="F111" s="41">
        <f>'Month (GWh)'!E109+F110</f>
        <v>16124.939999999999</v>
      </c>
      <c r="G111" s="41">
        <f>'Month (GWh)'!F109+G110</f>
        <v>49895.76</v>
      </c>
      <c r="H111" s="41">
        <f>'Month (GWh)'!G109+H110</f>
        <v>54.74</v>
      </c>
      <c r="I111" s="41">
        <f>'Month (GWh)'!H109+I110</f>
        <v>0</v>
      </c>
      <c r="J111" s="41">
        <f>'Month (GWh)'!I109+J110</f>
        <v>161486.63</v>
      </c>
      <c r="K111" s="41">
        <f>'Month (GWh)'!K109+K110</f>
        <v>2360.16</v>
      </c>
      <c r="L111" s="41">
        <f>'Month (GWh)'!Z109+L110</f>
        <v>0</v>
      </c>
      <c r="M111" s="41">
        <f>'Month (GWh)'!AA109+M110</f>
        <v>0</v>
      </c>
      <c r="N111" s="41">
        <f>'Month (GWh)'!AC109+N110</f>
        <v>929.67000000000007</v>
      </c>
      <c r="O111" s="41">
        <f>'Month (GWh)'!AD109+O110</f>
        <v>0</v>
      </c>
      <c r="P111" s="41">
        <f t="shared" si="8"/>
        <v>1.0000000000218279E-2</v>
      </c>
      <c r="Q111" s="41">
        <f>'Month (GWh)'!AF109+Q110</f>
        <v>3289.84</v>
      </c>
      <c r="R111" s="41">
        <f>'Month (GWh)'!AG109+R110</f>
        <v>236882.74000000002</v>
      </c>
    </row>
    <row r="112" spans="1:18" x14ac:dyDescent="0.3">
      <c r="A112" s="32">
        <f t="shared" si="11"/>
        <v>2008</v>
      </c>
      <c r="B112" s="15" t="s">
        <v>91</v>
      </c>
      <c r="C112" s="41">
        <f>'Month (GWh)'!B110+C111</f>
        <v>11830.36</v>
      </c>
      <c r="D112" s="41">
        <f>'Month (GWh)'!C110+D111</f>
        <v>65612.76999999999</v>
      </c>
      <c r="E112" s="41">
        <f>'Month (GWh)'!D110+E111</f>
        <v>108846.01999999999</v>
      </c>
      <c r="F112" s="41">
        <f>'Month (GWh)'!E110+F111</f>
        <v>16854.34</v>
      </c>
      <c r="G112" s="41">
        <f>'Month (GWh)'!F110+G111</f>
        <v>50817.57</v>
      </c>
      <c r="H112" s="41">
        <f>'Month (GWh)'!G110+H111</f>
        <v>397.79</v>
      </c>
      <c r="I112" s="41">
        <f>'Month (GWh)'!H110+I111</f>
        <v>0</v>
      </c>
      <c r="J112" s="41">
        <f>'Month (GWh)'!I110+J111</f>
        <v>176915.71</v>
      </c>
      <c r="K112" s="41">
        <f>'Month (GWh)'!K110+K111</f>
        <v>2360.16</v>
      </c>
      <c r="L112" s="41">
        <f>'Month (GWh)'!Z110+L111</f>
        <v>0</v>
      </c>
      <c r="M112" s="41">
        <f>'Month (GWh)'!AA110+M111</f>
        <v>0</v>
      </c>
      <c r="N112" s="41">
        <f>'Month (GWh)'!AC110+N111</f>
        <v>1107.2800000000002</v>
      </c>
      <c r="O112" s="41">
        <f>'Month (GWh)'!AD110+O111</f>
        <v>0</v>
      </c>
      <c r="P112" s="41">
        <f t="shared" si="8"/>
        <v>1.0000000000218279E-2</v>
      </c>
      <c r="Q112" s="41">
        <f>'Month (GWh)'!AF110+Q111</f>
        <v>3467.4500000000003</v>
      </c>
      <c r="R112" s="41">
        <f>'Month (GWh)'!AG110+R111</f>
        <v>257826.25000000003</v>
      </c>
    </row>
    <row r="113" spans="1:18" x14ac:dyDescent="0.3">
      <c r="A113" s="32">
        <f t="shared" si="11"/>
        <v>2008</v>
      </c>
      <c r="B113" s="15" t="s">
        <v>92</v>
      </c>
      <c r="C113" s="41">
        <f>'Month (GWh)'!B111+C112</f>
        <v>11830.36</v>
      </c>
      <c r="D113" s="41">
        <f>'Month (GWh)'!C111+D112</f>
        <v>68787.87999999999</v>
      </c>
      <c r="E113" s="41">
        <f>'Month (GWh)'!D111+E112</f>
        <v>117874.96999999999</v>
      </c>
      <c r="F113" s="41">
        <f>'Month (GWh)'!E111+F112</f>
        <v>18841.740000000002</v>
      </c>
      <c r="G113" s="41">
        <f>'Month (GWh)'!F111+G112</f>
        <v>51209.58</v>
      </c>
      <c r="H113" s="41">
        <f>'Month (GWh)'!G111+H112</f>
        <v>825.65000000000009</v>
      </c>
      <c r="I113" s="41">
        <f>'Month (GWh)'!H111+I112</f>
        <v>0</v>
      </c>
      <c r="J113" s="41">
        <f>'Month (GWh)'!I111+J112</f>
        <v>188751.94</v>
      </c>
      <c r="K113" s="41">
        <f>'Month (GWh)'!K111+K112</f>
        <v>2360.16</v>
      </c>
      <c r="L113" s="41">
        <f>'Month (GWh)'!Z111+L112</f>
        <v>0</v>
      </c>
      <c r="M113" s="41">
        <f>'Month (GWh)'!AA111+M112</f>
        <v>0</v>
      </c>
      <c r="N113" s="41">
        <f>'Month (GWh)'!AC111+N112</f>
        <v>1491.7800000000002</v>
      </c>
      <c r="O113" s="41">
        <f>'Month (GWh)'!AD111+O112</f>
        <v>0</v>
      </c>
      <c r="P113" s="41">
        <f t="shared" si="8"/>
        <v>1.0000000000218279E-2</v>
      </c>
      <c r="Q113" s="41">
        <f>'Month (GWh)'!AF111+Q112</f>
        <v>3851.9500000000003</v>
      </c>
      <c r="R113" s="41">
        <f>'Month (GWh)'!AG111+R112</f>
        <v>273222.09000000003</v>
      </c>
    </row>
    <row r="114" spans="1:18" x14ac:dyDescent="0.3">
      <c r="A114" s="32">
        <f t="shared" si="11"/>
        <v>2008</v>
      </c>
      <c r="B114" s="15" t="s">
        <v>93</v>
      </c>
      <c r="C114" s="41">
        <f>'Month (GWh)'!B112+C113</f>
        <v>11830.36</v>
      </c>
      <c r="D114" s="41">
        <f>'Month (GWh)'!C112+D113</f>
        <v>74028.759999999995</v>
      </c>
      <c r="E114" s="41">
        <f>'Month (GWh)'!D112+E113</f>
        <v>135816.51999999999</v>
      </c>
      <c r="F114" s="41">
        <f>'Month (GWh)'!E112+F113</f>
        <v>21486.800000000003</v>
      </c>
      <c r="G114" s="41">
        <f>'Month (GWh)'!F112+G113</f>
        <v>61633.240000000005</v>
      </c>
      <c r="H114" s="41">
        <f>'Month (GWh)'!G112+H113</f>
        <v>1097.8400000000001</v>
      </c>
      <c r="I114" s="41">
        <f>'Month (GWh)'!H112+I113</f>
        <v>0</v>
      </c>
      <c r="J114" s="41">
        <f>'Month (GWh)'!I112+J113</f>
        <v>220034.4</v>
      </c>
      <c r="K114" s="41">
        <f>'Month (GWh)'!K112+K113</f>
        <v>2360.16</v>
      </c>
      <c r="L114" s="41">
        <f>'Month (GWh)'!Z112+L113</f>
        <v>0</v>
      </c>
      <c r="M114" s="41">
        <f>'Month (GWh)'!AA112+M113</f>
        <v>0</v>
      </c>
      <c r="N114" s="41">
        <f>'Month (GWh)'!AC112+N113</f>
        <v>2297.1000000000004</v>
      </c>
      <c r="O114" s="41">
        <f>'Month (GWh)'!AD112+O113</f>
        <v>0</v>
      </c>
      <c r="P114" s="41">
        <f t="shared" si="8"/>
        <v>1.0000000000218279E-2</v>
      </c>
      <c r="Q114" s="41">
        <f>'Month (GWh)'!AF112+Q113</f>
        <v>4657.2700000000004</v>
      </c>
      <c r="R114" s="41">
        <f>'Month (GWh)'!AG112+R113</f>
        <v>310550.76</v>
      </c>
    </row>
    <row r="115" spans="1:18" x14ac:dyDescent="0.3">
      <c r="A115" s="32">
        <f t="shared" si="11"/>
        <v>2008</v>
      </c>
      <c r="B115" s="15" t="s">
        <v>94</v>
      </c>
      <c r="C115" s="41">
        <f>'Month (GWh)'!B113+C114</f>
        <v>11843.2</v>
      </c>
      <c r="D115" s="41">
        <f>'Month (GWh)'!C113+D114</f>
        <v>82039.53</v>
      </c>
      <c r="E115" s="41">
        <f>'Month (GWh)'!D113+E114</f>
        <v>154568.37</v>
      </c>
      <c r="F115" s="41">
        <f>'Month (GWh)'!E113+F114</f>
        <v>23655.180000000004</v>
      </c>
      <c r="G115" s="41">
        <f>'Month (GWh)'!F113+G114</f>
        <v>71274.73000000001</v>
      </c>
      <c r="H115" s="41">
        <f>'Month (GWh)'!G113+H114</f>
        <v>1370.23</v>
      </c>
      <c r="I115" s="41">
        <f>'Month (GWh)'!H113+I114</f>
        <v>0</v>
      </c>
      <c r="J115" s="41">
        <f>'Month (GWh)'!I113+J114</f>
        <v>250868.51</v>
      </c>
      <c r="K115" s="41">
        <f>'Month (GWh)'!K113+K114</f>
        <v>3005.56</v>
      </c>
      <c r="L115" s="41">
        <f>'Month (GWh)'!Z113+L114</f>
        <v>0</v>
      </c>
      <c r="M115" s="41">
        <f>'Month (GWh)'!AA113+M114</f>
        <v>0</v>
      </c>
      <c r="N115" s="41">
        <f>'Month (GWh)'!AC113+N114</f>
        <v>3645.5300000000007</v>
      </c>
      <c r="O115" s="41">
        <f>'Month (GWh)'!AD113+O114</f>
        <v>0</v>
      </c>
      <c r="P115" s="41">
        <f t="shared" si="8"/>
        <v>1.0000000000218279E-2</v>
      </c>
      <c r="Q115" s="41">
        <f>'Month (GWh)'!AF113+Q114</f>
        <v>6651.1</v>
      </c>
      <c r="R115" s="41">
        <f>'Month (GWh)'!AG113+R114</f>
        <v>351402.31</v>
      </c>
    </row>
    <row r="116" spans="1:18" x14ac:dyDescent="0.3">
      <c r="A116" s="49">
        <f t="shared" si="11"/>
        <v>2008</v>
      </c>
      <c r="B116" s="15" t="s">
        <v>95</v>
      </c>
      <c r="C116" s="51">
        <f>'Month (GWh)'!B114+C115</f>
        <v>12174.12</v>
      </c>
      <c r="D116" s="51">
        <f>'Month (GWh)'!C114+D115</f>
        <v>90563.09</v>
      </c>
      <c r="E116" s="51">
        <f>'Month (GWh)'!D114+E115</f>
        <v>175541.6</v>
      </c>
      <c r="F116" s="51">
        <f>'Month (GWh)'!E114+F115</f>
        <v>26012.500000000004</v>
      </c>
      <c r="G116" s="51">
        <f>'Month (GWh)'!F114+G115</f>
        <v>82167.580000000016</v>
      </c>
      <c r="H116" s="51">
        <f>'Month (GWh)'!G114+H115</f>
        <v>1860.7</v>
      </c>
      <c r="I116" s="51">
        <f>'Month (GWh)'!H114+I115</f>
        <v>0</v>
      </c>
      <c r="J116" s="51">
        <f>'Month (GWh)'!I114+J115</f>
        <v>285582.37</v>
      </c>
      <c r="K116" s="51">
        <f>'Month (GWh)'!K114+K115</f>
        <v>3159.84</v>
      </c>
      <c r="L116" s="51">
        <f>'Month (GWh)'!Z114+L115</f>
        <v>0</v>
      </c>
      <c r="M116" s="51">
        <f>'Month (GWh)'!AA114+M115</f>
        <v>0</v>
      </c>
      <c r="N116" s="51">
        <f>'Month (GWh)'!AC114+N115</f>
        <v>5885.6400000000012</v>
      </c>
      <c r="O116" s="51">
        <f>'Month (GWh)'!AD114+O115</f>
        <v>0</v>
      </c>
      <c r="P116" s="51">
        <f t="shared" si="8"/>
        <v>9.9999999983992893E-3</v>
      </c>
      <c r="Q116" s="51">
        <f>'Month (GWh)'!AF114+Q115</f>
        <v>9045.49</v>
      </c>
      <c r="R116" s="51">
        <f>'Month (GWh)'!AG114+R115</f>
        <v>397365.04</v>
      </c>
    </row>
    <row r="117" spans="1:18" x14ac:dyDescent="0.3">
      <c r="A117" s="54">
        <v>2009</v>
      </c>
      <c r="B117" s="55" t="s">
        <v>84</v>
      </c>
      <c r="C117" s="41">
        <f>'Month (GWh)'!B115</f>
        <v>69.459999999999994</v>
      </c>
      <c r="D117" s="41">
        <f>'Month (GWh)'!C115</f>
        <v>9017.9599999999991</v>
      </c>
      <c r="E117" s="41">
        <f>'Month (GWh)'!D115</f>
        <v>18979.439999999999</v>
      </c>
      <c r="F117" s="41">
        <f>'Month (GWh)'!E115</f>
        <v>2245.0100000000002</v>
      </c>
      <c r="G117" s="41">
        <f>'Month (GWh)'!F115</f>
        <v>10987.83</v>
      </c>
      <c r="H117" s="41">
        <f>'Month (GWh)'!G115</f>
        <v>418.01</v>
      </c>
      <c r="I117" s="41">
        <f>'Month (GWh)'!H115</f>
        <v>110.23</v>
      </c>
      <c r="J117" s="41">
        <f>'Month (GWh)'!I115</f>
        <v>32740.53</v>
      </c>
      <c r="K117" s="41">
        <f>'Month (GWh)'!K115</f>
        <v>1235.27</v>
      </c>
      <c r="L117" s="41">
        <f>'Month (GWh)'!Z115</f>
        <v>1540.56</v>
      </c>
      <c r="M117" s="41">
        <f>'Month (GWh)'!AA115</f>
        <v>0</v>
      </c>
      <c r="N117" s="41">
        <f>'Month (GWh)'!AC115</f>
        <v>1115.55</v>
      </c>
      <c r="O117" s="41">
        <f>'Month (GWh)'!AD115</f>
        <v>0</v>
      </c>
      <c r="P117" s="41">
        <f t="shared" si="8"/>
        <v>649.31999999999971</v>
      </c>
      <c r="Q117" s="41">
        <f>'Month (GWh)'!AF115</f>
        <v>4540.7</v>
      </c>
      <c r="R117" s="41">
        <f>'Month (GWh)'!AG115</f>
        <v>46368.65</v>
      </c>
    </row>
    <row r="118" spans="1:18" x14ac:dyDescent="0.3">
      <c r="A118" s="32">
        <f>A117</f>
        <v>2009</v>
      </c>
      <c r="B118" s="15" t="s">
        <v>85</v>
      </c>
      <c r="C118" s="41">
        <f>'Month (GWh)'!B116+C117</f>
        <v>1146.18</v>
      </c>
      <c r="D118" s="41">
        <f>'Month (GWh)'!C116+D117</f>
        <v>17407.87</v>
      </c>
      <c r="E118" s="41">
        <f>'Month (GWh)'!D116+E117</f>
        <v>39076.81</v>
      </c>
      <c r="F118" s="41">
        <f>'Month (GWh)'!E116+F117</f>
        <v>4287.96</v>
      </c>
      <c r="G118" s="41">
        <f>'Month (GWh)'!F116+G117</f>
        <v>20214.03</v>
      </c>
      <c r="H118" s="41">
        <f>'Month (GWh)'!G116+H117</f>
        <v>968.74</v>
      </c>
      <c r="I118" s="41">
        <f>'Month (GWh)'!H116+I117</f>
        <v>656.37</v>
      </c>
      <c r="J118" s="41">
        <f>'Month (GWh)'!I116+J117</f>
        <v>65203.92</v>
      </c>
      <c r="K118" s="41">
        <f>'Month (GWh)'!K116+K117</f>
        <v>2514.4</v>
      </c>
      <c r="L118" s="41">
        <f>'Month (GWh)'!Z116+L117</f>
        <v>2653.44</v>
      </c>
      <c r="M118" s="41">
        <f>'Month (GWh)'!AA116+M117</f>
        <v>0</v>
      </c>
      <c r="N118" s="41">
        <f>'Month (GWh)'!AC116+N117</f>
        <v>2510.8599999999997</v>
      </c>
      <c r="O118" s="41">
        <f>'Month (GWh)'!AD116+O117</f>
        <v>0</v>
      </c>
      <c r="P118" s="41">
        <f t="shared" si="8"/>
        <v>913.34999999999945</v>
      </c>
      <c r="Q118" s="41">
        <f>'Month (GWh)'!AF116+Q117</f>
        <v>8592.0499999999993</v>
      </c>
      <c r="R118" s="41">
        <f>'Month (GWh)'!AG116+R117</f>
        <v>92350.03</v>
      </c>
    </row>
    <row r="119" spans="1:18" x14ac:dyDescent="0.3">
      <c r="A119" s="32">
        <f t="shared" ref="A119:A128" si="12">A118</f>
        <v>2009</v>
      </c>
      <c r="B119" s="15" t="s">
        <v>86</v>
      </c>
      <c r="C119" s="41">
        <f>'Month (GWh)'!B117+C118</f>
        <v>1464.27</v>
      </c>
      <c r="D119" s="41">
        <f>'Month (GWh)'!C117+D118</f>
        <v>25423.360000000001</v>
      </c>
      <c r="E119" s="41">
        <f>'Month (GWh)'!D117+E118</f>
        <v>60884.899999999994</v>
      </c>
      <c r="F119" s="41">
        <f>'Month (GWh)'!E117+F118</f>
        <v>6689.6900000000005</v>
      </c>
      <c r="G119" s="41">
        <f>'Month (GWh)'!F117+G118</f>
        <v>31421.769999999997</v>
      </c>
      <c r="H119" s="41">
        <f>'Month (GWh)'!G117+H118</f>
        <v>1636.85</v>
      </c>
      <c r="I119" s="41">
        <f>'Month (GWh)'!H117+I118</f>
        <v>1387.29</v>
      </c>
      <c r="J119" s="41">
        <f>'Month (GWh)'!I117+J118</f>
        <v>102020.51</v>
      </c>
      <c r="K119" s="41">
        <f>'Month (GWh)'!K117+K118</f>
        <v>3258.78</v>
      </c>
      <c r="L119" s="41">
        <f>'Month (GWh)'!Z117+L118</f>
        <v>3119.56</v>
      </c>
      <c r="M119" s="41">
        <f>'Month (GWh)'!AA117+M118</f>
        <v>0</v>
      </c>
      <c r="N119" s="41">
        <f>'Month (GWh)'!AC117+N118</f>
        <v>6131.11</v>
      </c>
      <c r="O119" s="41">
        <f>'Month (GWh)'!AD117+O118</f>
        <v>0</v>
      </c>
      <c r="P119" s="41">
        <f t="shared" si="8"/>
        <v>913.34999999999854</v>
      </c>
      <c r="Q119" s="41">
        <f>'Month (GWh)'!AF117+Q118</f>
        <v>13422.8</v>
      </c>
      <c r="R119" s="41">
        <f>'Month (GWh)'!AG117+R118</f>
        <v>142330.95000000001</v>
      </c>
    </row>
    <row r="120" spans="1:18" x14ac:dyDescent="0.3">
      <c r="A120" s="32">
        <f t="shared" si="12"/>
        <v>2009</v>
      </c>
      <c r="B120" s="15" t="s">
        <v>87</v>
      </c>
      <c r="C120" s="41">
        <f>'Month (GWh)'!B118+C119</f>
        <v>1464.27</v>
      </c>
      <c r="D120" s="41">
        <f>'Month (GWh)'!C118+D119</f>
        <v>32959</v>
      </c>
      <c r="E120" s="41">
        <f>'Month (GWh)'!D118+E119</f>
        <v>75160.079999999987</v>
      </c>
      <c r="F120" s="41">
        <f>'Month (GWh)'!E118+F119</f>
        <v>8307.51</v>
      </c>
      <c r="G120" s="41">
        <f>'Month (GWh)'!F118+G119</f>
        <v>37106.269999999997</v>
      </c>
      <c r="H120" s="41">
        <f>'Month (GWh)'!G118+H119</f>
        <v>2147.62</v>
      </c>
      <c r="I120" s="41">
        <f>'Month (GWh)'!H118+I119</f>
        <v>1674.92</v>
      </c>
      <c r="J120" s="41">
        <f>'Month (GWh)'!I118+J119</f>
        <v>124396.4</v>
      </c>
      <c r="K120" s="41">
        <f>'Month (GWh)'!K118+K119</f>
        <v>3702.0200000000004</v>
      </c>
      <c r="L120" s="41">
        <f>'Month (GWh)'!Z118+L119</f>
        <v>6687.93</v>
      </c>
      <c r="M120" s="41">
        <f>'Month (GWh)'!AA118+M119</f>
        <v>0</v>
      </c>
      <c r="N120" s="41">
        <f>'Month (GWh)'!AC118+N119</f>
        <v>7901.74</v>
      </c>
      <c r="O120" s="41">
        <f>'Month (GWh)'!AD118+O119</f>
        <v>0</v>
      </c>
      <c r="P120" s="41">
        <f t="shared" si="8"/>
        <v>1379.4799999999959</v>
      </c>
      <c r="Q120" s="41">
        <f>'Month (GWh)'!AF118+Q119</f>
        <v>19671.169999999998</v>
      </c>
      <c r="R120" s="41">
        <f>'Month (GWh)'!AG118+R119</f>
        <v>178490.86000000002</v>
      </c>
    </row>
    <row r="121" spans="1:18" x14ac:dyDescent="0.3">
      <c r="A121" s="32">
        <f t="shared" si="12"/>
        <v>2009</v>
      </c>
      <c r="B121" s="15" t="s">
        <v>88</v>
      </c>
      <c r="C121" s="41">
        <f>'Month (GWh)'!B119+C120</f>
        <v>1464.27</v>
      </c>
      <c r="D121" s="41">
        <f>'Month (GWh)'!C119+D120</f>
        <v>36811.949999999997</v>
      </c>
      <c r="E121" s="41">
        <f>'Month (GWh)'!D119+E120</f>
        <v>85726.599999999991</v>
      </c>
      <c r="F121" s="41">
        <f>'Month (GWh)'!E119+F120</f>
        <v>9994.02</v>
      </c>
      <c r="G121" s="41">
        <f>'Month (GWh)'!F119+G120</f>
        <v>41687.899999999994</v>
      </c>
      <c r="H121" s="41">
        <f>'Month (GWh)'!G119+H120</f>
        <v>2535.13</v>
      </c>
      <c r="I121" s="41">
        <f>'Month (GWh)'!H119+I120</f>
        <v>2177.87</v>
      </c>
      <c r="J121" s="41">
        <f>'Month (GWh)'!I119+J120</f>
        <v>142121.51999999999</v>
      </c>
      <c r="K121" s="41">
        <f>'Month (GWh)'!K119+K120</f>
        <v>4465.3900000000003</v>
      </c>
      <c r="L121" s="41">
        <f>'Month (GWh)'!Z119+L120</f>
        <v>10979.83</v>
      </c>
      <c r="M121" s="41">
        <f>'Month (GWh)'!AA119+M120</f>
        <v>0</v>
      </c>
      <c r="N121" s="41">
        <f>'Month (GWh)'!AC119+N120</f>
        <v>8447.07</v>
      </c>
      <c r="O121" s="41">
        <f>'Month (GWh)'!AD119+O120</f>
        <v>0</v>
      </c>
      <c r="P121" s="41">
        <f t="shared" si="8"/>
        <v>2451.5499999999956</v>
      </c>
      <c r="Q121" s="41">
        <f>'Month (GWh)'!AF119+Q120</f>
        <v>26343.839999999997</v>
      </c>
      <c r="R121" s="41">
        <f>'Month (GWh)'!AG119+R120</f>
        <v>206741.61000000002</v>
      </c>
    </row>
    <row r="122" spans="1:18" x14ac:dyDescent="0.3">
      <c r="A122" s="32">
        <f t="shared" si="12"/>
        <v>2009</v>
      </c>
      <c r="B122" s="15" t="s">
        <v>89</v>
      </c>
      <c r="C122" s="41">
        <f>'Month (GWh)'!B120+C121</f>
        <v>1464.27</v>
      </c>
      <c r="D122" s="41">
        <f>'Month (GWh)'!C120+D121</f>
        <v>39402.589999999997</v>
      </c>
      <c r="E122" s="41">
        <f>'Month (GWh)'!D120+E121</f>
        <v>94062.98</v>
      </c>
      <c r="F122" s="41">
        <f>'Month (GWh)'!E120+F121</f>
        <v>11708.59</v>
      </c>
      <c r="G122" s="41">
        <f>'Month (GWh)'!F120+G121</f>
        <v>42206.429999999993</v>
      </c>
      <c r="H122" s="41">
        <f>'Month (GWh)'!G120+H121</f>
        <v>3196.84</v>
      </c>
      <c r="I122" s="41">
        <f>'Month (GWh)'!H120+I121</f>
        <v>2727.79</v>
      </c>
      <c r="J122" s="41">
        <f>'Month (GWh)'!I120+J121</f>
        <v>153902.62</v>
      </c>
      <c r="K122" s="41">
        <f>'Month (GWh)'!K120+K121</f>
        <v>5391.6900000000005</v>
      </c>
      <c r="L122" s="41">
        <f>'Month (GWh)'!Z120+L121</f>
        <v>13144.73</v>
      </c>
      <c r="M122" s="41">
        <f>'Month (GWh)'!AA120+M121</f>
        <v>0</v>
      </c>
      <c r="N122" s="41">
        <f>'Month (GWh)'!AC120+N121</f>
        <v>10236.39</v>
      </c>
      <c r="O122" s="41">
        <f>'Month (GWh)'!AD120+O121</f>
        <v>0</v>
      </c>
      <c r="P122" s="41">
        <f t="shared" si="8"/>
        <v>3675.2199999999975</v>
      </c>
      <c r="Q122" s="41">
        <f>'Month (GWh)'!AF120+Q121</f>
        <v>32448.029999999995</v>
      </c>
      <c r="R122" s="41">
        <f>'Month (GWh)'!AG120+R121</f>
        <v>227217.54</v>
      </c>
    </row>
    <row r="123" spans="1:18" x14ac:dyDescent="0.3">
      <c r="A123" s="32">
        <f t="shared" si="12"/>
        <v>2009</v>
      </c>
      <c r="B123" s="15" t="s">
        <v>90</v>
      </c>
      <c r="C123" s="41">
        <f>'Month (GWh)'!B121+C122</f>
        <v>1464.27</v>
      </c>
      <c r="D123" s="41">
        <f>'Month (GWh)'!C121+D122</f>
        <v>41759.769999999997</v>
      </c>
      <c r="E123" s="41">
        <f>'Month (GWh)'!D121+E122</f>
        <v>101021.62</v>
      </c>
      <c r="F123" s="41">
        <f>'Month (GWh)'!E121+F122</f>
        <v>13502.54</v>
      </c>
      <c r="G123" s="41">
        <f>'Month (GWh)'!F121+G122</f>
        <v>42400.659999999996</v>
      </c>
      <c r="H123" s="41">
        <f>'Month (GWh)'!G121+H122</f>
        <v>3875.7000000000003</v>
      </c>
      <c r="I123" s="41">
        <f>'Month (GWh)'!H121+I122</f>
        <v>3027.51</v>
      </c>
      <c r="J123" s="41">
        <f>'Month (GWh)'!I121+J122</f>
        <v>163828.01999999999</v>
      </c>
      <c r="K123" s="41">
        <f>'Month (GWh)'!K121+K122</f>
        <v>6779.7900000000009</v>
      </c>
      <c r="L123" s="41">
        <f>'Month (GWh)'!Z121+L122</f>
        <v>18412.580000000002</v>
      </c>
      <c r="M123" s="41">
        <f>'Month (GWh)'!AA121+M122</f>
        <v>0</v>
      </c>
      <c r="N123" s="41">
        <f>'Month (GWh)'!AC121+N122</f>
        <v>12005.93</v>
      </c>
      <c r="O123" s="41">
        <f>'Month (GWh)'!AD121+O122</f>
        <v>0</v>
      </c>
      <c r="P123" s="41">
        <f t="shared" si="8"/>
        <v>3919.4999999999927</v>
      </c>
      <c r="Q123" s="41">
        <f>'Month (GWh)'!AF121+Q122</f>
        <v>41117.799999999996</v>
      </c>
      <c r="R123" s="41">
        <f>'Month (GWh)'!AG121+R122</f>
        <v>248169.90000000002</v>
      </c>
    </row>
    <row r="124" spans="1:18" x14ac:dyDescent="0.3">
      <c r="A124" s="32">
        <f t="shared" si="12"/>
        <v>2009</v>
      </c>
      <c r="B124" s="15" t="s">
        <v>91</v>
      </c>
      <c r="C124" s="41">
        <f>'Month (GWh)'!B122+C123</f>
        <v>1523.25</v>
      </c>
      <c r="D124" s="41">
        <f>'Month (GWh)'!C122+D123</f>
        <v>45480.06</v>
      </c>
      <c r="E124" s="41">
        <f>'Month (GWh)'!D122+E123</f>
        <v>113861.26</v>
      </c>
      <c r="F124" s="41">
        <f>'Month (GWh)'!E122+F123</f>
        <v>14526.230000000001</v>
      </c>
      <c r="G124" s="41">
        <f>'Month (GWh)'!F122+G123</f>
        <v>42962.619999999995</v>
      </c>
      <c r="H124" s="41">
        <f>'Month (GWh)'!G122+H123</f>
        <v>4325.59</v>
      </c>
      <c r="I124" s="41">
        <f>'Month (GWh)'!H122+I123</f>
        <v>3219.46</v>
      </c>
      <c r="J124" s="41">
        <f>'Month (GWh)'!I122+J123</f>
        <v>178895.15</v>
      </c>
      <c r="K124" s="41">
        <f>'Month (GWh)'!K122+K123</f>
        <v>8069.3600000000006</v>
      </c>
      <c r="L124" s="41">
        <f>'Month (GWh)'!Z122+L123</f>
        <v>26552.080000000002</v>
      </c>
      <c r="M124" s="41">
        <f>'Month (GWh)'!AA122+M123</f>
        <v>0</v>
      </c>
      <c r="N124" s="41">
        <f>'Month (GWh)'!AC122+N123</f>
        <v>12682.61</v>
      </c>
      <c r="O124" s="41">
        <f>'Month (GWh)'!AD122+O123</f>
        <v>0</v>
      </c>
      <c r="P124" s="41">
        <f t="shared" si="8"/>
        <v>4151.7999999999884</v>
      </c>
      <c r="Q124" s="41">
        <f>'Month (GWh)'!AF122+Q123</f>
        <v>51455.849999999991</v>
      </c>
      <c r="R124" s="41">
        <f>'Month (GWh)'!AG122+R123</f>
        <v>277354.35000000003</v>
      </c>
    </row>
    <row r="125" spans="1:18" x14ac:dyDescent="0.3">
      <c r="A125" s="32">
        <f t="shared" si="12"/>
        <v>2009</v>
      </c>
      <c r="B125" s="15" t="s">
        <v>92</v>
      </c>
      <c r="C125" s="41">
        <f>'Month (GWh)'!B123+C124</f>
        <v>1523.25</v>
      </c>
      <c r="D125" s="41">
        <f>'Month (GWh)'!C123+D124</f>
        <v>46679.93</v>
      </c>
      <c r="E125" s="41">
        <f>'Month (GWh)'!D123+E124</f>
        <v>129055.12</v>
      </c>
      <c r="F125" s="41">
        <f>'Month (GWh)'!E123+F124</f>
        <v>16042.190000000002</v>
      </c>
      <c r="G125" s="41">
        <f>'Month (GWh)'!F123+G124</f>
        <v>43348.759999999995</v>
      </c>
      <c r="H125" s="41">
        <f>'Month (GWh)'!G123+H124</f>
        <v>4963.87</v>
      </c>
      <c r="I125" s="41">
        <f>'Month (GWh)'!H123+I124</f>
        <v>4138.6900000000005</v>
      </c>
      <c r="J125" s="41">
        <f>'Month (GWh)'!I123+J124</f>
        <v>197548.62</v>
      </c>
      <c r="K125" s="41">
        <f>'Month (GWh)'!K123+K124</f>
        <v>9612.85</v>
      </c>
      <c r="L125" s="41">
        <f>'Month (GWh)'!Z123+L124</f>
        <v>36251.19</v>
      </c>
      <c r="M125" s="41">
        <f>'Month (GWh)'!AA123+M124</f>
        <v>0</v>
      </c>
      <c r="N125" s="41">
        <f>'Month (GWh)'!AC123+N124</f>
        <v>12682.61</v>
      </c>
      <c r="O125" s="41">
        <f>'Month (GWh)'!AD123+O124</f>
        <v>0</v>
      </c>
      <c r="P125" s="41">
        <f t="shared" si="8"/>
        <v>4222.8799999999901</v>
      </c>
      <c r="Q125" s="41">
        <f>'Month (GWh)'!AF123+Q124</f>
        <v>62769.529999999992</v>
      </c>
      <c r="R125" s="41">
        <f>'Month (GWh)'!AG123+R124</f>
        <v>308521.37000000005</v>
      </c>
    </row>
    <row r="126" spans="1:18" x14ac:dyDescent="0.3">
      <c r="A126" s="32">
        <f t="shared" si="12"/>
        <v>2009</v>
      </c>
      <c r="B126" s="15" t="s">
        <v>93</v>
      </c>
      <c r="C126" s="41">
        <f>'Month (GWh)'!B124+C125</f>
        <v>1523.25</v>
      </c>
      <c r="D126" s="41">
        <f>'Month (GWh)'!C124+D125</f>
        <v>49128.6</v>
      </c>
      <c r="E126" s="41">
        <f>'Month (GWh)'!D124+E125</f>
        <v>144692.16</v>
      </c>
      <c r="F126" s="41">
        <f>'Month (GWh)'!E124+F125</f>
        <v>18225.480000000003</v>
      </c>
      <c r="G126" s="41">
        <f>'Month (GWh)'!F124+G125</f>
        <v>44497.639999999992</v>
      </c>
      <c r="H126" s="41">
        <f>'Month (GWh)'!G124+H125</f>
        <v>5759.2699999999995</v>
      </c>
      <c r="I126" s="41">
        <f>'Month (GWh)'!H124+I125</f>
        <v>4892.75</v>
      </c>
      <c r="J126" s="41">
        <f>'Month (GWh)'!I124+J125</f>
        <v>218067.28</v>
      </c>
      <c r="K126" s="41">
        <f>'Month (GWh)'!K124+K125</f>
        <v>13203.17</v>
      </c>
      <c r="L126" s="41">
        <f>'Month (GWh)'!Z124+L125</f>
        <v>47406.39</v>
      </c>
      <c r="M126" s="41">
        <f>'Month (GWh)'!AA124+M125</f>
        <v>0</v>
      </c>
      <c r="N126" s="41">
        <f>'Month (GWh)'!AC124+N125</f>
        <v>12682.61</v>
      </c>
      <c r="O126" s="41">
        <f>'Month (GWh)'!AD124+O125</f>
        <v>0</v>
      </c>
      <c r="P126" s="41">
        <f t="shared" si="8"/>
        <v>5135.8099999999977</v>
      </c>
      <c r="Q126" s="41">
        <f>'Month (GWh)'!AF124+Q125</f>
        <v>78427.98</v>
      </c>
      <c r="R126" s="41">
        <f>'Month (GWh)'!AG124+R125</f>
        <v>347147.15</v>
      </c>
    </row>
    <row r="127" spans="1:18" x14ac:dyDescent="0.3">
      <c r="A127" s="32">
        <f t="shared" si="12"/>
        <v>2009</v>
      </c>
      <c r="B127" s="15" t="s">
        <v>94</v>
      </c>
      <c r="C127" s="41">
        <f>'Month (GWh)'!B125+C126</f>
        <v>2668.67</v>
      </c>
      <c r="D127" s="41">
        <f>'Month (GWh)'!C125+D126</f>
        <v>58369.97</v>
      </c>
      <c r="E127" s="41">
        <f>'Month (GWh)'!D125+E126</f>
        <v>160150.70000000001</v>
      </c>
      <c r="F127" s="41">
        <f>'Month (GWh)'!E125+F126</f>
        <v>20285.240000000005</v>
      </c>
      <c r="G127" s="41">
        <f>'Month (GWh)'!F125+G126</f>
        <v>52188.94999999999</v>
      </c>
      <c r="H127" s="41">
        <f>'Month (GWh)'!G125+H126</f>
        <v>6412.9699999999993</v>
      </c>
      <c r="I127" s="41">
        <f>'Month (GWh)'!H125+I126</f>
        <v>6159.45</v>
      </c>
      <c r="J127" s="41">
        <f>'Month (GWh)'!I125+J126</f>
        <v>245197.29</v>
      </c>
      <c r="K127" s="41">
        <f>'Month (GWh)'!K125+K126</f>
        <v>15325.3</v>
      </c>
      <c r="L127" s="41">
        <f>'Month (GWh)'!Z125+L126</f>
        <v>59801.479999999996</v>
      </c>
      <c r="M127" s="41">
        <f>'Month (GWh)'!AA125+M126</f>
        <v>0</v>
      </c>
      <c r="N127" s="41">
        <f>'Month (GWh)'!AC125+N126</f>
        <v>12682.61</v>
      </c>
      <c r="O127" s="41">
        <f>'Month (GWh)'!AD125+O126</f>
        <v>0</v>
      </c>
      <c r="P127" s="41">
        <f t="shared" si="8"/>
        <v>5135.8000000000029</v>
      </c>
      <c r="Q127" s="41">
        <f>'Month (GWh)'!AF125+Q126</f>
        <v>92945.19</v>
      </c>
      <c r="R127" s="41">
        <f>'Month (GWh)'!AG125+R126</f>
        <v>399181.17000000004</v>
      </c>
    </row>
    <row r="128" spans="1:18" x14ac:dyDescent="0.3">
      <c r="A128" s="49">
        <f t="shared" si="12"/>
        <v>2009</v>
      </c>
      <c r="B128" s="15" t="s">
        <v>95</v>
      </c>
      <c r="C128" s="51">
        <f>'Month (GWh)'!B126+C127</f>
        <v>7945.2300000000005</v>
      </c>
      <c r="D128" s="51">
        <f>'Month (GWh)'!C126+D127</f>
        <v>69528.55</v>
      </c>
      <c r="E128" s="51">
        <f>'Month (GWh)'!D126+E127</f>
        <v>179946.28000000003</v>
      </c>
      <c r="F128" s="51">
        <f>'Month (GWh)'!E126+F127</f>
        <v>22471.630000000005</v>
      </c>
      <c r="G128" s="51">
        <f>'Month (GWh)'!F126+G127</f>
        <v>58019.599999999991</v>
      </c>
      <c r="H128" s="51">
        <f>'Month (GWh)'!G126+H127</f>
        <v>6928.66</v>
      </c>
      <c r="I128" s="51">
        <f>'Month (GWh)'!H126+I127</f>
        <v>7466.59</v>
      </c>
      <c r="J128" s="51">
        <f>'Month (GWh)'!I126+J127</f>
        <v>274832.74</v>
      </c>
      <c r="K128" s="51">
        <f>'Month (GWh)'!K126+K127</f>
        <v>17410.59</v>
      </c>
      <c r="L128" s="51">
        <f>'Month (GWh)'!Z126+L127</f>
        <v>76057.95</v>
      </c>
      <c r="M128" s="51">
        <f>'Month (GWh)'!AA126+M127</f>
        <v>0</v>
      </c>
      <c r="N128" s="51">
        <f>'Month (GWh)'!AC126+N127</f>
        <v>13633.19</v>
      </c>
      <c r="O128" s="51">
        <f>'Month (GWh)'!AD126+O127</f>
        <v>0</v>
      </c>
      <c r="P128" s="51">
        <f t="shared" si="8"/>
        <v>5135.7900000000081</v>
      </c>
      <c r="Q128" s="51">
        <f>'Month (GWh)'!AF126+Q127</f>
        <v>112237.52</v>
      </c>
      <c r="R128" s="51">
        <f>'Month (GWh)'!AG126+R127</f>
        <v>464544.10000000003</v>
      </c>
    </row>
    <row r="129" spans="1:18" x14ac:dyDescent="0.3">
      <c r="A129" s="54">
        <v>2010</v>
      </c>
      <c r="B129" s="55" t="s">
        <v>84</v>
      </c>
      <c r="C129" s="41">
        <f>'Month (GWh)'!B127</f>
        <v>4236.13</v>
      </c>
      <c r="D129" s="41">
        <f>'Month (GWh)'!C127</f>
        <v>10978.39</v>
      </c>
      <c r="E129" s="41">
        <f>'Month (GWh)'!D127</f>
        <v>20713.79</v>
      </c>
      <c r="F129" s="41">
        <f>'Month (GWh)'!E127</f>
        <v>1882.9</v>
      </c>
      <c r="G129" s="41">
        <f>'Month (GWh)'!F127</f>
        <v>11074.28</v>
      </c>
      <c r="H129" s="41">
        <f>'Month (GWh)'!G127</f>
        <v>594.26</v>
      </c>
      <c r="I129" s="41">
        <f>'Month (GWh)'!H127</f>
        <v>784.53</v>
      </c>
      <c r="J129" s="41">
        <f>'Month (GWh)'!I127</f>
        <v>35049.760000000002</v>
      </c>
      <c r="K129" s="41">
        <f>'Month (GWh)'!K127</f>
        <v>953.57</v>
      </c>
      <c r="L129" s="41">
        <f>'Month (GWh)'!Z127</f>
        <v>13922.66</v>
      </c>
      <c r="M129" s="41">
        <f>'Month (GWh)'!AA127</f>
        <v>0</v>
      </c>
      <c r="N129" s="41">
        <f>'Month (GWh)'!AC127</f>
        <v>1350.53</v>
      </c>
      <c r="O129" s="41">
        <f>'Month (GWh)'!AD127</f>
        <v>0</v>
      </c>
      <c r="P129" s="41">
        <f t="shared" si="8"/>
        <v>1653.0700000000015</v>
      </c>
      <c r="Q129" s="41">
        <f>'Month (GWh)'!AF127</f>
        <v>17879.830000000002</v>
      </c>
      <c r="R129" s="41">
        <f>'Month (GWh)'!AG127</f>
        <v>68144.12</v>
      </c>
    </row>
    <row r="130" spans="1:18" x14ac:dyDescent="0.3">
      <c r="A130" s="32">
        <f>A129</f>
        <v>2010</v>
      </c>
      <c r="B130" s="15" t="s">
        <v>85</v>
      </c>
      <c r="C130" s="41">
        <f>'Month (GWh)'!B128+C129</f>
        <v>5632.73</v>
      </c>
      <c r="D130" s="41">
        <f>'Month (GWh)'!C128+D129</f>
        <v>20318.62</v>
      </c>
      <c r="E130" s="41">
        <f>'Month (GWh)'!D128+E129</f>
        <v>39864.92</v>
      </c>
      <c r="F130" s="41">
        <f>'Month (GWh)'!E128+F129</f>
        <v>3640.67</v>
      </c>
      <c r="G130" s="41">
        <f>'Month (GWh)'!F128+G129</f>
        <v>19711.7</v>
      </c>
      <c r="H130" s="41">
        <f>'Month (GWh)'!G128+H129</f>
        <v>1174.73</v>
      </c>
      <c r="I130" s="41">
        <f>'Month (GWh)'!H128+I129</f>
        <v>1994.37</v>
      </c>
      <c r="J130" s="41">
        <f>'Month (GWh)'!I128+J129</f>
        <v>66386.399999999994</v>
      </c>
      <c r="K130" s="41">
        <f>'Month (GWh)'!K128+K129</f>
        <v>2351.2800000000002</v>
      </c>
      <c r="L130" s="41">
        <f>'Month (GWh)'!Z128+L129</f>
        <v>26065.62</v>
      </c>
      <c r="M130" s="41">
        <f>'Month (GWh)'!AA128+M129</f>
        <v>0</v>
      </c>
      <c r="N130" s="41">
        <f>'Month (GWh)'!AC128+N129</f>
        <v>2038.35</v>
      </c>
      <c r="O130" s="41">
        <f>'Month (GWh)'!AD128+O129</f>
        <v>0</v>
      </c>
      <c r="P130" s="41">
        <f t="shared" si="8"/>
        <v>2993.6100000000042</v>
      </c>
      <c r="Q130" s="41">
        <f>'Month (GWh)'!AF128+Q129</f>
        <v>33448.86</v>
      </c>
      <c r="R130" s="41">
        <f>'Month (GWh)'!AG128+R129</f>
        <v>125786.63</v>
      </c>
    </row>
    <row r="131" spans="1:18" x14ac:dyDescent="0.3">
      <c r="A131" s="32">
        <f t="shared" ref="A131:A140" si="13">A130</f>
        <v>2010</v>
      </c>
      <c r="B131" s="15" t="s">
        <v>86</v>
      </c>
      <c r="C131" s="41">
        <f>'Month (GWh)'!B129+C130</f>
        <v>5759.0199999999995</v>
      </c>
      <c r="D131" s="41">
        <f>'Month (GWh)'!C129+D130</f>
        <v>30035.42</v>
      </c>
      <c r="E131" s="41">
        <f>'Month (GWh)'!D129+E130</f>
        <v>60558.479999999996</v>
      </c>
      <c r="F131" s="41">
        <f>'Month (GWh)'!E129+F130</f>
        <v>5865.05</v>
      </c>
      <c r="G131" s="41">
        <f>'Month (GWh)'!F129+G130</f>
        <v>27913.96</v>
      </c>
      <c r="H131" s="41">
        <f>'Month (GWh)'!G129+H130</f>
        <v>1840.6599999999999</v>
      </c>
      <c r="I131" s="41">
        <f>'Month (GWh)'!H129+I130</f>
        <v>3229.7799999999997</v>
      </c>
      <c r="J131" s="41">
        <f>'Month (GWh)'!I129+J130</f>
        <v>99407.94</v>
      </c>
      <c r="K131" s="41">
        <f>'Month (GWh)'!K129+K130</f>
        <v>4614.5400000000009</v>
      </c>
      <c r="L131" s="41">
        <f>'Month (GWh)'!Z129+L130</f>
        <v>37434.369999999995</v>
      </c>
      <c r="M131" s="41">
        <f>'Month (GWh)'!AA129+M130</f>
        <v>0</v>
      </c>
      <c r="N131" s="41">
        <f>'Month (GWh)'!AC129+N130</f>
        <v>2495.2799999999997</v>
      </c>
      <c r="O131" s="41">
        <f>'Month (GWh)'!AD129+O130</f>
        <v>0</v>
      </c>
      <c r="P131" s="41">
        <f t="shared" si="8"/>
        <v>4209.4900000000052</v>
      </c>
      <c r="Q131" s="41">
        <f>'Month (GWh)'!AF129+Q130</f>
        <v>48753.68</v>
      </c>
      <c r="R131" s="41">
        <f>'Month (GWh)'!AG129+R130</f>
        <v>183956.08000000002</v>
      </c>
    </row>
    <row r="132" spans="1:18" x14ac:dyDescent="0.3">
      <c r="A132" s="32">
        <f t="shared" si="13"/>
        <v>2010</v>
      </c>
      <c r="B132" s="15" t="s">
        <v>87</v>
      </c>
      <c r="C132" s="41">
        <f>'Month (GWh)'!B130+C131</f>
        <v>5759.0199999999995</v>
      </c>
      <c r="D132" s="41">
        <f>'Month (GWh)'!C130+D131</f>
        <v>37739.899999999994</v>
      </c>
      <c r="E132" s="41">
        <f>'Month (GWh)'!D130+E131</f>
        <v>75905.94</v>
      </c>
      <c r="F132" s="41">
        <f>'Month (GWh)'!E130+F131</f>
        <v>8207.08</v>
      </c>
      <c r="G132" s="41">
        <f>'Month (GWh)'!F130+G131</f>
        <v>28957.75</v>
      </c>
      <c r="H132" s="41">
        <f>'Month (GWh)'!G130+H131</f>
        <v>2542.98</v>
      </c>
      <c r="I132" s="41">
        <f>'Month (GWh)'!H130+I131</f>
        <v>4618.4399999999996</v>
      </c>
      <c r="J132" s="41">
        <f>'Month (GWh)'!I130+J131</f>
        <v>120232.2</v>
      </c>
      <c r="K132" s="41">
        <f>'Month (GWh)'!K130+K131</f>
        <v>6221.9000000000005</v>
      </c>
      <c r="L132" s="41">
        <f>'Month (GWh)'!Z130+L131</f>
        <v>52541.81</v>
      </c>
      <c r="M132" s="41">
        <f>'Month (GWh)'!AA130+M131</f>
        <v>0</v>
      </c>
      <c r="N132" s="41">
        <f>'Month (GWh)'!AC130+N131</f>
        <v>3636.0999999999995</v>
      </c>
      <c r="O132" s="41">
        <f>'Month (GWh)'!AD130+O131</f>
        <v>0</v>
      </c>
      <c r="P132" s="41">
        <f t="shared" si="8"/>
        <v>6136.3999999999942</v>
      </c>
      <c r="Q132" s="41">
        <f>'Month (GWh)'!AF130+Q131</f>
        <v>68536.209999999992</v>
      </c>
      <c r="R132" s="41">
        <f>'Month (GWh)'!AG130+R131</f>
        <v>232267.35</v>
      </c>
    </row>
    <row r="133" spans="1:18" x14ac:dyDescent="0.3">
      <c r="A133" s="32">
        <f t="shared" si="13"/>
        <v>2010</v>
      </c>
      <c r="B133" s="15" t="s">
        <v>88</v>
      </c>
      <c r="C133" s="41">
        <f>'Month (GWh)'!B131+C132</f>
        <v>5759.0199999999995</v>
      </c>
      <c r="D133" s="41">
        <f>'Month (GWh)'!C131+D132</f>
        <v>43276.229999999996</v>
      </c>
      <c r="E133" s="41">
        <f>'Month (GWh)'!D131+E132</f>
        <v>88858.36</v>
      </c>
      <c r="F133" s="41">
        <f>'Month (GWh)'!E131+F132</f>
        <v>10344.74</v>
      </c>
      <c r="G133" s="41">
        <f>'Month (GWh)'!F131+G132</f>
        <v>33317.21</v>
      </c>
      <c r="H133" s="41">
        <f>'Month (GWh)'!G131+H132</f>
        <v>3258.64</v>
      </c>
      <c r="I133" s="41">
        <f>'Month (GWh)'!H131+I132</f>
        <v>5955.7099999999991</v>
      </c>
      <c r="J133" s="41">
        <f>'Month (GWh)'!I131+J132</f>
        <v>141734.66999999998</v>
      </c>
      <c r="K133" s="41">
        <f>'Month (GWh)'!K131+K132</f>
        <v>7973.97</v>
      </c>
      <c r="L133" s="41">
        <f>'Month (GWh)'!Z131+L132</f>
        <v>63478.03</v>
      </c>
      <c r="M133" s="41">
        <f>'Month (GWh)'!AA131+M132</f>
        <v>0</v>
      </c>
      <c r="N133" s="41">
        <f>'Month (GWh)'!AC131+N132</f>
        <v>8430.25</v>
      </c>
      <c r="O133" s="41">
        <f>'Month (GWh)'!AD131+O132</f>
        <v>0</v>
      </c>
      <c r="P133" s="41">
        <f t="shared" si="8"/>
        <v>7145.2999999999884</v>
      </c>
      <c r="Q133" s="41">
        <f>'Month (GWh)'!AF131+Q132</f>
        <v>87027.549999999988</v>
      </c>
      <c r="R133" s="41">
        <f>'Month (GWh)'!AG131+R132</f>
        <v>277797.49</v>
      </c>
    </row>
    <row r="134" spans="1:18" x14ac:dyDescent="0.3">
      <c r="A134" s="32">
        <f t="shared" si="13"/>
        <v>2010</v>
      </c>
      <c r="B134" s="15" t="s">
        <v>89</v>
      </c>
      <c r="C134" s="41">
        <f>'Month (GWh)'!B132+C133</f>
        <v>5759.0199999999995</v>
      </c>
      <c r="D134" s="41">
        <f>'Month (GWh)'!C132+D133</f>
        <v>47993.919999999998</v>
      </c>
      <c r="E134" s="41">
        <f>'Month (GWh)'!D132+E133</f>
        <v>104382.76</v>
      </c>
      <c r="F134" s="41">
        <f>'Month (GWh)'!E132+F133</f>
        <v>12114.1</v>
      </c>
      <c r="G134" s="41">
        <f>'Month (GWh)'!F132+G133</f>
        <v>39098.129999999997</v>
      </c>
      <c r="H134" s="41">
        <f>'Month (GWh)'!G132+H133</f>
        <v>3977.16</v>
      </c>
      <c r="I134" s="41">
        <f>'Month (GWh)'!H132+I133</f>
        <v>5956.4499999999989</v>
      </c>
      <c r="J134" s="41">
        <f>'Month (GWh)'!I132+J133</f>
        <v>165528.60999999999</v>
      </c>
      <c r="K134" s="41">
        <f>'Month (GWh)'!K132+K133</f>
        <v>8688</v>
      </c>
      <c r="L134" s="41">
        <f>'Month (GWh)'!Z132+L133</f>
        <v>69651.97</v>
      </c>
      <c r="M134" s="41">
        <f>'Month (GWh)'!AA132+M133</f>
        <v>0</v>
      </c>
      <c r="N134" s="41">
        <f>'Month (GWh)'!AC132+N133</f>
        <v>10784.16</v>
      </c>
      <c r="O134" s="41">
        <f>'Month (GWh)'!AD132+O133</f>
        <v>0</v>
      </c>
      <c r="P134" s="41">
        <f t="shared" si="8"/>
        <v>8835.6699999999837</v>
      </c>
      <c r="Q134" s="41">
        <f>'Month (GWh)'!AF132+Q133</f>
        <v>97959.799999999988</v>
      </c>
      <c r="R134" s="41">
        <f>'Month (GWh)'!AG132+R133</f>
        <v>317241.38</v>
      </c>
    </row>
    <row r="135" spans="1:18" x14ac:dyDescent="0.3">
      <c r="A135" s="32">
        <f t="shared" si="13"/>
        <v>2010</v>
      </c>
      <c r="B135" s="15" t="s">
        <v>90</v>
      </c>
      <c r="C135" s="41">
        <f>'Month (GWh)'!B133+C134</f>
        <v>5759.0199999999995</v>
      </c>
      <c r="D135" s="41">
        <f>'Month (GWh)'!C133+D134</f>
        <v>52960.75</v>
      </c>
      <c r="E135" s="41">
        <f>'Month (GWh)'!D133+E134</f>
        <v>115610.32999999999</v>
      </c>
      <c r="F135" s="41">
        <f>'Month (GWh)'!E133+F134</f>
        <v>13854.44</v>
      </c>
      <c r="G135" s="41">
        <f>'Month (GWh)'!F133+G134</f>
        <v>40143.159999999996</v>
      </c>
      <c r="H135" s="41">
        <f>'Month (GWh)'!G133+H134</f>
        <v>4735.75</v>
      </c>
      <c r="I135" s="41">
        <f>'Month (GWh)'!H133+I134</f>
        <v>7119.6299999999992</v>
      </c>
      <c r="J135" s="41">
        <f>'Month (GWh)'!I133+J134</f>
        <v>181463.31999999998</v>
      </c>
      <c r="K135" s="41">
        <f>'Month (GWh)'!K133+K134</f>
        <v>8867.9699999999993</v>
      </c>
      <c r="L135" s="41">
        <f>'Month (GWh)'!Z133+L134</f>
        <v>76781</v>
      </c>
      <c r="M135" s="41">
        <f>'Month (GWh)'!AA133+M134</f>
        <v>0</v>
      </c>
      <c r="N135" s="41">
        <f>'Month (GWh)'!AC133+N134</f>
        <v>12420.59</v>
      </c>
      <c r="O135" s="41">
        <f>'Month (GWh)'!AD133+O134</f>
        <v>0</v>
      </c>
      <c r="P135" s="41">
        <f t="shared" si="8"/>
        <v>11163.199999999983</v>
      </c>
      <c r="Q135" s="41">
        <f>'Month (GWh)'!AF133+Q134</f>
        <v>109232.75999999998</v>
      </c>
      <c r="R135" s="41">
        <f>'Month (GWh)'!AG133+R134</f>
        <v>349415.87</v>
      </c>
    </row>
    <row r="136" spans="1:18" x14ac:dyDescent="0.3">
      <c r="A136" s="32">
        <f t="shared" si="13"/>
        <v>2010</v>
      </c>
      <c r="B136" s="15" t="s">
        <v>91</v>
      </c>
      <c r="C136" s="41">
        <f>'Month (GWh)'!B134+C135</f>
        <v>5759.0199999999995</v>
      </c>
      <c r="D136" s="41">
        <f>'Month (GWh)'!C134+D135</f>
        <v>57283.58</v>
      </c>
      <c r="E136" s="41">
        <f>'Month (GWh)'!D134+E135</f>
        <v>126014.37999999999</v>
      </c>
      <c r="F136" s="41">
        <f>'Month (GWh)'!E134+F135</f>
        <v>15536.16</v>
      </c>
      <c r="G136" s="41">
        <f>'Month (GWh)'!F134+G135</f>
        <v>40272.35</v>
      </c>
      <c r="H136" s="41">
        <f>'Month (GWh)'!G134+H135</f>
        <v>5502.8</v>
      </c>
      <c r="I136" s="41">
        <f>'Month (GWh)'!H134+I135</f>
        <v>8381.619999999999</v>
      </c>
      <c r="J136" s="41">
        <f>'Month (GWh)'!I134+J135</f>
        <v>195707.33</v>
      </c>
      <c r="K136" s="41">
        <f>'Month (GWh)'!K134+K135</f>
        <v>9729.42</v>
      </c>
      <c r="L136" s="41">
        <f>'Month (GWh)'!Z134+L135</f>
        <v>88272.31</v>
      </c>
      <c r="M136" s="41">
        <f>'Month (GWh)'!AA134+M135</f>
        <v>0</v>
      </c>
      <c r="N136" s="41">
        <f>'Month (GWh)'!AC134+N135</f>
        <v>14477.85</v>
      </c>
      <c r="O136" s="41">
        <f>'Month (GWh)'!AD134+O135</f>
        <v>0</v>
      </c>
      <c r="P136" s="41">
        <f t="shared" si="8"/>
        <v>12856.109999999971</v>
      </c>
      <c r="Q136" s="41">
        <f>'Month (GWh)'!AF134+Q135</f>
        <v>125335.68999999997</v>
      </c>
      <c r="R136" s="41">
        <f>'Month (GWh)'!AG134+R135</f>
        <v>384085.63</v>
      </c>
    </row>
    <row r="137" spans="1:18" x14ac:dyDescent="0.3">
      <c r="A137" s="32">
        <f t="shared" si="13"/>
        <v>2010</v>
      </c>
      <c r="B137" s="15" t="s">
        <v>92</v>
      </c>
      <c r="C137" s="41">
        <f>'Month (GWh)'!B135+C136</f>
        <v>5759.0199999999995</v>
      </c>
      <c r="D137" s="41">
        <f>'Month (GWh)'!C135+D136</f>
        <v>61707.19</v>
      </c>
      <c r="E137" s="41">
        <f>'Month (GWh)'!D135+E136</f>
        <v>131138.49</v>
      </c>
      <c r="F137" s="41">
        <f>'Month (GWh)'!E135+F136</f>
        <v>17181.259999999998</v>
      </c>
      <c r="G137" s="41">
        <f>'Month (GWh)'!F135+G136</f>
        <v>40381.689999999995</v>
      </c>
      <c r="H137" s="41">
        <f>'Month (GWh)'!G135+H136</f>
        <v>6223.66</v>
      </c>
      <c r="I137" s="41">
        <f>'Month (GWh)'!H135+I136</f>
        <v>9630.6099999999988</v>
      </c>
      <c r="J137" s="41">
        <f>'Month (GWh)'!I135+J136</f>
        <v>204555.72999999998</v>
      </c>
      <c r="K137" s="41">
        <f>'Month (GWh)'!K135+K136</f>
        <v>10531.76</v>
      </c>
      <c r="L137" s="41">
        <f>'Month (GWh)'!Z135+L136</f>
        <v>104590.22</v>
      </c>
      <c r="M137" s="41">
        <f>'Month (GWh)'!AA135+M136</f>
        <v>0</v>
      </c>
      <c r="N137" s="41">
        <f>'Month (GWh)'!AC135+N136</f>
        <v>14478.29</v>
      </c>
      <c r="O137" s="41">
        <f>'Month (GWh)'!AD135+O136</f>
        <v>0</v>
      </c>
      <c r="P137" s="41">
        <f t="shared" si="8"/>
        <v>12855.619999999995</v>
      </c>
      <c r="Q137" s="41">
        <f>'Month (GWh)'!AF135+Q136</f>
        <v>142455.88999999998</v>
      </c>
      <c r="R137" s="41">
        <f>'Month (GWh)'!AG135+R136</f>
        <v>414477.83</v>
      </c>
    </row>
    <row r="138" spans="1:18" x14ac:dyDescent="0.3">
      <c r="A138" s="32">
        <f t="shared" si="13"/>
        <v>2010</v>
      </c>
      <c r="B138" s="15" t="s">
        <v>93</v>
      </c>
      <c r="C138" s="41">
        <f>'Month (GWh)'!B136+C137</f>
        <v>5759.0199999999995</v>
      </c>
      <c r="D138" s="41">
        <f>'Month (GWh)'!C136+D137</f>
        <v>67649.3</v>
      </c>
      <c r="E138" s="41">
        <f>'Month (GWh)'!D136+E137</f>
        <v>151520.07999999999</v>
      </c>
      <c r="F138" s="41">
        <f>'Month (GWh)'!E136+F137</f>
        <v>18715.259999999998</v>
      </c>
      <c r="G138" s="41">
        <f>'Month (GWh)'!F136+G137</f>
        <v>42539.74</v>
      </c>
      <c r="H138" s="41">
        <f>'Month (GWh)'!G136+H137</f>
        <v>7003.42</v>
      </c>
      <c r="I138" s="41">
        <f>'Month (GWh)'!H136+I137</f>
        <v>11052.399999999998</v>
      </c>
      <c r="J138" s="41">
        <f>'Month (GWh)'!I136+J137</f>
        <v>230830.93</v>
      </c>
      <c r="K138" s="41">
        <f>'Month (GWh)'!K136+K137</f>
        <v>10546.45</v>
      </c>
      <c r="L138" s="41">
        <f>'Month (GWh)'!Z136+L137</f>
        <v>122993.5</v>
      </c>
      <c r="M138" s="41">
        <f>'Month (GWh)'!AA136+M137</f>
        <v>0</v>
      </c>
      <c r="N138" s="41">
        <f>'Month (GWh)'!AC136+N137</f>
        <v>14478.29</v>
      </c>
      <c r="O138" s="41">
        <f>'Month (GWh)'!AD136+O137</f>
        <v>0</v>
      </c>
      <c r="P138" s="41">
        <f t="shared" ref="P138:P201" si="14">Q138-SUM(K138:O138)</f>
        <v>13680.479999999952</v>
      </c>
      <c r="Q138" s="41">
        <f>'Month (GWh)'!AF136+Q137</f>
        <v>161698.71999999997</v>
      </c>
      <c r="R138" s="41">
        <f>'Month (GWh)'!AG136+R137</f>
        <v>465937.96</v>
      </c>
    </row>
    <row r="139" spans="1:18" x14ac:dyDescent="0.3">
      <c r="A139" s="32">
        <f t="shared" si="13"/>
        <v>2010</v>
      </c>
      <c r="B139" s="15" t="s">
        <v>94</v>
      </c>
      <c r="C139" s="41">
        <f>'Month (GWh)'!B137+C138</f>
        <v>6711.0899999999992</v>
      </c>
      <c r="D139" s="41">
        <f>'Month (GWh)'!C137+D138</f>
        <v>77197.279999999999</v>
      </c>
      <c r="E139" s="41">
        <f>'Month (GWh)'!D137+E138</f>
        <v>171596.37999999998</v>
      </c>
      <c r="F139" s="41">
        <f>'Month (GWh)'!E137+F138</f>
        <v>21022.289999999997</v>
      </c>
      <c r="G139" s="41">
        <f>'Month (GWh)'!F137+G138</f>
        <v>48479.03</v>
      </c>
      <c r="H139" s="41">
        <f>'Month (GWh)'!G137+H138</f>
        <v>7556.31</v>
      </c>
      <c r="I139" s="41">
        <f>'Month (GWh)'!H137+I138</f>
        <v>12357.339999999998</v>
      </c>
      <c r="J139" s="41">
        <f>'Month (GWh)'!I137+J138</f>
        <v>261011.38</v>
      </c>
      <c r="K139" s="41">
        <f>'Month (GWh)'!K137+K138</f>
        <v>10546.45</v>
      </c>
      <c r="L139" s="41">
        <f>'Month (GWh)'!Z137+L138</f>
        <v>142345.60999999999</v>
      </c>
      <c r="M139" s="41">
        <f>'Month (GWh)'!AA137+M138</f>
        <v>0</v>
      </c>
      <c r="N139" s="41">
        <f>'Month (GWh)'!AC137+N138</f>
        <v>16006.170000000002</v>
      </c>
      <c r="O139" s="41">
        <f>'Month (GWh)'!AD137+O138</f>
        <v>0</v>
      </c>
      <c r="P139" s="41">
        <f t="shared" si="14"/>
        <v>13680.689999999973</v>
      </c>
      <c r="Q139" s="41">
        <f>'Month (GWh)'!AF137+Q138</f>
        <v>182578.91999999998</v>
      </c>
      <c r="R139" s="41">
        <f>'Month (GWh)'!AG137+R138</f>
        <v>527498.66</v>
      </c>
    </row>
    <row r="140" spans="1:18" x14ac:dyDescent="0.3">
      <c r="A140" s="49">
        <f t="shared" si="13"/>
        <v>2010</v>
      </c>
      <c r="B140" s="15" t="s">
        <v>95</v>
      </c>
      <c r="C140" s="51">
        <f>'Month (GWh)'!B138+C139</f>
        <v>13568.189999999999</v>
      </c>
      <c r="D140" s="51">
        <f>'Month (GWh)'!C138+D139</f>
        <v>87119.97</v>
      </c>
      <c r="E140" s="51">
        <f>'Month (GWh)'!D138+E139</f>
        <v>194280.69999999998</v>
      </c>
      <c r="F140" s="51">
        <f>'Month (GWh)'!E138+F139</f>
        <v>23419.85</v>
      </c>
      <c r="G140" s="51">
        <f>'Month (GWh)'!F138+G139</f>
        <v>59106.1</v>
      </c>
      <c r="H140" s="51">
        <f>'Month (GWh)'!G138+H139</f>
        <v>8315.0600000000013</v>
      </c>
      <c r="I140" s="51">
        <f>'Month (GWh)'!H138+I139</f>
        <v>13609.499999999998</v>
      </c>
      <c r="J140" s="51">
        <f>'Month (GWh)'!I138+J139</f>
        <v>298731.23</v>
      </c>
      <c r="K140" s="51">
        <f>'Month (GWh)'!K138+K139</f>
        <v>11696.93</v>
      </c>
      <c r="L140" s="51">
        <f>'Month (GWh)'!Z138+L139</f>
        <v>162383.82999999999</v>
      </c>
      <c r="M140" s="51">
        <f>'Month (GWh)'!AA138+M139</f>
        <v>0</v>
      </c>
      <c r="N140" s="51">
        <f>'Month (GWh)'!AC138+N139</f>
        <v>16896.04</v>
      </c>
      <c r="O140" s="51">
        <f>'Month (GWh)'!AD138+O139</f>
        <v>0</v>
      </c>
      <c r="P140" s="51">
        <f t="shared" si="14"/>
        <v>15869.200000000012</v>
      </c>
      <c r="Q140" s="51">
        <f>'Month (GWh)'!AF138+Q139</f>
        <v>206846</v>
      </c>
      <c r="R140" s="51">
        <f>'Month (GWh)'!AG138+R139</f>
        <v>606265.38</v>
      </c>
    </row>
    <row r="141" spans="1:18" x14ac:dyDescent="0.3">
      <c r="A141" s="54">
        <v>2011</v>
      </c>
      <c r="B141" s="55" t="s">
        <v>84</v>
      </c>
      <c r="C141" s="41">
        <f>'Month (GWh)'!B139</f>
        <v>3284.29</v>
      </c>
      <c r="D141" s="41">
        <f>'Month (GWh)'!C139</f>
        <v>10302.69</v>
      </c>
      <c r="E141" s="41">
        <f>'Month (GWh)'!D139</f>
        <v>19578.21</v>
      </c>
      <c r="F141" s="41">
        <f>'Month (GWh)'!E139</f>
        <v>2756.79</v>
      </c>
      <c r="G141" s="41">
        <f>'Month (GWh)'!F139</f>
        <v>4853.47</v>
      </c>
      <c r="H141" s="41">
        <f>'Month (GWh)'!G139</f>
        <v>789.86</v>
      </c>
      <c r="I141" s="41">
        <f>'Month (GWh)'!H139</f>
        <v>938.24</v>
      </c>
      <c r="J141" s="41">
        <f>'Month (GWh)'!I139</f>
        <v>28916.58</v>
      </c>
      <c r="K141" s="41">
        <f>'Month (GWh)'!K139</f>
        <v>0</v>
      </c>
      <c r="L141" s="41">
        <f>'Month (GWh)'!Z139</f>
        <v>19565.900000000001</v>
      </c>
      <c r="M141" s="41">
        <f>'Month (GWh)'!AA139</f>
        <v>0</v>
      </c>
      <c r="N141" s="41">
        <f>'Month (GWh)'!AC139</f>
        <v>2425.64</v>
      </c>
      <c r="O141" s="41">
        <f>'Month (GWh)'!AD139</f>
        <v>1426.19</v>
      </c>
      <c r="P141" s="41">
        <f t="shared" si="14"/>
        <v>4694.32</v>
      </c>
      <c r="Q141" s="41">
        <f>'Month (GWh)'!AF139</f>
        <v>28112.05</v>
      </c>
      <c r="R141" s="41">
        <f>'Month (GWh)'!AG139</f>
        <v>70615.600000000006</v>
      </c>
    </row>
    <row r="142" spans="1:18" x14ac:dyDescent="0.3">
      <c r="A142" s="32">
        <f>A141</f>
        <v>2011</v>
      </c>
      <c r="B142" s="15" t="s">
        <v>85</v>
      </c>
      <c r="C142" s="41">
        <f>'Month (GWh)'!B140+C141</f>
        <v>3531.58</v>
      </c>
      <c r="D142" s="41">
        <f>'Month (GWh)'!C140+D141</f>
        <v>16139.95</v>
      </c>
      <c r="E142" s="41">
        <f>'Month (GWh)'!D140+E141</f>
        <v>37399.83</v>
      </c>
      <c r="F142" s="41">
        <f>'Month (GWh)'!E140+F141</f>
        <v>5967.91</v>
      </c>
      <c r="G142" s="41">
        <f>'Month (GWh)'!F140+G141</f>
        <v>7753.14</v>
      </c>
      <c r="H142" s="41">
        <f>'Month (GWh)'!G140+H141</f>
        <v>1580.5700000000002</v>
      </c>
      <c r="I142" s="41">
        <f>'Month (GWh)'!H140+I141</f>
        <v>1653.04</v>
      </c>
      <c r="J142" s="41">
        <f>'Month (GWh)'!I140+J141</f>
        <v>54354.5</v>
      </c>
      <c r="K142" s="41">
        <f>'Month (GWh)'!K140+K141</f>
        <v>1225.4000000000001</v>
      </c>
      <c r="L142" s="41">
        <f>'Month (GWh)'!Z140+L141</f>
        <v>36709.800000000003</v>
      </c>
      <c r="M142" s="41">
        <f>'Month (GWh)'!AA140+M141</f>
        <v>0</v>
      </c>
      <c r="N142" s="41">
        <f>'Month (GWh)'!AC140+N141</f>
        <v>2572.7399999999998</v>
      </c>
      <c r="O142" s="41">
        <f>'Month (GWh)'!AD140+O141</f>
        <v>1575.6100000000001</v>
      </c>
      <c r="P142" s="41">
        <f t="shared" si="14"/>
        <v>9164.7599999999948</v>
      </c>
      <c r="Q142" s="41">
        <f>'Month (GWh)'!AF140+Q141</f>
        <v>51248.31</v>
      </c>
      <c r="R142" s="41">
        <f>'Month (GWh)'!AG140+R141</f>
        <v>125274.34</v>
      </c>
    </row>
    <row r="143" spans="1:18" x14ac:dyDescent="0.3">
      <c r="A143" s="32">
        <f t="shared" ref="A143:A152" si="15">A142</f>
        <v>2011</v>
      </c>
      <c r="B143" s="15" t="s">
        <v>86</v>
      </c>
      <c r="C143" s="41">
        <f>'Month (GWh)'!B141+C142</f>
        <v>3967.5299999999997</v>
      </c>
      <c r="D143" s="41">
        <f>'Month (GWh)'!C141+D142</f>
        <v>18378.68</v>
      </c>
      <c r="E143" s="41">
        <f>'Month (GWh)'!D141+E142</f>
        <v>57676.14</v>
      </c>
      <c r="F143" s="41">
        <f>'Month (GWh)'!E141+F142</f>
        <v>9750.869999999999</v>
      </c>
      <c r="G143" s="41">
        <f>'Month (GWh)'!F141+G142</f>
        <v>9450.0400000000009</v>
      </c>
      <c r="H143" s="41">
        <f>'Month (GWh)'!G141+H142</f>
        <v>2408.11</v>
      </c>
      <c r="I143" s="41">
        <f>'Month (GWh)'!H141+I142</f>
        <v>2470.56</v>
      </c>
      <c r="J143" s="41">
        <f>'Month (GWh)'!I141+J142</f>
        <v>81755.72</v>
      </c>
      <c r="K143" s="41">
        <f>'Month (GWh)'!K141+K142</f>
        <v>1225.4000000000001</v>
      </c>
      <c r="L143" s="41">
        <f>'Month (GWh)'!Z141+L142</f>
        <v>59301.87</v>
      </c>
      <c r="M143" s="41">
        <f>'Month (GWh)'!AA141+M142</f>
        <v>0</v>
      </c>
      <c r="N143" s="41">
        <f>'Month (GWh)'!AC141+N142</f>
        <v>5043.5200000000004</v>
      </c>
      <c r="O143" s="41">
        <f>'Month (GWh)'!AD141+O142</f>
        <v>1575.6100000000001</v>
      </c>
      <c r="P143" s="41">
        <f t="shared" si="14"/>
        <v>12398.739999999991</v>
      </c>
      <c r="Q143" s="41">
        <f>'Month (GWh)'!AF141+Q142</f>
        <v>79545.14</v>
      </c>
      <c r="R143" s="41">
        <f>'Month (GWh)'!AG141+R142</f>
        <v>183647.08</v>
      </c>
    </row>
    <row r="144" spans="1:18" x14ac:dyDescent="0.3">
      <c r="A144" s="32">
        <f t="shared" si="15"/>
        <v>2011</v>
      </c>
      <c r="B144" s="15" t="s">
        <v>87</v>
      </c>
      <c r="C144" s="41">
        <f>'Month (GWh)'!B142+C143</f>
        <v>3967.5299999999997</v>
      </c>
      <c r="D144" s="41">
        <f>'Month (GWh)'!C142+D143</f>
        <v>23645.78</v>
      </c>
      <c r="E144" s="41">
        <f>'Month (GWh)'!D142+E143</f>
        <v>65877.19</v>
      </c>
      <c r="F144" s="41">
        <f>'Month (GWh)'!E142+F143</f>
        <v>13297.13</v>
      </c>
      <c r="G144" s="41">
        <f>'Month (GWh)'!F142+G143</f>
        <v>9708.11</v>
      </c>
      <c r="H144" s="41">
        <f>'Month (GWh)'!G142+H143</f>
        <v>3194.59</v>
      </c>
      <c r="I144" s="41">
        <f>'Month (GWh)'!H142+I143</f>
        <v>3122.5299999999997</v>
      </c>
      <c r="J144" s="41">
        <f>'Month (GWh)'!I142+J143</f>
        <v>95199.55</v>
      </c>
      <c r="K144" s="41">
        <f>'Month (GWh)'!K142+K143</f>
        <v>2686.23</v>
      </c>
      <c r="L144" s="41">
        <f>'Month (GWh)'!Z142+L143</f>
        <v>77076.75</v>
      </c>
      <c r="M144" s="41">
        <f>'Month (GWh)'!AA142+M143</f>
        <v>0</v>
      </c>
      <c r="N144" s="41">
        <f>'Month (GWh)'!AC142+N143</f>
        <v>5106.34</v>
      </c>
      <c r="O144" s="41">
        <f>'Month (GWh)'!AD142+O143</f>
        <v>1575.6100000000001</v>
      </c>
      <c r="P144" s="41">
        <f t="shared" si="14"/>
        <v>23925.809999999998</v>
      </c>
      <c r="Q144" s="41">
        <f>'Month (GWh)'!AF142+Q143</f>
        <v>110370.73999999999</v>
      </c>
      <c r="R144" s="41">
        <f>'Month (GWh)'!AG142+R143</f>
        <v>233183.61</v>
      </c>
    </row>
    <row r="145" spans="1:18" x14ac:dyDescent="0.3">
      <c r="A145" s="32">
        <f t="shared" si="15"/>
        <v>2011</v>
      </c>
      <c r="B145" s="15" t="s">
        <v>88</v>
      </c>
      <c r="C145" s="41">
        <f>'Month (GWh)'!B143+C144</f>
        <v>3967.5299999999997</v>
      </c>
      <c r="D145" s="41">
        <f>'Month (GWh)'!C143+D144</f>
        <v>29319.67</v>
      </c>
      <c r="E145" s="41">
        <f>'Month (GWh)'!D143+E144</f>
        <v>72738.78</v>
      </c>
      <c r="F145" s="41">
        <f>'Month (GWh)'!E143+F144</f>
        <v>16764.329999999998</v>
      </c>
      <c r="G145" s="41">
        <f>'Month (GWh)'!F143+G144</f>
        <v>9873.0600000000013</v>
      </c>
      <c r="H145" s="41">
        <f>'Month (GWh)'!G143+H144</f>
        <v>3627.83</v>
      </c>
      <c r="I145" s="41">
        <f>'Month (GWh)'!H143+I144</f>
        <v>3719.5199999999995</v>
      </c>
      <c r="J145" s="41">
        <f>'Month (GWh)'!I143+J144</f>
        <v>106723.53</v>
      </c>
      <c r="K145" s="41">
        <f>'Month (GWh)'!K143+K144</f>
        <v>2686.23</v>
      </c>
      <c r="L145" s="41">
        <f>'Month (GWh)'!Z143+L144</f>
        <v>103515.36</v>
      </c>
      <c r="M145" s="41">
        <f>'Month (GWh)'!AA143+M144</f>
        <v>0</v>
      </c>
      <c r="N145" s="41">
        <f>'Month (GWh)'!AC143+N144</f>
        <v>5544.29</v>
      </c>
      <c r="O145" s="41">
        <f>'Month (GWh)'!AD143+O144</f>
        <v>1575.6100000000001</v>
      </c>
      <c r="P145" s="41">
        <f t="shared" si="14"/>
        <v>25561.669999999984</v>
      </c>
      <c r="Q145" s="41">
        <f>'Month (GWh)'!AF143+Q144</f>
        <v>138883.15999999997</v>
      </c>
      <c r="R145" s="41">
        <f>'Month (GWh)'!AG143+R144</f>
        <v>278893.89999999997</v>
      </c>
    </row>
    <row r="146" spans="1:18" x14ac:dyDescent="0.3">
      <c r="A146" s="32">
        <f t="shared" si="15"/>
        <v>2011</v>
      </c>
      <c r="B146" s="15" t="s">
        <v>89</v>
      </c>
      <c r="C146" s="41">
        <f>'Month (GWh)'!B144+C145</f>
        <v>3967.5299999999997</v>
      </c>
      <c r="D146" s="41">
        <f>'Month (GWh)'!C144+D145</f>
        <v>33466.649999999994</v>
      </c>
      <c r="E146" s="41">
        <f>'Month (GWh)'!D144+E145</f>
        <v>77233.06</v>
      </c>
      <c r="F146" s="41">
        <f>'Month (GWh)'!E144+F145</f>
        <v>20085.899999999998</v>
      </c>
      <c r="G146" s="41">
        <f>'Month (GWh)'!F144+G145</f>
        <v>10303.920000000002</v>
      </c>
      <c r="H146" s="41">
        <f>'Month (GWh)'!G144+H145</f>
        <v>4404.6099999999997</v>
      </c>
      <c r="I146" s="41">
        <f>'Month (GWh)'!H144+I145</f>
        <v>4110.4299999999994</v>
      </c>
      <c r="J146" s="41">
        <f>'Month (GWh)'!I144+J145</f>
        <v>116137.93</v>
      </c>
      <c r="K146" s="41">
        <f>'Month (GWh)'!K144+K145</f>
        <v>2686.23</v>
      </c>
      <c r="L146" s="41">
        <f>'Month (GWh)'!Z144+L145</f>
        <v>125331.24</v>
      </c>
      <c r="M146" s="41">
        <f>'Month (GWh)'!AA144+M145</f>
        <v>0</v>
      </c>
      <c r="N146" s="41">
        <f>'Month (GWh)'!AC144+N145</f>
        <v>5903.44</v>
      </c>
      <c r="O146" s="41">
        <f>'Month (GWh)'!AD144+O145</f>
        <v>1575.6100000000001</v>
      </c>
      <c r="P146" s="41">
        <f t="shared" si="14"/>
        <v>26785.03</v>
      </c>
      <c r="Q146" s="41">
        <f>'Month (GWh)'!AF144+Q145</f>
        <v>162281.54999999999</v>
      </c>
      <c r="R146" s="41">
        <f>'Month (GWh)'!AG144+R145</f>
        <v>315853.67999999993</v>
      </c>
    </row>
    <row r="147" spans="1:18" x14ac:dyDescent="0.3">
      <c r="A147" s="32">
        <f t="shared" si="15"/>
        <v>2011</v>
      </c>
      <c r="B147" s="15" t="s">
        <v>90</v>
      </c>
      <c r="C147" s="41">
        <f>'Month (GWh)'!B145+C146</f>
        <v>3967.5299999999997</v>
      </c>
      <c r="D147" s="41">
        <f>'Month (GWh)'!C145+D146</f>
        <v>37851.299999999996</v>
      </c>
      <c r="E147" s="41">
        <f>'Month (GWh)'!D145+E146</f>
        <v>87306.58</v>
      </c>
      <c r="F147" s="41">
        <f>'Month (GWh)'!E145+F146</f>
        <v>23529.399999999998</v>
      </c>
      <c r="G147" s="41">
        <f>'Month (GWh)'!F145+G146</f>
        <v>11322.410000000002</v>
      </c>
      <c r="H147" s="41">
        <f>'Month (GWh)'!G145+H146</f>
        <v>5231.6099999999997</v>
      </c>
      <c r="I147" s="41">
        <f>'Month (GWh)'!H145+I146</f>
        <v>4110.4299999999994</v>
      </c>
      <c r="J147" s="41">
        <f>'Month (GWh)'!I145+J146</f>
        <v>131500.44</v>
      </c>
      <c r="K147" s="41">
        <f>'Month (GWh)'!K145+K146</f>
        <v>2686.23</v>
      </c>
      <c r="L147" s="41">
        <f>'Month (GWh)'!Z145+L146</f>
        <v>145536.18</v>
      </c>
      <c r="M147" s="41">
        <f>'Month (GWh)'!AA145+M146</f>
        <v>0</v>
      </c>
      <c r="N147" s="41">
        <f>'Month (GWh)'!AC145+N146</f>
        <v>5903.44</v>
      </c>
      <c r="O147" s="41">
        <f>'Month (GWh)'!AD145+O146</f>
        <v>1575.6100000000001</v>
      </c>
      <c r="P147" s="41">
        <f t="shared" si="14"/>
        <v>28229.940000000002</v>
      </c>
      <c r="Q147" s="41">
        <f>'Month (GWh)'!AF145+Q146</f>
        <v>183931.4</v>
      </c>
      <c r="R147" s="41">
        <f>'Month (GWh)'!AG145+R146</f>
        <v>357250.69999999995</v>
      </c>
    </row>
    <row r="148" spans="1:18" x14ac:dyDescent="0.3">
      <c r="A148" s="32">
        <f t="shared" si="15"/>
        <v>2011</v>
      </c>
      <c r="B148" s="15" t="s">
        <v>91</v>
      </c>
      <c r="C148" s="41">
        <f>'Month (GWh)'!B146+C147</f>
        <v>3967.5299999999997</v>
      </c>
      <c r="D148" s="41">
        <f>'Month (GWh)'!C146+D147</f>
        <v>41740.1</v>
      </c>
      <c r="E148" s="41">
        <f>'Month (GWh)'!D146+E147</f>
        <v>101234.06</v>
      </c>
      <c r="F148" s="41">
        <f>'Month (GWh)'!E146+F147</f>
        <v>27030.78</v>
      </c>
      <c r="G148" s="41">
        <f>'Month (GWh)'!F146+G147</f>
        <v>13228.850000000002</v>
      </c>
      <c r="H148" s="41">
        <f>'Month (GWh)'!G146+H147</f>
        <v>5911.7599999999993</v>
      </c>
      <c r="I148" s="41">
        <f>'Month (GWh)'!H146+I147</f>
        <v>4110.4299999999994</v>
      </c>
      <c r="J148" s="41">
        <f>'Month (GWh)'!I146+J147</f>
        <v>151515.89000000001</v>
      </c>
      <c r="K148" s="41">
        <f>'Month (GWh)'!K146+K147</f>
        <v>2686.23</v>
      </c>
      <c r="L148" s="41">
        <f>'Month (GWh)'!Z146+L147</f>
        <v>166236.22</v>
      </c>
      <c r="M148" s="41">
        <f>'Month (GWh)'!AA146+M147</f>
        <v>0</v>
      </c>
      <c r="N148" s="41">
        <f>'Month (GWh)'!AC146+N147</f>
        <v>5903.44</v>
      </c>
      <c r="O148" s="41">
        <f>'Month (GWh)'!AD146+O147</f>
        <v>1575.6100000000001</v>
      </c>
      <c r="P148" s="41">
        <f t="shared" si="14"/>
        <v>28229.940000000002</v>
      </c>
      <c r="Q148" s="41">
        <f>'Month (GWh)'!AF146+Q147</f>
        <v>204631.44</v>
      </c>
      <c r="R148" s="41">
        <f>'Month (GWh)'!AG146+R147</f>
        <v>401854.98999999993</v>
      </c>
    </row>
    <row r="149" spans="1:18" x14ac:dyDescent="0.3">
      <c r="A149" s="32">
        <f t="shared" si="15"/>
        <v>2011</v>
      </c>
      <c r="B149" s="15" t="s">
        <v>92</v>
      </c>
      <c r="C149" s="41">
        <f>'Month (GWh)'!B147+C148</f>
        <v>3967.5299999999997</v>
      </c>
      <c r="D149" s="41">
        <f>'Month (GWh)'!C147+D148</f>
        <v>47077.29</v>
      </c>
      <c r="E149" s="41">
        <f>'Month (GWh)'!D147+E148</f>
        <v>110892.84</v>
      </c>
      <c r="F149" s="41">
        <f>'Month (GWh)'!E147+F148</f>
        <v>30492.219999999998</v>
      </c>
      <c r="G149" s="41">
        <f>'Month (GWh)'!F147+G148</f>
        <v>14009.740000000002</v>
      </c>
      <c r="H149" s="41">
        <f>'Month (GWh)'!G147+H148</f>
        <v>6708.5899999999992</v>
      </c>
      <c r="I149" s="41">
        <f>'Month (GWh)'!H147+I148</f>
        <v>4110.4299999999994</v>
      </c>
      <c r="J149" s="41">
        <f>'Month (GWh)'!I147+J148</f>
        <v>166213.84000000003</v>
      </c>
      <c r="K149" s="41">
        <f>'Month (GWh)'!K147+K148</f>
        <v>2686.23</v>
      </c>
      <c r="L149" s="41">
        <f>'Month (GWh)'!Z147+L148</f>
        <v>184700.08000000002</v>
      </c>
      <c r="M149" s="41">
        <f>'Month (GWh)'!AA147+M148</f>
        <v>0</v>
      </c>
      <c r="N149" s="41">
        <f>'Month (GWh)'!AC147+N148</f>
        <v>5903.44</v>
      </c>
      <c r="O149" s="41">
        <f>'Month (GWh)'!AD147+O148</f>
        <v>1575.6100000000001</v>
      </c>
      <c r="P149" s="41">
        <f t="shared" si="14"/>
        <v>28229.939999999973</v>
      </c>
      <c r="Q149" s="41">
        <f>'Month (GWh)'!AF147+Q148</f>
        <v>223095.3</v>
      </c>
      <c r="R149" s="41">
        <f>'Month (GWh)'!AG147+R148</f>
        <v>440353.97999999992</v>
      </c>
    </row>
    <row r="150" spans="1:18" x14ac:dyDescent="0.3">
      <c r="A150" s="32">
        <f t="shared" si="15"/>
        <v>2011</v>
      </c>
      <c r="B150" s="15" t="s">
        <v>93</v>
      </c>
      <c r="C150" s="41">
        <f>'Month (GWh)'!B148+C149</f>
        <v>3967.5299999999997</v>
      </c>
      <c r="D150" s="41">
        <f>'Month (GWh)'!C148+D149</f>
        <v>53275.770000000004</v>
      </c>
      <c r="E150" s="41">
        <f>'Month (GWh)'!D148+E149</f>
        <v>124627.95999999999</v>
      </c>
      <c r="F150" s="41">
        <f>'Month (GWh)'!E148+F149</f>
        <v>33528.04</v>
      </c>
      <c r="G150" s="41">
        <f>'Month (GWh)'!F148+G149</f>
        <v>16442.11</v>
      </c>
      <c r="H150" s="41">
        <f>'Month (GWh)'!G148+H149</f>
        <v>7575.869999999999</v>
      </c>
      <c r="I150" s="41">
        <f>'Month (GWh)'!H148+I149</f>
        <v>4777.2099999999991</v>
      </c>
      <c r="J150" s="41">
        <f>'Month (GWh)'!I148+J149</f>
        <v>186951.21000000002</v>
      </c>
      <c r="K150" s="41">
        <f>'Month (GWh)'!K148+K149</f>
        <v>2686.23</v>
      </c>
      <c r="L150" s="41">
        <f>'Month (GWh)'!Z148+L149</f>
        <v>204859.89</v>
      </c>
      <c r="M150" s="41">
        <f>'Month (GWh)'!AA148+M149</f>
        <v>0</v>
      </c>
      <c r="N150" s="41">
        <f>'Month (GWh)'!AC148+N149</f>
        <v>5903.44</v>
      </c>
      <c r="O150" s="41">
        <f>'Month (GWh)'!AD148+O149</f>
        <v>1575.6100000000001</v>
      </c>
      <c r="P150" s="41">
        <f t="shared" si="14"/>
        <v>28229.939999999973</v>
      </c>
      <c r="Q150" s="41">
        <f>'Month (GWh)'!AF148+Q149</f>
        <v>243255.11</v>
      </c>
      <c r="R150" s="41">
        <f>'Month (GWh)'!AG148+R149</f>
        <v>487449.6399999999</v>
      </c>
    </row>
    <row r="151" spans="1:18" x14ac:dyDescent="0.3">
      <c r="A151" s="32">
        <f t="shared" si="15"/>
        <v>2011</v>
      </c>
      <c r="B151" s="15" t="s">
        <v>94</v>
      </c>
      <c r="C151" s="41">
        <f>'Month (GWh)'!B149+C150</f>
        <v>3967.5299999999997</v>
      </c>
      <c r="D151" s="41">
        <f>'Month (GWh)'!C149+D150</f>
        <v>60481.36</v>
      </c>
      <c r="E151" s="41">
        <f>'Month (GWh)'!D149+E150</f>
        <v>146193.99</v>
      </c>
      <c r="F151" s="41">
        <f>'Month (GWh)'!E149+F150</f>
        <v>34846</v>
      </c>
      <c r="G151" s="41">
        <f>'Month (GWh)'!F149+G150</f>
        <v>21926.55</v>
      </c>
      <c r="H151" s="41">
        <f>'Month (GWh)'!G149+H150</f>
        <v>8478.1799999999985</v>
      </c>
      <c r="I151" s="41">
        <f>'Month (GWh)'!H149+I150</f>
        <v>5367.9</v>
      </c>
      <c r="J151" s="41">
        <f>'Month (GWh)'!I149+J150</f>
        <v>216812.63</v>
      </c>
      <c r="K151" s="41">
        <f>'Month (GWh)'!K149+K150</f>
        <v>2686.23</v>
      </c>
      <c r="L151" s="41">
        <f>'Month (GWh)'!Z149+L150</f>
        <v>218461.91</v>
      </c>
      <c r="M151" s="41">
        <f>'Month (GWh)'!AA149+M150</f>
        <v>0</v>
      </c>
      <c r="N151" s="41">
        <f>'Month (GWh)'!AC149+N150</f>
        <v>5903.44</v>
      </c>
      <c r="O151" s="41">
        <f>'Month (GWh)'!AD149+O150</f>
        <v>1575.6100000000001</v>
      </c>
      <c r="P151" s="41">
        <f t="shared" si="14"/>
        <v>28229.939999999973</v>
      </c>
      <c r="Q151" s="41">
        <f>'Month (GWh)'!AF149+Q150</f>
        <v>256857.12999999998</v>
      </c>
      <c r="R151" s="41">
        <f>'Month (GWh)'!AG149+R150</f>
        <v>538118.66999999993</v>
      </c>
    </row>
    <row r="152" spans="1:18" x14ac:dyDescent="0.3">
      <c r="A152" s="49">
        <f t="shared" si="15"/>
        <v>2011</v>
      </c>
      <c r="B152" s="15" t="s">
        <v>95</v>
      </c>
      <c r="C152" s="51">
        <f>'Month (GWh)'!B150+C151</f>
        <v>4031.6</v>
      </c>
      <c r="D152" s="51">
        <f>'Month (GWh)'!C150+D151</f>
        <v>69001.09</v>
      </c>
      <c r="E152" s="51">
        <f>'Month (GWh)'!D150+E151</f>
        <v>165569.51999999999</v>
      </c>
      <c r="F152" s="51">
        <f>'Month (GWh)'!E150+F151</f>
        <v>37276.730000000003</v>
      </c>
      <c r="G152" s="51">
        <f>'Month (GWh)'!F150+G151</f>
        <v>31347.4</v>
      </c>
      <c r="H152" s="51">
        <f>'Month (GWh)'!G150+H151</f>
        <v>9489.1299999999992</v>
      </c>
      <c r="I152" s="51">
        <f>'Month (GWh)'!H150+I151</f>
        <v>5959.75</v>
      </c>
      <c r="J152" s="51">
        <f>'Month (GWh)'!I150+J151</f>
        <v>249642.54</v>
      </c>
      <c r="K152" s="51">
        <f>'Month (GWh)'!K150+K151</f>
        <v>2686.23</v>
      </c>
      <c r="L152" s="51">
        <f>'Month (GWh)'!Z150+L151</f>
        <v>234077.47</v>
      </c>
      <c r="M152" s="51">
        <f>'Month (GWh)'!AA150+M151</f>
        <v>0</v>
      </c>
      <c r="N152" s="51">
        <f>'Month (GWh)'!AC150+N151</f>
        <v>5903.44</v>
      </c>
      <c r="O152" s="51">
        <f>'Month (GWh)'!AD150+O151</f>
        <v>1575.6100000000001</v>
      </c>
      <c r="P152" s="51">
        <f t="shared" si="14"/>
        <v>30551.479999999981</v>
      </c>
      <c r="Q152" s="51">
        <f>'Month (GWh)'!AF150+Q151</f>
        <v>274794.23</v>
      </c>
      <c r="R152" s="51">
        <f>'Month (GWh)'!AG150+R151</f>
        <v>597469.48</v>
      </c>
    </row>
    <row r="153" spans="1:18" x14ac:dyDescent="0.3">
      <c r="A153" s="54">
        <v>2012</v>
      </c>
      <c r="B153" s="55" t="s">
        <v>84</v>
      </c>
      <c r="C153" s="41">
        <f>'Month (GWh)'!B151</f>
        <v>211.47</v>
      </c>
      <c r="D153" s="41">
        <f>'Month (GWh)'!C151</f>
        <v>9255.58</v>
      </c>
      <c r="E153" s="41">
        <f>'Month (GWh)'!D151</f>
        <v>22804.39</v>
      </c>
      <c r="F153" s="41">
        <f>'Month (GWh)'!E151</f>
        <v>5070.0200000000004</v>
      </c>
      <c r="G153" s="41">
        <f>'Month (GWh)'!F151</f>
        <v>7455.15</v>
      </c>
      <c r="H153" s="41">
        <f>'Month (GWh)'!G151</f>
        <v>967.99</v>
      </c>
      <c r="I153" s="41">
        <f>'Month (GWh)'!H151</f>
        <v>451.8</v>
      </c>
      <c r="J153" s="41">
        <f>'Month (GWh)'!I151</f>
        <v>36749.35</v>
      </c>
      <c r="K153" s="41">
        <f>'Month (GWh)'!K151</f>
        <v>0</v>
      </c>
      <c r="L153" s="41">
        <f>'Month (GWh)'!Z151</f>
        <v>11624.15</v>
      </c>
      <c r="M153" s="41">
        <f>'Month (GWh)'!AA151</f>
        <v>0</v>
      </c>
      <c r="N153" s="41">
        <f>'Month (GWh)'!AC151</f>
        <v>0</v>
      </c>
      <c r="O153" s="41">
        <f>'Month (GWh)'!AD151</f>
        <v>0</v>
      </c>
      <c r="P153" s="41">
        <f t="shared" si="14"/>
        <v>1734.6400000000012</v>
      </c>
      <c r="Q153" s="41">
        <f>'Month (GWh)'!AF151</f>
        <v>13358.79</v>
      </c>
      <c r="R153" s="41">
        <f>'Month (GWh)'!AG151</f>
        <v>59575.19</v>
      </c>
    </row>
    <row r="154" spans="1:18" x14ac:dyDescent="0.3">
      <c r="A154" s="32">
        <f>A153</f>
        <v>2012</v>
      </c>
      <c r="B154" s="15" t="s">
        <v>85</v>
      </c>
      <c r="C154" s="41">
        <f>'Month (GWh)'!B152+C153</f>
        <v>340.9</v>
      </c>
      <c r="D154" s="41">
        <f>'Month (GWh)'!C152+D153</f>
        <v>18531.82</v>
      </c>
      <c r="E154" s="41">
        <f>'Month (GWh)'!D152+E153</f>
        <v>44879.020000000004</v>
      </c>
      <c r="F154" s="41">
        <f>'Month (GWh)'!E152+F153</f>
        <v>9689.52</v>
      </c>
      <c r="G154" s="41">
        <f>'Month (GWh)'!F152+G153</f>
        <v>13758.09</v>
      </c>
      <c r="H154" s="41">
        <f>'Month (GWh)'!G152+H153</f>
        <v>1757.3899999999999</v>
      </c>
      <c r="I154" s="41">
        <f>'Month (GWh)'!H152+I153</f>
        <v>906.62</v>
      </c>
      <c r="J154" s="41">
        <f>'Month (GWh)'!I152+J153</f>
        <v>70990.64</v>
      </c>
      <c r="K154" s="41">
        <f>'Month (GWh)'!K152+K153</f>
        <v>0</v>
      </c>
      <c r="L154" s="41">
        <f>'Month (GWh)'!Z152+L153</f>
        <v>24347.059999999998</v>
      </c>
      <c r="M154" s="41">
        <f>'Month (GWh)'!AA152+M153</f>
        <v>0</v>
      </c>
      <c r="N154" s="41">
        <f>'Month (GWh)'!AC152+N153</f>
        <v>0</v>
      </c>
      <c r="O154" s="41">
        <f>'Month (GWh)'!AD152+O153</f>
        <v>0</v>
      </c>
      <c r="P154" s="41">
        <f t="shared" si="14"/>
        <v>1734.6400000000031</v>
      </c>
      <c r="Q154" s="41">
        <f>'Month (GWh)'!AF152+Q153</f>
        <v>26081.7</v>
      </c>
      <c r="R154" s="41">
        <f>'Month (GWh)'!AG152+R153</f>
        <v>115945.06</v>
      </c>
    </row>
    <row r="155" spans="1:18" x14ac:dyDescent="0.3">
      <c r="A155" s="32">
        <f t="shared" ref="A155:A164" si="16">A154</f>
        <v>2012</v>
      </c>
      <c r="B155" s="15" t="s">
        <v>86</v>
      </c>
      <c r="C155" s="41">
        <f>'Month (GWh)'!B153+C154</f>
        <v>340.9</v>
      </c>
      <c r="D155" s="41">
        <f>'Month (GWh)'!C153+D154</f>
        <v>26970.12</v>
      </c>
      <c r="E155" s="41">
        <f>'Month (GWh)'!D153+E154</f>
        <v>64932.130000000005</v>
      </c>
      <c r="F155" s="41">
        <f>'Month (GWh)'!E153+F154</f>
        <v>14807.98</v>
      </c>
      <c r="G155" s="41">
        <f>'Month (GWh)'!F153+G154</f>
        <v>17009.36</v>
      </c>
      <c r="H155" s="41">
        <f>'Month (GWh)'!G153+H154</f>
        <v>2817.1</v>
      </c>
      <c r="I155" s="41">
        <f>'Month (GWh)'!H153+I154</f>
        <v>1315.15</v>
      </c>
      <c r="J155" s="41">
        <f>'Month (GWh)'!I153+J154</f>
        <v>100881.70999999999</v>
      </c>
      <c r="K155" s="41">
        <f>'Month (GWh)'!K153+K154</f>
        <v>0</v>
      </c>
      <c r="L155" s="41">
        <f>'Month (GWh)'!Z153+L154</f>
        <v>37489.81</v>
      </c>
      <c r="M155" s="41">
        <f>'Month (GWh)'!AA153+M154</f>
        <v>0</v>
      </c>
      <c r="N155" s="41">
        <f>'Month (GWh)'!AC153+N154</f>
        <v>0</v>
      </c>
      <c r="O155" s="41">
        <f>'Month (GWh)'!AD153+O154</f>
        <v>0</v>
      </c>
      <c r="P155" s="41">
        <f t="shared" si="14"/>
        <v>1734.6399999999994</v>
      </c>
      <c r="Q155" s="41">
        <f>'Month (GWh)'!AF153+Q154</f>
        <v>39224.449999999997</v>
      </c>
      <c r="R155" s="41">
        <f>'Month (GWh)'!AG153+R154</f>
        <v>167417.18</v>
      </c>
    </row>
    <row r="156" spans="1:18" x14ac:dyDescent="0.3">
      <c r="A156" s="32">
        <f t="shared" si="16"/>
        <v>2012</v>
      </c>
      <c r="B156" s="15" t="s">
        <v>87</v>
      </c>
      <c r="C156" s="41">
        <f>'Month (GWh)'!B154+C155</f>
        <v>340.9</v>
      </c>
      <c r="D156" s="41">
        <f>'Month (GWh)'!C154+D155</f>
        <v>34419.119999999995</v>
      </c>
      <c r="E156" s="41">
        <f>'Month (GWh)'!D154+E155</f>
        <v>76764.450000000012</v>
      </c>
      <c r="F156" s="41">
        <f>'Month (GWh)'!E154+F155</f>
        <v>19707.379999999997</v>
      </c>
      <c r="G156" s="41">
        <f>'Month (GWh)'!F154+G155</f>
        <v>18757.93</v>
      </c>
      <c r="H156" s="41">
        <f>'Month (GWh)'!G154+H155</f>
        <v>3833.64</v>
      </c>
      <c r="I156" s="41">
        <f>'Month (GWh)'!H154+I155</f>
        <v>1936.6000000000001</v>
      </c>
      <c r="J156" s="41">
        <f>'Month (GWh)'!I154+J155</f>
        <v>120999.98999999999</v>
      </c>
      <c r="K156" s="41">
        <f>'Month (GWh)'!K154+K155</f>
        <v>468.32</v>
      </c>
      <c r="L156" s="41">
        <f>'Month (GWh)'!Z154+L155</f>
        <v>56775.7</v>
      </c>
      <c r="M156" s="41">
        <f>'Month (GWh)'!AA154+M155</f>
        <v>0</v>
      </c>
      <c r="N156" s="41">
        <f>'Month (GWh)'!AC154+N155</f>
        <v>0</v>
      </c>
      <c r="O156" s="41">
        <f>'Month (GWh)'!AD154+O155</f>
        <v>0</v>
      </c>
      <c r="P156" s="41">
        <f t="shared" si="14"/>
        <v>1734.6399999999994</v>
      </c>
      <c r="Q156" s="41">
        <f>'Month (GWh)'!AF154+Q155</f>
        <v>58978.659999999996</v>
      </c>
      <c r="R156" s="41">
        <f>'Month (GWh)'!AG154+R155</f>
        <v>214738.66999999998</v>
      </c>
    </row>
    <row r="157" spans="1:18" x14ac:dyDescent="0.3">
      <c r="A157" s="32">
        <f t="shared" si="16"/>
        <v>2012</v>
      </c>
      <c r="B157" s="15" t="s">
        <v>88</v>
      </c>
      <c r="C157" s="41">
        <f>'Month (GWh)'!B155+C156</f>
        <v>462.42999999999995</v>
      </c>
      <c r="D157" s="41">
        <f>'Month (GWh)'!C155+D156</f>
        <v>39981.119999999995</v>
      </c>
      <c r="E157" s="41">
        <f>'Month (GWh)'!D155+E156</f>
        <v>88656.110000000015</v>
      </c>
      <c r="F157" s="41">
        <f>'Month (GWh)'!E155+F156</f>
        <v>24570.329999999998</v>
      </c>
      <c r="G157" s="41">
        <f>'Month (GWh)'!F155+G156</f>
        <v>21237.86</v>
      </c>
      <c r="H157" s="41">
        <f>'Month (GWh)'!G155+H156</f>
        <v>4808.62</v>
      </c>
      <c r="I157" s="41">
        <f>'Month (GWh)'!H155+I156</f>
        <v>2448.96</v>
      </c>
      <c r="J157" s="41">
        <f>'Month (GWh)'!I155+J156</f>
        <v>141721.87</v>
      </c>
      <c r="K157" s="41">
        <f>'Month (GWh)'!K155+K156</f>
        <v>468.32</v>
      </c>
      <c r="L157" s="41">
        <f>'Month (GWh)'!Z155+L156</f>
        <v>72721.25</v>
      </c>
      <c r="M157" s="41">
        <f>'Month (GWh)'!AA155+M156</f>
        <v>0</v>
      </c>
      <c r="N157" s="41">
        <f>'Month (GWh)'!AC155+N156</f>
        <v>0</v>
      </c>
      <c r="O157" s="41">
        <f>'Month (GWh)'!AD155+O156</f>
        <v>0</v>
      </c>
      <c r="P157" s="41">
        <f t="shared" si="14"/>
        <v>1779.4099999999889</v>
      </c>
      <c r="Q157" s="41">
        <f>'Month (GWh)'!AF155+Q156</f>
        <v>74968.98</v>
      </c>
      <c r="R157" s="41">
        <f>'Month (GWh)'!AG155+R156</f>
        <v>257134.4</v>
      </c>
    </row>
    <row r="158" spans="1:18" x14ac:dyDescent="0.3">
      <c r="A158" s="32">
        <f t="shared" si="16"/>
        <v>2012</v>
      </c>
      <c r="B158" s="15" t="s">
        <v>89</v>
      </c>
      <c r="C158" s="41">
        <f>'Month (GWh)'!B156+C157</f>
        <v>462.42999999999995</v>
      </c>
      <c r="D158" s="41">
        <f>'Month (GWh)'!C156+D157</f>
        <v>44574.579999999994</v>
      </c>
      <c r="E158" s="41">
        <f>'Month (GWh)'!D156+E157</f>
        <v>99402.460000000021</v>
      </c>
      <c r="F158" s="41">
        <f>'Month (GWh)'!E156+F157</f>
        <v>28867.469999999998</v>
      </c>
      <c r="G158" s="41">
        <f>'Month (GWh)'!F156+G157</f>
        <v>22226.49</v>
      </c>
      <c r="H158" s="41">
        <f>'Month (GWh)'!G156+H157</f>
        <v>5667.42</v>
      </c>
      <c r="I158" s="41">
        <f>'Month (GWh)'!H156+I157</f>
        <v>2826.77</v>
      </c>
      <c r="J158" s="41">
        <f>'Month (GWh)'!I156+J157</f>
        <v>158990.6</v>
      </c>
      <c r="K158" s="41">
        <f>'Month (GWh)'!K156+K157</f>
        <v>788.52</v>
      </c>
      <c r="L158" s="41">
        <f>'Month (GWh)'!Z156+L157</f>
        <v>84647.57</v>
      </c>
      <c r="M158" s="41">
        <f>'Month (GWh)'!AA156+M157</f>
        <v>0</v>
      </c>
      <c r="N158" s="41">
        <f>'Month (GWh)'!AC156+N157</f>
        <v>0</v>
      </c>
      <c r="O158" s="41">
        <f>'Month (GWh)'!AD156+O157</f>
        <v>0</v>
      </c>
      <c r="P158" s="41">
        <f t="shared" si="14"/>
        <v>1864.6699999999837</v>
      </c>
      <c r="Q158" s="41">
        <f>'Month (GWh)'!AF156+Q157</f>
        <v>87300.76</v>
      </c>
      <c r="R158" s="41">
        <f>'Month (GWh)'!AG156+R157</f>
        <v>291328.37</v>
      </c>
    </row>
    <row r="159" spans="1:18" x14ac:dyDescent="0.3">
      <c r="A159" s="32">
        <f t="shared" si="16"/>
        <v>2012</v>
      </c>
      <c r="B159" s="15" t="s">
        <v>90</v>
      </c>
      <c r="C159" s="41">
        <f>'Month (GWh)'!B157+C158</f>
        <v>462.42999999999995</v>
      </c>
      <c r="D159" s="41">
        <f>'Month (GWh)'!C157+D158</f>
        <v>49340.239999999991</v>
      </c>
      <c r="E159" s="41">
        <f>'Month (GWh)'!D157+E158</f>
        <v>115297.13000000002</v>
      </c>
      <c r="F159" s="41">
        <f>'Month (GWh)'!E157+F158</f>
        <v>33914.92</v>
      </c>
      <c r="G159" s="41">
        <f>'Month (GWh)'!F157+G158</f>
        <v>23612.530000000002</v>
      </c>
      <c r="H159" s="41">
        <f>'Month (GWh)'!G157+H158</f>
        <v>6626.25</v>
      </c>
      <c r="I159" s="41">
        <f>'Month (GWh)'!H157+I158</f>
        <v>3492.94</v>
      </c>
      <c r="J159" s="41">
        <f>'Month (GWh)'!I157+J158</f>
        <v>182943.75</v>
      </c>
      <c r="K159" s="41">
        <f>'Month (GWh)'!K157+K158</f>
        <v>1311.72</v>
      </c>
      <c r="L159" s="41">
        <f>'Month (GWh)'!Z157+L158</f>
        <v>92062.390000000014</v>
      </c>
      <c r="M159" s="41">
        <f>'Month (GWh)'!AA157+M158</f>
        <v>0</v>
      </c>
      <c r="N159" s="41">
        <f>'Month (GWh)'!AC157+N158</f>
        <v>0</v>
      </c>
      <c r="O159" s="41">
        <f>'Month (GWh)'!AD157+O158</f>
        <v>0</v>
      </c>
      <c r="P159" s="41">
        <f t="shared" si="14"/>
        <v>2196.5799999999872</v>
      </c>
      <c r="Q159" s="41">
        <f>'Month (GWh)'!AF157+Q158</f>
        <v>95570.69</v>
      </c>
      <c r="R159" s="41">
        <f>'Month (GWh)'!AG157+R158</f>
        <v>328317.11</v>
      </c>
    </row>
    <row r="160" spans="1:18" x14ac:dyDescent="0.3">
      <c r="A160" s="32">
        <f t="shared" si="16"/>
        <v>2012</v>
      </c>
      <c r="B160" s="15" t="s">
        <v>91</v>
      </c>
      <c r="C160" s="41">
        <f>'Month (GWh)'!B158+C159</f>
        <v>462.42999999999995</v>
      </c>
      <c r="D160" s="41">
        <f>'Month (GWh)'!C158+D159</f>
        <v>52970.729999999989</v>
      </c>
      <c r="E160" s="41">
        <f>'Month (GWh)'!D158+E159</f>
        <v>121533.46000000002</v>
      </c>
      <c r="F160" s="41">
        <f>'Month (GWh)'!E158+F159</f>
        <v>37402.53</v>
      </c>
      <c r="G160" s="41">
        <f>'Month (GWh)'!F158+G159</f>
        <v>24642.080000000002</v>
      </c>
      <c r="H160" s="41">
        <f>'Month (GWh)'!G158+H159</f>
        <v>7647.89</v>
      </c>
      <c r="I160" s="41">
        <f>'Month (GWh)'!H158+I159</f>
        <v>3983.86</v>
      </c>
      <c r="J160" s="41">
        <f>'Month (GWh)'!I158+J159</f>
        <v>195209.8</v>
      </c>
      <c r="K160" s="41">
        <f>'Month (GWh)'!K158+K159</f>
        <v>1311.72</v>
      </c>
      <c r="L160" s="41">
        <f>'Month (GWh)'!Z158+L159</f>
        <v>111178.09000000001</v>
      </c>
      <c r="M160" s="41">
        <f>'Month (GWh)'!AA158+M159</f>
        <v>0</v>
      </c>
      <c r="N160" s="41">
        <f>'Month (GWh)'!AC158+N159</f>
        <v>0</v>
      </c>
      <c r="O160" s="41">
        <f>'Month (GWh)'!AD158+O159</f>
        <v>0</v>
      </c>
      <c r="P160" s="41">
        <f t="shared" si="14"/>
        <v>2196.5799999999872</v>
      </c>
      <c r="Q160" s="41">
        <f>'Month (GWh)'!AF158+Q159</f>
        <v>114686.39</v>
      </c>
      <c r="R160" s="41">
        <f>'Month (GWh)'!AG158+R159</f>
        <v>363329.35</v>
      </c>
    </row>
    <row r="161" spans="1:18" x14ac:dyDescent="0.3">
      <c r="A161" s="32">
        <f t="shared" si="16"/>
        <v>2012</v>
      </c>
      <c r="B161" s="15" t="s">
        <v>92</v>
      </c>
      <c r="C161" s="41">
        <f>'Month (GWh)'!B159+C160</f>
        <v>528.42999999999995</v>
      </c>
      <c r="D161" s="41">
        <f>'Month (GWh)'!C159+D160</f>
        <v>54891.969999999987</v>
      </c>
      <c r="E161" s="41">
        <f>'Month (GWh)'!D159+E160</f>
        <v>133023.49000000002</v>
      </c>
      <c r="F161" s="41">
        <f>'Month (GWh)'!E159+F160</f>
        <v>40151.589999999997</v>
      </c>
      <c r="G161" s="41">
        <f>'Month (GWh)'!F159+G160</f>
        <v>24647.31</v>
      </c>
      <c r="H161" s="41">
        <f>'Month (GWh)'!G159+H160</f>
        <v>8629.94</v>
      </c>
      <c r="I161" s="41">
        <f>'Month (GWh)'!H159+I160</f>
        <v>4235.07</v>
      </c>
      <c r="J161" s="41">
        <f>'Month (GWh)'!I159+J160</f>
        <v>210687.37</v>
      </c>
      <c r="K161" s="41">
        <f>'Month (GWh)'!K159+K160</f>
        <v>1311.72</v>
      </c>
      <c r="L161" s="41">
        <f>'Month (GWh)'!Z159+L160</f>
        <v>118857.99</v>
      </c>
      <c r="M161" s="41">
        <f>'Month (GWh)'!AA159+M160</f>
        <v>0</v>
      </c>
      <c r="N161" s="41">
        <f>'Month (GWh)'!AC159+N160</f>
        <v>0</v>
      </c>
      <c r="O161" s="41">
        <f>'Month (GWh)'!AD159+O160</f>
        <v>0</v>
      </c>
      <c r="P161" s="41">
        <f t="shared" si="14"/>
        <v>2354.4699999999866</v>
      </c>
      <c r="Q161" s="41">
        <f>'Month (GWh)'!AF159+Q160</f>
        <v>122524.18</v>
      </c>
      <c r="R161" s="41">
        <f>'Month (GWh)'!AG159+R160</f>
        <v>388631.94999999995</v>
      </c>
    </row>
    <row r="162" spans="1:18" x14ac:dyDescent="0.3">
      <c r="A162" s="32">
        <f t="shared" si="16"/>
        <v>2012</v>
      </c>
      <c r="B162" s="15" t="s">
        <v>93</v>
      </c>
      <c r="C162" s="41">
        <f>'Month (GWh)'!B160+C161</f>
        <v>3914.75</v>
      </c>
      <c r="D162" s="41">
        <f>'Month (GWh)'!C160+D161</f>
        <v>60884.299999999988</v>
      </c>
      <c r="E162" s="41">
        <f>'Month (GWh)'!D160+E161</f>
        <v>153110.56000000003</v>
      </c>
      <c r="F162" s="41">
        <f>'Month (GWh)'!E160+F161</f>
        <v>44461.119999999995</v>
      </c>
      <c r="G162" s="41">
        <f>'Month (GWh)'!F160+G161</f>
        <v>29279.230000000003</v>
      </c>
      <c r="H162" s="41">
        <f>'Month (GWh)'!G160+H161</f>
        <v>9501.9700000000012</v>
      </c>
      <c r="I162" s="41">
        <f>'Month (GWh)'!H160+I161</f>
        <v>4756.09</v>
      </c>
      <c r="J162" s="41">
        <f>'Month (GWh)'!I160+J161</f>
        <v>241108.94</v>
      </c>
      <c r="K162" s="41">
        <f>'Month (GWh)'!K160+K161</f>
        <v>1311.72</v>
      </c>
      <c r="L162" s="41">
        <f>'Month (GWh)'!Z160+L161</f>
        <v>123786.08</v>
      </c>
      <c r="M162" s="41">
        <f>'Month (GWh)'!AA160+M161</f>
        <v>0</v>
      </c>
      <c r="N162" s="41">
        <f>'Month (GWh)'!AC160+N161</f>
        <v>0</v>
      </c>
      <c r="O162" s="41">
        <f>'Month (GWh)'!AD160+O161</f>
        <v>0</v>
      </c>
      <c r="P162" s="41">
        <f t="shared" si="14"/>
        <v>2354.4699999999866</v>
      </c>
      <c r="Q162" s="41">
        <f>'Month (GWh)'!AF160+Q161</f>
        <v>127452.26999999999</v>
      </c>
      <c r="R162" s="41">
        <f>'Month (GWh)'!AG160+R161</f>
        <v>433360.26999999996</v>
      </c>
    </row>
    <row r="163" spans="1:18" x14ac:dyDescent="0.3">
      <c r="A163" s="32">
        <f t="shared" si="16"/>
        <v>2012</v>
      </c>
      <c r="B163" s="15" t="s">
        <v>94</v>
      </c>
      <c r="C163" s="41">
        <f>'Month (GWh)'!B161+C162</f>
        <v>9725.4399999999987</v>
      </c>
      <c r="D163" s="41">
        <f>'Month (GWh)'!C161+D162</f>
        <v>68381.469999999987</v>
      </c>
      <c r="E163" s="41">
        <f>'Month (GWh)'!D161+E162</f>
        <v>175363.50000000003</v>
      </c>
      <c r="F163" s="41">
        <f>'Month (GWh)'!E161+F162</f>
        <v>47748.6</v>
      </c>
      <c r="G163" s="41">
        <f>'Month (GWh)'!F161+G162</f>
        <v>34810.47</v>
      </c>
      <c r="H163" s="41">
        <f>'Month (GWh)'!G161+H162</f>
        <v>10497.6</v>
      </c>
      <c r="I163" s="41">
        <f>'Month (GWh)'!H161+I162</f>
        <v>5231.8900000000003</v>
      </c>
      <c r="J163" s="41">
        <f>'Month (GWh)'!I161+J162</f>
        <v>273652.03999999998</v>
      </c>
      <c r="K163" s="41">
        <f>'Month (GWh)'!K161+K162</f>
        <v>1311.72</v>
      </c>
      <c r="L163" s="41">
        <f>'Month (GWh)'!Z161+L162</f>
        <v>133046.86000000002</v>
      </c>
      <c r="M163" s="41">
        <f>'Month (GWh)'!AA161+M162</f>
        <v>0</v>
      </c>
      <c r="N163" s="41">
        <f>'Month (GWh)'!AC161+N162</f>
        <v>0</v>
      </c>
      <c r="O163" s="41">
        <f>'Month (GWh)'!AD161+O162</f>
        <v>0</v>
      </c>
      <c r="P163" s="41">
        <f t="shared" si="14"/>
        <v>2354.4699999999721</v>
      </c>
      <c r="Q163" s="41">
        <f>'Month (GWh)'!AF161+Q162</f>
        <v>136713.04999999999</v>
      </c>
      <c r="R163" s="41">
        <f>'Month (GWh)'!AG161+R162</f>
        <v>488472.00999999995</v>
      </c>
    </row>
    <row r="164" spans="1:18" x14ac:dyDescent="0.3">
      <c r="A164" s="49">
        <f t="shared" si="16"/>
        <v>2012</v>
      </c>
      <c r="B164" s="15" t="s">
        <v>95</v>
      </c>
      <c r="C164" s="51">
        <f>'Month (GWh)'!B162+C163</f>
        <v>14263.619999999999</v>
      </c>
      <c r="D164" s="51">
        <f>'Month (GWh)'!C162+D163</f>
        <v>78258.469999999987</v>
      </c>
      <c r="E164" s="51">
        <f>'Month (GWh)'!D162+E163</f>
        <v>197983.50000000003</v>
      </c>
      <c r="F164" s="51">
        <f>'Month (GWh)'!E162+F163</f>
        <v>53499.32</v>
      </c>
      <c r="G164" s="51">
        <f>'Month (GWh)'!F162+G163</f>
        <v>43102.990000000005</v>
      </c>
      <c r="H164" s="51">
        <f>'Month (GWh)'!G162+H163</f>
        <v>11480.07</v>
      </c>
      <c r="I164" s="51">
        <f>'Month (GWh)'!H162+I163</f>
        <v>5670.3600000000006</v>
      </c>
      <c r="J164" s="51">
        <f>'Month (GWh)'!I162+J163</f>
        <v>311736.21999999997</v>
      </c>
      <c r="K164" s="51">
        <f>'Month (GWh)'!K162+K163</f>
        <v>1311.72</v>
      </c>
      <c r="L164" s="51">
        <f>'Month (GWh)'!Z162+L163</f>
        <v>146431.49000000002</v>
      </c>
      <c r="M164" s="51">
        <f>'Month (GWh)'!AA162+M163</f>
        <v>0</v>
      </c>
      <c r="N164" s="51">
        <f>'Month (GWh)'!AC162+N163</f>
        <v>0</v>
      </c>
      <c r="O164" s="51">
        <f>'Month (GWh)'!AD162+O163</f>
        <v>0</v>
      </c>
      <c r="P164" s="51">
        <f t="shared" si="14"/>
        <v>2354.4699999999721</v>
      </c>
      <c r="Q164" s="51">
        <f>'Month (GWh)'!AF162+Q163</f>
        <v>150097.68</v>
      </c>
      <c r="R164" s="51">
        <f>'Month (GWh)'!AG162+R163</f>
        <v>554356</v>
      </c>
    </row>
    <row r="165" spans="1:18" x14ac:dyDescent="0.3">
      <c r="A165" s="54">
        <v>2013</v>
      </c>
      <c r="B165" s="55" t="s">
        <v>84</v>
      </c>
      <c r="C165" s="41">
        <f>'Month (GWh)'!B163</f>
        <v>4475.76</v>
      </c>
      <c r="D165" s="41">
        <f>'Month (GWh)'!C163</f>
        <v>10394.49</v>
      </c>
      <c r="E165" s="41">
        <f>'Month (GWh)'!D163</f>
        <v>22710.93</v>
      </c>
      <c r="F165" s="41">
        <f>'Month (GWh)'!E163</f>
        <v>5693.21</v>
      </c>
      <c r="G165" s="41">
        <f>'Month (GWh)'!F163</f>
        <v>8340.4599999999991</v>
      </c>
      <c r="H165" s="41">
        <f>'Month (GWh)'!G163</f>
        <v>974.27</v>
      </c>
      <c r="I165" s="41">
        <f>'Month (GWh)'!H163</f>
        <v>398.08</v>
      </c>
      <c r="J165" s="41">
        <f>'Month (GWh)'!I163</f>
        <v>38116.949999999997</v>
      </c>
      <c r="K165" s="41">
        <f>'Month (GWh)'!K163</f>
        <v>0</v>
      </c>
      <c r="L165" s="41">
        <f>'Month (GWh)'!Z163</f>
        <v>7147.21</v>
      </c>
      <c r="M165" s="41">
        <f>'Month (GWh)'!AA163</f>
        <v>0</v>
      </c>
      <c r="N165" s="41">
        <f>'Month (GWh)'!AC163</f>
        <v>0</v>
      </c>
      <c r="O165" s="41">
        <f>'Month (GWh)'!AD163</f>
        <v>0</v>
      </c>
      <c r="P165" s="41">
        <f t="shared" si="14"/>
        <v>0</v>
      </c>
      <c r="Q165" s="41">
        <f>'Month (GWh)'!AF163</f>
        <v>7147.21</v>
      </c>
      <c r="R165" s="41">
        <f>'Month (GWh)'!AG163</f>
        <v>60134.41</v>
      </c>
    </row>
    <row r="166" spans="1:18" x14ac:dyDescent="0.3">
      <c r="A166" s="32">
        <f>A165</f>
        <v>2013</v>
      </c>
      <c r="B166" s="15" t="s">
        <v>85</v>
      </c>
      <c r="C166" s="41">
        <f>'Month (GWh)'!B164+C165</f>
        <v>9930.49</v>
      </c>
      <c r="D166" s="41">
        <f>'Month (GWh)'!C164+D165</f>
        <v>20463.43</v>
      </c>
      <c r="E166" s="41">
        <f>'Month (GWh)'!D164+E165</f>
        <v>43493.25</v>
      </c>
      <c r="F166" s="41">
        <f>'Month (GWh)'!E164+F165</f>
        <v>10993.27</v>
      </c>
      <c r="G166" s="41">
        <f>'Month (GWh)'!F164+G165</f>
        <v>14963.05</v>
      </c>
      <c r="H166" s="41">
        <f>'Month (GWh)'!G164+H165</f>
        <v>1804.24</v>
      </c>
      <c r="I166" s="41">
        <f>'Month (GWh)'!H164+I165</f>
        <v>638.5</v>
      </c>
      <c r="J166" s="41">
        <f>'Month (GWh)'!I164+J165</f>
        <v>71892.31</v>
      </c>
      <c r="K166" s="41">
        <f>'Month (GWh)'!K164+K165</f>
        <v>546.27</v>
      </c>
      <c r="L166" s="41">
        <f>'Month (GWh)'!Z164+L165</f>
        <v>11169.130000000001</v>
      </c>
      <c r="M166" s="41">
        <f>'Month (GWh)'!AA164+M165</f>
        <v>0</v>
      </c>
      <c r="N166" s="41">
        <f>'Month (GWh)'!AC164+N165</f>
        <v>0</v>
      </c>
      <c r="O166" s="41">
        <f>'Month (GWh)'!AD164+O165</f>
        <v>0</v>
      </c>
      <c r="P166" s="41">
        <f t="shared" si="14"/>
        <v>209.08999999999833</v>
      </c>
      <c r="Q166" s="41">
        <f>'Month (GWh)'!AF164+Q165</f>
        <v>11924.49</v>
      </c>
      <c r="R166" s="41">
        <f>'Month (GWh)'!AG164+R165</f>
        <v>114210.73000000001</v>
      </c>
    </row>
    <row r="167" spans="1:18" x14ac:dyDescent="0.3">
      <c r="A167" s="32">
        <f t="shared" ref="A167:A176" si="17">A166</f>
        <v>2013</v>
      </c>
      <c r="B167" s="15" t="s">
        <v>86</v>
      </c>
      <c r="C167" s="41">
        <f>'Month (GWh)'!B165+C166</f>
        <v>27914.940000000002</v>
      </c>
      <c r="D167" s="41">
        <f>'Month (GWh)'!C165+D166</f>
        <v>30713.39</v>
      </c>
      <c r="E167" s="41">
        <f>'Month (GWh)'!D165+E166</f>
        <v>65456.07</v>
      </c>
      <c r="F167" s="41">
        <f>'Month (GWh)'!E165+F166</f>
        <v>16264.560000000001</v>
      </c>
      <c r="G167" s="41">
        <f>'Month (GWh)'!F165+G166</f>
        <v>23103.599999999999</v>
      </c>
      <c r="H167" s="41">
        <f>'Month (GWh)'!G165+H166</f>
        <v>2802.85</v>
      </c>
      <c r="I167" s="41">
        <f>'Month (GWh)'!H165+I166</f>
        <v>931.96</v>
      </c>
      <c r="J167" s="41">
        <f>'Month (GWh)'!I165+J166</f>
        <v>108559.04999999999</v>
      </c>
      <c r="K167" s="41">
        <f>'Month (GWh)'!K165+K166</f>
        <v>1818.36</v>
      </c>
      <c r="L167" s="41">
        <f>'Month (GWh)'!Z165+L166</f>
        <v>13652.890000000001</v>
      </c>
      <c r="M167" s="41">
        <f>'Month (GWh)'!AA165+M166</f>
        <v>0</v>
      </c>
      <c r="N167" s="41">
        <f>'Month (GWh)'!AC165+N166</f>
        <v>0</v>
      </c>
      <c r="O167" s="41">
        <f>'Month (GWh)'!AD165+O166</f>
        <v>0</v>
      </c>
      <c r="P167" s="41">
        <f t="shared" si="14"/>
        <v>754.89999999999782</v>
      </c>
      <c r="Q167" s="41">
        <f>'Month (GWh)'!AF165+Q166</f>
        <v>16226.15</v>
      </c>
      <c r="R167" s="41">
        <f>'Month (GWh)'!AG165+R166</f>
        <v>183413.54</v>
      </c>
    </row>
    <row r="168" spans="1:18" x14ac:dyDescent="0.3">
      <c r="A168" s="32">
        <f t="shared" si="17"/>
        <v>2013</v>
      </c>
      <c r="B168" s="15" t="s">
        <v>87</v>
      </c>
      <c r="C168" s="41">
        <f>'Month (GWh)'!B166+C167</f>
        <v>29472.120000000003</v>
      </c>
      <c r="D168" s="41">
        <f>'Month (GWh)'!C166+D167</f>
        <v>37800.479999999996</v>
      </c>
      <c r="E168" s="41">
        <f>'Month (GWh)'!D166+E167</f>
        <v>84548.040000000008</v>
      </c>
      <c r="F168" s="41">
        <f>'Month (GWh)'!E166+F167</f>
        <v>22313.040000000001</v>
      </c>
      <c r="G168" s="41">
        <f>'Month (GWh)'!F166+G167</f>
        <v>28643.85</v>
      </c>
      <c r="H168" s="41">
        <f>'Month (GWh)'!G166+H167</f>
        <v>3723.8199999999997</v>
      </c>
      <c r="I168" s="41">
        <f>'Month (GWh)'!H166+I167</f>
        <v>1185.51</v>
      </c>
      <c r="J168" s="41">
        <f>'Month (GWh)'!I166+J167</f>
        <v>140414.26999999999</v>
      </c>
      <c r="K168" s="41">
        <f>'Month (GWh)'!K166+K167</f>
        <v>1926.9699999999998</v>
      </c>
      <c r="L168" s="41">
        <f>'Month (GWh)'!Z166+L167</f>
        <v>26274.79</v>
      </c>
      <c r="M168" s="41">
        <f>'Month (GWh)'!AA166+M167</f>
        <v>0</v>
      </c>
      <c r="N168" s="41">
        <f>'Month (GWh)'!AC166+N167</f>
        <v>27.41</v>
      </c>
      <c r="O168" s="41">
        <f>'Month (GWh)'!AD166+O167</f>
        <v>0</v>
      </c>
      <c r="P168" s="41">
        <f t="shared" si="14"/>
        <v>754.89999999999782</v>
      </c>
      <c r="Q168" s="41">
        <f>'Month (GWh)'!AF166+Q167</f>
        <v>28984.07</v>
      </c>
      <c r="R168" s="41">
        <f>'Month (GWh)'!AG166+R167</f>
        <v>236670.95</v>
      </c>
    </row>
    <row r="169" spans="1:18" x14ac:dyDescent="0.3">
      <c r="A169" s="32">
        <f t="shared" si="17"/>
        <v>2013</v>
      </c>
      <c r="B169" s="15" t="s">
        <v>88</v>
      </c>
      <c r="C169" s="41">
        <f>'Month (GWh)'!B167+C168</f>
        <v>29493.550000000003</v>
      </c>
      <c r="D169" s="41">
        <f>'Month (GWh)'!C167+D168</f>
        <v>43698.52</v>
      </c>
      <c r="E169" s="41">
        <f>'Month (GWh)'!D167+E168</f>
        <v>93956.700000000012</v>
      </c>
      <c r="F169" s="41">
        <f>'Month (GWh)'!E167+F168</f>
        <v>28203.279999999999</v>
      </c>
      <c r="G169" s="41">
        <f>'Month (GWh)'!F167+G168</f>
        <v>30139.21</v>
      </c>
      <c r="H169" s="41">
        <f>'Month (GWh)'!G167+H168</f>
        <v>4644.7999999999993</v>
      </c>
      <c r="I169" s="41">
        <f>'Month (GWh)'!H167+I168</f>
        <v>1407.84</v>
      </c>
      <c r="J169" s="41">
        <f>'Month (GWh)'!I167+J168</f>
        <v>158351.84</v>
      </c>
      <c r="K169" s="41">
        <f>'Month (GWh)'!K167+K168</f>
        <v>2395.1099999999997</v>
      </c>
      <c r="L169" s="41">
        <f>'Month (GWh)'!Z167+L168</f>
        <v>41628.949999999997</v>
      </c>
      <c r="M169" s="41">
        <f>'Month (GWh)'!AA167+M168</f>
        <v>0</v>
      </c>
      <c r="N169" s="41">
        <f>'Month (GWh)'!AC167+N168</f>
        <v>106.58</v>
      </c>
      <c r="O169" s="41">
        <f>'Month (GWh)'!AD167+O168</f>
        <v>0</v>
      </c>
      <c r="P169" s="41">
        <f t="shared" si="14"/>
        <v>754.90000000000146</v>
      </c>
      <c r="Q169" s="41">
        <f>'Month (GWh)'!AF167+Q168</f>
        <v>44885.54</v>
      </c>
      <c r="R169" s="41">
        <f>'Month (GWh)'!AG167+R168</f>
        <v>276429.47000000003</v>
      </c>
    </row>
    <row r="170" spans="1:18" x14ac:dyDescent="0.3">
      <c r="A170" s="32">
        <f t="shared" si="17"/>
        <v>2013</v>
      </c>
      <c r="B170" s="15" t="s">
        <v>89</v>
      </c>
      <c r="C170" s="41">
        <f>'Month (GWh)'!B168+C169</f>
        <v>29493.550000000003</v>
      </c>
      <c r="D170" s="41">
        <f>'Month (GWh)'!C168+D169</f>
        <v>46615.519999999997</v>
      </c>
      <c r="E170" s="41">
        <f>'Month (GWh)'!D168+E169</f>
        <v>104037.97000000002</v>
      </c>
      <c r="F170" s="41">
        <f>'Month (GWh)'!E168+F169</f>
        <v>34110.53</v>
      </c>
      <c r="G170" s="41">
        <f>'Month (GWh)'!F168+G169</f>
        <v>32645.42</v>
      </c>
      <c r="H170" s="41">
        <f>'Month (GWh)'!G168+H169</f>
        <v>5579.7899999999991</v>
      </c>
      <c r="I170" s="41">
        <f>'Month (GWh)'!H168+I169</f>
        <v>1584.5</v>
      </c>
      <c r="J170" s="41">
        <f>'Month (GWh)'!I168+J169</f>
        <v>177958.22</v>
      </c>
      <c r="K170" s="41">
        <f>'Month (GWh)'!K168+K169</f>
        <v>3023.0199999999995</v>
      </c>
      <c r="L170" s="41">
        <f>'Month (GWh)'!Z168+L169</f>
        <v>56474.46</v>
      </c>
      <c r="M170" s="41">
        <f>'Month (GWh)'!AA168+M169</f>
        <v>0</v>
      </c>
      <c r="N170" s="41">
        <f>'Month (GWh)'!AC168+N169</f>
        <v>169.51</v>
      </c>
      <c r="O170" s="41">
        <f>'Month (GWh)'!AD168+O169</f>
        <v>0</v>
      </c>
      <c r="P170" s="41">
        <f t="shared" si="14"/>
        <v>754.90000000000146</v>
      </c>
      <c r="Q170" s="41">
        <f>'Month (GWh)'!AF168+Q169</f>
        <v>60421.89</v>
      </c>
      <c r="R170" s="41">
        <f>'Month (GWh)'!AG168+R169</f>
        <v>314489.19000000006</v>
      </c>
    </row>
    <row r="171" spans="1:18" x14ac:dyDescent="0.3">
      <c r="A171" s="32">
        <f t="shared" si="17"/>
        <v>2013</v>
      </c>
      <c r="B171" s="15" t="s">
        <v>90</v>
      </c>
      <c r="C171" s="41">
        <f>'Month (GWh)'!B169+C170</f>
        <v>29493.550000000003</v>
      </c>
      <c r="D171" s="41">
        <f>'Month (GWh)'!C169+D170</f>
        <v>50540.31</v>
      </c>
      <c r="E171" s="41">
        <f>'Month (GWh)'!D169+E170</f>
        <v>112357.08000000002</v>
      </c>
      <c r="F171" s="41">
        <f>'Month (GWh)'!E169+F170</f>
        <v>40307.82</v>
      </c>
      <c r="G171" s="41">
        <f>'Month (GWh)'!F169+G170</f>
        <v>34016.239999999998</v>
      </c>
      <c r="H171" s="41">
        <f>'Month (GWh)'!G169+H170</f>
        <v>6469.6599999999989</v>
      </c>
      <c r="I171" s="41">
        <f>'Month (GWh)'!H169+I170</f>
        <v>1705.75</v>
      </c>
      <c r="J171" s="41">
        <f>'Month (GWh)'!I169+J170</f>
        <v>194856.57</v>
      </c>
      <c r="K171" s="41">
        <f>'Month (GWh)'!K169+K170</f>
        <v>3361.2299999999996</v>
      </c>
      <c r="L171" s="41">
        <f>'Month (GWh)'!Z169+L170</f>
        <v>64190.49</v>
      </c>
      <c r="M171" s="41">
        <f>'Month (GWh)'!AA169+M170</f>
        <v>0</v>
      </c>
      <c r="N171" s="41">
        <f>'Month (GWh)'!AC169+N170</f>
        <v>169.51</v>
      </c>
      <c r="O171" s="41">
        <f>'Month (GWh)'!AD169+O170</f>
        <v>0</v>
      </c>
      <c r="P171" s="41">
        <f t="shared" si="14"/>
        <v>754.90000000000873</v>
      </c>
      <c r="Q171" s="41">
        <f>'Month (GWh)'!AF169+Q170</f>
        <v>68476.13</v>
      </c>
      <c r="R171" s="41">
        <f>'Month (GWh)'!AG169+R170</f>
        <v>343366.56000000006</v>
      </c>
    </row>
    <row r="172" spans="1:18" x14ac:dyDescent="0.3">
      <c r="A172" s="32">
        <f t="shared" si="17"/>
        <v>2013</v>
      </c>
      <c r="B172" s="15" t="s">
        <v>91</v>
      </c>
      <c r="C172" s="41">
        <f>'Month (GWh)'!B170+C171</f>
        <v>29724.840000000004</v>
      </c>
      <c r="D172" s="41">
        <f>'Month (GWh)'!C170+D171</f>
        <v>53962.25</v>
      </c>
      <c r="E172" s="41">
        <f>'Month (GWh)'!D170+E171</f>
        <v>118057.14000000001</v>
      </c>
      <c r="F172" s="41">
        <f>'Month (GWh)'!E170+F171</f>
        <v>45902.02</v>
      </c>
      <c r="G172" s="41">
        <f>'Month (GWh)'!F170+G171</f>
        <v>36037.61</v>
      </c>
      <c r="H172" s="41">
        <f>'Month (GWh)'!G170+H171</f>
        <v>7015.9199999999992</v>
      </c>
      <c r="I172" s="41">
        <f>'Month (GWh)'!H170+I171</f>
        <v>1705.86</v>
      </c>
      <c r="J172" s="41">
        <f>'Month (GWh)'!I170+J171</f>
        <v>208718.57</v>
      </c>
      <c r="K172" s="41">
        <f>'Month (GWh)'!K170+K171</f>
        <v>4294.1099999999997</v>
      </c>
      <c r="L172" s="41">
        <f>'Month (GWh)'!Z170+L171</f>
        <v>69627.849999999991</v>
      </c>
      <c r="M172" s="41">
        <f>'Month (GWh)'!AA170+M171</f>
        <v>0</v>
      </c>
      <c r="N172" s="41">
        <f>'Month (GWh)'!AC170+N171</f>
        <v>213.16</v>
      </c>
      <c r="O172" s="41">
        <f>'Month (GWh)'!AD170+O171</f>
        <v>0</v>
      </c>
      <c r="P172" s="41">
        <f t="shared" si="14"/>
        <v>850.86000000001513</v>
      </c>
      <c r="Q172" s="41">
        <f>'Month (GWh)'!AF170+Q171</f>
        <v>74985.98000000001</v>
      </c>
      <c r="R172" s="41">
        <f>'Month (GWh)'!AG170+R171</f>
        <v>367391.64000000007</v>
      </c>
    </row>
    <row r="173" spans="1:18" x14ac:dyDescent="0.3">
      <c r="A173" s="32">
        <f t="shared" si="17"/>
        <v>2013</v>
      </c>
      <c r="B173" s="15" t="s">
        <v>92</v>
      </c>
      <c r="C173" s="41">
        <f>'Month (GWh)'!B171+C172</f>
        <v>29768.950000000004</v>
      </c>
      <c r="D173" s="41">
        <f>'Month (GWh)'!C171+D172</f>
        <v>57128.88</v>
      </c>
      <c r="E173" s="41">
        <f>'Month (GWh)'!D171+E172</f>
        <v>127344.72000000002</v>
      </c>
      <c r="F173" s="41">
        <f>'Month (GWh)'!E171+F172</f>
        <v>52203.929999999993</v>
      </c>
      <c r="G173" s="41">
        <f>'Month (GWh)'!F171+G172</f>
        <v>37088.9</v>
      </c>
      <c r="H173" s="41">
        <f>'Month (GWh)'!G171+H172</f>
        <v>7838.8599999999988</v>
      </c>
      <c r="I173" s="41">
        <f>'Month (GWh)'!H171+I172</f>
        <v>1884.01</v>
      </c>
      <c r="J173" s="41">
        <f>'Month (GWh)'!I171+J172</f>
        <v>226360.44</v>
      </c>
      <c r="K173" s="41">
        <f>'Month (GWh)'!K171+K172</f>
        <v>4491.7</v>
      </c>
      <c r="L173" s="41">
        <f>'Month (GWh)'!Z171+L172</f>
        <v>73514.289999999994</v>
      </c>
      <c r="M173" s="41">
        <f>'Month (GWh)'!AA171+M172</f>
        <v>0</v>
      </c>
      <c r="N173" s="41">
        <f>'Month (GWh)'!AC171+N172</f>
        <v>213.16</v>
      </c>
      <c r="O173" s="41">
        <f>'Month (GWh)'!AD171+O172</f>
        <v>0</v>
      </c>
      <c r="P173" s="41">
        <f t="shared" si="14"/>
        <v>1630.3400000000111</v>
      </c>
      <c r="Q173" s="41">
        <f>'Month (GWh)'!AF171+Q172</f>
        <v>79849.490000000005</v>
      </c>
      <c r="R173" s="41">
        <f>'Month (GWh)'!AG171+R172</f>
        <v>393107.75000000006</v>
      </c>
    </row>
    <row r="174" spans="1:18" x14ac:dyDescent="0.3">
      <c r="A174" s="32">
        <f t="shared" si="17"/>
        <v>2013</v>
      </c>
      <c r="B174" s="15" t="s">
        <v>93</v>
      </c>
      <c r="C174" s="41">
        <f>'Month (GWh)'!B172+C173</f>
        <v>29853.020000000004</v>
      </c>
      <c r="D174" s="41">
        <f>'Month (GWh)'!C172+D173</f>
        <v>61458.909999999996</v>
      </c>
      <c r="E174" s="41">
        <f>'Month (GWh)'!D172+E173</f>
        <v>142868.59000000003</v>
      </c>
      <c r="F174" s="41">
        <f>'Month (GWh)'!E172+F173</f>
        <v>57951.359999999993</v>
      </c>
      <c r="G174" s="41">
        <f>'Month (GWh)'!F172+G173</f>
        <v>38481.11</v>
      </c>
      <c r="H174" s="41">
        <f>'Month (GWh)'!G172+H173</f>
        <v>8776.1299999999992</v>
      </c>
      <c r="I174" s="41">
        <f>'Month (GWh)'!H172+I173</f>
        <v>2146.7399999999998</v>
      </c>
      <c r="J174" s="41">
        <f>'Month (GWh)'!I172+J173</f>
        <v>250223.95</v>
      </c>
      <c r="K174" s="41">
        <f>'Month (GWh)'!K172+K173</f>
        <v>4491.7</v>
      </c>
      <c r="L174" s="41">
        <f>'Month (GWh)'!Z172+L173</f>
        <v>80446.47</v>
      </c>
      <c r="M174" s="41">
        <f>'Month (GWh)'!AA172+M173</f>
        <v>0</v>
      </c>
      <c r="N174" s="41">
        <f>'Month (GWh)'!AC172+N173</f>
        <v>452.77</v>
      </c>
      <c r="O174" s="41">
        <f>'Month (GWh)'!AD172+O173</f>
        <v>0</v>
      </c>
      <c r="P174" s="41">
        <f t="shared" si="14"/>
        <v>1823.0299999999988</v>
      </c>
      <c r="Q174" s="41">
        <f>'Month (GWh)'!AF172+Q173</f>
        <v>87213.97</v>
      </c>
      <c r="R174" s="41">
        <f>'Month (GWh)'!AG172+R173</f>
        <v>428749.85000000003</v>
      </c>
    </row>
    <row r="175" spans="1:18" x14ac:dyDescent="0.3">
      <c r="A175" s="32">
        <f t="shared" si="17"/>
        <v>2013</v>
      </c>
      <c r="B175" s="15" t="s">
        <v>94</v>
      </c>
      <c r="C175" s="41">
        <f>'Month (GWh)'!B173+C174</f>
        <v>32656.130000000005</v>
      </c>
      <c r="D175" s="41">
        <f>'Month (GWh)'!C173+D174</f>
        <v>71166.39</v>
      </c>
      <c r="E175" s="41">
        <f>'Month (GWh)'!D173+E174</f>
        <v>162637.21000000002</v>
      </c>
      <c r="F175" s="41">
        <f>'Month (GWh)'!E173+F174</f>
        <v>64247.979999999996</v>
      </c>
      <c r="G175" s="41">
        <f>'Month (GWh)'!F173+G174</f>
        <v>43277.08</v>
      </c>
      <c r="H175" s="41">
        <f>'Month (GWh)'!G173+H174</f>
        <v>9675.0199999999986</v>
      </c>
      <c r="I175" s="41">
        <f>'Month (GWh)'!H173+I174</f>
        <v>2250.2399999999998</v>
      </c>
      <c r="J175" s="41">
        <f>'Month (GWh)'!I173+J174</f>
        <v>282087.56</v>
      </c>
      <c r="K175" s="41">
        <f>'Month (GWh)'!K173+K174</f>
        <v>4491.7</v>
      </c>
      <c r="L175" s="41">
        <f>'Month (GWh)'!Z173+L174</f>
        <v>91185.44</v>
      </c>
      <c r="M175" s="41">
        <f>'Month (GWh)'!AA173+M174</f>
        <v>0</v>
      </c>
      <c r="N175" s="41">
        <f>'Month (GWh)'!AC173+N174</f>
        <v>1101.5</v>
      </c>
      <c r="O175" s="41">
        <f>'Month (GWh)'!AD173+O174</f>
        <v>0</v>
      </c>
      <c r="P175" s="41">
        <f t="shared" si="14"/>
        <v>1823.0299999999988</v>
      </c>
      <c r="Q175" s="41">
        <f>'Month (GWh)'!AF173+Q174</f>
        <v>98601.67</v>
      </c>
      <c r="R175" s="41">
        <f>'Month (GWh)'!AG173+R174</f>
        <v>484511.75000000006</v>
      </c>
    </row>
    <row r="176" spans="1:18" x14ac:dyDescent="0.3">
      <c r="A176" s="49">
        <f t="shared" si="17"/>
        <v>2013</v>
      </c>
      <c r="B176" s="15" t="s">
        <v>95</v>
      </c>
      <c r="C176" s="51">
        <f>'Month (GWh)'!B174+C175</f>
        <v>35366.850000000006</v>
      </c>
      <c r="D176" s="51">
        <f>'Month (GWh)'!C174+D175</f>
        <v>81519.41</v>
      </c>
      <c r="E176" s="51">
        <f>'Month (GWh)'!D174+E175</f>
        <v>185294.25000000003</v>
      </c>
      <c r="F176" s="51">
        <f>'Month (GWh)'!E174+F175</f>
        <v>70756.2</v>
      </c>
      <c r="G176" s="51">
        <f>'Month (GWh)'!F174+G175</f>
        <v>49465.32</v>
      </c>
      <c r="H176" s="51">
        <f>'Month (GWh)'!G174+H175</f>
        <v>10629.249999999998</v>
      </c>
      <c r="I176" s="51">
        <f>'Month (GWh)'!H174+I175</f>
        <v>2488.52</v>
      </c>
      <c r="J176" s="51">
        <f>'Month (GWh)'!I174+J175</f>
        <v>318633.57</v>
      </c>
      <c r="K176" s="51">
        <f>'Month (GWh)'!K174+K175</f>
        <v>4491.7</v>
      </c>
      <c r="L176" s="51">
        <f>'Month (GWh)'!Z174+L175</f>
        <v>95204.1</v>
      </c>
      <c r="M176" s="51">
        <f>'Month (GWh)'!AA174+M175</f>
        <v>0</v>
      </c>
      <c r="N176" s="51">
        <f>'Month (GWh)'!AC174+N175</f>
        <v>1101.5</v>
      </c>
      <c r="O176" s="51">
        <f>'Month (GWh)'!AD174+O175</f>
        <v>0</v>
      </c>
      <c r="P176" s="51">
        <f t="shared" si="14"/>
        <v>1823.0299999999988</v>
      </c>
      <c r="Q176" s="51">
        <f>'Month (GWh)'!AF174+Q175</f>
        <v>102620.33</v>
      </c>
      <c r="R176" s="51">
        <f>'Month (GWh)'!AG174+R175</f>
        <v>538140.16000000003</v>
      </c>
    </row>
    <row r="177" spans="1:18" x14ac:dyDescent="0.3">
      <c r="A177" s="54">
        <v>2014</v>
      </c>
      <c r="B177" s="55" t="s">
        <v>84</v>
      </c>
      <c r="C177" s="41">
        <f>'Month (GWh)'!B175</f>
        <v>2085.9699999999998</v>
      </c>
      <c r="D177" s="41">
        <f>'Month (GWh)'!C175</f>
        <v>11734.06</v>
      </c>
      <c r="E177" s="41">
        <f>'Month (GWh)'!D175</f>
        <v>23845.43</v>
      </c>
      <c r="F177" s="41">
        <f>'Month (GWh)'!E175</f>
        <v>5970.24</v>
      </c>
      <c r="G177" s="41">
        <f>'Month (GWh)'!F175</f>
        <v>4304.96</v>
      </c>
      <c r="H177" s="41">
        <f>'Month (GWh)'!G175</f>
        <v>736.73</v>
      </c>
      <c r="I177" s="41">
        <f>'Month (GWh)'!H175</f>
        <v>236.48</v>
      </c>
      <c r="J177" s="41">
        <f>'Month (GWh)'!I175</f>
        <v>35093.839999999997</v>
      </c>
      <c r="K177" s="41">
        <f>'Month (GWh)'!K175</f>
        <v>1332.61</v>
      </c>
      <c r="L177" s="41">
        <f>'Month (GWh)'!Z175</f>
        <v>2232.9299999999998</v>
      </c>
      <c r="M177" s="41">
        <f>'Month (GWh)'!AA175</f>
        <v>0</v>
      </c>
      <c r="N177" s="41">
        <f>'Month (GWh)'!AC175</f>
        <v>0</v>
      </c>
      <c r="O177" s="41">
        <f>'Month (GWh)'!AD175</f>
        <v>0</v>
      </c>
      <c r="P177" s="41">
        <f t="shared" si="14"/>
        <v>-9.9999999997635314E-3</v>
      </c>
      <c r="Q177" s="41">
        <f>'Month (GWh)'!AF175</f>
        <v>3565.53</v>
      </c>
      <c r="R177" s="41">
        <f>'Month (GWh)'!AG175</f>
        <v>52479.39</v>
      </c>
    </row>
    <row r="178" spans="1:18" x14ac:dyDescent="0.3">
      <c r="A178" s="32">
        <f>A177</f>
        <v>2014</v>
      </c>
      <c r="B178" s="15" t="s">
        <v>85</v>
      </c>
      <c r="C178" s="41">
        <f>'Month (GWh)'!B176+C177</f>
        <v>2458.8399999999997</v>
      </c>
      <c r="D178" s="41">
        <f>'Month (GWh)'!C176+D177</f>
        <v>21406.58</v>
      </c>
      <c r="E178" s="41">
        <f>'Month (GWh)'!D176+E177</f>
        <v>44913.72</v>
      </c>
      <c r="F178" s="41">
        <f>'Month (GWh)'!E176+F177</f>
        <v>11696.91</v>
      </c>
      <c r="G178" s="41">
        <f>'Month (GWh)'!F176+G177</f>
        <v>8346.4599999999991</v>
      </c>
      <c r="H178" s="41">
        <f>'Month (GWh)'!G176+H177</f>
        <v>1578.99</v>
      </c>
      <c r="I178" s="41">
        <f>'Month (GWh)'!H176+I177</f>
        <v>568.68999999999994</v>
      </c>
      <c r="J178" s="41">
        <f>'Month (GWh)'!I176+J177</f>
        <v>67104.759999999995</v>
      </c>
      <c r="K178" s="41">
        <f>'Month (GWh)'!K176+K177</f>
        <v>1332.61</v>
      </c>
      <c r="L178" s="41">
        <f>'Month (GWh)'!Z176+L177</f>
        <v>5531.7199999999993</v>
      </c>
      <c r="M178" s="41">
        <f>'Month (GWh)'!AA176+M177</f>
        <v>0</v>
      </c>
      <c r="N178" s="41">
        <f>'Month (GWh)'!AC176+N177</f>
        <v>510.55</v>
      </c>
      <c r="O178" s="41">
        <f>'Month (GWh)'!AD176+O177</f>
        <v>0</v>
      </c>
      <c r="P178" s="41">
        <f t="shared" si="14"/>
        <v>-1.9999999998617568E-2</v>
      </c>
      <c r="Q178" s="41">
        <f>'Month (GWh)'!AF176+Q177</f>
        <v>7374.8600000000006</v>
      </c>
      <c r="R178" s="41">
        <f>'Month (GWh)'!AG176+R177</f>
        <v>98345.03</v>
      </c>
    </row>
    <row r="179" spans="1:18" x14ac:dyDescent="0.3">
      <c r="A179" s="32">
        <f t="shared" ref="A179:A188" si="18">A178</f>
        <v>2014</v>
      </c>
      <c r="B179" s="15" t="s">
        <v>86</v>
      </c>
      <c r="C179" s="41">
        <f>'Month (GWh)'!B177+C178</f>
        <v>3218.4599999999996</v>
      </c>
      <c r="D179" s="41">
        <f>'Month (GWh)'!C177+D178</f>
        <v>29789.780000000002</v>
      </c>
      <c r="E179" s="41">
        <f>'Month (GWh)'!D177+E178</f>
        <v>64623.28</v>
      </c>
      <c r="F179" s="41">
        <f>'Month (GWh)'!E177+F178</f>
        <v>18275.52</v>
      </c>
      <c r="G179" s="41">
        <f>'Month (GWh)'!F177+G178</f>
        <v>10781.019999999999</v>
      </c>
      <c r="H179" s="41">
        <f>'Month (GWh)'!G177+H178</f>
        <v>2481.87</v>
      </c>
      <c r="I179" s="41">
        <f>'Month (GWh)'!H177+I178</f>
        <v>903.75</v>
      </c>
      <c r="J179" s="41">
        <f>'Month (GWh)'!I177+J178</f>
        <v>97065.43</v>
      </c>
      <c r="K179" s="41">
        <f>'Month (GWh)'!K177+K178</f>
        <v>2254.6499999999996</v>
      </c>
      <c r="L179" s="41">
        <f>'Month (GWh)'!Z177+L178</f>
        <v>9480.15</v>
      </c>
      <c r="M179" s="41">
        <f>'Month (GWh)'!AA177+M178</f>
        <v>0</v>
      </c>
      <c r="N179" s="41">
        <f>'Month (GWh)'!AC177+N178</f>
        <v>1176.3900000000001</v>
      </c>
      <c r="O179" s="41">
        <f>'Month (GWh)'!AD177+O178</f>
        <v>0</v>
      </c>
      <c r="P179" s="41">
        <f t="shared" si="14"/>
        <v>-9.9999999983992893E-3</v>
      </c>
      <c r="Q179" s="41">
        <f>'Month (GWh)'!AF177+Q178</f>
        <v>12911.18</v>
      </c>
      <c r="R179" s="41">
        <f>'Month (GWh)'!AG177+R178</f>
        <v>142984.83000000002</v>
      </c>
    </row>
    <row r="180" spans="1:18" x14ac:dyDescent="0.3">
      <c r="A180" s="32">
        <f t="shared" si="18"/>
        <v>2014</v>
      </c>
      <c r="B180" s="15" t="s">
        <v>87</v>
      </c>
      <c r="C180" s="41">
        <f>'Month (GWh)'!B178+C179</f>
        <v>3218.4599999999996</v>
      </c>
      <c r="D180" s="41">
        <f>'Month (GWh)'!C178+D179</f>
        <v>37004.210000000006</v>
      </c>
      <c r="E180" s="41">
        <f>'Month (GWh)'!D178+E179</f>
        <v>73661.279999999999</v>
      </c>
      <c r="F180" s="41">
        <f>'Month (GWh)'!E178+F179</f>
        <v>24453.46</v>
      </c>
      <c r="G180" s="41">
        <f>'Month (GWh)'!F178+G179</f>
        <v>11185.399999999998</v>
      </c>
      <c r="H180" s="41">
        <f>'Month (GWh)'!G178+H179</f>
        <v>3325.5699999999997</v>
      </c>
      <c r="I180" s="41">
        <f>'Month (GWh)'!H178+I179</f>
        <v>1414.4</v>
      </c>
      <c r="J180" s="41">
        <f>'Month (GWh)'!I178+J179</f>
        <v>114040.10999999999</v>
      </c>
      <c r="K180" s="41">
        <f>'Month (GWh)'!K178+K179</f>
        <v>2254.6499999999996</v>
      </c>
      <c r="L180" s="41">
        <f>'Month (GWh)'!Z178+L179</f>
        <v>22127.08</v>
      </c>
      <c r="M180" s="41">
        <f>'Month (GWh)'!AA178+M179</f>
        <v>0</v>
      </c>
      <c r="N180" s="41">
        <f>'Month (GWh)'!AC178+N179</f>
        <v>1176.3900000000001</v>
      </c>
      <c r="O180" s="41">
        <f>'Month (GWh)'!AD178+O179</f>
        <v>0</v>
      </c>
      <c r="P180" s="41">
        <f t="shared" si="14"/>
        <v>-1.0000000002037268E-2</v>
      </c>
      <c r="Q180" s="41">
        <f>'Month (GWh)'!AF178+Q179</f>
        <v>25558.11</v>
      </c>
      <c r="R180" s="41">
        <f>'Month (GWh)'!AG178+R179</f>
        <v>179820.87000000002</v>
      </c>
    </row>
    <row r="181" spans="1:18" x14ac:dyDescent="0.3">
      <c r="A181" s="32">
        <f t="shared" si="18"/>
        <v>2014</v>
      </c>
      <c r="B181" s="15" t="s">
        <v>88</v>
      </c>
      <c r="C181" s="41">
        <f>'Month (GWh)'!B179+C180</f>
        <v>3218.4599999999996</v>
      </c>
      <c r="D181" s="41">
        <f>'Month (GWh)'!C179+D180</f>
        <v>40512.300000000003</v>
      </c>
      <c r="E181" s="41">
        <f>'Month (GWh)'!D179+E180</f>
        <v>80738.09</v>
      </c>
      <c r="F181" s="41">
        <f>'Month (GWh)'!E179+F180</f>
        <v>30880.85</v>
      </c>
      <c r="G181" s="41">
        <f>'Month (GWh)'!F179+G180</f>
        <v>11214.499999999998</v>
      </c>
      <c r="H181" s="41">
        <f>'Month (GWh)'!G179+H180</f>
        <v>4241.76</v>
      </c>
      <c r="I181" s="41">
        <f>'Month (GWh)'!H179+I180</f>
        <v>1682.94</v>
      </c>
      <c r="J181" s="41">
        <f>'Month (GWh)'!I179+J180</f>
        <v>128758.12999999999</v>
      </c>
      <c r="K181" s="41">
        <f>'Month (GWh)'!K179+K180</f>
        <v>2254.6499999999996</v>
      </c>
      <c r="L181" s="41">
        <f>'Month (GWh)'!Z179+L180</f>
        <v>38851.18</v>
      </c>
      <c r="M181" s="41">
        <f>'Month (GWh)'!AA179+M180</f>
        <v>0</v>
      </c>
      <c r="N181" s="41">
        <f>'Month (GWh)'!AC179+N180</f>
        <v>1176.3900000000001</v>
      </c>
      <c r="O181" s="41">
        <f>'Month (GWh)'!AD179+O180</f>
        <v>0</v>
      </c>
      <c r="P181" s="41">
        <f t="shared" si="14"/>
        <v>-1.0000000002037268E-2</v>
      </c>
      <c r="Q181" s="41">
        <f>'Month (GWh)'!AF179+Q180</f>
        <v>42282.21</v>
      </c>
      <c r="R181" s="41">
        <f>'Month (GWh)'!AG179+R180</f>
        <v>214771.08000000002</v>
      </c>
    </row>
    <row r="182" spans="1:18" x14ac:dyDescent="0.3">
      <c r="A182" s="32">
        <f t="shared" si="18"/>
        <v>2014</v>
      </c>
      <c r="B182" s="15" t="s">
        <v>89</v>
      </c>
      <c r="C182" s="41">
        <f>'Month (GWh)'!B180+C181</f>
        <v>3218.4599999999996</v>
      </c>
      <c r="D182" s="41">
        <f>'Month (GWh)'!C180+D181</f>
        <v>44460.880000000005</v>
      </c>
      <c r="E182" s="41">
        <f>'Month (GWh)'!D180+E181</f>
        <v>86659.54</v>
      </c>
      <c r="F182" s="41">
        <f>'Month (GWh)'!E180+F181</f>
        <v>37151.119999999995</v>
      </c>
      <c r="G182" s="41">
        <f>'Month (GWh)'!F180+G181</f>
        <v>12840.049999999997</v>
      </c>
      <c r="H182" s="41">
        <f>'Month (GWh)'!G180+H181</f>
        <v>5084.97</v>
      </c>
      <c r="I182" s="41">
        <f>'Month (GWh)'!H180+I181</f>
        <v>2042.68</v>
      </c>
      <c r="J182" s="41">
        <f>'Month (GWh)'!I180+J181</f>
        <v>143778.35999999999</v>
      </c>
      <c r="K182" s="41">
        <f>'Month (GWh)'!K180+K181</f>
        <v>2254.6499999999996</v>
      </c>
      <c r="L182" s="41">
        <f>'Month (GWh)'!Z180+L181</f>
        <v>53453.62</v>
      </c>
      <c r="M182" s="41">
        <f>'Month (GWh)'!AA180+M181</f>
        <v>0</v>
      </c>
      <c r="N182" s="41">
        <f>'Month (GWh)'!AC180+N181</f>
        <v>1176.3900000000001</v>
      </c>
      <c r="O182" s="41">
        <f>'Month (GWh)'!AD180+O181</f>
        <v>0</v>
      </c>
      <c r="P182" s="41">
        <f t="shared" si="14"/>
        <v>-1.0000000002037268E-2</v>
      </c>
      <c r="Q182" s="41">
        <f>'Month (GWh)'!AF180+Q181</f>
        <v>56884.65</v>
      </c>
      <c r="R182" s="41">
        <f>'Month (GWh)'!AG180+R181</f>
        <v>248342.32</v>
      </c>
    </row>
    <row r="183" spans="1:18" x14ac:dyDescent="0.3">
      <c r="A183" s="32">
        <f t="shared" si="18"/>
        <v>2014</v>
      </c>
      <c r="B183" s="15" t="s">
        <v>90</v>
      </c>
      <c r="C183" s="41">
        <f>'Month (GWh)'!B181+C182</f>
        <v>3218.4599999999996</v>
      </c>
      <c r="D183" s="41">
        <f>'Month (GWh)'!C181+D182</f>
        <v>46886.040000000008</v>
      </c>
      <c r="E183" s="41">
        <f>'Month (GWh)'!D181+E182</f>
        <v>92026.069999999992</v>
      </c>
      <c r="F183" s="41">
        <f>'Month (GWh)'!E181+F182</f>
        <v>43811.409999999996</v>
      </c>
      <c r="G183" s="41">
        <f>'Month (GWh)'!F181+G182</f>
        <v>13104.619999999997</v>
      </c>
      <c r="H183" s="41">
        <f>'Month (GWh)'!G181+H182</f>
        <v>5923.77</v>
      </c>
      <c r="I183" s="41">
        <f>'Month (GWh)'!H181+I182</f>
        <v>2291.16</v>
      </c>
      <c r="J183" s="41">
        <f>'Month (GWh)'!I181+J182</f>
        <v>157157.03</v>
      </c>
      <c r="K183" s="41">
        <f>'Month (GWh)'!K181+K182</f>
        <v>3170.49</v>
      </c>
      <c r="L183" s="41">
        <f>'Month (GWh)'!Z181+L182</f>
        <v>68419.72</v>
      </c>
      <c r="M183" s="41">
        <f>'Month (GWh)'!AA181+M182</f>
        <v>0</v>
      </c>
      <c r="N183" s="41">
        <f>'Month (GWh)'!AC181+N182</f>
        <v>1176.3900000000001</v>
      </c>
      <c r="O183" s="41">
        <f>'Month (GWh)'!AD181+O182</f>
        <v>0</v>
      </c>
      <c r="P183" s="41">
        <f t="shared" si="14"/>
        <v>-1.0000000009313226E-2</v>
      </c>
      <c r="Q183" s="41">
        <f>'Month (GWh)'!AF181+Q182</f>
        <v>72766.59</v>
      </c>
      <c r="R183" s="41">
        <f>'Month (GWh)'!AG181+R182</f>
        <v>280028.09000000003</v>
      </c>
    </row>
    <row r="184" spans="1:18" x14ac:dyDescent="0.3">
      <c r="A184" s="32">
        <f t="shared" si="18"/>
        <v>2014</v>
      </c>
      <c r="B184" s="15" t="s">
        <v>91</v>
      </c>
      <c r="C184" s="41">
        <f>'Month (GWh)'!B182+C183</f>
        <v>3218.4599999999996</v>
      </c>
      <c r="D184" s="41">
        <f>'Month (GWh)'!C182+D183</f>
        <v>48981.240000000005</v>
      </c>
      <c r="E184" s="41">
        <f>'Month (GWh)'!D182+E183</f>
        <v>97723.939999999988</v>
      </c>
      <c r="F184" s="41">
        <f>'Month (GWh)'!E182+F183</f>
        <v>48286.079999999994</v>
      </c>
      <c r="G184" s="41">
        <f>'Month (GWh)'!F182+G183</f>
        <v>13413.319999999998</v>
      </c>
      <c r="H184" s="41">
        <f>'Month (GWh)'!G182+H183</f>
        <v>6748.8200000000006</v>
      </c>
      <c r="I184" s="41">
        <f>'Month (GWh)'!H182+I183</f>
        <v>2391.2199999999998</v>
      </c>
      <c r="J184" s="41">
        <f>'Month (GWh)'!I182+J183</f>
        <v>168563.38</v>
      </c>
      <c r="K184" s="41">
        <f>'Month (GWh)'!K182+K183</f>
        <v>3170.49</v>
      </c>
      <c r="L184" s="41">
        <f>'Month (GWh)'!Z182+L183</f>
        <v>83458.5</v>
      </c>
      <c r="M184" s="41">
        <f>'Month (GWh)'!AA182+M183</f>
        <v>0</v>
      </c>
      <c r="N184" s="41">
        <f>'Month (GWh)'!AC182+N183</f>
        <v>1176.3900000000001</v>
      </c>
      <c r="O184" s="41">
        <f>'Month (GWh)'!AD182+O183</f>
        <v>0</v>
      </c>
      <c r="P184" s="41">
        <f t="shared" si="14"/>
        <v>-1.0000000009313226E-2</v>
      </c>
      <c r="Q184" s="41">
        <f>'Month (GWh)'!AF182+Q183</f>
        <v>87805.37</v>
      </c>
      <c r="R184" s="41">
        <f>'Month (GWh)'!AG182+R183</f>
        <v>308568.42000000004</v>
      </c>
    </row>
    <row r="185" spans="1:18" x14ac:dyDescent="0.3">
      <c r="A185" s="32">
        <f t="shared" si="18"/>
        <v>2014</v>
      </c>
      <c r="B185" s="15" t="s">
        <v>92</v>
      </c>
      <c r="C185" s="41">
        <f>'Month (GWh)'!B183+C184</f>
        <v>3218.4599999999996</v>
      </c>
      <c r="D185" s="41">
        <f>'Month (GWh)'!C183+D184</f>
        <v>53591.130000000005</v>
      </c>
      <c r="E185" s="41">
        <f>'Month (GWh)'!D183+E184</f>
        <v>105971.49999999999</v>
      </c>
      <c r="F185" s="41">
        <f>'Month (GWh)'!E183+F184</f>
        <v>54606.63</v>
      </c>
      <c r="G185" s="41">
        <f>'Month (GWh)'!F183+G184</f>
        <v>13816.389999999998</v>
      </c>
      <c r="H185" s="41">
        <f>'Month (GWh)'!G183+H184</f>
        <v>7158.920000000001</v>
      </c>
      <c r="I185" s="41">
        <f>'Month (GWh)'!H183+I184</f>
        <v>2633.5499999999997</v>
      </c>
      <c r="J185" s="41">
        <f>'Month (GWh)'!I183+J184</f>
        <v>184186.99</v>
      </c>
      <c r="K185" s="41">
        <f>'Month (GWh)'!K183+K184</f>
        <v>3353.93</v>
      </c>
      <c r="L185" s="41">
        <f>'Month (GWh)'!Z183+L184</f>
        <v>91800.7</v>
      </c>
      <c r="M185" s="41">
        <f>'Month (GWh)'!AA183+M184</f>
        <v>0</v>
      </c>
      <c r="N185" s="41">
        <f>'Month (GWh)'!AC183+N184</f>
        <v>1402.88</v>
      </c>
      <c r="O185" s="41">
        <f>'Month (GWh)'!AD183+O184</f>
        <v>0</v>
      </c>
      <c r="P185" s="41">
        <f t="shared" si="14"/>
        <v>478.05999999999767</v>
      </c>
      <c r="Q185" s="41">
        <f>'Month (GWh)'!AF183+Q184</f>
        <v>97035.569999999992</v>
      </c>
      <c r="R185" s="41">
        <f>'Month (GWh)'!AG183+R184</f>
        <v>338032.13000000006</v>
      </c>
    </row>
    <row r="186" spans="1:18" x14ac:dyDescent="0.3">
      <c r="A186" s="32">
        <f t="shared" si="18"/>
        <v>2014</v>
      </c>
      <c r="B186" s="15" t="s">
        <v>93</v>
      </c>
      <c r="C186" s="41">
        <f>'Month (GWh)'!B184+C185</f>
        <v>3218.4599999999996</v>
      </c>
      <c r="D186" s="41">
        <f>'Month (GWh)'!C184+D185</f>
        <v>57822.080000000002</v>
      </c>
      <c r="E186" s="41">
        <f>'Month (GWh)'!D184+E185</f>
        <v>126166.19999999998</v>
      </c>
      <c r="F186" s="41">
        <f>'Month (GWh)'!E184+F185</f>
        <v>61071.14</v>
      </c>
      <c r="G186" s="41">
        <f>'Month (GWh)'!F184+G185</f>
        <v>14952.719999999998</v>
      </c>
      <c r="H186" s="41">
        <f>'Month (GWh)'!G184+H185</f>
        <v>7953.5600000000013</v>
      </c>
      <c r="I186" s="41">
        <f>'Month (GWh)'!H184+I185</f>
        <v>2758.47</v>
      </c>
      <c r="J186" s="41">
        <f>'Month (GWh)'!I184+J185</f>
        <v>212902.09</v>
      </c>
      <c r="K186" s="41">
        <f>'Month (GWh)'!K184+K185</f>
        <v>3935.99</v>
      </c>
      <c r="L186" s="41">
        <f>'Month (GWh)'!Z184+L185</f>
        <v>95280.12</v>
      </c>
      <c r="M186" s="41">
        <f>'Month (GWh)'!AA184+M185</f>
        <v>0</v>
      </c>
      <c r="N186" s="41">
        <f>'Month (GWh)'!AC184+N185</f>
        <v>1746.3000000000002</v>
      </c>
      <c r="O186" s="41">
        <f>'Month (GWh)'!AD184+O185</f>
        <v>0</v>
      </c>
      <c r="P186" s="41">
        <f t="shared" si="14"/>
        <v>533.88999999998487</v>
      </c>
      <c r="Q186" s="41">
        <f>'Month (GWh)'!AF184+Q185</f>
        <v>101496.29999999999</v>
      </c>
      <c r="R186" s="41">
        <f>'Month (GWh)'!AG184+R185</f>
        <v>375438.91000000003</v>
      </c>
    </row>
    <row r="187" spans="1:18" x14ac:dyDescent="0.3">
      <c r="A187" s="32">
        <f t="shared" si="18"/>
        <v>2014</v>
      </c>
      <c r="B187" s="15" t="s">
        <v>94</v>
      </c>
      <c r="C187" s="41">
        <f>'Month (GWh)'!B185+C186</f>
        <v>3562.8299999999995</v>
      </c>
      <c r="D187" s="41">
        <f>'Month (GWh)'!C185+D186</f>
        <v>62684.53</v>
      </c>
      <c r="E187" s="41">
        <f>'Month (GWh)'!D185+E186</f>
        <v>147322.74</v>
      </c>
      <c r="F187" s="41">
        <f>'Month (GWh)'!E185+F186</f>
        <v>67148.070000000007</v>
      </c>
      <c r="G187" s="41">
        <f>'Month (GWh)'!F185+G186</f>
        <v>16132.889999999998</v>
      </c>
      <c r="H187" s="41">
        <f>'Month (GWh)'!G185+H186</f>
        <v>8696.36</v>
      </c>
      <c r="I187" s="41">
        <f>'Month (GWh)'!H185+I186</f>
        <v>2758.47</v>
      </c>
      <c r="J187" s="41">
        <f>'Month (GWh)'!I185+J186</f>
        <v>242058.53</v>
      </c>
      <c r="K187" s="41">
        <f>'Month (GWh)'!K185+K186</f>
        <v>5774.33</v>
      </c>
      <c r="L187" s="41">
        <f>'Month (GWh)'!Z185+L186</f>
        <v>103854.97</v>
      </c>
      <c r="M187" s="41">
        <f>'Month (GWh)'!AA185+M186</f>
        <v>0</v>
      </c>
      <c r="N187" s="41">
        <f>'Month (GWh)'!AC185+N186</f>
        <v>2457.3200000000002</v>
      </c>
      <c r="O187" s="41">
        <f>'Month (GWh)'!AD185+O186</f>
        <v>0</v>
      </c>
      <c r="P187" s="41">
        <f t="shared" si="14"/>
        <v>533.88999999997031</v>
      </c>
      <c r="Q187" s="41">
        <f>'Month (GWh)'!AF185+Q186</f>
        <v>112620.50999999998</v>
      </c>
      <c r="R187" s="41">
        <f>'Month (GWh)'!AG185+R186</f>
        <v>420926.38</v>
      </c>
    </row>
    <row r="188" spans="1:18" x14ac:dyDescent="0.3">
      <c r="A188" s="49">
        <f t="shared" si="18"/>
        <v>2014</v>
      </c>
      <c r="B188" s="15" t="s">
        <v>95</v>
      </c>
      <c r="C188" s="51">
        <f>'Month (GWh)'!B186+C187</f>
        <v>3948.5799999999995</v>
      </c>
      <c r="D188" s="51">
        <f>'Month (GWh)'!C186+D187</f>
        <v>70292.61</v>
      </c>
      <c r="E188" s="51">
        <f>'Month (GWh)'!D186+E187</f>
        <v>170232.08</v>
      </c>
      <c r="F188" s="51">
        <f>'Month (GWh)'!E186+F187</f>
        <v>75031.360000000001</v>
      </c>
      <c r="G188" s="51">
        <f>'Month (GWh)'!F186+G187</f>
        <v>21284.94</v>
      </c>
      <c r="H188" s="51">
        <f>'Month (GWh)'!G186+H187</f>
        <v>9510.67</v>
      </c>
      <c r="I188" s="51">
        <f>'Month (GWh)'!H186+I187</f>
        <v>2758.47</v>
      </c>
      <c r="J188" s="51">
        <f>'Month (GWh)'!I186+J187</f>
        <v>278817.52</v>
      </c>
      <c r="K188" s="51">
        <f>'Month (GWh)'!K186+K187</f>
        <v>5774.33</v>
      </c>
      <c r="L188" s="51">
        <f>'Month (GWh)'!Z186+L187</f>
        <v>113597.46</v>
      </c>
      <c r="M188" s="51">
        <f>'Month (GWh)'!AA186+M187</f>
        <v>0</v>
      </c>
      <c r="N188" s="51">
        <f>'Month (GWh)'!AC186+N187</f>
        <v>4004.1800000000003</v>
      </c>
      <c r="O188" s="51">
        <f>'Month (GWh)'!AD186+O187</f>
        <v>0</v>
      </c>
      <c r="P188" s="51">
        <f t="shared" si="14"/>
        <v>533.88999999998487</v>
      </c>
      <c r="Q188" s="51">
        <f>'Month (GWh)'!AF186+Q187</f>
        <v>123909.85999999999</v>
      </c>
      <c r="R188" s="51">
        <f>'Month (GWh)'!AG186+R187</f>
        <v>476968.55</v>
      </c>
    </row>
    <row r="189" spans="1:18" x14ac:dyDescent="0.3">
      <c r="A189" s="54">
        <v>2015</v>
      </c>
      <c r="B189" s="55" t="s">
        <v>84</v>
      </c>
      <c r="C189" s="41">
        <f>'Month (GWh)'!B187</f>
        <v>773.1</v>
      </c>
      <c r="D189" s="41">
        <f>'Month (GWh)'!C187</f>
        <v>9338.69</v>
      </c>
      <c r="E189" s="41">
        <f>'Month (GWh)'!D187</f>
        <v>19667.96</v>
      </c>
      <c r="F189" s="41">
        <f>'Month (GWh)'!E187</f>
        <v>7538.06</v>
      </c>
      <c r="G189" s="41">
        <f>'Month (GWh)'!F187</f>
        <v>4041.3</v>
      </c>
      <c r="H189" s="41">
        <f>'Month (GWh)'!G187</f>
        <v>770.87</v>
      </c>
      <c r="I189" s="41">
        <f>'Month (GWh)'!H187</f>
        <v>0</v>
      </c>
      <c r="J189" s="41">
        <f>'Month (GWh)'!I187</f>
        <v>32018.19</v>
      </c>
      <c r="K189" s="41">
        <f>'Month (GWh)'!K187</f>
        <v>0</v>
      </c>
      <c r="L189" s="41">
        <f>'Month (GWh)'!Z187</f>
        <v>10117.31</v>
      </c>
      <c r="M189" s="41">
        <f>'Month (GWh)'!AA187</f>
        <v>0</v>
      </c>
      <c r="N189" s="41">
        <f>'Month (GWh)'!AC187</f>
        <v>1810.09</v>
      </c>
      <c r="O189" s="41">
        <f>'Month (GWh)'!AD187</f>
        <v>0</v>
      </c>
      <c r="P189" s="41">
        <f t="shared" si="14"/>
        <v>0</v>
      </c>
      <c r="Q189" s="41">
        <f>'Month (GWh)'!AF187</f>
        <v>11927.4</v>
      </c>
      <c r="R189" s="41">
        <f>'Month (GWh)'!AG187</f>
        <v>54057.38</v>
      </c>
    </row>
    <row r="190" spans="1:18" x14ac:dyDescent="0.3">
      <c r="A190" s="32">
        <f>A189</f>
        <v>2015</v>
      </c>
      <c r="B190" s="15" t="s">
        <v>85</v>
      </c>
      <c r="C190" s="41">
        <f>'Month (GWh)'!B188+C189</f>
        <v>1877.46</v>
      </c>
      <c r="D190" s="41">
        <f>'Month (GWh)'!C188+D189</f>
        <v>16463.150000000001</v>
      </c>
      <c r="E190" s="41">
        <f>'Month (GWh)'!D188+E189</f>
        <v>39727.5</v>
      </c>
      <c r="F190" s="41">
        <f>'Month (GWh)'!E188+F189</f>
        <v>13729.560000000001</v>
      </c>
      <c r="G190" s="41">
        <f>'Month (GWh)'!F188+G189</f>
        <v>10542.73</v>
      </c>
      <c r="H190" s="41">
        <f>'Month (GWh)'!G188+H189</f>
        <v>1489.05</v>
      </c>
      <c r="I190" s="41">
        <f>'Month (GWh)'!H188+I189</f>
        <v>0</v>
      </c>
      <c r="J190" s="41">
        <f>'Month (GWh)'!I188+J189</f>
        <v>65488.83</v>
      </c>
      <c r="K190" s="41">
        <f>'Month (GWh)'!K188+K189</f>
        <v>0</v>
      </c>
      <c r="L190" s="41">
        <f>'Month (GWh)'!Z188+L189</f>
        <v>18441.199999999997</v>
      </c>
      <c r="M190" s="41">
        <f>'Month (GWh)'!AA188+M189</f>
        <v>0</v>
      </c>
      <c r="N190" s="41">
        <f>'Month (GWh)'!AC188+N189</f>
        <v>2760.13</v>
      </c>
      <c r="O190" s="41">
        <f>'Month (GWh)'!AD188+O189</f>
        <v>0</v>
      </c>
      <c r="P190" s="41">
        <f t="shared" si="14"/>
        <v>0</v>
      </c>
      <c r="Q190" s="41">
        <f>'Month (GWh)'!AF188+Q189</f>
        <v>21201.33</v>
      </c>
      <c r="R190" s="41">
        <f>'Month (GWh)'!AG188+R189</f>
        <v>105030.76999999999</v>
      </c>
    </row>
    <row r="191" spans="1:18" x14ac:dyDescent="0.3">
      <c r="A191" s="32">
        <f t="shared" ref="A191:A200" si="19">A190</f>
        <v>2015</v>
      </c>
      <c r="B191" s="15" t="s">
        <v>86</v>
      </c>
      <c r="C191" s="41">
        <f>'Month (GWh)'!B189+C190</f>
        <v>2114.1999999999998</v>
      </c>
      <c r="D191" s="41">
        <f>'Month (GWh)'!C189+D190</f>
        <v>22596.410000000003</v>
      </c>
      <c r="E191" s="41">
        <f>'Month (GWh)'!D189+E190</f>
        <v>58041.240000000005</v>
      </c>
      <c r="F191" s="41">
        <f>'Month (GWh)'!E189+F190</f>
        <v>21420.910000000003</v>
      </c>
      <c r="G191" s="41">
        <f>'Month (GWh)'!F189+G190</f>
        <v>14852.36</v>
      </c>
      <c r="H191" s="41">
        <f>'Month (GWh)'!G189+H190</f>
        <v>2216.0500000000002</v>
      </c>
      <c r="I191" s="41">
        <f>'Month (GWh)'!H189+I190</f>
        <v>0</v>
      </c>
      <c r="J191" s="41">
        <f>'Month (GWh)'!I189+J190</f>
        <v>96530.540000000008</v>
      </c>
      <c r="K191" s="41">
        <f>'Month (GWh)'!K189+K190</f>
        <v>1260.4000000000001</v>
      </c>
      <c r="L191" s="41">
        <f>'Month (GWh)'!Z189+L190</f>
        <v>30387.409999999996</v>
      </c>
      <c r="M191" s="41">
        <f>'Month (GWh)'!AA189+M190</f>
        <v>0</v>
      </c>
      <c r="N191" s="41">
        <f>'Month (GWh)'!AC189+N190</f>
        <v>3369.1000000000004</v>
      </c>
      <c r="O191" s="41">
        <f>'Month (GWh)'!AD189+O190</f>
        <v>0</v>
      </c>
      <c r="P191" s="41">
        <f t="shared" si="14"/>
        <v>601.12000000000262</v>
      </c>
      <c r="Q191" s="41">
        <f>'Month (GWh)'!AF189+Q190</f>
        <v>35618.03</v>
      </c>
      <c r="R191" s="41">
        <f>'Month (GWh)'!AG189+R190</f>
        <v>156859.18</v>
      </c>
    </row>
    <row r="192" spans="1:18" x14ac:dyDescent="0.3">
      <c r="A192" s="32">
        <f t="shared" si="19"/>
        <v>2015</v>
      </c>
      <c r="B192" s="15" t="s">
        <v>87</v>
      </c>
      <c r="C192" s="41">
        <f>'Month (GWh)'!B190+C191</f>
        <v>2116.1999999999998</v>
      </c>
      <c r="D192" s="41">
        <f>'Month (GWh)'!C190+D191</f>
        <v>23119.750000000004</v>
      </c>
      <c r="E192" s="41">
        <f>'Month (GWh)'!D190+E191</f>
        <v>67952.14</v>
      </c>
      <c r="F192" s="41">
        <f>'Month (GWh)'!E190+F191</f>
        <v>29253.350000000002</v>
      </c>
      <c r="G192" s="41">
        <f>'Month (GWh)'!F190+G191</f>
        <v>18003.79</v>
      </c>
      <c r="H192" s="41">
        <f>'Month (GWh)'!G190+H191</f>
        <v>2879.9100000000003</v>
      </c>
      <c r="I192" s="41">
        <f>'Month (GWh)'!H190+I191</f>
        <v>81.45</v>
      </c>
      <c r="J192" s="41">
        <f>'Month (GWh)'!I190+J191</f>
        <v>118170.61000000002</v>
      </c>
      <c r="K192" s="41">
        <f>'Month (GWh)'!K190+K191</f>
        <v>1260.4000000000001</v>
      </c>
      <c r="L192" s="41">
        <f>'Month (GWh)'!Z190+L191</f>
        <v>40643.229999999996</v>
      </c>
      <c r="M192" s="41">
        <f>'Month (GWh)'!AA190+M191</f>
        <v>0</v>
      </c>
      <c r="N192" s="41">
        <f>'Month (GWh)'!AC190+N191</f>
        <v>3369.1000000000004</v>
      </c>
      <c r="O192" s="41">
        <f>'Month (GWh)'!AD190+O191</f>
        <v>0</v>
      </c>
      <c r="P192" s="41">
        <f t="shared" si="14"/>
        <v>601.12000000000262</v>
      </c>
      <c r="Q192" s="41">
        <f>'Month (GWh)'!AF190+Q191</f>
        <v>45873.85</v>
      </c>
      <c r="R192" s="41">
        <f>'Month (GWh)'!AG190+R191</f>
        <v>189280.41</v>
      </c>
    </row>
    <row r="193" spans="1:18" x14ac:dyDescent="0.3">
      <c r="A193" s="32">
        <f t="shared" si="19"/>
        <v>2015</v>
      </c>
      <c r="B193" s="15" t="s">
        <v>88</v>
      </c>
      <c r="C193" s="41">
        <f>'Month (GWh)'!B191+C192</f>
        <v>2116.1999999999998</v>
      </c>
      <c r="D193" s="41">
        <f>'Month (GWh)'!C191+D192</f>
        <v>23442.570000000003</v>
      </c>
      <c r="E193" s="41">
        <f>'Month (GWh)'!D191+E192</f>
        <v>75441.600000000006</v>
      </c>
      <c r="F193" s="41">
        <f>'Month (GWh)'!E191+F192</f>
        <v>35526.33</v>
      </c>
      <c r="G193" s="41">
        <f>'Month (GWh)'!F191+G192</f>
        <v>20842.88</v>
      </c>
      <c r="H193" s="41">
        <f>'Month (GWh)'!G191+H192</f>
        <v>3455.71</v>
      </c>
      <c r="I193" s="41">
        <f>'Month (GWh)'!H191+I192</f>
        <v>222.99</v>
      </c>
      <c r="J193" s="41">
        <f>'Month (GWh)'!I191+J192</f>
        <v>135489.47000000003</v>
      </c>
      <c r="K193" s="41">
        <f>'Month (GWh)'!K191+K192</f>
        <v>1260.4000000000001</v>
      </c>
      <c r="L193" s="41">
        <f>'Month (GWh)'!Z191+L192</f>
        <v>57109.67</v>
      </c>
      <c r="M193" s="41">
        <f>'Month (GWh)'!AA191+M192</f>
        <v>0</v>
      </c>
      <c r="N193" s="41">
        <f>'Month (GWh)'!AC191+N192</f>
        <v>3369.1000000000004</v>
      </c>
      <c r="O193" s="41">
        <f>'Month (GWh)'!AD191+O192</f>
        <v>0</v>
      </c>
      <c r="P193" s="41">
        <f t="shared" si="14"/>
        <v>601.11999999999534</v>
      </c>
      <c r="Q193" s="41">
        <f>'Month (GWh)'!AF191+Q192</f>
        <v>62340.289999999994</v>
      </c>
      <c r="R193" s="41">
        <f>'Month (GWh)'!AG191+R192</f>
        <v>223388.54</v>
      </c>
    </row>
    <row r="194" spans="1:18" x14ac:dyDescent="0.3">
      <c r="A194" s="32">
        <f t="shared" si="19"/>
        <v>2015</v>
      </c>
      <c r="B194" s="15" t="s">
        <v>89</v>
      </c>
      <c r="C194" s="41">
        <f>'Month (GWh)'!B192+C193</f>
        <v>2116.1999999999998</v>
      </c>
      <c r="D194" s="41">
        <f>'Month (GWh)'!C192+D193</f>
        <v>25892.530000000002</v>
      </c>
      <c r="E194" s="41">
        <f>'Month (GWh)'!D192+E193</f>
        <v>80489.58</v>
      </c>
      <c r="F194" s="41">
        <f>'Month (GWh)'!E192+F193</f>
        <v>42543.06</v>
      </c>
      <c r="G194" s="41">
        <f>'Month (GWh)'!F192+G193</f>
        <v>23493.06</v>
      </c>
      <c r="H194" s="41">
        <f>'Month (GWh)'!G192+H193</f>
        <v>4117.6400000000003</v>
      </c>
      <c r="I194" s="41">
        <f>'Month (GWh)'!H192+I193</f>
        <v>459.01</v>
      </c>
      <c r="J194" s="41">
        <f>'Month (GWh)'!I192+J193</f>
        <v>151102.31000000003</v>
      </c>
      <c r="K194" s="41">
        <f>'Month (GWh)'!K192+K193</f>
        <v>1260.4000000000001</v>
      </c>
      <c r="L194" s="41">
        <f>'Month (GWh)'!Z192+L193</f>
        <v>66967.95</v>
      </c>
      <c r="M194" s="41">
        <f>'Month (GWh)'!AA192+M193</f>
        <v>0</v>
      </c>
      <c r="N194" s="41">
        <f>'Month (GWh)'!AC192+N193</f>
        <v>3369.1000000000004</v>
      </c>
      <c r="O194" s="41">
        <f>'Month (GWh)'!AD192+O193</f>
        <v>0</v>
      </c>
      <c r="P194" s="41">
        <f t="shared" si="14"/>
        <v>601.11999999999534</v>
      </c>
      <c r="Q194" s="41">
        <f>'Month (GWh)'!AF192+Q193</f>
        <v>72198.569999999992</v>
      </c>
      <c r="R194" s="41">
        <f>'Month (GWh)'!AG192+R193</f>
        <v>251309.63</v>
      </c>
    </row>
    <row r="195" spans="1:18" x14ac:dyDescent="0.3">
      <c r="A195" s="32">
        <f t="shared" si="19"/>
        <v>2015</v>
      </c>
      <c r="B195" s="15" t="s">
        <v>90</v>
      </c>
      <c r="C195" s="41">
        <f>'Month (GWh)'!B193+C194</f>
        <v>2116.1999999999998</v>
      </c>
      <c r="D195" s="41">
        <f>'Month (GWh)'!C193+D194</f>
        <v>26022.640000000003</v>
      </c>
      <c r="E195" s="41">
        <f>'Month (GWh)'!D193+E194</f>
        <v>89542.9</v>
      </c>
      <c r="F195" s="41">
        <f>'Month (GWh)'!E193+F194</f>
        <v>49396.759999999995</v>
      </c>
      <c r="G195" s="41">
        <f>'Month (GWh)'!F193+G194</f>
        <v>26956.260000000002</v>
      </c>
      <c r="H195" s="41">
        <f>'Month (GWh)'!G193+H194</f>
        <v>4748.4500000000007</v>
      </c>
      <c r="I195" s="41">
        <f>'Month (GWh)'!H193+I194</f>
        <v>727.05</v>
      </c>
      <c r="J195" s="41">
        <f>'Month (GWh)'!I193+J194</f>
        <v>171371.38000000003</v>
      </c>
      <c r="K195" s="41">
        <f>'Month (GWh)'!K193+K194</f>
        <v>2177.9300000000003</v>
      </c>
      <c r="L195" s="41">
        <f>'Month (GWh)'!Z193+L194</f>
        <v>77679.23</v>
      </c>
      <c r="M195" s="41">
        <f>'Month (GWh)'!AA193+M194</f>
        <v>0</v>
      </c>
      <c r="N195" s="41">
        <f>'Month (GWh)'!AC193+N194</f>
        <v>3369.1000000000004</v>
      </c>
      <c r="O195" s="41">
        <f>'Month (GWh)'!AD193+O194</f>
        <v>0</v>
      </c>
      <c r="P195" s="41">
        <f t="shared" si="14"/>
        <v>601.11999999998079</v>
      </c>
      <c r="Q195" s="41">
        <f>'Month (GWh)'!AF193+Q194</f>
        <v>83827.37999999999</v>
      </c>
      <c r="R195" s="41">
        <f>'Month (GWh)'!AG193+R194</f>
        <v>283337.62</v>
      </c>
    </row>
    <row r="196" spans="1:18" x14ac:dyDescent="0.3">
      <c r="A196" s="32">
        <f t="shared" si="19"/>
        <v>2015</v>
      </c>
      <c r="B196" s="15" t="s">
        <v>91</v>
      </c>
      <c r="C196" s="41">
        <f>'Month (GWh)'!B194+C195</f>
        <v>2116.1999999999998</v>
      </c>
      <c r="D196" s="41">
        <f>'Month (GWh)'!C194+D195</f>
        <v>26028.070000000003</v>
      </c>
      <c r="E196" s="41">
        <f>'Month (GWh)'!D194+E195</f>
        <v>102324.81</v>
      </c>
      <c r="F196" s="41">
        <f>'Month (GWh)'!E194+F195</f>
        <v>56334.59</v>
      </c>
      <c r="G196" s="41">
        <f>'Month (GWh)'!F194+G195</f>
        <v>28877.22</v>
      </c>
      <c r="H196" s="41">
        <f>'Month (GWh)'!G194+H195</f>
        <v>5404.670000000001</v>
      </c>
      <c r="I196" s="41">
        <f>'Month (GWh)'!H194+I195</f>
        <v>927.5</v>
      </c>
      <c r="J196" s="41">
        <f>'Month (GWh)'!I194+J195</f>
        <v>193868.75000000003</v>
      </c>
      <c r="K196" s="41">
        <f>'Month (GWh)'!K194+K195</f>
        <v>2177.9300000000003</v>
      </c>
      <c r="L196" s="41">
        <f>'Month (GWh)'!Z194+L195</f>
        <v>92372.37</v>
      </c>
      <c r="M196" s="41">
        <f>'Month (GWh)'!AA194+M195</f>
        <v>0</v>
      </c>
      <c r="N196" s="41">
        <f>'Month (GWh)'!AC194+N195</f>
        <v>3369.1000000000004</v>
      </c>
      <c r="O196" s="41">
        <f>'Month (GWh)'!AD194+O195</f>
        <v>0</v>
      </c>
      <c r="P196" s="41">
        <f t="shared" si="14"/>
        <v>601.11999999999534</v>
      </c>
      <c r="Q196" s="41">
        <f>'Month (GWh)'!AF194+Q195</f>
        <v>98520.51999999999</v>
      </c>
      <c r="R196" s="41">
        <f>'Month (GWh)'!AG194+R195</f>
        <v>320533.56</v>
      </c>
    </row>
    <row r="197" spans="1:18" x14ac:dyDescent="0.3">
      <c r="A197" s="32">
        <f t="shared" si="19"/>
        <v>2015</v>
      </c>
      <c r="B197" s="15" t="s">
        <v>92</v>
      </c>
      <c r="C197" s="41">
        <f>'Month (GWh)'!B195+C196</f>
        <v>2116.1999999999998</v>
      </c>
      <c r="D197" s="41">
        <f>'Month (GWh)'!C195+D196</f>
        <v>26156.950000000004</v>
      </c>
      <c r="E197" s="41">
        <f>'Month (GWh)'!D195+E196</f>
        <v>116704.48</v>
      </c>
      <c r="F197" s="41">
        <f>'Month (GWh)'!E195+F196</f>
        <v>63136.799999999996</v>
      </c>
      <c r="G197" s="41">
        <f>'Month (GWh)'!F195+G196</f>
        <v>29405.600000000002</v>
      </c>
      <c r="H197" s="41">
        <f>'Month (GWh)'!G195+H196</f>
        <v>6033.1900000000005</v>
      </c>
      <c r="I197" s="41">
        <f>'Month (GWh)'!H195+I196</f>
        <v>955.5</v>
      </c>
      <c r="J197" s="41">
        <f>'Month (GWh)'!I195+J196</f>
        <v>216235.54000000004</v>
      </c>
      <c r="K197" s="41">
        <f>'Month (GWh)'!K195+K196</f>
        <v>3893.8700000000003</v>
      </c>
      <c r="L197" s="41">
        <f>'Month (GWh)'!Z195+L196</f>
        <v>103104.98</v>
      </c>
      <c r="M197" s="41">
        <f>'Month (GWh)'!AA195+M196</f>
        <v>0</v>
      </c>
      <c r="N197" s="41">
        <f>'Month (GWh)'!AC195+N196</f>
        <v>3369.1000000000004</v>
      </c>
      <c r="O197" s="41">
        <f>'Month (GWh)'!AD195+O196</f>
        <v>0</v>
      </c>
      <c r="P197" s="41">
        <f t="shared" si="14"/>
        <v>1037.5699999999924</v>
      </c>
      <c r="Q197" s="41">
        <f>'Month (GWh)'!AF195+Q196</f>
        <v>111405.51999999999</v>
      </c>
      <c r="R197" s="41">
        <f>'Month (GWh)'!AG195+R196</f>
        <v>355914.22</v>
      </c>
    </row>
    <row r="198" spans="1:18" x14ac:dyDescent="0.3">
      <c r="A198" s="32">
        <f t="shared" si="19"/>
        <v>2015</v>
      </c>
      <c r="B198" s="15" t="s">
        <v>93</v>
      </c>
      <c r="C198" s="41">
        <f>'Month (GWh)'!B196+C197</f>
        <v>2116.1999999999998</v>
      </c>
      <c r="D198" s="41">
        <f>'Month (GWh)'!C196+D197</f>
        <v>26270.350000000006</v>
      </c>
      <c r="E198" s="41">
        <f>'Month (GWh)'!D196+E197</f>
        <v>133771.12</v>
      </c>
      <c r="F198" s="41">
        <f>'Month (GWh)'!E196+F197</f>
        <v>71094.399999999994</v>
      </c>
      <c r="G198" s="41">
        <f>'Month (GWh)'!F196+G197</f>
        <v>32623.11</v>
      </c>
      <c r="H198" s="41">
        <f>'Month (GWh)'!G196+H197</f>
        <v>6692.0400000000009</v>
      </c>
      <c r="I198" s="41">
        <f>'Month (GWh)'!H196+I197</f>
        <v>1131.18</v>
      </c>
      <c r="J198" s="41">
        <f>'Month (GWh)'!I196+J197</f>
        <v>245311.82000000004</v>
      </c>
      <c r="K198" s="41">
        <f>'Month (GWh)'!K196+K197</f>
        <v>4316.4800000000005</v>
      </c>
      <c r="L198" s="41">
        <f>'Month (GWh)'!Z196+L197</f>
        <v>118495.43</v>
      </c>
      <c r="M198" s="41">
        <f>'Month (GWh)'!AA196+M197</f>
        <v>0</v>
      </c>
      <c r="N198" s="41">
        <f>'Month (GWh)'!AC196+N197</f>
        <v>3813.8900000000003</v>
      </c>
      <c r="O198" s="41">
        <f>'Month (GWh)'!AD196+O197</f>
        <v>0</v>
      </c>
      <c r="P198" s="41">
        <f t="shared" si="14"/>
        <v>1037.5599999999977</v>
      </c>
      <c r="Q198" s="41">
        <f>'Month (GWh)'!AF196+Q197</f>
        <v>127663.35999999999</v>
      </c>
      <c r="R198" s="41">
        <f>'Month (GWh)'!AG196+R197</f>
        <v>401361.74</v>
      </c>
    </row>
    <row r="199" spans="1:18" x14ac:dyDescent="0.3">
      <c r="A199" s="32">
        <f t="shared" si="19"/>
        <v>2015</v>
      </c>
      <c r="B199" s="15" t="s">
        <v>94</v>
      </c>
      <c r="C199" s="41">
        <f>'Month (GWh)'!B197+C198</f>
        <v>2116.1999999999998</v>
      </c>
      <c r="D199" s="41">
        <f>'Month (GWh)'!C197+D198</f>
        <v>29500.670000000006</v>
      </c>
      <c r="E199" s="41">
        <f>'Month (GWh)'!D197+E198</f>
        <v>151088.87</v>
      </c>
      <c r="F199" s="41">
        <f>'Month (GWh)'!E197+F198</f>
        <v>78678.899999999994</v>
      </c>
      <c r="G199" s="41">
        <f>'Month (GWh)'!F197+G198</f>
        <v>38043.86</v>
      </c>
      <c r="H199" s="41">
        <f>'Month (GWh)'!G197+H198</f>
        <v>7115.7000000000007</v>
      </c>
      <c r="I199" s="41">
        <f>'Month (GWh)'!H197+I198</f>
        <v>1233.31</v>
      </c>
      <c r="J199" s="41">
        <f>'Month (GWh)'!I197+J198</f>
        <v>276160.61000000004</v>
      </c>
      <c r="K199" s="41">
        <f>'Month (GWh)'!K197+K198</f>
        <v>4806.7800000000007</v>
      </c>
      <c r="L199" s="41">
        <f>'Month (GWh)'!Z197+L198</f>
        <v>132647.57999999999</v>
      </c>
      <c r="M199" s="41">
        <f>'Month (GWh)'!AA197+M198</f>
        <v>0</v>
      </c>
      <c r="N199" s="41">
        <f>'Month (GWh)'!AC197+N198</f>
        <v>4144.0700000000006</v>
      </c>
      <c r="O199" s="41">
        <f>'Month (GWh)'!AD197+O198</f>
        <v>0</v>
      </c>
      <c r="P199" s="41">
        <f t="shared" si="14"/>
        <v>1037.5599999999977</v>
      </c>
      <c r="Q199" s="41">
        <f>'Month (GWh)'!AF197+Q198</f>
        <v>142635.99</v>
      </c>
      <c r="R199" s="41">
        <f>'Month (GWh)'!AG197+R198</f>
        <v>450413.48</v>
      </c>
    </row>
    <row r="200" spans="1:18" x14ac:dyDescent="0.3">
      <c r="A200" s="49">
        <f t="shared" si="19"/>
        <v>2015</v>
      </c>
      <c r="B200" s="15" t="s">
        <v>95</v>
      </c>
      <c r="C200" s="51">
        <f>'Month (GWh)'!B198+C199</f>
        <v>2116.1999999999998</v>
      </c>
      <c r="D200" s="51">
        <f>'Month (GWh)'!C198+D199</f>
        <v>35932.860000000008</v>
      </c>
      <c r="E200" s="51">
        <f>'Month (GWh)'!D198+E199</f>
        <v>168914.31</v>
      </c>
      <c r="F200" s="51">
        <f>'Month (GWh)'!E198+F199</f>
        <v>87044.01</v>
      </c>
      <c r="G200" s="51">
        <f>'Month (GWh)'!F198+G199</f>
        <v>42814.48</v>
      </c>
      <c r="H200" s="51">
        <f>'Month (GWh)'!G198+H199</f>
        <v>7760.5000000000009</v>
      </c>
      <c r="I200" s="51">
        <f>'Month (GWh)'!H198+I199</f>
        <v>1409.26</v>
      </c>
      <c r="J200" s="51">
        <f>'Month (GWh)'!I198+J199</f>
        <v>307942.53000000003</v>
      </c>
      <c r="K200" s="51">
        <f>'Month (GWh)'!K198+K199</f>
        <v>4806.7800000000007</v>
      </c>
      <c r="L200" s="51">
        <f>'Month (GWh)'!Z198+L199</f>
        <v>141549.21999999997</v>
      </c>
      <c r="M200" s="51">
        <f>'Month (GWh)'!AA198+M199</f>
        <v>0</v>
      </c>
      <c r="N200" s="51">
        <f>'Month (GWh)'!AC198+N199</f>
        <v>5012.9100000000008</v>
      </c>
      <c r="O200" s="51">
        <f>'Month (GWh)'!AD198+O199</f>
        <v>0</v>
      </c>
      <c r="P200" s="51">
        <f t="shared" si="14"/>
        <v>1037.5600000000268</v>
      </c>
      <c r="Q200" s="51">
        <f>'Month (GWh)'!AF198+Q199</f>
        <v>152406.47</v>
      </c>
      <c r="R200" s="51">
        <f>'Month (GWh)'!AG198+R199</f>
        <v>498398.07999999996</v>
      </c>
    </row>
    <row r="201" spans="1:18" x14ac:dyDescent="0.3">
      <c r="A201" s="54">
        <v>2016</v>
      </c>
      <c r="B201" s="55" t="s">
        <v>84</v>
      </c>
      <c r="C201" s="41">
        <f>'Month (GWh)'!B199</f>
        <v>249.38</v>
      </c>
      <c r="D201" s="41">
        <f>'Month (GWh)'!C199</f>
        <v>7177.84</v>
      </c>
      <c r="E201" s="41">
        <f>'Month (GWh)'!D199</f>
        <v>20438.939999999999</v>
      </c>
      <c r="F201" s="41">
        <f>'Month (GWh)'!E199</f>
        <v>8609.5499999999993</v>
      </c>
      <c r="G201" s="41">
        <f>'Month (GWh)'!F199</f>
        <v>3963.07</v>
      </c>
      <c r="H201" s="41">
        <f>'Month (GWh)'!G199</f>
        <v>974.57</v>
      </c>
      <c r="I201" s="41">
        <f>'Month (GWh)'!H199</f>
        <v>0</v>
      </c>
      <c r="J201" s="41">
        <f>'Month (GWh)'!I199</f>
        <v>33986.129999999997</v>
      </c>
      <c r="K201" s="41">
        <f>'Month (GWh)'!K199</f>
        <v>245.29</v>
      </c>
      <c r="L201" s="41">
        <f>'Month (GWh)'!Z199</f>
        <v>7156.43</v>
      </c>
      <c r="M201" s="41">
        <f>'Month (GWh)'!AA199</f>
        <v>0</v>
      </c>
      <c r="N201" s="41">
        <f>'Month (GWh)'!AC199</f>
        <v>0</v>
      </c>
      <c r="O201" s="41">
        <f>'Month (GWh)'!AD199</f>
        <v>0</v>
      </c>
      <c r="P201" s="41">
        <f t="shared" si="14"/>
        <v>552.14999999999964</v>
      </c>
      <c r="Q201" s="41">
        <f>'Month (GWh)'!AF199</f>
        <v>7953.87</v>
      </c>
      <c r="R201" s="41">
        <f>'Month (GWh)'!AG199</f>
        <v>49367.22</v>
      </c>
    </row>
    <row r="202" spans="1:18" x14ac:dyDescent="0.3">
      <c r="A202" s="32">
        <f>A201</f>
        <v>2016</v>
      </c>
      <c r="B202" s="15" t="s">
        <v>85</v>
      </c>
      <c r="C202" s="41">
        <f>'Month (GWh)'!B200+C201</f>
        <v>477.36</v>
      </c>
      <c r="D202" s="41">
        <f>'Month (GWh)'!C200+D201</f>
        <v>13906.61</v>
      </c>
      <c r="E202" s="41">
        <f>'Month (GWh)'!D200+E201</f>
        <v>40150.050000000003</v>
      </c>
      <c r="F202" s="41">
        <f>'Month (GWh)'!E200+F201</f>
        <v>15712.329999999998</v>
      </c>
      <c r="G202" s="41">
        <f>'Month (GWh)'!F200+G201</f>
        <v>7335.57</v>
      </c>
      <c r="H202" s="41">
        <f>'Month (GWh)'!G200+H201</f>
        <v>1897.42</v>
      </c>
      <c r="I202" s="41">
        <f>'Month (GWh)'!H200+I201</f>
        <v>218.27</v>
      </c>
      <c r="J202" s="41">
        <f>'Month (GWh)'!I200+J201</f>
        <v>65313.64</v>
      </c>
      <c r="K202" s="41">
        <f>'Month (GWh)'!K200+K201</f>
        <v>406.03999999999996</v>
      </c>
      <c r="L202" s="41">
        <f>'Month (GWh)'!Z200+L201</f>
        <v>15145.98</v>
      </c>
      <c r="M202" s="41">
        <f>'Month (GWh)'!AA200+M201</f>
        <v>0</v>
      </c>
      <c r="N202" s="41">
        <f>'Month (GWh)'!AC200+N201</f>
        <v>519.08000000000004</v>
      </c>
      <c r="O202" s="41">
        <f>'Month (GWh)'!AD200+O201</f>
        <v>0</v>
      </c>
      <c r="P202" s="41">
        <f t="shared" ref="P202:P265" si="20">Q202-SUM(K202:O202)</f>
        <v>914.01999999999862</v>
      </c>
      <c r="Q202" s="41">
        <f>'Month (GWh)'!AF200+Q201</f>
        <v>16985.12</v>
      </c>
      <c r="R202" s="41">
        <f>'Month (GWh)'!AG200+R201</f>
        <v>96682.73000000001</v>
      </c>
    </row>
    <row r="203" spans="1:18" x14ac:dyDescent="0.3">
      <c r="A203" s="32">
        <f t="shared" ref="A203:A212" si="21">A202</f>
        <v>2016</v>
      </c>
      <c r="B203" s="15" t="s">
        <v>86</v>
      </c>
      <c r="C203" s="41">
        <f>'Month (GWh)'!B201+C202</f>
        <v>836.45</v>
      </c>
      <c r="D203" s="41">
        <f>'Month (GWh)'!C201+D202</f>
        <v>22393.57</v>
      </c>
      <c r="E203" s="41">
        <f>'Month (GWh)'!D201+E202</f>
        <v>62769.91</v>
      </c>
      <c r="F203" s="41">
        <f>'Month (GWh)'!E201+F202</f>
        <v>24444.159999999996</v>
      </c>
      <c r="G203" s="41">
        <f>'Month (GWh)'!F201+G202</f>
        <v>11513.65</v>
      </c>
      <c r="H203" s="41">
        <f>'Month (GWh)'!G201+H202</f>
        <v>2864.41</v>
      </c>
      <c r="I203" s="41">
        <f>'Month (GWh)'!H201+I202</f>
        <v>515.26</v>
      </c>
      <c r="J203" s="41">
        <f>'Month (GWh)'!I201+J202</f>
        <v>102107.39</v>
      </c>
      <c r="K203" s="41">
        <f>'Month (GWh)'!K201+K202</f>
        <v>984.9</v>
      </c>
      <c r="L203" s="41">
        <f>'Month (GWh)'!Z201+L202</f>
        <v>24344.07</v>
      </c>
      <c r="M203" s="41">
        <f>'Month (GWh)'!AA201+M202</f>
        <v>0</v>
      </c>
      <c r="N203" s="41">
        <f>'Month (GWh)'!AC201+N202</f>
        <v>1421.71</v>
      </c>
      <c r="O203" s="41">
        <f>'Month (GWh)'!AD201+O202</f>
        <v>0</v>
      </c>
      <c r="P203" s="41">
        <f t="shared" si="20"/>
        <v>914.02999999999884</v>
      </c>
      <c r="Q203" s="41">
        <f>'Month (GWh)'!AF201+Q202</f>
        <v>27664.71</v>
      </c>
      <c r="R203" s="41">
        <f>'Month (GWh)'!AG201+R202</f>
        <v>153002.12</v>
      </c>
    </row>
    <row r="204" spans="1:18" x14ac:dyDescent="0.3">
      <c r="A204" s="32">
        <f t="shared" si="21"/>
        <v>2016</v>
      </c>
      <c r="B204" s="15" t="s">
        <v>87</v>
      </c>
      <c r="C204" s="41">
        <f>'Month (GWh)'!B202+C203</f>
        <v>836.45</v>
      </c>
      <c r="D204" s="41">
        <f>'Month (GWh)'!C202+D203</f>
        <v>27312.559999999998</v>
      </c>
      <c r="E204" s="41">
        <f>'Month (GWh)'!D202+E203</f>
        <v>78389.23000000001</v>
      </c>
      <c r="F204" s="41">
        <f>'Month (GWh)'!E202+F203</f>
        <v>33134.81</v>
      </c>
      <c r="G204" s="41">
        <f>'Month (GWh)'!F202+G203</f>
        <v>15814.759999999998</v>
      </c>
      <c r="H204" s="41">
        <f>'Month (GWh)'!G202+H203</f>
        <v>3783.5299999999997</v>
      </c>
      <c r="I204" s="41">
        <f>'Month (GWh)'!H202+I203</f>
        <v>773.52</v>
      </c>
      <c r="J204" s="41">
        <f>'Month (GWh)'!I202+J203</f>
        <v>131895.85999999999</v>
      </c>
      <c r="K204" s="41">
        <f>'Month (GWh)'!K202+K203</f>
        <v>984.9</v>
      </c>
      <c r="L204" s="41">
        <f>'Month (GWh)'!Z202+L203</f>
        <v>36216.6</v>
      </c>
      <c r="M204" s="41">
        <f>'Month (GWh)'!AA202+M203</f>
        <v>0</v>
      </c>
      <c r="N204" s="41">
        <f>'Month (GWh)'!AC202+N203</f>
        <v>1421.71</v>
      </c>
      <c r="O204" s="41">
        <f>'Month (GWh)'!AD202+O203</f>
        <v>0</v>
      </c>
      <c r="P204" s="41">
        <f t="shared" si="20"/>
        <v>914.02999999999884</v>
      </c>
      <c r="Q204" s="41">
        <f>'Month (GWh)'!AF202+Q203</f>
        <v>39537.24</v>
      </c>
      <c r="R204" s="41">
        <f>'Month (GWh)'!AG202+R203</f>
        <v>199582.11</v>
      </c>
    </row>
    <row r="205" spans="1:18" x14ac:dyDescent="0.3">
      <c r="A205" s="32">
        <f t="shared" si="21"/>
        <v>2016</v>
      </c>
      <c r="B205" s="15" t="s">
        <v>88</v>
      </c>
      <c r="C205" s="41">
        <f>'Month (GWh)'!B203+C204</f>
        <v>836.45</v>
      </c>
      <c r="D205" s="41">
        <f>'Month (GWh)'!C203+D204</f>
        <v>27561.949999999997</v>
      </c>
      <c r="E205" s="41">
        <f>'Month (GWh)'!D203+E204</f>
        <v>88141.000000000015</v>
      </c>
      <c r="F205" s="41">
        <f>'Month (GWh)'!E203+F204</f>
        <v>41114.239999999998</v>
      </c>
      <c r="G205" s="41">
        <f>'Month (GWh)'!F203+G204</f>
        <v>19046.48</v>
      </c>
      <c r="H205" s="41">
        <f>'Month (GWh)'!G203+H204</f>
        <v>4722.7999999999993</v>
      </c>
      <c r="I205" s="41">
        <f>'Month (GWh)'!H203+I204</f>
        <v>858.95</v>
      </c>
      <c r="J205" s="41">
        <f>'Month (GWh)'!I203+J204</f>
        <v>153883.49</v>
      </c>
      <c r="K205" s="41">
        <f>'Month (GWh)'!K203+K204</f>
        <v>1867.46</v>
      </c>
      <c r="L205" s="41">
        <f>'Month (GWh)'!Z203+L204</f>
        <v>49216.369999999995</v>
      </c>
      <c r="M205" s="41">
        <f>'Month (GWh)'!AA203+M204</f>
        <v>0</v>
      </c>
      <c r="N205" s="41">
        <f>'Month (GWh)'!AC203+N204</f>
        <v>1421.71</v>
      </c>
      <c r="O205" s="41">
        <f>'Month (GWh)'!AD203+O204</f>
        <v>0</v>
      </c>
      <c r="P205" s="41">
        <f t="shared" si="20"/>
        <v>914.03000000000611</v>
      </c>
      <c r="Q205" s="41">
        <f>'Month (GWh)'!AF203+Q204</f>
        <v>53419.57</v>
      </c>
      <c r="R205" s="41">
        <f>'Month (GWh)'!AG203+R204</f>
        <v>235701.46</v>
      </c>
    </row>
    <row r="206" spans="1:18" x14ac:dyDescent="0.3">
      <c r="A206" s="32">
        <f t="shared" si="21"/>
        <v>2016</v>
      </c>
      <c r="B206" s="15" t="s">
        <v>89</v>
      </c>
      <c r="C206" s="41">
        <f>'Month (GWh)'!B204+C205</f>
        <v>1016.0300000000001</v>
      </c>
      <c r="D206" s="41">
        <f>'Month (GWh)'!C204+D205</f>
        <v>27871.749999999996</v>
      </c>
      <c r="E206" s="41">
        <f>'Month (GWh)'!D204+E205</f>
        <v>99821.690000000017</v>
      </c>
      <c r="F206" s="41">
        <f>'Month (GWh)'!E204+F205</f>
        <v>47493.189999999995</v>
      </c>
      <c r="G206" s="41">
        <f>'Month (GWh)'!F204+G205</f>
        <v>21384.1</v>
      </c>
      <c r="H206" s="41">
        <f>'Month (GWh)'!G204+H205</f>
        <v>5735.3399999999992</v>
      </c>
      <c r="I206" s="41">
        <f>'Month (GWh)'!H204+I205</f>
        <v>858.95</v>
      </c>
      <c r="J206" s="41">
        <f>'Month (GWh)'!I204+J205</f>
        <v>175293.28999999998</v>
      </c>
      <c r="K206" s="41">
        <f>'Month (GWh)'!K204+K205</f>
        <v>2820.69</v>
      </c>
      <c r="L206" s="41">
        <f>'Month (GWh)'!Z204+L205</f>
        <v>54308.679999999993</v>
      </c>
      <c r="M206" s="41">
        <f>'Month (GWh)'!AA204+M205</f>
        <v>0</v>
      </c>
      <c r="N206" s="41">
        <f>'Month (GWh)'!AC204+N205</f>
        <v>1421.71</v>
      </c>
      <c r="O206" s="41">
        <f>'Month (GWh)'!AD204+O205</f>
        <v>0</v>
      </c>
      <c r="P206" s="41">
        <f t="shared" si="20"/>
        <v>2755.3700000000026</v>
      </c>
      <c r="Q206" s="41">
        <f>'Month (GWh)'!AF204+Q205</f>
        <v>61306.45</v>
      </c>
      <c r="R206" s="41">
        <f>'Month (GWh)'!AG204+R205</f>
        <v>265487.52999999997</v>
      </c>
    </row>
    <row r="207" spans="1:18" x14ac:dyDescent="0.3">
      <c r="A207" s="32">
        <f t="shared" si="21"/>
        <v>2016</v>
      </c>
      <c r="B207" s="15" t="s">
        <v>90</v>
      </c>
      <c r="C207" s="41">
        <f>'Month (GWh)'!B205+C206</f>
        <v>1016.0300000000001</v>
      </c>
      <c r="D207" s="41">
        <f>'Month (GWh)'!C205+D206</f>
        <v>27871.749999999996</v>
      </c>
      <c r="E207" s="41">
        <f>'Month (GWh)'!D205+E206</f>
        <v>104304.91000000002</v>
      </c>
      <c r="F207" s="41">
        <f>'Month (GWh)'!E205+F206</f>
        <v>55577.159999999996</v>
      </c>
      <c r="G207" s="41">
        <f>'Month (GWh)'!F205+G206</f>
        <v>25496.449999999997</v>
      </c>
      <c r="H207" s="41">
        <f>'Month (GWh)'!G205+H206</f>
        <v>6762.1999999999989</v>
      </c>
      <c r="I207" s="41">
        <f>'Month (GWh)'!H205+I206</f>
        <v>878.28000000000009</v>
      </c>
      <c r="J207" s="41">
        <f>'Month (GWh)'!I205+J206</f>
        <v>193019.02</v>
      </c>
      <c r="K207" s="41">
        <f>'Month (GWh)'!K205+K206</f>
        <v>2820.69</v>
      </c>
      <c r="L207" s="41">
        <f>'Month (GWh)'!Z205+L206</f>
        <v>64534.999999999993</v>
      </c>
      <c r="M207" s="41">
        <f>'Month (GWh)'!AA205+M206</f>
        <v>0</v>
      </c>
      <c r="N207" s="41">
        <f>'Month (GWh)'!AC205+N206</f>
        <v>1421.71</v>
      </c>
      <c r="O207" s="41">
        <f>'Month (GWh)'!AD205+O206</f>
        <v>0</v>
      </c>
      <c r="P207" s="41">
        <f t="shared" si="20"/>
        <v>2826.1500000000087</v>
      </c>
      <c r="Q207" s="41">
        <f>'Month (GWh)'!AF205+Q206</f>
        <v>71603.55</v>
      </c>
      <c r="R207" s="41">
        <f>'Month (GWh)'!AG205+R206</f>
        <v>293510.36</v>
      </c>
    </row>
    <row r="208" spans="1:18" x14ac:dyDescent="0.3">
      <c r="A208" s="32">
        <f t="shared" si="21"/>
        <v>2016</v>
      </c>
      <c r="B208" s="15" t="s">
        <v>91</v>
      </c>
      <c r="C208" s="41">
        <f>'Month (GWh)'!B206+C207</f>
        <v>1016.0300000000001</v>
      </c>
      <c r="D208" s="41">
        <f>'Month (GWh)'!C206+D207</f>
        <v>28000.879999999997</v>
      </c>
      <c r="E208" s="41">
        <f>'Month (GWh)'!D206+E207</f>
        <v>109646.75000000001</v>
      </c>
      <c r="F208" s="41">
        <f>'Month (GWh)'!E206+F207</f>
        <v>63919.27</v>
      </c>
      <c r="G208" s="41">
        <f>'Month (GWh)'!F206+G207</f>
        <v>27700.959999999999</v>
      </c>
      <c r="H208" s="41">
        <f>'Month (GWh)'!G206+H207</f>
        <v>7346.7399999999989</v>
      </c>
      <c r="I208" s="41">
        <f>'Month (GWh)'!H206+I207</f>
        <v>888.31000000000006</v>
      </c>
      <c r="J208" s="41">
        <f>'Month (GWh)'!I206+J207</f>
        <v>209502.05</v>
      </c>
      <c r="K208" s="41">
        <f>'Month (GWh)'!K206+K207</f>
        <v>2820.69</v>
      </c>
      <c r="L208" s="41">
        <f>'Month (GWh)'!Z206+L207</f>
        <v>74109.639999999985</v>
      </c>
      <c r="M208" s="41">
        <f>'Month (GWh)'!AA206+M207</f>
        <v>0</v>
      </c>
      <c r="N208" s="41">
        <f>'Month (GWh)'!AC206+N207</f>
        <v>1421.71</v>
      </c>
      <c r="O208" s="41">
        <f>'Month (GWh)'!AD206+O207</f>
        <v>0</v>
      </c>
      <c r="P208" s="41">
        <f t="shared" si="20"/>
        <v>2826.1500000000087</v>
      </c>
      <c r="Q208" s="41">
        <f>'Month (GWh)'!AF206+Q207</f>
        <v>81178.19</v>
      </c>
      <c r="R208" s="41">
        <f>'Month (GWh)'!AG206+R207</f>
        <v>319697.15999999997</v>
      </c>
    </row>
    <row r="209" spans="1:18" x14ac:dyDescent="0.3">
      <c r="A209" s="32">
        <f t="shared" si="21"/>
        <v>2016</v>
      </c>
      <c r="B209" s="15" t="s">
        <v>92</v>
      </c>
      <c r="C209" s="41">
        <f>'Month (GWh)'!B207+C208</f>
        <v>1016.0300000000001</v>
      </c>
      <c r="D209" s="41">
        <f>'Month (GWh)'!C207+D208</f>
        <v>28180.76</v>
      </c>
      <c r="E209" s="41">
        <f>'Month (GWh)'!D207+E208</f>
        <v>114652.70000000001</v>
      </c>
      <c r="F209" s="41">
        <f>'Month (GWh)'!E207+F208</f>
        <v>71758.599999999991</v>
      </c>
      <c r="G209" s="41">
        <f>'Month (GWh)'!F207+G208</f>
        <v>32658.899999999998</v>
      </c>
      <c r="H209" s="41">
        <f>'Month (GWh)'!G207+H208</f>
        <v>8495.7099999999991</v>
      </c>
      <c r="I209" s="41">
        <f>'Month (GWh)'!H207+I208</f>
        <v>905.71</v>
      </c>
      <c r="J209" s="41">
        <f>'Month (GWh)'!I207+J208</f>
        <v>228471.63999999998</v>
      </c>
      <c r="K209" s="41">
        <f>'Month (GWh)'!K207+K208</f>
        <v>2820.69</v>
      </c>
      <c r="L209" s="41">
        <f>'Month (GWh)'!Z207+L208</f>
        <v>86592.809999999983</v>
      </c>
      <c r="M209" s="41">
        <f>'Month (GWh)'!AA207+M208</f>
        <v>0</v>
      </c>
      <c r="N209" s="41">
        <f>'Month (GWh)'!AC207+N208</f>
        <v>1421.71</v>
      </c>
      <c r="O209" s="41">
        <f>'Month (GWh)'!AD207+O208</f>
        <v>0</v>
      </c>
      <c r="P209" s="41">
        <f t="shared" si="20"/>
        <v>3753.3700000000099</v>
      </c>
      <c r="Q209" s="41">
        <f>'Month (GWh)'!AF207+Q208</f>
        <v>94588.58</v>
      </c>
      <c r="R209" s="41">
        <f>'Month (GWh)'!AG207+R208</f>
        <v>352257.02999999997</v>
      </c>
    </row>
    <row r="210" spans="1:18" x14ac:dyDescent="0.3">
      <c r="A210" s="32">
        <f t="shared" si="21"/>
        <v>2016</v>
      </c>
      <c r="B210" s="15" t="s">
        <v>93</v>
      </c>
      <c r="C210" s="41">
        <f>'Month (GWh)'!B208+C209</f>
        <v>1016.0300000000001</v>
      </c>
      <c r="D210" s="41">
        <f>'Month (GWh)'!C208+D209</f>
        <v>32301.85</v>
      </c>
      <c r="E210" s="41">
        <f>'Month (GWh)'!D208+E209</f>
        <v>134747.30000000002</v>
      </c>
      <c r="F210" s="41">
        <f>'Month (GWh)'!E208+F209</f>
        <v>79406.599999999991</v>
      </c>
      <c r="G210" s="41">
        <f>'Month (GWh)'!F208+G209</f>
        <v>38488.689999999995</v>
      </c>
      <c r="H210" s="41">
        <f>'Month (GWh)'!G208+H209</f>
        <v>9679.3499999999985</v>
      </c>
      <c r="I210" s="41">
        <f>'Month (GWh)'!H208+I209</f>
        <v>907.22</v>
      </c>
      <c r="J210" s="41">
        <f>'Month (GWh)'!I208+J209</f>
        <v>263229.19</v>
      </c>
      <c r="K210" s="41">
        <f>'Month (GWh)'!K208+K209</f>
        <v>2820.69</v>
      </c>
      <c r="L210" s="41">
        <f>'Month (GWh)'!Z208+L209</f>
        <v>89990.929999999978</v>
      </c>
      <c r="M210" s="41">
        <f>'Month (GWh)'!AA208+M209</f>
        <v>0</v>
      </c>
      <c r="N210" s="41">
        <f>'Month (GWh)'!AC208+N209</f>
        <v>1421.71</v>
      </c>
      <c r="O210" s="41">
        <f>'Month (GWh)'!AD208+O209</f>
        <v>0</v>
      </c>
      <c r="P210" s="41">
        <f t="shared" si="20"/>
        <v>3753.3700000000099</v>
      </c>
      <c r="Q210" s="41">
        <f>'Month (GWh)'!AF208+Q209</f>
        <v>97986.7</v>
      </c>
      <c r="R210" s="41">
        <f>'Month (GWh)'!AG208+R209</f>
        <v>394533.8</v>
      </c>
    </row>
    <row r="211" spans="1:18" x14ac:dyDescent="0.3">
      <c r="A211" s="32">
        <f t="shared" si="21"/>
        <v>2016</v>
      </c>
      <c r="B211" s="15" t="s">
        <v>94</v>
      </c>
      <c r="C211" s="41">
        <f>'Month (GWh)'!B209+C210</f>
        <v>7090.84</v>
      </c>
      <c r="D211" s="41">
        <f>'Month (GWh)'!C209+D210</f>
        <v>42468.02</v>
      </c>
      <c r="E211" s="41">
        <f>'Month (GWh)'!D209+E210</f>
        <v>157936.22000000003</v>
      </c>
      <c r="F211" s="41">
        <f>'Month (GWh)'!E209+F210</f>
        <v>87276.799999999988</v>
      </c>
      <c r="G211" s="41">
        <f>'Month (GWh)'!F209+G210</f>
        <v>46888.289999999994</v>
      </c>
      <c r="H211" s="41">
        <f>'Month (GWh)'!G209+H210</f>
        <v>10629.679999999998</v>
      </c>
      <c r="I211" s="41">
        <f>'Month (GWh)'!H209+I210</f>
        <v>1027.5</v>
      </c>
      <c r="J211" s="41">
        <f>'Month (GWh)'!I209+J210</f>
        <v>303758.52</v>
      </c>
      <c r="K211" s="41">
        <f>'Month (GWh)'!K209+K210</f>
        <v>2820.69</v>
      </c>
      <c r="L211" s="41">
        <f>'Month (GWh)'!Z209+L210</f>
        <v>94458.629999999976</v>
      </c>
      <c r="M211" s="41">
        <f>'Month (GWh)'!AA209+M210</f>
        <v>0</v>
      </c>
      <c r="N211" s="41">
        <f>'Month (GWh)'!AC209+N210</f>
        <v>1421.71</v>
      </c>
      <c r="O211" s="41">
        <f>'Month (GWh)'!AD209+O210</f>
        <v>0</v>
      </c>
      <c r="P211" s="41">
        <f t="shared" si="20"/>
        <v>4802.2800000000134</v>
      </c>
      <c r="Q211" s="41">
        <f>'Month (GWh)'!AF209+Q210</f>
        <v>103503.31</v>
      </c>
      <c r="R211" s="41">
        <f>'Month (GWh)'!AG209+R210</f>
        <v>456820.73</v>
      </c>
    </row>
    <row r="212" spans="1:18" x14ac:dyDescent="0.3">
      <c r="A212" s="49">
        <f t="shared" si="21"/>
        <v>2016</v>
      </c>
      <c r="B212" s="15" t="s">
        <v>95</v>
      </c>
      <c r="C212" s="51">
        <f>'Month (GWh)'!B210+C211</f>
        <v>15414.05</v>
      </c>
      <c r="D212" s="51">
        <f>'Month (GWh)'!C210+D211</f>
        <v>47443.969999999994</v>
      </c>
      <c r="E212" s="51">
        <f>'Month (GWh)'!D210+E211</f>
        <v>182800.57000000004</v>
      </c>
      <c r="F212" s="51">
        <f>'Month (GWh)'!E210+F211</f>
        <v>95779.59</v>
      </c>
      <c r="G212" s="51">
        <f>'Month (GWh)'!F210+G211</f>
        <v>55628.87999999999</v>
      </c>
      <c r="H212" s="51">
        <f>'Month (GWh)'!G210+H211</f>
        <v>11743.96</v>
      </c>
      <c r="I212" s="51">
        <f>'Month (GWh)'!H210+I211</f>
        <v>1051.77</v>
      </c>
      <c r="J212" s="51">
        <f>'Month (GWh)'!I210+J211</f>
        <v>347004.80000000005</v>
      </c>
      <c r="K212" s="51">
        <f>'Month (GWh)'!K210+K211</f>
        <v>2820.69</v>
      </c>
      <c r="L212" s="51">
        <f>'Month (GWh)'!Z210+L211</f>
        <v>97603.239999999976</v>
      </c>
      <c r="M212" s="51">
        <f>'Month (GWh)'!AA210+M211</f>
        <v>0</v>
      </c>
      <c r="N212" s="51">
        <f>'Month (GWh)'!AC210+N211</f>
        <v>1421.71</v>
      </c>
      <c r="O212" s="51">
        <f>'Month (GWh)'!AD210+O211</f>
        <v>0</v>
      </c>
      <c r="P212" s="51">
        <f t="shared" si="20"/>
        <v>4802.2800000000134</v>
      </c>
      <c r="Q212" s="51">
        <f>'Month (GWh)'!AF210+Q211</f>
        <v>106647.92</v>
      </c>
      <c r="R212" s="51">
        <f>'Month (GWh)'!AG210+R211</f>
        <v>516510.77999999997</v>
      </c>
    </row>
    <row r="213" spans="1:18" x14ac:dyDescent="0.3">
      <c r="A213" s="54">
        <v>2017</v>
      </c>
      <c r="B213" s="55" t="s">
        <v>84</v>
      </c>
      <c r="C213" s="41">
        <f>'Month (GWh)'!B211</f>
        <v>7195.06</v>
      </c>
      <c r="D213" s="41">
        <f>'Month (GWh)'!C211</f>
        <v>5230.54</v>
      </c>
      <c r="E213" s="41">
        <f>'Month (GWh)'!D211</f>
        <v>25105.82</v>
      </c>
      <c r="F213" s="41">
        <f>'Month (GWh)'!E211</f>
        <v>8479.18</v>
      </c>
      <c r="G213" s="41">
        <f>'Month (GWh)'!F211</f>
        <v>11755.07</v>
      </c>
      <c r="H213" s="41">
        <f>'Month (GWh)'!G211</f>
        <v>1405.85</v>
      </c>
      <c r="I213" s="41">
        <f>'Month (GWh)'!H211</f>
        <v>50.38</v>
      </c>
      <c r="J213" s="41">
        <f>'Month (GWh)'!I211</f>
        <v>46796.29</v>
      </c>
      <c r="K213" s="41">
        <f>'Month (GWh)'!K211</f>
        <v>0</v>
      </c>
      <c r="L213" s="41">
        <f>'Month (GWh)'!Z211</f>
        <v>1707.91</v>
      </c>
      <c r="M213" s="41">
        <f>'Month (GWh)'!AA211</f>
        <v>0</v>
      </c>
      <c r="N213" s="41">
        <f>'Month (GWh)'!AC211</f>
        <v>0</v>
      </c>
      <c r="O213" s="41">
        <f>'Month (GWh)'!AD211</f>
        <v>0</v>
      </c>
      <c r="P213" s="41">
        <f t="shared" si="20"/>
        <v>0</v>
      </c>
      <c r="Q213" s="41">
        <f>'Month (GWh)'!AF211</f>
        <v>1707.91</v>
      </c>
      <c r="R213" s="41">
        <f>'Month (GWh)'!AG211</f>
        <v>60929.81</v>
      </c>
    </row>
    <row r="214" spans="1:18" x14ac:dyDescent="0.3">
      <c r="A214" s="32">
        <f>A213</f>
        <v>2017</v>
      </c>
      <c r="B214" s="15" t="s">
        <v>85</v>
      </c>
      <c r="C214" s="41">
        <f>'Month (GWh)'!B212+C213</f>
        <v>12550.46</v>
      </c>
      <c r="D214" s="41">
        <f>'Month (GWh)'!C212+D213</f>
        <v>8820.77</v>
      </c>
      <c r="E214" s="41">
        <f>'Month (GWh)'!D212+E213</f>
        <v>47498.009999999995</v>
      </c>
      <c r="F214" s="41">
        <f>'Month (GWh)'!E212+F213</f>
        <v>15369.95</v>
      </c>
      <c r="G214" s="41">
        <f>'Month (GWh)'!F212+G213</f>
        <v>21790.16</v>
      </c>
      <c r="H214" s="41">
        <f>'Month (GWh)'!G212+H213</f>
        <v>2744.31</v>
      </c>
      <c r="I214" s="41">
        <f>'Month (GWh)'!H212+I213</f>
        <v>56.22</v>
      </c>
      <c r="J214" s="41">
        <f>'Month (GWh)'!I212+J213</f>
        <v>87458.64</v>
      </c>
      <c r="K214" s="41">
        <f>'Month (GWh)'!K212+K213</f>
        <v>0</v>
      </c>
      <c r="L214" s="41">
        <f>'Month (GWh)'!Z212+L213</f>
        <v>1707.91</v>
      </c>
      <c r="M214" s="41">
        <f>'Month (GWh)'!AA212+M213</f>
        <v>0</v>
      </c>
      <c r="N214" s="41">
        <f>'Month (GWh)'!AC212+N213</f>
        <v>0</v>
      </c>
      <c r="O214" s="41">
        <f>'Month (GWh)'!AD212+O213</f>
        <v>0</v>
      </c>
      <c r="P214" s="41">
        <f t="shared" si="20"/>
        <v>408.41000000000008</v>
      </c>
      <c r="Q214" s="41">
        <f>'Month (GWh)'!AF212+Q213</f>
        <v>2116.3200000000002</v>
      </c>
      <c r="R214" s="41">
        <f>'Month (GWh)'!AG212+R213</f>
        <v>110946.2</v>
      </c>
    </row>
    <row r="215" spans="1:18" x14ac:dyDescent="0.3">
      <c r="A215" s="32">
        <f t="shared" ref="A215:A224" si="22">A214</f>
        <v>2017</v>
      </c>
      <c r="B215" s="15" t="s">
        <v>86</v>
      </c>
      <c r="C215" s="41">
        <f>'Month (GWh)'!B213+C214</f>
        <v>12575.99</v>
      </c>
      <c r="D215" s="41">
        <f>'Month (GWh)'!C213+D214</f>
        <v>9338.01</v>
      </c>
      <c r="E215" s="41">
        <f>'Month (GWh)'!D213+E214</f>
        <v>70333.459999999992</v>
      </c>
      <c r="F215" s="41">
        <f>'Month (GWh)'!E213+F214</f>
        <v>23180.97</v>
      </c>
      <c r="G215" s="41">
        <f>'Month (GWh)'!F213+G214</f>
        <v>27840.62</v>
      </c>
      <c r="H215" s="41">
        <f>'Month (GWh)'!G213+H214</f>
        <v>4568.6000000000004</v>
      </c>
      <c r="I215" s="41">
        <f>'Month (GWh)'!H213+I214</f>
        <v>97.85</v>
      </c>
      <c r="J215" s="41">
        <f>'Month (GWh)'!I213+J214</f>
        <v>126021.48999999999</v>
      </c>
      <c r="K215" s="41">
        <f>'Month (GWh)'!K213+K214</f>
        <v>864.32</v>
      </c>
      <c r="L215" s="41">
        <f>'Month (GWh)'!Z213+L214</f>
        <v>11578.31</v>
      </c>
      <c r="M215" s="41">
        <f>'Month (GWh)'!AA213+M214</f>
        <v>0</v>
      </c>
      <c r="N215" s="41">
        <f>'Month (GWh)'!AC213+N214</f>
        <v>0</v>
      </c>
      <c r="O215" s="41">
        <f>'Month (GWh)'!AD213+O214</f>
        <v>0</v>
      </c>
      <c r="P215" s="41">
        <f t="shared" si="20"/>
        <v>1290.6900000000005</v>
      </c>
      <c r="Q215" s="41">
        <f>'Month (GWh)'!AF213+Q214</f>
        <v>13733.32</v>
      </c>
      <c r="R215" s="41">
        <f>'Month (GWh)'!AG213+R214</f>
        <v>161668.81</v>
      </c>
    </row>
    <row r="216" spans="1:18" x14ac:dyDescent="0.3">
      <c r="A216" s="32">
        <f t="shared" si="22"/>
        <v>2017</v>
      </c>
      <c r="B216" s="15" t="s">
        <v>87</v>
      </c>
      <c r="C216" s="41">
        <f>'Month (GWh)'!B214+C215</f>
        <v>12575.99</v>
      </c>
      <c r="D216" s="41">
        <f>'Month (GWh)'!C214+D215</f>
        <v>9351.76</v>
      </c>
      <c r="E216" s="41">
        <f>'Month (GWh)'!D214+E215</f>
        <v>85254.799999999988</v>
      </c>
      <c r="F216" s="41">
        <f>'Month (GWh)'!E214+F215</f>
        <v>31550.39</v>
      </c>
      <c r="G216" s="41">
        <f>'Month (GWh)'!F214+G215</f>
        <v>31622.489999999998</v>
      </c>
      <c r="H216" s="41">
        <f>'Month (GWh)'!G214+H215</f>
        <v>6440</v>
      </c>
      <c r="I216" s="41">
        <f>'Month (GWh)'!H214+I215</f>
        <v>123.56</v>
      </c>
      <c r="J216" s="41">
        <f>'Month (GWh)'!I214+J215</f>
        <v>154991.22999999998</v>
      </c>
      <c r="K216" s="41">
        <f>'Month (GWh)'!K214+K215</f>
        <v>864.32</v>
      </c>
      <c r="L216" s="41">
        <f>'Month (GWh)'!Z214+L215</f>
        <v>22427.37</v>
      </c>
      <c r="M216" s="41">
        <f>'Month (GWh)'!AA214+M215</f>
        <v>0</v>
      </c>
      <c r="N216" s="41">
        <f>'Month (GWh)'!AC214+N215</f>
        <v>605.46</v>
      </c>
      <c r="O216" s="41">
        <f>'Month (GWh)'!AD214+O215</f>
        <v>0</v>
      </c>
      <c r="P216" s="41">
        <f t="shared" si="20"/>
        <v>1290.6900000000023</v>
      </c>
      <c r="Q216" s="41">
        <f>'Month (GWh)'!AF214+Q215</f>
        <v>25187.84</v>
      </c>
      <c r="R216" s="41">
        <f>'Month (GWh)'!AG214+R215</f>
        <v>202106.82</v>
      </c>
    </row>
    <row r="217" spans="1:18" x14ac:dyDescent="0.3">
      <c r="A217" s="32">
        <f t="shared" si="22"/>
        <v>2017</v>
      </c>
      <c r="B217" s="15" t="s">
        <v>88</v>
      </c>
      <c r="C217" s="41">
        <f>'Month (GWh)'!B215+C216</f>
        <v>12575.99</v>
      </c>
      <c r="D217" s="41">
        <f>'Month (GWh)'!C215+D216</f>
        <v>9428.7800000000007</v>
      </c>
      <c r="E217" s="41">
        <f>'Month (GWh)'!D215+E216</f>
        <v>94838.319999999992</v>
      </c>
      <c r="F217" s="41">
        <f>'Month (GWh)'!E215+F216</f>
        <v>38847.4</v>
      </c>
      <c r="G217" s="41">
        <f>'Month (GWh)'!F215+G216</f>
        <v>34948.649999999994</v>
      </c>
      <c r="H217" s="41">
        <f>'Month (GWh)'!G215+H216</f>
        <v>8161.11</v>
      </c>
      <c r="I217" s="41">
        <f>'Month (GWh)'!H215+I216</f>
        <v>133.44</v>
      </c>
      <c r="J217" s="41">
        <f>'Month (GWh)'!I215+J216</f>
        <v>176928.90999999997</v>
      </c>
      <c r="K217" s="41">
        <f>'Month (GWh)'!K215+K216</f>
        <v>864.32</v>
      </c>
      <c r="L217" s="41">
        <f>'Month (GWh)'!Z215+L216</f>
        <v>29264.639999999999</v>
      </c>
      <c r="M217" s="41">
        <f>'Month (GWh)'!AA215+M216</f>
        <v>0</v>
      </c>
      <c r="N217" s="41">
        <f>'Month (GWh)'!AC215+N216</f>
        <v>605.46</v>
      </c>
      <c r="O217" s="41">
        <f>'Month (GWh)'!AD215+O216</f>
        <v>0</v>
      </c>
      <c r="P217" s="41">
        <f t="shared" si="20"/>
        <v>1290.6900000000023</v>
      </c>
      <c r="Q217" s="41">
        <f>'Month (GWh)'!AF215+Q216</f>
        <v>32025.11</v>
      </c>
      <c r="R217" s="41">
        <f>'Month (GWh)'!AG215+R216</f>
        <v>230958.79</v>
      </c>
    </row>
    <row r="218" spans="1:18" x14ac:dyDescent="0.3">
      <c r="A218" s="32">
        <f t="shared" si="22"/>
        <v>2017</v>
      </c>
      <c r="B218" s="15" t="s">
        <v>89</v>
      </c>
      <c r="C218" s="41">
        <f>'Month (GWh)'!B216+C217</f>
        <v>12575.99</v>
      </c>
      <c r="D218" s="41">
        <f>'Month (GWh)'!C216+D217</f>
        <v>9428.7800000000007</v>
      </c>
      <c r="E218" s="41">
        <f>'Month (GWh)'!D216+E217</f>
        <v>101348.26999999999</v>
      </c>
      <c r="F218" s="41">
        <f>'Month (GWh)'!E216+F217</f>
        <v>44613.11</v>
      </c>
      <c r="G218" s="41">
        <f>'Month (GWh)'!F216+G217</f>
        <v>38569.519999999997</v>
      </c>
      <c r="H218" s="41">
        <f>'Month (GWh)'!G216+H217</f>
        <v>10054.449999999999</v>
      </c>
      <c r="I218" s="41">
        <f>'Month (GWh)'!H216+I217</f>
        <v>187.35</v>
      </c>
      <c r="J218" s="41">
        <f>'Month (GWh)'!I216+J217</f>
        <v>194772.68999999997</v>
      </c>
      <c r="K218" s="41">
        <f>'Month (GWh)'!K216+K217</f>
        <v>1349.1200000000001</v>
      </c>
      <c r="L218" s="41">
        <f>'Month (GWh)'!Z216+L217</f>
        <v>33671.58</v>
      </c>
      <c r="M218" s="41">
        <f>'Month (GWh)'!AA216+M217</f>
        <v>0</v>
      </c>
      <c r="N218" s="41">
        <f>'Month (GWh)'!AC216+N217</f>
        <v>605.46</v>
      </c>
      <c r="O218" s="41">
        <f>'Month (GWh)'!AD216+O217</f>
        <v>0</v>
      </c>
      <c r="P218" s="41">
        <f t="shared" si="20"/>
        <v>1290.6899999999951</v>
      </c>
      <c r="Q218" s="41">
        <f>'Month (GWh)'!AF216+Q217</f>
        <v>36916.85</v>
      </c>
      <c r="R218" s="41">
        <f>'Month (GWh)'!AG216+R217</f>
        <v>253694.31</v>
      </c>
    </row>
    <row r="219" spans="1:18" x14ac:dyDescent="0.3">
      <c r="A219" s="32">
        <f t="shared" si="22"/>
        <v>2017</v>
      </c>
      <c r="B219" s="15" t="s">
        <v>90</v>
      </c>
      <c r="C219" s="41">
        <f>'Month (GWh)'!B217+C218</f>
        <v>12575.99</v>
      </c>
      <c r="D219" s="41">
        <f>'Month (GWh)'!C217+D218</f>
        <v>9428.7800000000007</v>
      </c>
      <c r="E219" s="41">
        <f>'Month (GWh)'!D217+E218</f>
        <v>114477.12</v>
      </c>
      <c r="F219" s="41">
        <f>'Month (GWh)'!E217+F218</f>
        <v>50890.98</v>
      </c>
      <c r="G219" s="41">
        <f>'Month (GWh)'!F217+G218</f>
        <v>43890.09</v>
      </c>
      <c r="H219" s="41">
        <f>'Month (GWh)'!G217+H218</f>
        <v>11778.949999999999</v>
      </c>
      <c r="I219" s="41">
        <f>'Month (GWh)'!H217+I218</f>
        <v>243.91</v>
      </c>
      <c r="J219" s="41">
        <f>'Month (GWh)'!I217+J218</f>
        <v>221281.05</v>
      </c>
      <c r="K219" s="41">
        <f>'Month (GWh)'!K217+K218</f>
        <v>1349.1200000000001</v>
      </c>
      <c r="L219" s="41">
        <f>'Month (GWh)'!Z217+L218</f>
        <v>42141.700000000004</v>
      </c>
      <c r="M219" s="41">
        <f>'Month (GWh)'!AA217+M218</f>
        <v>0</v>
      </c>
      <c r="N219" s="41">
        <f>'Month (GWh)'!AC217+N218</f>
        <v>605.46</v>
      </c>
      <c r="O219" s="41">
        <f>'Month (GWh)'!AD217+O218</f>
        <v>1003.98</v>
      </c>
      <c r="P219" s="41">
        <f t="shared" si="20"/>
        <v>2261.4599999999919</v>
      </c>
      <c r="Q219" s="41">
        <f>'Month (GWh)'!AF217+Q218</f>
        <v>47361.72</v>
      </c>
      <c r="R219" s="41">
        <f>'Month (GWh)'!AG217+R218</f>
        <v>290647.53999999998</v>
      </c>
    </row>
    <row r="220" spans="1:18" x14ac:dyDescent="0.3">
      <c r="A220" s="32">
        <f t="shared" si="22"/>
        <v>2017</v>
      </c>
      <c r="B220" s="15" t="s">
        <v>91</v>
      </c>
      <c r="C220" s="41">
        <f>'Month (GWh)'!B218+C219</f>
        <v>12575.99</v>
      </c>
      <c r="D220" s="41">
        <f>'Month (GWh)'!C218+D219</f>
        <v>9430.9800000000014</v>
      </c>
      <c r="E220" s="41">
        <f>'Month (GWh)'!D218+E219</f>
        <v>129926.39999999999</v>
      </c>
      <c r="F220" s="41">
        <f>'Month (GWh)'!E218+F219</f>
        <v>58017.340000000004</v>
      </c>
      <c r="G220" s="41">
        <f>'Month (GWh)'!F218+G219</f>
        <v>48193.569999999992</v>
      </c>
      <c r="H220" s="41">
        <f>'Month (GWh)'!G218+H219</f>
        <v>13549.499999999998</v>
      </c>
      <c r="I220" s="41">
        <f>'Month (GWh)'!H218+I219</f>
        <v>285.31</v>
      </c>
      <c r="J220" s="41">
        <f>'Month (GWh)'!I218+J219</f>
        <v>249972.13</v>
      </c>
      <c r="K220" s="41">
        <f>'Month (GWh)'!K218+K219</f>
        <v>1349.1200000000001</v>
      </c>
      <c r="L220" s="41">
        <f>'Month (GWh)'!Z218+L219</f>
        <v>45985.630000000005</v>
      </c>
      <c r="M220" s="41">
        <f>'Month (GWh)'!AA218+M219</f>
        <v>0</v>
      </c>
      <c r="N220" s="41">
        <f>'Month (GWh)'!AC218+N219</f>
        <v>956.88000000000011</v>
      </c>
      <c r="O220" s="41">
        <f>'Month (GWh)'!AD218+O219</f>
        <v>1003.98</v>
      </c>
      <c r="P220" s="41">
        <f t="shared" si="20"/>
        <v>2261.4599999999919</v>
      </c>
      <c r="Q220" s="41">
        <f>'Month (GWh)'!AF218+Q219</f>
        <v>51557.07</v>
      </c>
      <c r="R220" s="41">
        <f>'Month (GWh)'!AG218+R219</f>
        <v>323536.17</v>
      </c>
    </row>
    <row r="221" spans="1:18" x14ac:dyDescent="0.3">
      <c r="A221" s="32">
        <f t="shared" si="22"/>
        <v>2017</v>
      </c>
      <c r="B221" s="15" t="s">
        <v>92</v>
      </c>
      <c r="C221" s="41">
        <f>'Month (GWh)'!B219+C220</f>
        <v>12575.99</v>
      </c>
      <c r="D221" s="41">
        <f>'Month (GWh)'!C219+D220</f>
        <v>9483.3000000000011</v>
      </c>
      <c r="E221" s="41">
        <f>'Month (GWh)'!D219+E220</f>
        <v>143549.44999999998</v>
      </c>
      <c r="F221" s="41">
        <f>'Month (GWh)'!E219+F220</f>
        <v>63294.590000000004</v>
      </c>
      <c r="G221" s="41">
        <f>'Month (GWh)'!F219+G220</f>
        <v>52320.319999999992</v>
      </c>
      <c r="H221" s="41">
        <f>'Month (GWh)'!G219+H220</f>
        <v>15165.479999999998</v>
      </c>
      <c r="I221" s="41">
        <f>'Month (GWh)'!H219+I220</f>
        <v>291.89</v>
      </c>
      <c r="J221" s="41">
        <f>'Month (GWh)'!I219+J220</f>
        <v>274621.74</v>
      </c>
      <c r="K221" s="41">
        <f>'Month (GWh)'!K219+K220</f>
        <v>1550.94</v>
      </c>
      <c r="L221" s="41">
        <f>'Month (GWh)'!Z219+L220</f>
        <v>49030.000000000007</v>
      </c>
      <c r="M221" s="41">
        <f>'Month (GWh)'!AA219+M220</f>
        <v>0</v>
      </c>
      <c r="N221" s="41">
        <f>'Month (GWh)'!AC219+N220</f>
        <v>956.88000000000011</v>
      </c>
      <c r="O221" s="41">
        <f>'Month (GWh)'!AD219+O220</f>
        <v>1003.98</v>
      </c>
      <c r="P221" s="41">
        <f t="shared" si="20"/>
        <v>2261.4599999999919</v>
      </c>
      <c r="Q221" s="41">
        <f>'Month (GWh)'!AF219+Q220</f>
        <v>54803.26</v>
      </c>
      <c r="R221" s="41">
        <f>'Month (GWh)'!AG219+R220</f>
        <v>351484.29</v>
      </c>
    </row>
    <row r="222" spans="1:18" x14ac:dyDescent="0.3">
      <c r="A222" s="32">
        <f t="shared" si="22"/>
        <v>2017</v>
      </c>
      <c r="B222" s="15" t="s">
        <v>93</v>
      </c>
      <c r="C222" s="41">
        <f>'Month (GWh)'!B220+C221</f>
        <v>12575.99</v>
      </c>
      <c r="D222" s="41">
        <f>'Month (GWh)'!C220+D221</f>
        <v>9871.43</v>
      </c>
      <c r="E222" s="41">
        <f>'Month (GWh)'!D220+E221</f>
        <v>160820.44999999998</v>
      </c>
      <c r="F222" s="41">
        <f>'Month (GWh)'!E220+F221</f>
        <v>70341.88</v>
      </c>
      <c r="G222" s="41">
        <f>'Month (GWh)'!F220+G221</f>
        <v>57369.079999999994</v>
      </c>
      <c r="H222" s="41">
        <f>'Month (GWh)'!G220+H221</f>
        <v>17267.39</v>
      </c>
      <c r="I222" s="41">
        <f>'Month (GWh)'!H220+I221</f>
        <v>323.61</v>
      </c>
      <c r="J222" s="41">
        <f>'Month (GWh)'!I220+J221</f>
        <v>306122.42</v>
      </c>
      <c r="K222" s="41">
        <f>'Month (GWh)'!K220+K221</f>
        <v>2105.19</v>
      </c>
      <c r="L222" s="41">
        <f>'Month (GWh)'!Z220+L221</f>
        <v>56777.23000000001</v>
      </c>
      <c r="M222" s="41">
        <f>'Month (GWh)'!AA220+M221</f>
        <v>0</v>
      </c>
      <c r="N222" s="41">
        <f>'Month (GWh)'!AC220+N221</f>
        <v>956.88000000000011</v>
      </c>
      <c r="O222" s="41">
        <f>'Month (GWh)'!AD220+O221</f>
        <v>1003.98</v>
      </c>
      <c r="P222" s="41">
        <f t="shared" si="20"/>
        <v>2261.4699999999866</v>
      </c>
      <c r="Q222" s="41">
        <f>'Month (GWh)'!AF220+Q221</f>
        <v>63104.75</v>
      </c>
      <c r="R222" s="41">
        <f>'Month (GWh)'!AG220+R221</f>
        <v>391674.57999999996</v>
      </c>
    </row>
    <row r="223" spans="1:18" x14ac:dyDescent="0.3">
      <c r="A223" s="32">
        <f t="shared" si="22"/>
        <v>2017</v>
      </c>
      <c r="B223" s="15" t="s">
        <v>94</v>
      </c>
      <c r="C223" s="41">
        <f>'Month (GWh)'!B221+C222</f>
        <v>14310.75</v>
      </c>
      <c r="D223" s="41">
        <f>'Month (GWh)'!C221+D222</f>
        <v>13297.29</v>
      </c>
      <c r="E223" s="41">
        <f>'Month (GWh)'!D221+E222</f>
        <v>184376.44999999998</v>
      </c>
      <c r="F223" s="41">
        <f>'Month (GWh)'!E221+F222</f>
        <v>77644.44</v>
      </c>
      <c r="G223" s="41">
        <f>'Month (GWh)'!F221+G222</f>
        <v>66685.98</v>
      </c>
      <c r="H223" s="41">
        <f>'Month (GWh)'!G221+H222</f>
        <v>19177.66</v>
      </c>
      <c r="I223" s="41">
        <f>'Month (GWh)'!H221+I222</f>
        <v>346.28000000000003</v>
      </c>
      <c r="J223" s="41">
        <f>'Month (GWh)'!I221+J222</f>
        <v>348230.81</v>
      </c>
      <c r="K223" s="41">
        <f>'Month (GWh)'!K221+K222</f>
        <v>2105.19</v>
      </c>
      <c r="L223" s="41">
        <f>'Month (GWh)'!Z221+L222</f>
        <v>58483.460000000014</v>
      </c>
      <c r="M223" s="41">
        <f>'Month (GWh)'!AA221+M222</f>
        <v>0</v>
      </c>
      <c r="N223" s="41">
        <f>'Month (GWh)'!AC221+N222</f>
        <v>1816.2200000000003</v>
      </c>
      <c r="O223" s="41">
        <f>'Month (GWh)'!AD221+O222</f>
        <v>1003.98</v>
      </c>
      <c r="P223" s="41">
        <f t="shared" si="20"/>
        <v>2261.4699999999866</v>
      </c>
      <c r="Q223" s="41">
        <f>'Month (GWh)'!AF221+Q222</f>
        <v>65670.320000000007</v>
      </c>
      <c r="R223" s="41">
        <f>'Month (GWh)'!AG221+R222</f>
        <v>441509.16</v>
      </c>
    </row>
    <row r="224" spans="1:18" x14ac:dyDescent="0.3">
      <c r="A224" s="49">
        <f t="shared" si="22"/>
        <v>2017</v>
      </c>
      <c r="B224" s="50" t="s">
        <v>95</v>
      </c>
      <c r="C224" s="51">
        <f>'Month (GWh)'!B222+C223</f>
        <v>29428.260000000002</v>
      </c>
      <c r="D224" s="51">
        <f>'Month (GWh)'!C222+D223</f>
        <v>20765.77</v>
      </c>
      <c r="E224" s="51">
        <f>'Month (GWh)'!D222+E223</f>
        <v>208720.15999999997</v>
      </c>
      <c r="F224" s="51">
        <f>'Month (GWh)'!E222+F223</f>
        <v>84864.41</v>
      </c>
      <c r="G224" s="51">
        <f>'Month (GWh)'!F222+G223</f>
        <v>78556.66</v>
      </c>
      <c r="H224" s="51">
        <f>'Month (GWh)'!G222+H223</f>
        <v>20919.310000000001</v>
      </c>
      <c r="I224" s="51">
        <f>'Month (GWh)'!H222+I223</f>
        <v>356.81</v>
      </c>
      <c r="J224" s="51">
        <f>'Month (GWh)'!I222+J223</f>
        <v>393417.33999999997</v>
      </c>
      <c r="K224" s="51">
        <f>'Month (GWh)'!K222+K223</f>
        <v>2105.19</v>
      </c>
      <c r="L224" s="51">
        <f>'Month (GWh)'!Z222+L223</f>
        <v>61582.250000000015</v>
      </c>
      <c r="M224" s="51">
        <f>'Month (GWh)'!AA222+M223</f>
        <v>1064.29</v>
      </c>
      <c r="N224" s="51">
        <f>'Month (GWh)'!AC222+N223</f>
        <v>2659.71</v>
      </c>
      <c r="O224" s="51">
        <f>'Month (GWh)'!AD222+O223</f>
        <v>1003.98</v>
      </c>
      <c r="P224" s="51">
        <f t="shared" si="20"/>
        <v>2261.4700000000012</v>
      </c>
      <c r="Q224" s="51">
        <f>'Month (GWh)'!AF222+Q223</f>
        <v>70676.890000000014</v>
      </c>
      <c r="R224" s="51">
        <f>'Month (GWh)'!AG222+R223</f>
        <v>514288.25</v>
      </c>
    </row>
    <row r="225" spans="1:18" x14ac:dyDescent="0.3">
      <c r="A225" s="32">
        <v>2018</v>
      </c>
      <c r="B225" s="15" t="s">
        <v>84</v>
      </c>
      <c r="C225" s="41">
        <f>'Month (GWh)'!B223</f>
        <v>12254.2</v>
      </c>
      <c r="D225" s="41">
        <f>'Month (GWh)'!C223</f>
        <v>10684.19</v>
      </c>
      <c r="E225" s="41">
        <f>'Month (GWh)'!D223</f>
        <v>25070.85</v>
      </c>
      <c r="F225" s="41">
        <f>'Month (GWh)'!E223</f>
        <v>6988.18</v>
      </c>
      <c r="G225" s="41">
        <f>'Month (GWh)'!F223</f>
        <v>10949</v>
      </c>
      <c r="H225" s="41">
        <f>'Month (GWh)'!G223</f>
        <v>1996.88</v>
      </c>
      <c r="I225" s="41">
        <f>'Month (GWh)'!H223</f>
        <v>15.2</v>
      </c>
      <c r="J225" s="41">
        <f>'Month (GWh)'!I223</f>
        <v>45020.11</v>
      </c>
      <c r="K225" s="41">
        <f>'Month (GWh)'!K223</f>
        <v>0</v>
      </c>
      <c r="L225" s="41">
        <f>'Month (GWh)'!Z223</f>
        <v>0</v>
      </c>
      <c r="M225" s="41">
        <f>'Month (GWh)'!AA223</f>
        <v>1061.6300000000001</v>
      </c>
      <c r="N225" s="41">
        <f>'Month (GWh)'!AC223</f>
        <v>0</v>
      </c>
      <c r="O225" s="41">
        <f>'Month (GWh)'!AD223</f>
        <v>0</v>
      </c>
      <c r="P225" s="41">
        <f t="shared" si="20"/>
        <v>0</v>
      </c>
      <c r="Q225" s="41">
        <f>'Month (GWh)'!AF223</f>
        <v>1061.6300000000001</v>
      </c>
      <c r="R225" s="41">
        <f>'Month (GWh)'!AG223</f>
        <v>69020.14</v>
      </c>
    </row>
    <row r="226" spans="1:18" x14ac:dyDescent="0.3">
      <c r="A226" s="32">
        <f>A225</f>
        <v>2018</v>
      </c>
      <c r="B226" s="15" t="s">
        <v>85</v>
      </c>
      <c r="C226" s="41">
        <f>'Month (GWh)'!B224+C225</f>
        <v>25603.63</v>
      </c>
      <c r="D226" s="41">
        <f>'Month (GWh)'!C224+D225</f>
        <v>16329.05</v>
      </c>
      <c r="E226" s="41">
        <f>'Month (GWh)'!D224+E225</f>
        <v>47651.11</v>
      </c>
      <c r="F226" s="41">
        <f>'Month (GWh)'!E224+F225</f>
        <v>12269.27</v>
      </c>
      <c r="G226" s="41">
        <f>'Month (GWh)'!F224+G225</f>
        <v>21447.66</v>
      </c>
      <c r="H226" s="41">
        <f>'Month (GWh)'!G224+H225</f>
        <v>3789.13</v>
      </c>
      <c r="I226" s="41">
        <f>'Month (GWh)'!H224+I225</f>
        <v>31.32</v>
      </c>
      <c r="J226" s="41">
        <f>'Month (GWh)'!I224+J225</f>
        <v>85188.489999999991</v>
      </c>
      <c r="K226" s="41">
        <f>'Month (GWh)'!K224+K225</f>
        <v>0</v>
      </c>
      <c r="L226" s="41">
        <f>'Month (GWh)'!Z224+L225</f>
        <v>1711.23</v>
      </c>
      <c r="M226" s="41">
        <f>'Month (GWh)'!AA224+M225</f>
        <v>1061.6300000000001</v>
      </c>
      <c r="N226" s="41">
        <f>'Month (GWh)'!AC224+N225</f>
        <v>0</v>
      </c>
      <c r="O226" s="41">
        <f>'Month (GWh)'!AD224+O225</f>
        <v>0</v>
      </c>
      <c r="P226" s="41">
        <f t="shared" si="20"/>
        <v>0</v>
      </c>
      <c r="Q226" s="41">
        <f>'Month (GWh)'!AF224+Q225</f>
        <v>2772.86</v>
      </c>
      <c r="R226" s="41">
        <f>'Month (GWh)'!AG224+R225</f>
        <v>129894.04000000001</v>
      </c>
    </row>
    <row r="227" spans="1:18" x14ac:dyDescent="0.3">
      <c r="A227" s="32">
        <f t="shared" ref="A227:A290" si="23">A226</f>
        <v>2018</v>
      </c>
      <c r="B227" s="15" t="s">
        <v>86</v>
      </c>
      <c r="C227" s="41">
        <f>'Month (GWh)'!B225+C226</f>
        <v>34548.17</v>
      </c>
      <c r="D227" s="41">
        <f>'Month (GWh)'!C225+D226</f>
        <v>22112.98</v>
      </c>
      <c r="E227" s="41">
        <f>'Month (GWh)'!D225+E226</f>
        <v>72987.06</v>
      </c>
      <c r="F227" s="41">
        <f>'Month (GWh)'!E225+F226</f>
        <v>18773.38</v>
      </c>
      <c r="G227" s="41">
        <f>'Month (GWh)'!F225+G226</f>
        <v>30519.4</v>
      </c>
      <c r="H227" s="41">
        <f>'Month (GWh)'!G225+H226</f>
        <v>5586.2</v>
      </c>
      <c r="I227" s="41">
        <f>'Month (GWh)'!H225+I226</f>
        <v>107.49000000000001</v>
      </c>
      <c r="J227" s="41">
        <f>'Month (GWh)'!I225+J226</f>
        <v>127973.54</v>
      </c>
      <c r="K227" s="41">
        <f>'Month (GWh)'!K225+K226</f>
        <v>0</v>
      </c>
      <c r="L227" s="41">
        <f>'Month (GWh)'!Z225+L226</f>
        <v>4749.99</v>
      </c>
      <c r="M227" s="41">
        <f>'Month (GWh)'!AA225+M226</f>
        <v>2291.1999999999998</v>
      </c>
      <c r="N227" s="41">
        <f>'Month (GWh)'!AC225+N226</f>
        <v>0</v>
      </c>
      <c r="O227" s="41">
        <f>'Month (GWh)'!AD225+O226</f>
        <v>839.5</v>
      </c>
      <c r="P227" s="41">
        <f t="shared" si="20"/>
        <v>261.69999999999982</v>
      </c>
      <c r="Q227" s="41">
        <f>'Month (GWh)'!AF225+Q226</f>
        <v>8142.3899999999994</v>
      </c>
      <c r="R227" s="41">
        <f>'Month (GWh)'!AG225+R226</f>
        <v>192777.08000000002</v>
      </c>
    </row>
    <row r="228" spans="1:18" x14ac:dyDescent="0.3">
      <c r="A228" s="32">
        <f t="shared" si="23"/>
        <v>2018</v>
      </c>
      <c r="B228" s="15" t="s">
        <v>87</v>
      </c>
      <c r="C228" s="41">
        <f>'Month (GWh)'!B226+C227</f>
        <v>35069.75</v>
      </c>
      <c r="D228" s="41">
        <f>'Month (GWh)'!C226+D227</f>
        <v>22791.579999999998</v>
      </c>
      <c r="E228" s="41">
        <f>'Month (GWh)'!D226+E227</f>
        <v>92171.17</v>
      </c>
      <c r="F228" s="41">
        <f>'Month (GWh)'!E226+F227</f>
        <v>25633.07</v>
      </c>
      <c r="G228" s="41">
        <f>'Month (GWh)'!F226+G227</f>
        <v>33429.490000000005</v>
      </c>
      <c r="H228" s="41">
        <f>'Month (GWh)'!G226+H227</f>
        <v>7364.09</v>
      </c>
      <c r="I228" s="41">
        <f>'Month (GWh)'!H226+I227</f>
        <v>113.56</v>
      </c>
      <c r="J228" s="41">
        <f>'Month (GWh)'!I226+J227</f>
        <v>158711.38</v>
      </c>
      <c r="K228" s="41">
        <f>'Month (GWh)'!K226+K227</f>
        <v>467.58</v>
      </c>
      <c r="L228" s="41">
        <f>'Month (GWh)'!Z226+L227</f>
        <v>8160.9</v>
      </c>
      <c r="M228" s="41">
        <f>'Month (GWh)'!AA226+M227</f>
        <v>2291.1999999999998</v>
      </c>
      <c r="N228" s="41">
        <f>'Month (GWh)'!AC226+N227</f>
        <v>2791.87</v>
      </c>
      <c r="O228" s="41">
        <f>'Month (GWh)'!AD226+O227</f>
        <v>1777.78</v>
      </c>
      <c r="P228" s="41">
        <f t="shared" si="20"/>
        <v>1582.5499999999975</v>
      </c>
      <c r="Q228" s="41">
        <f>'Month (GWh)'!AF226+Q227</f>
        <v>17071.879999999997</v>
      </c>
      <c r="R228" s="41">
        <f>'Month (GWh)'!AG226+R227</f>
        <v>233644.59000000003</v>
      </c>
    </row>
    <row r="229" spans="1:18" x14ac:dyDescent="0.3">
      <c r="A229" s="32">
        <f t="shared" si="23"/>
        <v>2018</v>
      </c>
      <c r="B229" s="15" t="s">
        <v>88</v>
      </c>
      <c r="C229" s="41">
        <f>'Month (GWh)'!B227+C228</f>
        <v>35069.75</v>
      </c>
      <c r="D229" s="41">
        <f>'Month (GWh)'!C227+D228</f>
        <v>22828.23</v>
      </c>
      <c r="E229" s="41">
        <f>'Month (GWh)'!D227+E228</f>
        <v>105921.2</v>
      </c>
      <c r="F229" s="41">
        <f>'Month (GWh)'!E227+F228</f>
        <v>32005.33</v>
      </c>
      <c r="G229" s="41">
        <f>'Month (GWh)'!F227+G228</f>
        <v>33445.770000000004</v>
      </c>
      <c r="H229" s="41">
        <f>'Month (GWh)'!G227+H228</f>
        <v>9258.5400000000009</v>
      </c>
      <c r="I229" s="41">
        <f>'Month (GWh)'!H227+I228</f>
        <v>129.46</v>
      </c>
      <c r="J229" s="41">
        <f>'Month (GWh)'!I227+J228</f>
        <v>180760.29</v>
      </c>
      <c r="K229" s="41">
        <f>'Month (GWh)'!K227+K228</f>
        <v>467.58</v>
      </c>
      <c r="L229" s="41">
        <f>'Month (GWh)'!Z227+L228</f>
        <v>9869.2999999999993</v>
      </c>
      <c r="M229" s="41">
        <f>'Month (GWh)'!AA227+M228</f>
        <v>3363.79</v>
      </c>
      <c r="N229" s="41">
        <f>'Month (GWh)'!AC227+N228</f>
        <v>2791.87</v>
      </c>
      <c r="O229" s="41">
        <f>'Month (GWh)'!AD227+O228</f>
        <v>1777.78</v>
      </c>
      <c r="P229" s="41">
        <f t="shared" si="20"/>
        <v>1582.5499999999993</v>
      </c>
      <c r="Q229" s="41">
        <f>'Month (GWh)'!AF227+Q228</f>
        <v>19852.869999999995</v>
      </c>
      <c r="R229" s="41">
        <f>'Month (GWh)'!AG227+R228</f>
        <v>258511.14</v>
      </c>
    </row>
    <row r="230" spans="1:18" x14ac:dyDescent="0.3">
      <c r="A230" s="32">
        <f t="shared" si="23"/>
        <v>2018</v>
      </c>
      <c r="B230" s="15" t="s">
        <v>89</v>
      </c>
      <c r="C230" s="41">
        <f>'Month (GWh)'!B228+C229</f>
        <v>35069.75</v>
      </c>
      <c r="D230" s="41">
        <f>'Month (GWh)'!C228+D229</f>
        <v>22901.02</v>
      </c>
      <c r="E230" s="41">
        <f>'Month (GWh)'!D228+E229</f>
        <v>113246.88</v>
      </c>
      <c r="F230" s="41">
        <f>'Month (GWh)'!E228+F229</f>
        <v>37865.040000000001</v>
      </c>
      <c r="G230" s="41">
        <f>'Month (GWh)'!F228+G229</f>
        <v>36727.760000000002</v>
      </c>
      <c r="H230" s="41">
        <f>'Month (GWh)'!G228+H229</f>
        <v>11177.03</v>
      </c>
      <c r="I230" s="41">
        <f>'Month (GWh)'!H228+I229</f>
        <v>144.56</v>
      </c>
      <c r="J230" s="41">
        <f>'Month (GWh)'!I228+J229</f>
        <v>199161.25</v>
      </c>
      <c r="K230" s="41">
        <f>'Month (GWh)'!K228+K229</f>
        <v>1332.53</v>
      </c>
      <c r="L230" s="41">
        <f>'Month (GWh)'!Z228+L229</f>
        <v>13918.05</v>
      </c>
      <c r="M230" s="41">
        <f>'Month (GWh)'!AA228+M229</f>
        <v>3718.51</v>
      </c>
      <c r="N230" s="41">
        <f>'Month (GWh)'!AC228+N229</f>
        <v>3739.35</v>
      </c>
      <c r="O230" s="41">
        <f>'Month (GWh)'!AD228+O229</f>
        <v>1777.78</v>
      </c>
      <c r="P230" s="41">
        <f t="shared" si="20"/>
        <v>1582.5399999999972</v>
      </c>
      <c r="Q230" s="41">
        <f>'Month (GWh)'!AF228+Q229</f>
        <v>26068.759999999995</v>
      </c>
      <c r="R230" s="41">
        <f>'Month (GWh)'!AG228+R229</f>
        <v>283200.79000000004</v>
      </c>
    </row>
    <row r="231" spans="1:18" x14ac:dyDescent="0.3">
      <c r="A231" s="32">
        <f t="shared" si="23"/>
        <v>2018</v>
      </c>
      <c r="B231" s="15" t="s">
        <v>90</v>
      </c>
      <c r="C231" s="41">
        <f>'Month (GWh)'!B229+C230</f>
        <v>35069.75</v>
      </c>
      <c r="D231" s="41">
        <f>'Month (GWh)'!C229+D230</f>
        <v>22901.040000000001</v>
      </c>
      <c r="E231" s="41">
        <f>'Month (GWh)'!D229+E230</f>
        <v>128723.85</v>
      </c>
      <c r="F231" s="41">
        <f>'Month (GWh)'!E229+F230</f>
        <v>44606.630000000005</v>
      </c>
      <c r="G231" s="41">
        <f>'Month (GWh)'!F229+G230</f>
        <v>39917.550000000003</v>
      </c>
      <c r="H231" s="41">
        <f>'Month (GWh)'!G229+H230</f>
        <v>13065.82</v>
      </c>
      <c r="I231" s="41">
        <f>'Month (GWh)'!H229+I230</f>
        <v>145.17000000000002</v>
      </c>
      <c r="J231" s="41">
        <f>'Month (GWh)'!I229+J230</f>
        <v>226459</v>
      </c>
      <c r="K231" s="41">
        <f>'Month (GWh)'!K229+K230</f>
        <v>1332.53</v>
      </c>
      <c r="L231" s="41">
        <f>'Month (GWh)'!Z229+L230</f>
        <v>17343.02</v>
      </c>
      <c r="M231" s="41">
        <f>'Month (GWh)'!AA229+M230</f>
        <v>3718.51</v>
      </c>
      <c r="N231" s="41">
        <f>'Month (GWh)'!AC229+N230</f>
        <v>3739.35</v>
      </c>
      <c r="O231" s="41">
        <f>'Month (GWh)'!AD229+O230</f>
        <v>1777.78</v>
      </c>
      <c r="P231" s="41">
        <f t="shared" si="20"/>
        <v>1582.5400000000009</v>
      </c>
      <c r="Q231" s="41">
        <f>'Month (GWh)'!AF229+Q230</f>
        <v>29493.729999999996</v>
      </c>
      <c r="R231" s="41">
        <f>'Month (GWh)'!AG229+R230</f>
        <v>313923.53000000003</v>
      </c>
    </row>
    <row r="232" spans="1:18" x14ac:dyDescent="0.3">
      <c r="A232" s="32">
        <f t="shared" si="23"/>
        <v>2018</v>
      </c>
      <c r="B232" s="15" t="s">
        <v>91</v>
      </c>
      <c r="C232" s="41">
        <f>'Month (GWh)'!B230+C231</f>
        <v>35069.75</v>
      </c>
      <c r="D232" s="41">
        <f>'Month (GWh)'!C230+D231</f>
        <v>22901.040000000001</v>
      </c>
      <c r="E232" s="41">
        <f>'Month (GWh)'!D230+E231</f>
        <v>142902.87</v>
      </c>
      <c r="F232" s="41">
        <f>'Month (GWh)'!E230+F231</f>
        <v>50978.26</v>
      </c>
      <c r="G232" s="41">
        <f>'Month (GWh)'!F230+G231</f>
        <v>42649.630000000005</v>
      </c>
      <c r="H232" s="41">
        <f>'Month (GWh)'!G230+H231</f>
        <v>14862.279999999999</v>
      </c>
      <c r="I232" s="41">
        <f>'Month (GWh)'!H230+I231</f>
        <v>145.17000000000002</v>
      </c>
      <c r="J232" s="41">
        <f>'Month (GWh)'!I230+J231</f>
        <v>251538.19</v>
      </c>
      <c r="K232" s="41">
        <f>'Month (GWh)'!K230+K231</f>
        <v>1332.53</v>
      </c>
      <c r="L232" s="41">
        <f>'Month (GWh)'!Z230+L231</f>
        <v>18686.78</v>
      </c>
      <c r="M232" s="41">
        <f>'Month (GWh)'!AA230+M231</f>
        <v>4807.88</v>
      </c>
      <c r="N232" s="41">
        <f>'Month (GWh)'!AC230+N231</f>
        <v>3739.35</v>
      </c>
      <c r="O232" s="41">
        <f>'Month (GWh)'!AD230+O231</f>
        <v>1777.78</v>
      </c>
      <c r="P232" s="41">
        <f t="shared" si="20"/>
        <v>1582.5400000000009</v>
      </c>
      <c r="Q232" s="41">
        <f>'Month (GWh)'!AF230+Q231</f>
        <v>31926.859999999997</v>
      </c>
      <c r="R232" s="41">
        <f>'Month (GWh)'!AG230+R231</f>
        <v>341435.85000000003</v>
      </c>
    </row>
    <row r="233" spans="1:18" x14ac:dyDescent="0.3">
      <c r="A233" s="32">
        <f t="shared" si="23"/>
        <v>2018</v>
      </c>
      <c r="B233" s="15" t="s">
        <v>92</v>
      </c>
      <c r="C233" s="41">
        <f>'Month (GWh)'!B231+C232</f>
        <v>35069.75</v>
      </c>
      <c r="D233" s="41">
        <f>'Month (GWh)'!C231+D232</f>
        <v>23129.7</v>
      </c>
      <c r="E233" s="41">
        <f>'Month (GWh)'!D231+E232</f>
        <v>151918.96</v>
      </c>
      <c r="F233" s="41">
        <f>'Month (GWh)'!E231+F232</f>
        <v>56446.9</v>
      </c>
      <c r="G233" s="41">
        <f>'Month (GWh)'!F231+G232</f>
        <v>45336.920000000006</v>
      </c>
      <c r="H233" s="41">
        <f>'Month (GWh)'!G231+H232</f>
        <v>16593.919999999998</v>
      </c>
      <c r="I233" s="41">
        <f>'Month (GWh)'!H231+I232</f>
        <v>145.17000000000002</v>
      </c>
      <c r="J233" s="41">
        <f>'Month (GWh)'!I231+J232</f>
        <v>270441.84999999998</v>
      </c>
      <c r="K233" s="41">
        <f>'Month (GWh)'!K231+K232</f>
        <v>2410.2600000000002</v>
      </c>
      <c r="L233" s="41">
        <f>'Month (GWh)'!Z231+L232</f>
        <v>20030.96</v>
      </c>
      <c r="M233" s="41">
        <f>'Month (GWh)'!AA231+M232</f>
        <v>5892.49</v>
      </c>
      <c r="N233" s="41">
        <f>'Month (GWh)'!AC231+N232</f>
        <v>3739.35</v>
      </c>
      <c r="O233" s="41">
        <f>'Month (GWh)'!AD231+O232</f>
        <v>1777.78</v>
      </c>
      <c r="P233" s="41">
        <f t="shared" si="20"/>
        <v>1582.5400000000009</v>
      </c>
      <c r="Q233" s="41">
        <f>'Month (GWh)'!AF231+Q232</f>
        <v>35433.379999999997</v>
      </c>
      <c r="R233" s="41">
        <f>'Month (GWh)'!AG231+R232</f>
        <v>364074.68000000005</v>
      </c>
    </row>
    <row r="234" spans="1:18" x14ac:dyDescent="0.3">
      <c r="A234" s="32">
        <f t="shared" si="23"/>
        <v>2018</v>
      </c>
      <c r="B234" s="15" t="s">
        <v>93</v>
      </c>
      <c r="C234" s="41">
        <f>'Month (GWh)'!B232+C233</f>
        <v>35129.81</v>
      </c>
      <c r="D234" s="41">
        <f>'Month (GWh)'!C232+D233</f>
        <v>23814.45</v>
      </c>
      <c r="E234" s="41">
        <f>'Month (GWh)'!D232+E233</f>
        <v>171504.46</v>
      </c>
      <c r="F234" s="41">
        <f>'Month (GWh)'!E232+F233</f>
        <v>62455.950000000004</v>
      </c>
      <c r="G234" s="41">
        <f>'Month (GWh)'!F232+G233</f>
        <v>48929.860000000008</v>
      </c>
      <c r="H234" s="41">
        <f>'Month (GWh)'!G232+H233</f>
        <v>18359.259999999998</v>
      </c>
      <c r="I234" s="41">
        <f>'Month (GWh)'!H232+I233</f>
        <v>145.17000000000002</v>
      </c>
      <c r="J234" s="41">
        <f>'Month (GWh)'!I232+J233</f>
        <v>301394.69</v>
      </c>
      <c r="K234" s="41">
        <f>'Month (GWh)'!K232+K233</f>
        <v>2410.2600000000002</v>
      </c>
      <c r="L234" s="41">
        <f>'Month (GWh)'!Z232+L233</f>
        <v>24510.84</v>
      </c>
      <c r="M234" s="41">
        <f>'Month (GWh)'!AA232+M233</f>
        <v>7800.12</v>
      </c>
      <c r="N234" s="41">
        <f>'Month (GWh)'!AC232+N233</f>
        <v>4412.43</v>
      </c>
      <c r="O234" s="41">
        <f>'Month (GWh)'!AD232+O233</f>
        <v>3828.33</v>
      </c>
      <c r="P234" s="41">
        <f t="shared" si="20"/>
        <v>2643.679999999993</v>
      </c>
      <c r="Q234" s="41">
        <f>'Month (GWh)'!AF232+Q233</f>
        <v>45605.659999999996</v>
      </c>
      <c r="R234" s="41">
        <f>'Month (GWh)'!AG232+R233</f>
        <v>405944.61000000004</v>
      </c>
    </row>
    <row r="235" spans="1:18" x14ac:dyDescent="0.3">
      <c r="A235" s="32">
        <f t="shared" si="23"/>
        <v>2018</v>
      </c>
      <c r="B235" s="15" t="s">
        <v>94</v>
      </c>
      <c r="C235" s="41">
        <f>'Month (GWh)'!B233+C234</f>
        <v>35139.269999999997</v>
      </c>
      <c r="D235" s="41">
        <f>'Month (GWh)'!C233+D234</f>
        <v>25253.05</v>
      </c>
      <c r="E235" s="41">
        <f>'Month (GWh)'!D233+E234</f>
        <v>193210.4</v>
      </c>
      <c r="F235" s="41">
        <f>'Month (GWh)'!E233+F234</f>
        <v>68698.17</v>
      </c>
      <c r="G235" s="41">
        <f>'Month (GWh)'!F233+G234</f>
        <v>53323.510000000009</v>
      </c>
      <c r="H235" s="41">
        <f>'Month (GWh)'!G233+H234</f>
        <v>19920.039999999997</v>
      </c>
      <c r="I235" s="41">
        <f>'Month (GWh)'!H233+I234</f>
        <v>145.17000000000002</v>
      </c>
      <c r="J235" s="41">
        <f>'Month (GWh)'!I233+J234</f>
        <v>335297.28000000003</v>
      </c>
      <c r="K235" s="41">
        <f>'Month (GWh)'!K233+K234</f>
        <v>2410.2600000000002</v>
      </c>
      <c r="L235" s="41">
        <f>'Month (GWh)'!Z233+L234</f>
        <v>28090.37</v>
      </c>
      <c r="M235" s="41">
        <f>'Month (GWh)'!AA233+M234</f>
        <v>13148.970000000001</v>
      </c>
      <c r="N235" s="41">
        <f>'Month (GWh)'!AC233+N234</f>
        <v>5363.91</v>
      </c>
      <c r="O235" s="41">
        <f>'Month (GWh)'!AD233+O234</f>
        <v>4901.12</v>
      </c>
      <c r="P235" s="41">
        <f t="shared" si="20"/>
        <v>4358.68</v>
      </c>
      <c r="Q235" s="41">
        <f>'Month (GWh)'!AF233+Q234</f>
        <v>58273.31</v>
      </c>
      <c r="R235" s="41">
        <f>'Month (GWh)'!AG233+R234</f>
        <v>453962.91000000003</v>
      </c>
    </row>
    <row r="236" spans="1:18" x14ac:dyDescent="0.3">
      <c r="A236" s="32">
        <f t="shared" si="23"/>
        <v>2018</v>
      </c>
      <c r="B236" s="15" t="s">
        <v>95</v>
      </c>
      <c r="C236" s="41">
        <f>'Month (GWh)'!B234+C235</f>
        <v>35527.39</v>
      </c>
      <c r="D236" s="41">
        <f>'Month (GWh)'!C234+D235</f>
        <v>30095.79</v>
      </c>
      <c r="E236" s="41">
        <f>'Month (GWh)'!D234+E235</f>
        <v>217228.71</v>
      </c>
      <c r="F236" s="41">
        <f>'Month (GWh)'!E234+F235</f>
        <v>74447.56</v>
      </c>
      <c r="G236" s="41">
        <f>'Month (GWh)'!F234+G235</f>
        <v>60017.470000000008</v>
      </c>
      <c r="H236" s="41">
        <f>'Month (GWh)'!G234+H235</f>
        <v>21507.819999999996</v>
      </c>
      <c r="I236" s="41">
        <f>'Month (GWh)'!H234+I235</f>
        <v>145.17000000000002</v>
      </c>
      <c r="J236" s="41">
        <f>'Month (GWh)'!I234+J235</f>
        <v>373346.73000000004</v>
      </c>
      <c r="K236" s="41">
        <f>'Month (GWh)'!K234+K235</f>
        <v>2410.2600000000002</v>
      </c>
      <c r="L236" s="41">
        <f>'Month (GWh)'!Z234+L235</f>
        <v>30515.77</v>
      </c>
      <c r="M236" s="41">
        <f>'Month (GWh)'!AA234+M235</f>
        <v>16264.170000000002</v>
      </c>
      <c r="N236" s="41">
        <f>'Month (GWh)'!AC234+N235</f>
        <v>6445.6</v>
      </c>
      <c r="O236" s="41">
        <f>'Month (GWh)'!AD234+O235</f>
        <v>11870.36</v>
      </c>
      <c r="P236" s="41">
        <f t="shared" si="20"/>
        <v>7283.5399999999936</v>
      </c>
      <c r="Q236" s="41">
        <f>'Month (GWh)'!AF234+Q235</f>
        <v>74789.7</v>
      </c>
      <c r="R236" s="41">
        <f>'Month (GWh)'!AG234+R235</f>
        <v>513759.60000000003</v>
      </c>
    </row>
    <row r="237" spans="1:18" x14ac:dyDescent="0.3">
      <c r="A237" s="54">
        <v>2019</v>
      </c>
      <c r="B237" s="55" t="s">
        <v>84</v>
      </c>
      <c r="C237" s="56">
        <f>'Month (GWh)'!B235</f>
        <v>2755.38</v>
      </c>
      <c r="D237" s="56">
        <f>'Month (GWh)'!C235</f>
        <v>10562.72</v>
      </c>
      <c r="E237" s="56">
        <f>'Month (GWh)'!D235</f>
        <v>25038.91</v>
      </c>
      <c r="F237" s="56">
        <f>'Month (GWh)'!E235</f>
        <v>6213.96</v>
      </c>
      <c r="G237" s="56">
        <f>'Month (GWh)'!F235</f>
        <v>8923.9699999999993</v>
      </c>
      <c r="H237" s="56">
        <f>'Month (GWh)'!G235</f>
        <v>1792.08</v>
      </c>
      <c r="I237" s="56">
        <f>'Month (GWh)'!H235</f>
        <v>0</v>
      </c>
      <c r="J237" s="56">
        <f>'Month (GWh)'!I235</f>
        <v>41968.92</v>
      </c>
      <c r="K237" s="56">
        <f>'Month (GWh)'!K235</f>
        <v>0</v>
      </c>
      <c r="L237" s="56">
        <f>'Month (GWh)'!Z235</f>
        <v>2256.6</v>
      </c>
      <c r="M237" s="56">
        <f>'Month (GWh)'!AA235</f>
        <v>5440.3</v>
      </c>
      <c r="N237" s="56">
        <f>'Month (GWh)'!AC235</f>
        <v>726.59</v>
      </c>
      <c r="O237" s="56">
        <f>'Month (GWh)'!AD235</f>
        <v>4971.25</v>
      </c>
      <c r="P237" s="56">
        <f t="shared" si="20"/>
        <v>2935.9600000000009</v>
      </c>
      <c r="Q237" s="56">
        <f>'Month (GWh)'!AF235</f>
        <v>16330.7</v>
      </c>
      <c r="R237" s="56">
        <f>'Month (GWh)'!AG235</f>
        <v>71617.72</v>
      </c>
    </row>
    <row r="238" spans="1:18" x14ac:dyDescent="0.3">
      <c r="A238" s="32">
        <f t="shared" si="23"/>
        <v>2019</v>
      </c>
      <c r="B238" s="15" t="s">
        <v>85</v>
      </c>
      <c r="C238" s="41">
        <f>'Month (GWh)'!B236+C237</f>
        <v>3222.81</v>
      </c>
      <c r="D238" s="41">
        <f>'Month (GWh)'!C236+D237</f>
        <v>14050.16</v>
      </c>
      <c r="E238" s="41">
        <f>'Month (GWh)'!D236+E237</f>
        <v>46565.47</v>
      </c>
      <c r="F238" s="41">
        <f>'Month (GWh)'!E236+F237</f>
        <v>11024.17</v>
      </c>
      <c r="G238" s="41">
        <f>'Month (GWh)'!F236+G237</f>
        <v>12910.8</v>
      </c>
      <c r="H238" s="41">
        <f>'Month (GWh)'!G236+H237</f>
        <v>3152.7</v>
      </c>
      <c r="I238" s="41">
        <f>'Month (GWh)'!H236+I237</f>
        <v>0</v>
      </c>
      <c r="J238" s="41">
        <f>'Month (GWh)'!I236+J237</f>
        <v>73653.149999999994</v>
      </c>
      <c r="K238" s="41">
        <f>'Month (GWh)'!K236+K237</f>
        <v>864.39</v>
      </c>
      <c r="L238" s="41">
        <f>'Month (GWh)'!Z236+L237</f>
        <v>6089.1900000000005</v>
      </c>
      <c r="M238" s="41">
        <f>'Month (GWh)'!AA236+M237</f>
        <v>10950.2</v>
      </c>
      <c r="N238" s="41">
        <f>'Month (GWh)'!AC236+N237</f>
        <v>726.59</v>
      </c>
      <c r="O238" s="41">
        <f>'Month (GWh)'!AD236+O237</f>
        <v>4971.25</v>
      </c>
      <c r="P238" s="41">
        <f t="shared" si="20"/>
        <v>4727.6599999999962</v>
      </c>
      <c r="Q238" s="41">
        <f>'Month (GWh)'!AF236+Q237</f>
        <v>28329.279999999999</v>
      </c>
      <c r="R238" s="41">
        <f>'Month (GWh)'!AG236+R237</f>
        <v>119255.39</v>
      </c>
    </row>
    <row r="239" spans="1:18" x14ac:dyDescent="0.3">
      <c r="A239" s="32">
        <f t="shared" si="23"/>
        <v>2019</v>
      </c>
      <c r="B239" s="15" t="s">
        <v>86</v>
      </c>
      <c r="C239" s="41">
        <f>'Month (GWh)'!B237+C238</f>
        <v>3228.38</v>
      </c>
      <c r="D239" s="41">
        <f>'Month (GWh)'!C237+D238</f>
        <v>14090.75</v>
      </c>
      <c r="E239" s="41">
        <f>'Month (GWh)'!D237+E238</f>
        <v>65505.919999999998</v>
      </c>
      <c r="F239" s="41">
        <f>'Month (GWh)'!E237+F238</f>
        <v>16940.62</v>
      </c>
      <c r="G239" s="41">
        <f>'Month (GWh)'!F237+G238</f>
        <v>15259.73</v>
      </c>
      <c r="H239" s="41">
        <f>'Month (GWh)'!G237+H238</f>
        <v>4799.01</v>
      </c>
      <c r="I239" s="41">
        <f>'Month (GWh)'!H237+I238</f>
        <v>0</v>
      </c>
      <c r="J239" s="41">
        <f>'Month (GWh)'!I237+J238</f>
        <v>102505.29</v>
      </c>
      <c r="K239" s="41">
        <f>'Month (GWh)'!K237+K238</f>
        <v>3646.7599999999998</v>
      </c>
      <c r="L239" s="41">
        <f>'Month (GWh)'!Z237+L238</f>
        <v>15877.32</v>
      </c>
      <c r="M239" s="41">
        <f>'Month (GWh)'!AA237+M238</f>
        <v>14132.960000000001</v>
      </c>
      <c r="N239" s="41">
        <f>'Month (GWh)'!AC237+N238</f>
        <v>726.59</v>
      </c>
      <c r="O239" s="41">
        <f>'Month (GWh)'!AD237+O238</f>
        <v>6056.87</v>
      </c>
      <c r="P239" s="41">
        <f t="shared" si="20"/>
        <v>5582.7099999999991</v>
      </c>
      <c r="Q239" s="41">
        <f>'Month (GWh)'!AF237+Q238</f>
        <v>46023.21</v>
      </c>
      <c r="R239" s="41">
        <f>'Month (GWh)'!AG237+R238</f>
        <v>165847.60999999999</v>
      </c>
    </row>
    <row r="240" spans="1:18" x14ac:dyDescent="0.3">
      <c r="A240" s="32">
        <f t="shared" si="23"/>
        <v>2019</v>
      </c>
      <c r="B240" s="15" t="s">
        <v>87</v>
      </c>
      <c r="C240" s="41">
        <f>'Month (GWh)'!B238+C239</f>
        <v>3228.38</v>
      </c>
      <c r="D240" s="41">
        <f>'Month (GWh)'!C238+D239</f>
        <v>14106.04</v>
      </c>
      <c r="E240" s="41">
        <f>'Month (GWh)'!D238+E239</f>
        <v>78408.44</v>
      </c>
      <c r="F240" s="41">
        <f>'Month (GWh)'!E238+F239</f>
        <v>22845.809999999998</v>
      </c>
      <c r="G240" s="41">
        <f>'Month (GWh)'!F238+G239</f>
        <v>16459.91</v>
      </c>
      <c r="H240" s="41">
        <f>'Month (GWh)'!G238+H239</f>
        <v>6365.79</v>
      </c>
      <c r="I240" s="41">
        <f>'Month (GWh)'!H238+I239</f>
        <v>0</v>
      </c>
      <c r="J240" s="41">
        <f>'Month (GWh)'!I238+J239</f>
        <v>124079.97</v>
      </c>
      <c r="K240" s="41">
        <f>'Month (GWh)'!K238+K239</f>
        <v>5582.65</v>
      </c>
      <c r="L240" s="41">
        <f>'Month (GWh)'!Z238+L239</f>
        <v>30351.48</v>
      </c>
      <c r="M240" s="41">
        <f>'Month (GWh)'!AA238+M239</f>
        <v>16238.970000000001</v>
      </c>
      <c r="N240" s="41">
        <f>'Month (GWh)'!AC238+N239</f>
        <v>1798.44</v>
      </c>
      <c r="O240" s="41">
        <f>'Month (GWh)'!AD238+O239</f>
        <v>7143.28</v>
      </c>
      <c r="P240" s="41">
        <f t="shared" si="20"/>
        <v>8338.0900000000038</v>
      </c>
      <c r="Q240" s="41">
        <f>'Month (GWh)'!AF238+Q239</f>
        <v>69452.91</v>
      </c>
      <c r="R240" s="41">
        <f>'Month (GWh)'!AG238+R239</f>
        <v>210867.27</v>
      </c>
    </row>
    <row r="241" spans="1:18" x14ac:dyDescent="0.3">
      <c r="A241" s="32">
        <f t="shared" si="23"/>
        <v>2019</v>
      </c>
      <c r="B241" s="15" t="s">
        <v>88</v>
      </c>
      <c r="C241" s="41">
        <f>'Month (GWh)'!B239+C240</f>
        <v>3228.38</v>
      </c>
      <c r="D241" s="41">
        <f>'Month (GWh)'!C239+D240</f>
        <v>14125.150000000001</v>
      </c>
      <c r="E241" s="41">
        <f>'Month (GWh)'!D239+E240</f>
        <v>87492.39</v>
      </c>
      <c r="F241" s="41">
        <f>'Month (GWh)'!E239+F240</f>
        <v>28647.719999999998</v>
      </c>
      <c r="G241" s="41">
        <f>'Month (GWh)'!F239+G240</f>
        <v>17291.669999999998</v>
      </c>
      <c r="H241" s="41">
        <f>'Month (GWh)'!G239+H240</f>
        <v>7834.74</v>
      </c>
      <c r="I241" s="41">
        <f>'Month (GWh)'!H239+I240</f>
        <v>0</v>
      </c>
      <c r="J241" s="41">
        <f>'Month (GWh)'!I239+J240</f>
        <v>141266.54</v>
      </c>
      <c r="K241" s="41">
        <f>'Month (GWh)'!K239+K240</f>
        <v>6445.08</v>
      </c>
      <c r="L241" s="41">
        <f>'Month (GWh)'!Z239+L240</f>
        <v>52527.09</v>
      </c>
      <c r="M241" s="41">
        <f>'Month (GWh)'!AA239+M240</f>
        <v>16238.970000000001</v>
      </c>
      <c r="N241" s="41">
        <f>'Month (GWh)'!AC239+N240</f>
        <v>1798.44</v>
      </c>
      <c r="O241" s="41">
        <f>'Month (GWh)'!AD239+O240</f>
        <v>7143.28</v>
      </c>
      <c r="P241" s="41">
        <f t="shared" si="20"/>
        <v>8338.0900000000111</v>
      </c>
      <c r="Q241" s="41">
        <f>'Month (GWh)'!AF239+Q240</f>
        <v>92490.950000000012</v>
      </c>
      <c r="R241" s="41">
        <f>'Month (GWh)'!AG239+R240</f>
        <v>251110.99</v>
      </c>
    </row>
    <row r="242" spans="1:18" x14ac:dyDescent="0.3">
      <c r="A242" s="32">
        <f t="shared" si="23"/>
        <v>2019</v>
      </c>
      <c r="B242" s="15" t="s">
        <v>89</v>
      </c>
      <c r="C242" s="41">
        <f>'Month (GWh)'!B240+C241</f>
        <v>3228.38</v>
      </c>
      <c r="D242" s="41">
        <f>'Month (GWh)'!C240+D241</f>
        <v>14125.150000000001</v>
      </c>
      <c r="E242" s="41">
        <f>'Month (GWh)'!D240+E241</f>
        <v>106258.51</v>
      </c>
      <c r="F242" s="41">
        <f>'Month (GWh)'!E240+F241</f>
        <v>33796.909999999996</v>
      </c>
      <c r="G242" s="41">
        <f>'Month (GWh)'!F240+G241</f>
        <v>18864.019999999997</v>
      </c>
      <c r="H242" s="41">
        <f>'Month (GWh)'!G240+H241</f>
        <v>9357.8799999999992</v>
      </c>
      <c r="I242" s="41">
        <f>'Month (GWh)'!H240+I241</f>
        <v>0</v>
      </c>
      <c r="J242" s="41">
        <f>'Month (GWh)'!I240+J241</f>
        <v>168277.34</v>
      </c>
      <c r="K242" s="41">
        <f>'Month (GWh)'!K240+K241</f>
        <v>7309.25</v>
      </c>
      <c r="L242" s="41">
        <f>'Month (GWh)'!Z240+L241</f>
        <v>57291.03</v>
      </c>
      <c r="M242" s="41">
        <f>'Month (GWh)'!AA240+M241</f>
        <v>17303.850000000002</v>
      </c>
      <c r="N242" s="41">
        <f>'Month (GWh)'!AC240+N241</f>
        <v>1798.44</v>
      </c>
      <c r="O242" s="41">
        <f>'Month (GWh)'!AD240+O241</f>
        <v>7143.28</v>
      </c>
      <c r="P242" s="41">
        <f t="shared" si="20"/>
        <v>8338.0900000000111</v>
      </c>
      <c r="Q242" s="41">
        <f>'Month (GWh)'!AF240+Q241</f>
        <v>99183.940000000017</v>
      </c>
      <c r="R242" s="41">
        <f>'Month (GWh)'!AG240+R241</f>
        <v>284814.77999999997</v>
      </c>
    </row>
    <row r="243" spans="1:18" x14ac:dyDescent="0.3">
      <c r="A243" s="32">
        <f t="shared" si="23"/>
        <v>2019</v>
      </c>
      <c r="B243" s="15" t="s">
        <v>90</v>
      </c>
      <c r="C243" s="41">
        <f>'Month (GWh)'!B241+C242</f>
        <v>3228.38</v>
      </c>
      <c r="D243" s="41">
        <f>'Month (GWh)'!C241+D242</f>
        <v>14156.130000000001</v>
      </c>
      <c r="E243" s="41">
        <f>'Month (GWh)'!D241+E242</f>
        <v>118830.67</v>
      </c>
      <c r="F243" s="41">
        <f>'Month (GWh)'!E241+F242</f>
        <v>39155.649999999994</v>
      </c>
      <c r="G243" s="41">
        <f>'Month (GWh)'!F241+G242</f>
        <v>19528.759999999998</v>
      </c>
      <c r="H243" s="41">
        <f>'Month (GWh)'!G241+H242</f>
        <v>11075.539999999999</v>
      </c>
      <c r="I243" s="41">
        <f>'Month (GWh)'!H241+I242</f>
        <v>0</v>
      </c>
      <c r="J243" s="41">
        <f>'Month (GWh)'!I241+J242</f>
        <v>188590.63999999998</v>
      </c>
      <c r="K243" s="41">
        <f>'Month (GWh)'!K241+K242</f>
        <v>7309.25</v>
      </c>
      <c r="L243" s="41">
        <f>'Month (GWh)'!Z241+L242</f>
        <v>60718.39</v>
      </c>
      <c r="M243" s="41">
        <f>'Month (GWh)'!AA241+M242</f>
        <v>19358.43</v>
      </c>
      <c r="N243" s="41">
        <f>'Month (GWh)'!AC241+N242</f>
        <v>1798.44</v>
      </c>
      <c r="O243" s="41">
        <f>'Month (GWh)'!AD241+O242</f>
        <v>7143.28</v>
      </c>
      <c r="P243" s="41">
        <f t="shared" si="20"/>
        <v>8338.0900000000111</v>
      </c>
      <c r="Q243" s="41">
        <f>'Month (GWh)'!AF241+Q242</f>
        <v>104665.88000000002</v>
      </c>
      <c r="R243" s="41">
        <f>'Month (GWh)'!AG241+R242</f>
        <v>310641</v>
      </c>
    </row>
    <row r="244" spans="1:18" x14ac:dyDescent="0.3">
      <c r="A244" s="32">
        <f t="shared" si="23"/>
        <v>2019</v>
      </c>
      <c r="B244" s="15" t="s">
        <v>91</v>
      </c>
      <c r="C244" s="41">
        <f>'Month (GWh)'!B242+C243</f>
        <v>3228.38</v>
      </c>
      <c r="D244" s="41">
        <f>'Month (GWh)'!C242+D243</f>
        <v>14453.390000000001</v>
      </c>
      <c r="E244" s="41">
        <f>'Month (GWh)'!D242+E243</f>
        <v>128583.58</v>
      </c>
      <c r="F244" s="41">
        <f>'Month (GWh)'!E242+F243</f>
        <v>42630.95</v>
      </c>
      <c r="G244" s="41">
        <f>'Month (GWh)'!F242+G243</f>
        <v>20217.149999999998</v>
      </c>
      <c r="H244" s="41">
        <f>'Month (GWh)'!G242+H243</f>
        <v>12824.179999999998</v>
      </c>
      <c r="I244" s="41">
        <f>'Month (GWh)'!H242+I243</f>
        <v>0</v>
      </c>
      <c r="J244" s="41">
        <f>'Month (GWh)'!I242+J243</f>
        <v>204255.88999999998</v>
      </c>
      <c r="K244" s="41">
        <f>'Month (GWh)'!K242+K243</f>
        <v>8175.84</v>
      </c>
      <c r="L244" s="41">
        <f>'Month (GWh)'!Z242+L243</f>
        <v>60718.39</v>
      </c>
      <c r="M244" s="41">
        <f>'Month (GWh)'!AA242+M243</f>
        <v>19358.43</v>
      </c>
      <c r="N244" s="41">
        <f>'Month (GWh)'!AC242+N243</f>
        <v>1798.44</v>
      </c>
      <c r="O244" s="41">
        <f>'Month (GWh)'!AD242+O243</f>
        <v>7143.28</v>
      </c>
      <c r="P244" s="41">
        <f t="shared" si="20"/>
        <v>8338.0900000000111</v>
      </c>
      <c r="Q244" s="41">
        <f>'Month (GWh)'!AF242+Q243</f>
        <v>105532.47000000002</v>
      </c>
      <c r="R244" s="41">
        <f>'Month (GWh)'!AG242+R243</f>
        <v>327470.11</v>
      </c>
    </row>
    <row r="245" spans="1:18" x14ac:dyDescent="0.3">
      <c r="A245" s="32">
        <f t="shared" si="23"/>
        <v>2019</v>
      </c>
      <c r="B245" s="15" t="s">
        <v>92</v>
      </c>
      <c r="C245" s="41">
        <f>'Month (GWh)'!B243+C244</f>
        <v>3228.38</v>
      </c>
      <c r="D245" s="41">
        <f>'Month (GWh)'!C243+D244</f>
        <v>14715.490000000002</v>
      </c>
      <c r="E245" s="41">
        <f>'Month (GWh)'!D243+E244</f>
        <v>130504.74</v>
      </c>
      <c r="F245" s="41">
        <f>'Month (GWh)'!E243+F244</f>
        <v>48007.99</v>
      </c>
      <c r="G245" s="41">
        <f>'Month (GWh)'!F243+G244</f>
        <v>21529.469999999998</v>
      </c>
      <c r="H245" s="41">
        <f>'Month (GWh)'!G243+H244</f>
        <v>12824.179999999998</v>
      </c>
      <c r="I245" s="41">
        <f>'Month (GWh)'!H243+I244</f>
        <v>0</v>
      </c>
      <c r="J245" s="41">
        <f>'Month (GWh)'!I243+J244</f>
        <v>212866.4</v>
      </c>
      <c r="K245" s="41">
        <f>'Month (GWh)'!K243+K244</f>
        <v>8175.84</v>
      </c>
      <c r="L245" s="41">
        <f>'Month (GWh)'!Z243+L244</f>
        <v>70550.789999999994</v>
      </c>
      <c r="M245" s="41">
        <f>'Month (GWh)'!AA243+M244</f>
        <v>21294.670000000002</v>
      </c>
      <c r="N245" s="41">
        <f>'Month (GWh)'!AC243+N244</f>
        <v>1798.44</v>
      </c>
      <c r="O245" s="41">
        <f>'Month (GWh)'!AD243+O244</f>
        <v>8485.8799999999992</v>
      </c>
      <c r="P245" s="41">
        <f t="shared" si="20"/>
        <v>8338.0900000000256</v>
      </c>
      <c r="Q245" s="41">
        <f>'Month (GWh)'!AF243+Q244</f>
        <v>118643.71000000002</v>
      </c>
      <c r="R245" s="41">
        <f>'Month (GWh)'!AG243+R244</f>
        <v>349453.97</v>
      </c>
    </row>
    <row r="246" spans="1:18" x14ac:dyDescent="0.3">
      <c r="A246" s="32">
        <f t="shared" si="23"/>
        <v>2019</v>
      </c>
      <c r="B246" s="15" t="s">
        <v>93</v>
      </c>
      <c r="C246" s="41">
        <f>'Month (GWh)'!B244+C245</f>
        <v>3228.38</v>
      </c>
      <c r="D246" s="41">
        <f>'Month (GWh)'!C244+D245</f>
        <v>15291.530000000002</v>
      </c>
      <c r="E246" s="41">
        <f>'Month (GWh)'!D244+E245</f>
        <v>142685.34</v>
      </c>
      <c r="F246" s="41">
        <f>'Month (GWh)'!E244+F245</f>
        <v>53495.09</v>
      </c>
      <c r="G246" s="41">
        <f>'Month (GWh)'!F244+G245</f>
        <v>22781.679999999997</v>
      </c>
      <c r="H246" s="41">
        <f>'Month (GWh)'!G244+H245</f>
        <v>14510.829999999998</v>
      </c>
      <c r="I246" s="41">
        <f>'Month (GWh)'!H244+I245</f>
        <v>0</v>
      </c>
      <c r="J246" s="41">
        <f>'Month (GWh)'!I244+J245</f>
        <v>233472.96</v>
      </c>
      <c r="K246" s="41">
        <f>'Month (GWh)'!K244+K245</f>
        <v>9036.0300000000007</v>
      </c>
      <c r="L246" s="41">
        <f>'Month (GWh)'!Z244+L245</f>
        <v>86053.09</v>
      </c>
      <c r="M246" s="41">
        <f>'Month (GWh)'!AA244+M245</f>
        <v>22254.15</v>
      </c>
      <c r="N246" s="41">
        <f>'Month (GWh)'!AC244+N245</f>
        <v>1798.44</v>
      </c>
      <c r="O246" s="41">
        <f>'Month (GWh)'!AD244+O245</f>
        <v>10260.619999999999</v>
      </c>
      <c r="P246" s="41">
        <f t="shared" si="20"/>
        <v>8338.0900000000256</v>
      </c>
      <c r="Q246" s="41">
        <f>'Month (GWh)'!AF244+Q245</f>
        <v>137740.42000000001</v>
      </c>
      <c r="R246" s="41">
        <f>'Month (GWh)'!AG244+R245</f>
        <v>389733.27999999997</v>
      </c>
    </row>
    <row r="247" spans="1:18" x14ac:dyDescent="0.3">
      <c r="A247" s="32">
        <f t="shared" si="23"/>
        <v>2019</v>
      </c>
      <c r="B247" s="15" t="s">
        <v>94</v>
      </c>
      <c r="C247" s="41">
        <f>'Month (GWh)'!B245+C246</f>
        <v>3817.23</v>
      </c>
      <c r="D247" s="41">
        <f>'Month (GWh)'!C245+D246</f>
        <v>16639.510000000002</v>
      </c>
      <c r="E247" s="41">
        <f>'Month (GWh)'!D245+E246</f>
        <v>164082.59</v>
      </c>
      <c r="F247" s="41">
        <f>'Month (GWh)'!E245+F246</f>
        <v>56243.32</v>
      </c>
      <c r="G247" s="41">
        <f>'Month (GWh)'!F245+G246</f>
        <v>27578.389999999996</v>
      </c>
      <c r="H247" s="41">
        <f>'Month (GWh)'!G245+H246</f>
        <v>16215.96</v>
      </c>
      <c r="I247" s="41">
        <f>'Month (GWh)'!H245+I246</f>
        <v>25.96</v>
      </c>
      <c r="J247" s="41">
        <f>'Month (GWh)'!I245+J246</f>
        <v>264146.23</v>
      </c>
      <c r="K247" s="41">
        <f>'Month (GWh)'!K245+K246</f>
        <v>9036.0300000000007</v>
      </c>
      <c r="L247" s="41">
        <f>'Month (GWh)'!Z245+L246</f>
        <v>89132.56</v>
      </c>
      <c r="M247" s="41">
        <f>'Month (GWh)'!AA245+M246</f>
        <v>24320.79</v>
      </c>
      <c r="N247" s="41">
        <f>'Month (GWh)'!AC245+N246</f>
        <v>3788.57</v>
      </c>
      <c r="O247" s="41">
        <f>'Month (GWh)'!AD245+O246</f>
        <v>17843.71</v>
      </c>
      <c r="P247" s="41">
        <f t="shared" si="20"/>
        <v>10997.779999999999</v>
      </c>
      <c r="Q247" s="41">
        <f>'Month (GWh)'!AF245+Q246</f>
        <v>155119.44</v>
      </c>
      <c r="R247" s="41">
        <f>'Month (GWh)'!AG245+R246</f>
        <v>439722.38999999996</v>
      </c>
    </row>
    <row r="248" spans="1:18" x14ac:dyDescent="0.3">
      <c r="A248" s="32">
        <f t="shared" si="23"/>
        <v>2019</v>
      </c>
      <c r="B248" s="15" t="s">
        <v>95</v>
      </c>
      <c r="C248" s="41">
        <f>'Month (GWh)'!B246+C247</f>
        <v>4056.12</v>
      </c>
      <c r="D248" s="41">
        <f>'Month (GWh)'!C246+D247</f>
        <v>17570.150000000001</v>
      </c>
      <c r="E248" s="41">
        <f>'Month (GWh)'!D246+E247</f>
        <v>185828.93</v>
      </c>
      <c r="F248" s="41">
        <f>'Month (GWh)'!E246+F247</f>
        <v>61598.53</v>
      </c>
      <c r="G248" s="41">
        <f>'Month (GWh)'!F246+G247</f>
        <v>30365.599999999995</v>
      </c>
      <c r="H248" s="41">
        <f>'Month (GWh)'!G246+H247</f>
        <v>18046.73</v>
      </c>
      <c r="I248" s="41">
        <f>'Month (GWh)'!H246+I247</f>
        <v>87.95</v>
      </c>
      <c r="J248" s="41">
        <f>'Month (GWh)'!I246+J247</f>
        <v>295927.75</v>
      </c>
      <c r="K248" s="41">
        <f>'Month (GWh)'!K246+K247</f>
        <v>9907.9800000000014</v>
      </c>
      <c r="L248" s="41">
        <f>'Month (GWh)'!Z246+L247</f>
        <v>92201.67</v>
      </c>
      <c r="M248" s="41">
        <f>'Month (GWh)'!AA246+M247</f>
        <v>30101.260000000002</v>
      </c>
      <c r="N248" s="41">
        <f>'Month (GWh)'!AC246+N247</f>
        <v>9858.14</v>
      </c>
      <c r="O248" s="41">
        <f>'Month (GWh)'!AD246+O247</f>
        <v>29562.58</v>
      </c>
      <c r="P248" s="41">
        <f t="shared" si="20"/>
        <v>14436.709999999992</v>
      </c>
      <c r="Q248" s="41">
        <f>'Month (GWh)'!AF246+Q247</f>
        <v>186068.34</v>
      </c>
      <c r="R248" s="41">
        <f>'Month (GWh)'!AG246+R247</f>
        <v>503622.32999999996</v>
      </c>
    </row>
    <row r="249" spans="1:18" x14ac:dyDescent="0.3">
      <c r="A249" s="54">
        <v>2020</v>
      </c>
      <c r="B249" s="55" t="s">
        <v>167</v>
      </c>
      <c r="C249" s="56">
        <f>'Month (GWh)'!B247</f>
        <v>0</v>
      </c>
      <c r="D249" s="56">
        <f>'Month (GWh)'!C247</f>
        <v>150.61000000000001</v>
      </c>
      <c r="E249" s="56">
        <f>'Month (GWh)'!D247</f>
        <v>10215.709999999999</v>
      </c>
      <c r="F249" s="56">
        <f>'Month (GWh)'!E247</f>
        <v>5796.82</v>
      </c>
      <c r="G249" s="56">
        <f>'Month (GWh)'!F247</f>
        <v>1447.97</v>
      </c>
      <c r="H249" s="56">
        <f>'Month (GWh)'!G247</f>
        <v>1836.12</v>
      </c>
      <c r="I249" s="56">
        <f>'Month (GWh)'!H247</f>
        <v>28.11</v>
      </c>
      <c r="J249" s="56">
        <f>'Month (GWh)'!I247</f>
        <v>19324.73</v>
      </c>
      <c r="K249" s="56">
        <f>'Month (GWh)'!K247</f>
        <v>0</v>
      </c>
      <c r="L249" s="56">
        <f>'Month (GWh)'!Z247</f>
        <v>6648.54</v>
      </c>
      <c r="M249" s="56">
        <f>'Month (GWh)'!AA247</f>
        <v>3331.98</v>
      </c>
      <c r="N249" s="56">
        <f>'Month (GWh)'!AC247</f>
        <v>1782.91</v>
      </c>
      <c r="O249" s="56">
        <f>'Month (GWh)'!AD247</f>
        <v>10800.73</v>
      </c>
      <c r="P249" s="56">
        <f t="shared" si="20"/>
        <v>1713.1700000000019</v>
      </c>
      <c r="Q249" s="56">
        <f>'Month (GWh)'!AF247</f>
        <v>24277.33</v>
      </c>
      <c r="R249" s="56">
        <f>'Month (GWh)'!AG247</f>
        <v>43752.67</v>
      </c>
    </row>
    <row r="250" spans="1:18" x14ac:dyDescent="0.3">
      <c r="A250" s="32">
        <f t="shared" si="23"/>
        <v>2020</v>
      </c>
      <c r="B250" s="15" t="s">
        <v>168</v>
      </c>
      <c r="C250" s="41">
        <f>'Month (GWh)'!B248+C249</f>
        <v>86.6</v>
      </c>
      <c r="D250" s="41">
        <f>'Month (GWh)'!C248+D249</f>
        <v>938.66</v>
      </c>
      <c r="E250" s="41">
        <f>'Month (GWh)'!D248+E249</f>
        <v>26631.54</v>
      </c>
      <c r="F250" s="41">
        <f>'Month (GWh)'!E248+F249</f>
        <v>10732.099999999999</v>
      </c>
      <c r="G250" s="41">
        <f>'Month (GWh)'!F248+G249</f>
        <v>3477.3900000000003</v>
      </c>
      <c r="H250" s="41">
        <f>'Month (GWh)'!G248+H249</f>
        <v>3494.08</v>
      </c>
      <c r="I250" s="41">
        <f>'Month (GWh)'!H248+I249</f>
        <v>53.03</v>
      </c>
      <c r="J250" s="41">
        <f>'Month (GWh)'!I248+J249</f>
        <v>44388.14</v>
      </c>
      <c r="K250" s="41">
        <f>'Month (GWh)'!K248+K249</f>
        <v>0</v>
      </c>
      <c r="L250" s="41">
        <f>'Month (GWh)'!Z248+L249</f>
        <v>11006.29</v>
      </c>
      <c r="M250" s="41">
        <f>'Month (GWh)'!AA248+M249</f>
        <v>8556.93</v>
      </c>
      <c r="N250" s="41">
        <f>'Month (GWh)'!AC248+N249</f>
        <v>3702.16</v>
      </c>
      <c r="O250" s="41">
        <f>'Month (GWh)'!AD248+O249</f>
        <v>18703.93</v>
      </c>
      <c r="P250" s="41">
        <f t="shared" si="20"/>
        <v>2764.1600000000035</v>
      </c>
      <c r="Q250" s="41">
        <f>'Month (GWh)'!AF248+Q249</f>
        <v>44733.47</v>
      </c>
      <c r="R250" s="41">
        <f>'Month (GWh)'!AG248+R249</f>
        <v>90146.880000000005</v>
      </c>
    </row>
    <row r="251" spans="1:18" x14ac:dyDescent="0.3">
      <c r="A251" s="32">
        <f t="shared" si="23"/>
        <v>2020</v>
      </c>
      <c r="B251" s="15" t="s">
        <v>169</v>
      </c>
      <c r="C251" s="41">
        <f>'Month (GWh)'!B249+C250</f>
        <v>370.51</v>
      </c>
      <c r="D251" s="41">
        <f>'Month (GWh)'!C249+D250</f>
        <v>1112.1099999999999</v>
      </c>
      <c r="E251" s="41">
        <f>'Month (GWh)'!D249+E250</f>
        <v>49696.020000000004</v>
      </c>
      <c r="F251" s="41">
        <f>'Month (GWh)'!E249+F250</f>
        <v>16349.849999999999</v>
      </c>
      <c r="G251" s="41">
        <f>'Month (GWh)'!F249+G250</f>
        <v>5194.34</v>
      </c>
      <c r="H251" s="41">
        <f>'Month (GWh)'!G249+H250</f>
        <v>5280.16</v>
      </c>
      <c r="I251" s="41">
        <f>'Month (GWh)'!H249+I250</f>
        <v>53.03</v>
      </c>
      <c r="J251" s="41">
        <f>'Month (GWh)'!I249+J250</f>
        <v>76573.399999999994</v>
      </c>
      <c r="K251" s="41">
        <f>'Month (GWh)'!K249+K250</f>
        <v>0</v>
      </c>
      <c r="L251" s="41">
        <f>'Month (GWh)'!Z249+L250</f>
        <v>20497.72</v>
      </c>
      <c r="M251" s="41">
        <f>'Month (GWh)'!AA249+M250</f>
        <v>11738.05</v>
      </c>
      <c r="N251" s="41">
        <f>'Month (GWh)'!AC249+N250</f>
        <v>5702.2</v>
      </c>
      <c r="O251" s="41">
        <f>'Month (GWh)'!AD249+O250</f>
        <v>24919.93</v>
      </c>
      <c r="P251" s="41">
        <f t="shared" si="20"/>
        <v>6551.3499999999985</v>
      </c>
      <c r="Q251" s="41">
        <f>'Month (GWh)'!AF249+Q250</f>
        <v>69409.25</v>
      </c>
      <c r="R251" s="41">
        <f>'Month (GWh)'!AG249+R250</f>
        <v>147465.28</v>
      </c>
    </row>
    <row r="252" spans="1:18" x14ac:dyDescent="0.3">
      <c r="A252" s="32">
        <f t="shared" si="23"/>
        <v>2020</v>
      </c>
      <c r="B252" s="15" t="s">
        <v>170</v>
      </c>
      <c r="C252" s="41">
        <f>'Month (GWh)'!B250+C251</f>
        <v>370.51</v>
      </c>
      <c r="D252" s="41">
        <f>'Month (GWh)'!C250+D251</f>
        <v>1112.1099999999999</v>
      </c>
      <c r="E252" s="41">
        <f>'Month (GWh)'!D250+E251</f>
        <v>54907.380000000005</v>
      </c>
      <c r="F252" s="41">
        <f>'Month (GWh)'!E250+F251</f>
        <v>21376.76</v>
      </c>
      <c r="G252" s="41">
        <f>'Month (GWh)'!F250+G251</f>
        <v>5471.29</v>
      </c>
      <c r="H252" s="41">
        <f>'Month (GWh)'!G250+H251</f>
        <v>7055.86</v>
      </c>
      <c r="I252" s="41">
        <f>'Month (GWh)'!H250+I251</f>
        <v>53.03</v>
      </c>
      <c r="J252" s="41">
        <f>'Month (GWh)'!I250+J251</f>
        <v>88864.329999999987</v>
      </c>
      <c r="K252" s="41">
        <f>'Month (GWh)'!K250+K251</f>
        <v>0</v>
      </c>
      <c r="L252" s="41">
        <f>'Month (GWh)'!Z250+L251</f>
        <v>38503.870000000003</v>
      </c>
      <c r="M252" s="41">
        <f>'Month (GWh)'!AA250+M251</f>
        <v>11738.05</v>
      </c>
      <c r="N252" s="41">
        <f>'Month (GWh)'!AC250+N251</f>
        <v>7755.2999999999993</v>
      </c>
      <c r="O252" s="41">
        <f>'Month (GWh)'!AD250+O251</f>
        <v>28691.040000000001</v>
      </c>
      <c r="P252" s="41">
        <f t="shared" si="20"/>
        <v>8613.3099999999977</v>
      </c>
      <c r="Q252" s="41">
        <f>'Month (GWh)'!AF250+Q251</f>
        <v>95301.57</v>
      </c>
      <c r="R252" s="41">
        <f>'Month (GWh)'!AG250+R251</f>
        <v>185648.52</v>
      </c>
    </row>
    <row r="253" spans="1:18" x14ac:dyDescent="0.3">
      <c r="A253" s="32">
        <f t="shared" si="23"/>
        <v>2020</v>
      </c>
      <c r="B253" s="15" t="s">
        <v>171</v>
      </c>
      <c r="C253" s="41">
        <f>'Month (GWh)'!B251+C252</f>
        <v>370.51</v>
      </c>
      <c r="D253" s="41">
        <f>'Month (GWh)'!C251+D252</f>
        <v>1112.1099999999999</v>
      </c>
      <c r="E253" s="41">
        <f>'Month (GWh)'!D251+E252</f>
        <v>60866.280000000006</v>
      </c>
      <c r="F253" s="41">
        <f>'Month (GWh)'!E251+F252</f>
        <v>24561.17</v>
      </c>
      <c r="G253" s="41">
        <f>'Month (GWh)'!F251+G252</f>
        <v>5608.75</v>
      </c>
      <c r="H253" s="41">
        <f>'Month (GWh)'!G251+H252</f>
        <v>8841.32</v>
      </c>
      <c r="I253" s="41">
        <f>'Month (GWh)'!H251+I252</f>
        <v>53.03</v>
      </c>
      <c r="J253" s="41">
        <f>'Month (GWh)'!I251+J252</f>
        <v>99930.569999999992</v>
      </c>
      <c r="K253" s="41">
        <f>'Month (GWh)'!K251+K252</f>
        <v>0</v>
      </c>
      <c r="L253" s="41">
        <f>'Month (GWh)'!Z251+L252</f>
        <v>55825.020000000004</v>
      </c>
      <c r="M253" s="41">
        <f>'Month (GWh)'!AA251+M252</f>
        <v>13864.609999999999</v>
      </c>
      <c r="N253" s="41">
        <f>'Month (GWh)'!AC251+N252</f>
        <v>8562.4399999999987</v>
      </c>
      <c r="O253" s="41">
        <f>'Month (GWh)'!AD251+O252</f>
        <v>28691.040000000001</v>
      </c>
      <c r="P253" s="41">
        <f t="shared" si="20"/>
        <v>9483.2099999999919</v>
      </c>
      <c r="Q253" s="41">
        <f>'Month (GWh)'!AF251+Q252</f>
        <v>116426.32</v>
      </c>
      <c r="R253" s="41">
        <f>'Month (GWh)'!AG251+R252</f>
        <v>217839.5</v>
      </c>
    </row>
    <row r="254" spans="1:18" x14ac:dyDescent="0.3">
      <c r="A254" s="32">
        <f t="shared" si="23"/>
        <v>2020</v>
      </c>
      <c r="B254" s="15" t="s">
        <v>172</v>
      </c>
      <c r="C254" s="41">
        <f>'Month (GWh)'!B252+C253</f>
        <v>370.51</v>
      </c>
      <c r="D254" s="41">
        <f>'Month (GWh)'!C252+D253</f>
        <v>1112.1099999999999</v>
      </c>
      <c r="E254" s="41">
        <f>'Month (GWh)'!D252+E253</f>
        <v>66372.28</v>
      </c>
      <c r="F254" s="41">
        <f>'Month (GWh)'!E252+F253</f>
        <v>29343.5</v>
      </c>
      <c r="G254" s="41">
        <f>'Month (GWh)'!F252+G253</f>
        <v>6859.72</v>
      </c>
      <c r="H254" s="41">
        <f>'Month (GWh)'!G252+H253</f>
        <v>10310.01</v>
      </c>
      <c r="I254" s="41">
        <f>'Month (GWh)'!H252+I253</f>
        <v>53.03</v>
      </c>
      <c r="J254" s="41">
        <f>'Month (GWh)'!I252+J253</f>
        <v>112938.54999999999</v>
      </c>
      <c r="K254" s="41">
        <f>'Month (GWh)'!K252+K253</f>
        <v>0</v>
      </c>
      <c r="L254" s="41">
        <f>'Month (GWh)'!Z252+L253</f>
        <v>66745.41</v>
      </c>
      <c r="M254" s="41">
        <f>'Month (GWh)'!AA252+M253</f>
        <v>14928.249999999998</v>
      </c>
      <c r="N254" s="41">
        <f>'Month (GWh)'!AC252+N253</f>
        <v>8562.4399999999987</v>
      </c>
      <c r="O254" s="41">
        <f>'Month (GWh)'!AD252+O253</f>
        <v>28691.040000000001</v>
      </c>
      <c r="P254" s="41">
        <f t="shared" si="20"/>
        <v>9483.2099999999919</v>
      </c>
      <c r="Q254" s="41">
        <f>'Month (GWh)'!AF252+Q253</f>
        <v>128410.35</v>
      </c>
      <c r="R254" s="41">
        <f>'Month (GWh)'!AG252+R253</f>
        <v>242831.51</v>
      </c>
    </row>
    <row r="255" spans="1:18" x14ac:dyDescent="0.3">
      <c r="A255" s="32">
        <f t="shared" si="23"/>
        <v>2020</v>
      </c>
      <c r="B255" s="15" t="s">
        <v>173</v>
      </c>
      <c r="C255" s="41">
        <f>'Month (GWh)'!B253+C254</f>
        <v>370.51</v>
      </c>
      <c r="D255" s="41">
        <f>'Month (GWh)'!C253+D254</f>
        <v>1112.1099999999999</v>
      </c>
      <c r="E255" s="41">
        <f>'Month (GWh)'!D253+E254</f>
        <v>76171.989999999991</v>
      </c>
      <c r="F255" s="41">
        <f>'Month (GWh)'!E253+F254</f>
        <v>34270.07</v>
      </c>
      <c r="G255" s="41">
        <f>'Month (GWh)'!F253+G254</f>
        <v>8189.29</v>
      </c>
      <c r="H255" s="41">
        <f>'Month (GWh)'!G253+H254</f>
        <v>11749.37</v>
      </c>
      <c r="I255" s="41">
        <f>'Month (GWh)'!H253+I254</f>
        <v>53.03</v>
      </c>
      <c r="J255" s="41">
        <f>'Month (GWh)'!I253+J254</f>
        <v>130433.75999999998</v>
      </c>
      <c r="K255" s="41">
        <f>'Month (GWh)'!K253+K254</f>
        <v>0</v>
      </c>
      <c r="L255" s="41">
        <f>'Month (GWh)'!Z253+L254</f>
        <v>74223.010000000009</v>
      </c>
      <c r="M255" s="41">
        <f>'Month (GWh)'!AA253+M254</f>
        <v>14928.249999999998</v>
      </c>
      <c r="N255" s="41">
        <f>'Month (GWh)'!AC253+N254</f>
        <v>8562.4399999999987</v>
      </c>
      <c r="O255" s="41">
        <f>'Month (GWh)'!AD253+O254</f>
        <v>30331.73</v>
      </c>
      <c r="P255" s="41">
        <f t="shared" si="20"/>
        <v>9483.2100000000064</v>
      </c>
      <c r="Q255" s="41">
        <f>'Month (GWh)'!AF253+Q254</f>
        <v>137528.64000000001</v>
      </c>
      <c r="R255" s="41">
        <f>'Month (GWh)'!AG253+R254</f>
        <v>269445.01</v>
      </c>
    </row>
    <row r="256" spans="1:18" x14ac:dyDescent="0.3">
      <c r="A256" s="32">
        <f t="shared" si="23"/>
        <v>2020</v>
      </c>
      <c r="B256" s="15" t="s">
        <v>174</v>
      </c>
      <c r="C256" s="41">
        <f>'Month (GWh)'!B254+C255</f>
        <v>370.51</v>
      </c>
      <c r="D256" s="41">
        <f>'Month (GWh)'!C254+D255</f>
        <v>1112.1099999999999</v>
      </c>
      <c r="E256" s="41">
        <f>'Month (GWh)'!D254+E255</f>
        <v>84833.76999999999</v>
      </c>
      <c r="F256" s="41">
        <f>'Month (GWh)'!E254+F255</f>
        <v>36549.71</v>
      </c>
      <c r="G256" s="41">
        <f>'Month (GWh)'!F254+G255</f>
        <v>8835.23</v>
      </c>
      <c r="H256" s="41">
        <f>'Month (GWh)'!G254+H255</f>
        <v>13137.6</v>
      </c>
      <c r="I256" s="41">
        <f>'Month (GWh)'!H254+I255</f>
        <v>53.03</v>
      </c>
      <c r="J256" s="41">
        <f>'Month (GWh)'!I254+J255</f>
        <v>143409.33999999997</v>
      </c>
      <c r="K256" s="41">
        <f>'Month (GWh)'!K254+K255</f>
        <v>0</v>
      </c>
      <c r="L256" s="41">
        <f>'Month (GWh)'!Z254+L255</f>
        <v>83007.040000000008</v>
      </c>
      <c r="M256" s="41">
        <f>'Month (GWh)'!AA254+M255</f>
        <v>14928.249999999998</v>
      </c>
      <c r="N256" s="41">
        <f>'Month (GWh)'!AC254+N255</f>
        <v>8562.4399999999987</v>
      </c>
      <c r="O256" s="41">
        <f>'Month (GWh)'!AD254+O255</f>
        <v>31146.37</v>
      </c>
      <c r="P256" s="41">
        <f t="shared" si="20"/>
        <v>9483.210000000021</v>
      </c>
      <c r="Q256" s="41">
        <f>'Month (GWh)'!AF254+Q255</f>
        <v>147127.31000000003</v>
      </c>
      <c r="R256" s="41">
        <f>'Month (GWh)'!AG254+R255</f>
        <v>292019.26</v>
      </c>
    </row>
    <row r="257" spans="1:18" x14ac:dyDescent="0.3">
      <c r="A257" s="32">
        <f t="shared" si="23"/>
        <v>2020</v>
      </c>
      <c r="B257" s="15" t="s">
        <v>175</v>
      </c>
      <c r="C257" s="41">
        <f>'Month (GWh)'!B255+C256</f>
        <v>370.51</v>
      </c>
      <c r="D257" s="41">
        <f>'Month (GWh)'!C255+D256</f>
        <v>1112.1099999999999</v>
      </c>
      <c r="E257" s="41">
        <f>'Month (GWh)'!D255+E256</f>
        <v>93362.669999999984</v>
      </c>
      <c r="F257" s="41">
        <f>'Month (GWh)'!E255+F256</f>
        <v>41863.07</v>
      </c>
      <c r="G257" s="41">
        <f>'Month (GWh)'!F255+G256</f>
        <v>9386.33</v>
      </c>
      <c r="H257" s="41">
        <f>'Month (GWh)'!G255+H256</f>
        <v>14550.9</v>
      </c>
      <c r="I257" s="41">
        <f>'Month (GWh)'!H255+I256</f>
        <v>53.03</v>
      </c>
      <c r="J257" s="41">
        <f>'Month (GWh)'!I255+J256</f>
        <v>159216.00999999998</v>
      </c>
      <c r="K257" s="41">
        <f>'Month (GWh)'!K255+K256</f>
        <v>0</v>
      </c>
      <c r="L257" s="41">
        <f>'Month (GWh)'!Z255+L256</f>
        <v>90447.500000000015</v>
      </c>
      <c r="M257" s="41">
        <f>'Month (GWh)'!AA255+M256</f>
        <v>14928.249999999998</v>
      </c>
      <c r="N257" s="41">
        <f>'Month (GWh)'!AC255+N256</f>
        <v>8562.4399999999987</v>
      </c>
      <c r="O257" s="41">
        <f>'Month (GWh)'!AD255+O256</f>
        <v>31146.37</v>
      </c>
      <c r="P257" s="41">
        <f t="shared" si="20"/>
        <v>9483.2099999999919</v>
      </c>
      <c r="Q257" s="41">
        <f>'Month (GWh)'!AF255+Q256</f>
        <v>154567.77000000002</v>
      </c>
      <c r="R257" s="41">
        <f>'Month (GWh)'!AG255+R256</f>
        <v>315266.39</v>
      </c>
    </row>
    <row r="258" spans="1:18" x14ac:dyDescent="0.3">
      <c r="A258" s="32">
        <f t="shared" si="23"/>
        <v>2020</v>
      </c>
      <c r="B258" s="15" t="s">
        <v>176</v>
      </c>
      <c r="C258" s="41">
        <f>'Month (GWh)'!B256+C257</f>
        <v>921.83</v>
      </c>
      <c r="D258" s="41">
        <f>'Month (GWh)'!C256+D257</f>
        <v>3714.9399999999996</v>
      </c>
      <c r="E258" s="41">
        <f>'Month (GWh)'!D256+E257</f>
        <v>117349.98999999999</v>
      </c>
      <c r="F258" s="41">
        <f>'Month (GWh)'!E256+F257</f>
        <v>46391.25</v>
      </c>
      <c r="G258" s="41">
        <f>'Month (GWh)'!F256+G257</f>
        <v>10694.51</v>
      </c>
      <c r="H258" s="41">
        <f>'Month (GWh)'!G256+H257</f>
        <v>16347.85</v>
      </c>
      <c r="I258" s="41">
        <f>'Month (GWh)'!H256+I257</f>
        <v>53.03</v>
      </c>
      <c r="J258" s="41">
        <f>'Month (GWh)'!I256+J257</f>
        <v>190836.63999999998</v>
      </c>
      <c r="K258" s="41">
        <f>'Month (GWh)'!K256+K257</f>
        <v>487.53</v>
      </c>
      <c r="L258" s="41">
        <f>'Month (GWh)'!Z256+L257</f>
        <v>95559.970000000016</v>
      </c>
      <c r="M258" s="41">
        <f>'Month (GWh)'!AA256+M257</f>
        <v>17066.07</v>
      </c>
      <c r="N258" s="41">
        <f>'Month (GWh)'!AC256+N257</f>
        <v>9506.2599999999984</v>
      </c>
      <c r="O258" s="41">
        <f>'Month (GWh)'!AD256+O257</f>
        <v>31146.37</v>
      </c>
      <c r="P258" s="41">
        <f t="shared" si="20"/>
        <v>10470.010000000009</v>
      </c>
      <c r="Q258" s="41">
        <f>'Month (GWh)'!AF256+Q257</f>
        <v>164236.21000000002</v>
      </c>
      <c r="R258" s="41">
        <f>'Month (GWh)'!AG256+R257</f>
        <v>359709.62</v>
      </c>
    </row>
    <row r="259" spans="1:18" x14ac:dyDescent="0.3">
      <c r="A259" s="32">
        <f t="shared" si="23"/>
        <v>2020</v>
      </c>
      <c r="B259" s="15" t="s">
        <v>177</v>
      </c>
      <c r="C259" s="41">
        <f>'Month (GWh)'!B257+C258</f>
        <v>1459.04</v>
      </c>
      <c r="D259" s="41">
        <f>'Month (GWh)'!C257+D258</f>
        <v>6275.84</v>
      </c>
      <c r="E259" s="41">
        <f>'Month (GWh)'!D257+E258</f>
        <v>140680.87</v>
      </c>
      <c r="F259" s="41">
        <f>'Month (GWh)'!E257+F258</f>
        <v>51254.19</v>
      </c>
      <c r="G259" s="41">
        <f>'Month (GWh)'!F257+G258</f>
        <v>13170.35</v>
      </c>
      <c r="H259" s="41">
        <f>'Month (GWh)'!G257+H258</f>
        <v>18131.87</v>
      </c>
      <c r="I259" s="41">
        <f>'Month (GWh)'!H257+I258</f>
        <v>131.53</v>
      </c>
      <c r="J259" s="41">
        <f>'Month (GWh)'!I257+J258</f>
        <v>223368.83</v>
      </c>
      <c r="K259" s="41">
        <f>'Month (GWh)'!K257+K258</f>
        <v>487.53</v>
      </c>
      <c r="L259" s="41">
        <f>'Month (GWh)'!Z257+L258</f>
        <v>96903.87000000001</v>
      </c>
      <c r="M259" s="41">
        <f>'Month (GWh)'!AA257+M258</f>
        <v>20259.28</v>
      </c>
      <c r="N259" s="41">
        <f>'Month (GWh)'!AC257+N258</f>
        <v>10133.579999999998</v>
      </c>
      <c r="O259" s="41">
        <f>'Month (GWh)'!AD257+O258</f>
        <v>42032.34</v>
      </c>
      <c r="P259" s="41">
        <f t="shared" si="20"/>
        <v>11459.48000000001</v>
      </c>
      <c r="Q259" s="41">
        <f>'Month (GWh)'!AF257+Q258</f>
        <v>181276.08000000002</v>
      </c>
      <c r="R259" s="41">
        <f>'Month (GWh)'!AG257+R258</f>
        <v>412379.79</v>
      </c>
    </row>
    <row r="260" spans="1:18" x14ac:dyDescent="0.3">
      <c r="A260" s="32">
        <f t="shared" si="23"/>
        <v>2020</v>
      </c>
      <c r="B260" s="15" t="s">
        <v>178</v>
      </c>
      <c r="C260" s="41">
        <f>'Month (GWh)'!B258+C259</f>
        <v>3553.5299999999997</v>
      </c>
      <c r="D260" s="41">
        <f>'Month (GWh)'!C258+D259</f>
        <v>11072.51</v>
      </c>
      <c r="E260" s="41">
        <f>'Month (GWh)'!D258+E259</f>
        <v>165732.57</v>
      </c>
      <c r="F260" s="41">
        <f>'Month (GWh)'!E258+F259</f>
        <v>56362.54</v>
      </c>
      <c r="G260" s="41">
        <f>'Month (GWh)'!F258+G259</f>
        <v>21338.54</v>
      </c>
      <c r="H260" s="41">
        <f>'Month (GWh)'!G258+H259</f>
        <v>19927.349999999999</v>
      </c>
      <c r="I260" s="41">
        <f>'Month (GWh)'!H258+I259</f>
        <v>134.37</v>
      </c>
      <c r="J260" s="41">
        <f>'Month (GWh)'!I258+J259</f>
        <v>263495.39</v>
      </c>
      <c r="K260" s="41">
        <f>'Month (GWh)'!K258+K259</f>
        <v>487.53</v>
      </c>
      <c r="L260" s="41">
        <f>'Month (GWh)'!Z258+L259</f>
        <v>96903.87000000001</v>
      </c>
      <c r="M260" s="41">
        <f>'Month (GWh)'!AA258+M259</f>
        <v>26586.62</v>
      </c>
      <c r="N260" s="41">
        <f>'Month (GWh)'!AC258+N259</f>
        <v>11189.909999999998</v>
      </c>
      <c r="O260" s="41">
        <f>'Month (GWh)'!AD258+O259</f>
        <v>53439.06</v>
      </c>
      <c r="P260" s="41">
        <f t="shared" si="20"/>
        <v>11459.48000000004</v>
      </c>
      <c r="Q260" s="41">
        <f>'Month (GWh)'!AF258+Q259</f>
        <v>200066.47000000003</v>
      </c>
      <c r="R260" s="41">
        <f>'Month (GWh)'!AG258+R259</f>
        <v>478187.89</v>
      </c>
    </row>
    <row r="261" spans="1:18" x14ac:dyDescent="0.3">
      <c r="A261" s="54">
        <v>2021</v>
      </c>
      <c r="B261" s="133" t="s">
        <v>431</v>
      </c>
      <c r="C261" s="56">
        <f>'Month (GWh)'!B259</f>
        <v>13409.78</v>
      </c>
      <c r="D261" s="56">
        <f>'Month (GWh)'!C259</f>
        <v>14120.62</v>
      </c>
      <c r="E261" s="56">
        <f>'Month (GWh)'!D259</f>
        <v>25151.66</v>
      </c>
      <c r="F261" s="56">
        <f>'Month (GWh)'!E259</f>
        <v>5609.13</v>
      </c>
      <c r="G261" s="56">
        <f>'Month (GWh)'!F259</f>
        <v>10520.04</v>
      </c>
      <c r="H261" s="56">
        <f>'Month (GWh)'!G259</f>
        <v>1806.01</v>
      </c>
      <c r="I261" s="56">
        <f>'Month (GWh)'!H259</f>
        <v>0</v>
      </c>
      <c r="J261" s="56">
        <f>'Month (GWh)'!I259</f>
        <v>43086.84</v>
      </c>
      <c r="K261" s="56">
        <f>'Month (GWh)'!K259</f>
        <v>0</v>
      </c>
      <c r="L261" s="56">
        <f>'Month (GWh)'!Z259</f>
        <v>0</v>
      </c>
      <c r="M261" s="56">
        <f>'Month (GWh)'!AA259</f>
        <v>6289.41</v>
      </c>
      <c r="N261" s="56">
        <f>'Month (GWh)'!AC259</f>
        <v>0</v>
      </c>
      <c r="O261" s="56">
        <f>'Month (GWh)'!AD259</f>
        <v>1933.42</v>
      </c>
      <c r="P261" s="56">
        <f t="shared" si="20"/>
        <v>0</v>
      </c>
      <c r="Q261" s="56">
        <f>'Month (GWh)'!AF259</f>
        <v>8222.83</v>
      </c>
      <c r="R261" s="56">
        <f>'Month (GWh)'!AG259</f>
        <v>78840.070000000007</v>
      </c>
    </row>
    <row r="262" spans="1:18" x14ac:dyDescent="0.3">
      <c r="A262" s="32">
        <f t="shared" si="23"/>
        <v>2021</v>
      </c>
      <c r="B262" s="15" t="s">
        <v>562</v>
      </c>
      <c r="C262" s="41">
        <f>'Month (GWh)'!B260+C261</f>
        <v>16715.690000000002</v>
      </c>
      <c r="D262" s="41">
        <f>'Month (GWh)'!C260+D261</f>
        <v>19197.41</v>
      </c>
      <c r="E262" s="41">
        <f>'Month (GWh)'!D260+E261</f>
        <v>46920.4</v>
      </c>
      <c r="F262" s="41">
        <f>'Month (GWh)'!E260+F261</f>
        <v>9768.86</v>
      </c>
      <c r="G262" s="41">
        <f>'Month (GWh)'!F260+G261</f>
        <v>13977.27</v>
      </c>
      <c r="H262" s="41">
        <f>'Month (GWh)'!G260+H261</f>
        <v>3381.63</v>
      </c>
      <c r="I262" s="41">
        <f>'Month (GWh)'!H260+I261</f>
        <v>14.76</v>
      </c>
      <c r="J262" s="41">
        <f>'Month (GWh)'!I260+J261</f>
        <v>74062.91</v>
      </c>
      <c r="K262" s="41">
        <f>'Month (GWh)'!K260+K261</f>
        <v>0</v>
      </c>
      <c r="L262" s="41">
        <f>'Month (GWh)'!Z260+L261</f>
        <v>1687.96</v>
      </c>
      <c r="M262" s="41">
        <f>'Month (GWh)'!AA260+M261</f>
        <v>12549.23</v>
      </c>
      <c r="N262" s="41">
        <f>'Month (GWh)'!AC260+N261</f>
        <v>0</v>
      </c>
      <c r="O262" s="41">
        <f>'Month (GWh)'!AD260+O261</f>
        <v>14341.9</v>
      </c>
      <c r="P262" s="41">
        <f t="shared" si="20"/>
        <v>0</v>
      </c>
      <c r="Q262" s="41">
        <f>'Month (GWh)'!AF260+Q261</f>
        <v>28579.089999999997</v>
      </c>
      <c r="R262" s="41">
        <f>'Month (GWh)'!AG260+R261</f>
        <v>138555.1</v>
      </c>
    </row>
    <row r="263" spans="1:18" x14ac:dyDescent="0.3">
      <c r="A263" s="32">
        <f t="shared" si="23"/>
        <v>2021</v>
      </c>
      <c r="B263" s="15" t="s">
        <v>563</v>
      </c>
      <c r="C263" s="41">
        <f>'Month (GWh)'!B261+C262</f>
        <v>19070.600000000002</v>
      </c>
      <c r="D263" s="41">
        <f>'Month (GWh)'!C261+D262</f>
        <v>21060.26</v>
      </c>
      <c r="E263" s="41">
        <f>'Month (GWh)'!D261+E262</f>
        <v>69401.75</v>
      </c>
      <c r="F263" s="41">
        <f>'Month (GWh)'!E261+F262</f>
        <v>14657.1</v>
      </c>
      <c r="G263" s="41">
        <f>'Month (GWh)'!F261+G262</f>
        <v>15526.300000000001</v>
      </c>
      <c r="H263" s="41">
        <f>'Month (GWh)'!G261+H262</f>
        <v>5164.57</v>
      </c>
      <c r="I263" s="41">
        <f>'Month (GWh)'!H261+I262</f>
        <v>50.23</v>
      </c>
      <c r="J263" s="41">
        <f>'Month (GWh)'!I261+J262</f>
        <v>104799.95000000001</v>
      </c>
      <c r="K263" s="41">
        <f>'Month (GWh)'!K261+K262</f>
        <v>0</v>
      </c>
      <c r="L263" s="41">
        <f>'Month (GWh)'!Z261+L262</f>
        <v>13992.79</v>
      </c>
      <c r="M263" s="41">
        <f>'Month (GWh)'!AA261+M262</f>
        <v>17756.2</v>
      </c>
      <c r="N263" s="41">
        <f>'Month (GWh)'!AC261+N262</f>
        <v>765.77</v>
      </c>
      <c r="O263" s="41">
        <f>'Month (GWh)'!AD261+O262</f>
        <v>22522.36</v>
      </c>
      <c r="P263" s="41">
        <f t="shared" si="20"/>
        <v>-1.0000000002037268E-2</v>
      </c>
      <c r="Q263" s="41">
        <f>'Month (GWh)'!AF261+Q262</f>
        <v>55037.11</v>
      </c>
      <c r="R263" s="41">
        <f>'Month (GWh)'!AG261+R262</f>
        <v>199967.92</v>
      </c>
    </row>
    <row r="264" spans="1:18" x14ac:dyDescent="0.3">
      <c r="A264" s="32">
        <f t="shared" si="23"/>
        <v>2021</v>
      </c>
      <c r="B264" s="15" t="s">
        <v>564</v>
      </c>
      <c r="C264" s="41">
        <f>'Month (GWh)'!B262+C263</f>
        <v>19314.660000000003</v>
      </c>
      <c r="D264" s="41">
        <f>'Month (GWh)'!C262+D263</f>
        <v>21373.789999999997</v>
      </c>
      <c r="E264" s="41">
        <f>'Month (GWh)'!D262+E263</f>
        <v>91751.290000000008</v>
      </c>
      <c r="F264" s="41">
        <f>'Month (GWh)'!E262+F263</f>
        <v>16894.37</v>
      </c>
      <c r="G264" s="41">
        <f>'Month (GWh)'!F262+G263</f>
        <v>17453.2</v>
      </c>
      <c r="H264" s="41">
        <f>'Month (GWh)'!G262+H263</f>
        <v>6638.57</v>
      </c>
      <c r="I264" s="41">
        <f>'Month (GWh)'!H262+I263</f>
        <v>67.209999999999994</v>
      </c>
      <c r="J264" s="41">
        <f>'Month (GWh)'!I262+J263</f>
        <v>132804.63</v>
      </c>
      <c r="K264" s="41">
        <f>'Month (GWh)'!K262+K263</f>
        <v>2123.7800000000002</v>
      </c>
      <c r="L264" s="41">
        <f>'Month (GWh)'!Z262+L263</f>
        <v>24880.42</v>
      </c>
      <c r="M264" s="41">
        <f>'Month (GWh)'!AA262+M263</f>
        <v>21973.300000000003</v>
      </c>
      <c r="N264" s="41">
        <f>'Month (GWh)'!AC262+N263</f>
        <v>1670.28</v>
      </c>
      <c r="O264" s="41">
        <f>'Month (GWh)'!AD262+O263</f>
        <v>24545.4</v>
      </c>
      <c r="P264" s="41">
        <f t="shared" si="20"/>
        <v>-1.9999999989522621E-2</v>
      </c>
      <c r="Q264" s="41">
        <f>'Month (GWh)'!AF262+Q263</f>
        <v>75193.16</v>
      </c>
      <c r="R264" s="41">
        <f>'Month (GWh)'!AG262+R263</f>
        <v>248686.24000000002</v>
      </c>
    </row>
    <row r="265" spans="1:18" x14ac:dyDescent="0.3">
      <c r="A265" s="32">
        <f t="shared" si="23"/>
        <v>2021</v>
      </c>
      <c r="B265" s="15" t="s">
        <v>565</v>
      </c>
      <c r="C265" s="41">
        <f>'Month (GWh)'!B263+C264</f>
        <v>19848.450000000004</v>
      </c>
      <c r="D265" s="41">
        <f>'Month (GWh)'!C263+D264</f>
        <v>21942.17</v>
      </c>
      <c r="E265" s="41">
        <f>'Month (GWh)'!D263+E264</f>
        <v>111822.13</v>
      </c>
      <c r="F265" s="41">
        <f>'Month (GWh)'!E263+F264</f>
        <v>20045.43</v>
      </c>
      <c r="G265" s="41">
        <f>'Month (GWh)'!F263+G264</f>
        <v>19781.02</v>
      </c>
      <c r="H265" s="41">
        <f>'Month (GWh)'!G263+H264</f>
        <v>8105.4699999999993</v>
      </c>
      <c r="I265" s="41">
        <f>'Month (GWh)'!H263+I264</f>
        <v>69.3</v>
      </c>
      <c r="J265" s="41">
        <f>'Month (GWh)'!I263+J264</f>
        <v>159823.33000000002</v>
      </c>
      <c r="K265" s="41">
        <f>'Month (GWh)'!K263+K264</f>
        <v>4248.8900000000003</v>
      </c>
      <c r="L265" s="41">
        <f>'Month (GWh)'!Z263+L264</f>
        <v>35751.479999999996</v>
      </c>
      <c r="M265" s="41">
        <f>'Month (GWh)'!AA263+M264</f>
        <v>24111.980000000003</v>
      </c>
      <c r="N265" s="41">
        <f>'Month (GWh)'!AC263+N264</f>
        <v>1670.28</v>
      </c>
      <c r="O265" s="41">
        <f>'Month (GWh)'!AD263+O264</f>
        <v>28442.77</v>
      </c>
      <c r="P265" s="41">
        <f t="shared" si="20"/>
        <v>-3.0000000013387762E-2</v>
      </c>
      <c r="Q265" s="41">
        <f>'Month (GWh)'!AF263+Q264</f>
        <v>94225.37</v>
      </c>
      <c r="R265" s="41">
        <f>'Month (GWh)'!AG263+R264</f>
        <v>295839.33</v>
      </c>
    </row>
    <row r="266" spans="1:18" x14ac:dyDescent="0.3">
      <c r="A266" s="32">
        <f t="shared" si="23"/>
        <v>2021</v>
      </c>
      <c r="B266" s="15" t="s">
        <v>566</v>
      </c>
      <c r="C266" s="41">
        <f>'Month (GWh)'!B264+C265</f>
        <v>19848.450000000004</v>
      </c>
      <c r="D266" s="41">
        <f>'Month (GWh)'!C264+D265</f>
        <v>21942.17</v>
      </c>
      <c r="E266" s="41">
        <f>'Month (GWh)'!D264+E265</f>
        <v>122734.34</v>
      </c>
      <c r="F266" s="41">
        <f>'Month (GWh)'!E264+F265</f>
        <v>25092.1</v>
      </c>
      <c r="G266" s="41">
        <f>'Month (GWh)'!F264+G265</f>
        <v>19861.810000000001</v>
      </c>
      <c r="H266" s="41">
        <f>'Month (GWh)'!G264+H265</f>
        <v>9478.66</v>
      </c>
      <c r="I266" s="41">
        <f>'Month (GWh)'!H264+I265</f>
        <v>69.3</v>
      </c>
      <c r="J266" s="41">
        <f>'Month (GWh)'!I264+J265</f>
        <v>177236.19</v>
      </c>
      <c r="K266" s="41">
        <f>'Month (GWh)'!K264+K265</f>
        <v>5092.6400000000003</v>
      </c>
      <c r="L266" s="41">
        <f>'Month (GWh)'!Z264+L265</f>
        <v>42590.609999999993</v>
      </c>
      <c r="M266" s="41">
        <f>'Month (GWh)'!AA264+M265</f>
        <v>27308.920000000002</v>
      </c>
      <c r="N266" s="41">
        <f>'Month (GWh)'!AC264+N265</f>
        <v>1670.28</v>
      </c>
      <c r="O266" s="41">
        <f>'Month (GWh)'!AD264+O265</f>
        <v>29437.850000000002</v>
      </c>
      <c r="P266" s="41">
        <f t="shared" ref="P266:P274" si="24">Q266-SUM(K266:O266)</f>
        <v>-3.0000000013387762E-2</v>
      </c>
      <c r="Q266" s="41">
        <f>'Month (GWh)'!AF264+Q265</f>
        <v>106100.26999999999</v>
      </c>
      <c r="R266" s="41">
        <f>'Month (GWh)'!AG264+R265</f>
        <v>325127.09000000003</v>
      </c>
    </row>
    <row r="267" spans="1:18" x14ac:dyDescent="0.3">
      <c r="A267" s="32">
        <f t="shared" si="23"/>
        <v>2021</v>
      </c>
      <c r="B267" s="15" t="s">
        <v>567</v>
      </c>
      <c r="C267" s="41">
        <f>'Month (GWh)'!B265+C266</f>
        <v>19848.450000000004</v>
      </c>
      <c r="D267" s="41">
        <f>'Month (GWh)'!C265+D266</f>
        <v>21942.17</v>
      </c>
      <c r="E267" s="41">
        <f>'Month (GWh)'!D265+E266</f>
        <v>138357.35999999999</v>
      </c>
      <c r="F267" s="41">
        <f>'Month (GWh)'!E265+F266</f>
        <v>30032.079999999998</v>
      </c>
      <c r="G267" s="41">
        <f>'Month (GWh)'!F265+G266</f>
        <v>21327.29</v>
      </c>
      <c r="H267" s="41">
        <f>'Month (GWh)'!G265+H266</f>
        <v>11210.66</v>
      </c>
      <c r="I267" s="41">
        <f>'Month (GWh)'!H265+I266</f>
        <v>87.449999999999989</v>
      </c>
      <c r="J267" s="41">
        <f>'Month (GWh)'!I265+J266</f>
        <v>201014.81</v>
      </c>
      <c r="K267" s="41">
        <f>'Month (GWh)'!K265+K266</f>
        <v>5092.6400000000003</v>
      </c>
      <c r="L267" s="41">
        <f>'Month (GWh)'!Z265+L266</f>
        <v>44294.279999999992</v>
      </c>
      <c r="M267" s="41">
        <f>'Month (GWh)'!AA265+M266</f>
        <v>27308.920000000002</v>
      </c>
      <c r="N267" s="41">
        <f>'Month (GWh)'!AC265+N266</f>
        <v>1670.28</v>
      </c>
      <c r="O267" s="41">
        <f>'Month (GWh)'!AD265+O266</f>
        <v>29437.850000000002</v>
      </c>
      <c r="P267" s="41">
        <f t="shared" si="24"/>
        <v>-3.0000000013387762E-2</v>
      </c>
      <c r="Q267" s="41">
        <f>'Month (GWh)'!AF265+Q266</f>
        <v>107803.93999999999</v>
      </c>
      <c r="R267" s="41">
        <f>'Month (GWh)'!AG265+R266</f>
        <v>350609.38</v>
      </c>
    </row>
    <row r="268" spans="1:18" x14ac:dyDescent="0.3">
      <c r="A268" s="32">
        <f t="shared" si="23"/>
        <v>2021</v>
      </c>
      <c r="B268" s="15" t="s">
        <v>568</v>
      </c>
      <c r="C268" s="41">
        <f>'Month (GWh)'!B266+C267</f>
        <v>19848.450000000004</v>
      </c>
      <c r="D268" s="41">
        <f>'Month (GWh)'!C266+D267</f>
        <v>21942.17</v>
      </c>
      <c r="E268" s="41">
        <f>'Month (GWh)'!D266+E267</f>
        <v>151407.12</v>
      </c>
      <c r="F268" s="41">
        <f>'Month (GWh)'!E266+F267</f>
        <v>34648.14</v>
      </c>
      <c r="G268" s="41">
        <f>'Month (GWh)'!F266+G267</f>
        <v>23233.32</v>
      </c>
      <c r="H268" s="41">
        <f>'Month (GWh)'!G266+H267</f>
        <v>12902.58</v>
      </c>
      <c r="I268" s="41">
        <f>'Month (GWh)'!H266+I267</f>
        <v>97.839999999999989</v>
      </c>
      <c r="J268" s="41">
        <f>'Month (GWh)'!I266+J267</f>
        <v>222288.97</v>
      </c>
      <c r="K268" s="41">
        <f>'Month (GWh)'!K266+K267</f>
        <v>5092.6400000000003</v>
      </c>
      <c r="L268" s="41">
        <f>'Month (GWh)'!Z266+L267</f>
        <v>45666.339999999989</v>
      </c>
      <c r="M268" s="41">
        <f>'Month (GWh)'!AA266+M267</f>
        <v>27308.920000000002</v>
      </c>
      <c r="N268" s="41">
        <f>'Month (GWh)'!AC266+N267</f>
        <v>1670.28</v>
      </c>
      <c r="O268" s="41">
        <f>'Month (GWh)'!AD266+O267</f>
        <v>29437.850000000002</v>
      </c>
      <c r="P268" s="41">
        <f t="shared" si="24"/>
        <v>-3.0000000013387762E-2</v>
      </c>
      <c r="Q268" s="41">
        <f>'Month (GWh)'!AF266+Q267</f>
        <v>109175.99999999999</v>
      </c>
      <c r="R268" s="41">
        <f>'Month (GWh)'!AG266+R267</f>
        <v>373255.59</v>
      </c>
    </row>
    <row r="269" spans="1:18" x14ac:dyDescent="0.3">
      <c r="A269" s="32">
        <f t="shared" si="23"/>
        <v>2021</v>
      </c>
      <c r="B269" s="15" t="s">
        <v>569</v>
      </c>
      <c r="C269" s="41">
        <f>'Month (GWh)'!B267+C268</f>
        <v>19848.450000000004</v>
      </c>
      <c r="D269" s="41">
        <f>'Month (GWh)'!C267+D268</f>
        <v>21942.17</v>
      </c>
      <c r="E269" s="41">
        <f>'Month (GWh)'!D267+E268</f>
        <v>164960.57</v>
      </c>
      <c r="F269" s="41">
        <f>'Month (GWh)'!E267+F268</f>
        <v>39242.9</v>
      </c>
      <c r="G269" s="41">
        <f>'Month (GWh)'!F267+G268</f>
        <v>25753.26</v>
      </c>
      <c r="H269" s="41">
        <f>'Month (GWh)'!G267+H268</f>
        <v>14506.6</v>
      </c>
      <c r="I269" s="41">
        <f>'Month (GWh)'!H267+I268</f>
        <v>97.839999999999989</v>
      </c>
      <c r="J269" s="41">
        <f>'Month (GWh)'!I267+J268</f>
        <v>244561.15</v>
      </c>
      <c r="K269" s="41">
        <f>'Month (GWh)'!K267+K268</f>
        <v>6221.2900000000009</v>
      </c>
      <c r="L269" s="41">
        <f>'Month (GWh)'!Z267+L268</f>
        <v>47376.539999999986</v>
      </c>
      <c r="M269" s="41">
        <f>'Month (GWh)'!AA267+M268</f>
        <v>27308.920000000002</v>
      </c>
      <c r="N269" s="41">
        <f>'Month (GWh)'!AC267+N268</f>
        <v>1670.28</v>
      </c>
      <c r="O269" s="41">
        <f>'Month (GWh)'!AD267+O268</f>
        <v>29437.850000000002</v>
      </c>
      <c r="P269" s="41">
        <f t="shared" si="24"/>
        <v>882.94000000000233</v>
      </c>
      <c r="Q269" s="41">
        <f>'Month (GWh)'!AF267+Q268</f>
        <v>112897.81999999999</v>
      </c>
      <c r="R269" s="41">
        <f>'Month (GWh)'!AG267+R268</f>
        <v>399249.59</v>
      </c>
    </row>
    <row r="270" spans="1:18" x14ac:dyDescent="0.3">
      <c r="A270" s="32">
        <f t="shared" si="23"/>
        <v>2021</v>
      </c>
      <c r="B270" s="15" t="s">
        <v>570</v>
      </c>
      <c r="C270" s="41">
        <f>'Month (GWh)'!B268+C269</f>
        <v>19848.450000000004</v>
      </c>
      <c r="D270" s="41">
        <f>'Month (GWh)'!C268+D269</f>
        <v>21942.17</v>
      </c>
      <c r="E270" s="41">
        <f>'Month (GWh)'!D268+E269</f>
        <v>188403.16</v>
      </c>
      <c r="F270" s="41">
        <f>'Month (GWh)'!E268+F269</f>
        <v>43489.62</v>
      </c>
      <c r="G270" s="41">
        <f>'Month (GWh)'!F268+G269</f>
        <v>30265.309999999998</v>
      </c>
      <c r="H270" s="41">
        <f>'Month (GWh)'!G268+H269</f>
        <v>16167.86</v>
      </c>
      <c r="I270" s="41">
        <f>'Month (GWh)'!H268+I269</f>
        <v>107.82999999999998</v>
      </c>
      <c r="J270" s="41">
        <f>'Month (GWh)'!I268+J269</f>
        <v>278433.75</v>
      </c>
      <c r="K270" s="41">
        <f>'Month (GWh)'!K268+K269</f>
        <v>8194.9500000000007</v>
      </c>
      <c r="L270" s="41">
        <f>'Month (GWh)'!Z268+L269</f>
        <v>54783.189999999988</v>
      </c>
      <c r="M270" s="41">
        <f>'Month (GWh)'!AA268+M269</f>
        <v>27308.920000000002</v>
      </c>
      <c r="N270" s="41">
        <f>'Month (GWh)'!AC268+N269</f>
        <v>1670.28</v>
      </c>
      <c r="O270" s="41">
        <f>'Month (GWh)'!AD268+O269</f>
        <v>30363.11</v>
      </c>
      <c r="P270" s="41">
        <f t="shared" si="24"/>
        <v>1970.9600000000064</v>
      </c>
      <c r="Q270" s="41">
        <f>'Month (GWh)'!AF268+Q269</f>
        <v>124291.40999999999</v>
      </c>
      <c r="R270" s="41">
        <f>'Month (GWh)'!AG268+R269</f>
        <v>444515.78</v>
      </c>
    </row>
    <row r="271" spans="1:18" x14ac:dyDescent="0.3">
      <c r="A271" s="32">
        <f t="shared" si="23"/>
        <v>2021</v>
      </c>
      <c r="B271" s="15" t="s">
        <v>571</v>
      </c>
      <c r="C271" s="41">
        <f>'Month (GWh)'!B269+C270</f>
        <v>19850.520000000004</v>
      </c>
      <c r="D271" s="41">
        <f>'Month (GWh)'!C269+D270</f>
        <v>22858.699999999997</v>
      </c>
      <c r="E271" s="41">
        <f>'Month (GWh)'!D269+E270</f>
        <v>212187.44</v>
      </c>
      <c r="F271" s="41">
        <f>'Month (GWh)'!E269+F270</f>
        <v>48289.700000000004</v>
      </c>
      <c r="G271" s="41">
        <f>'Month (GWh)'!F269+G270</f>
        <v>36641.47</v>
      </c>
      <c r="H271" s="41">
        <f>'Month (GWh)'!G269+H270</f>
        <v>17757.84</v>
      </c>
      <c r="I271" s="41">
        <f>'Month (GWh)'!H269+I270</f>
        <v>112.35999999999999</v>
      </c>
      <c r="J271" s="41">
        <f>'Month (GWh)'!I269+J270</f>
        <v>314988.77</v>
      </c>
      <c r="K271" s="41">
        <f>'Month (GWh)'!K269+K270</f>
        <v>8194.9500000000007</v>
      </c>
      <c r="L271" s="41">
        <f>'Month (GWh)'!Z269+L270</f>
        <v>61959.69999999999</v>
      </c>
      <c r="M271" s="41">
        <f>'Month (GWh)'!AA269+M270</f>
        <v>30456.960000000003</v>
      </c>
      <c r="N271" s="41">
        <f>'Month (GWh)'!AC269+N270</f>
        <v>1670.28</v>
      </c>
      <c r="O271" s="41">
        <f>'Month (GWh)'!AD269+O270</f>
        <v>32245.93</v>
      </c>
      <c r="P271" s="41">
        <f t="shared" si="24"/>
        <v>6766.2799999999697</v>
      </c>
      <c r="Q271" s="41">
        <f>'Month (GWh)'!AF269+Q270</f>
        <v>141294.09999999998</v>
      </c>
      <c r="R271" s="41">
        <f>'Month (GWh)'!AG269+R270</f>
        <v>498992.10000000003</v>
      </c>
    </row>
    <row r="272" spans="1:18" x14ac:dyDescent="0.3">
      <c r="A272" s="49">
        <f t="shared" si="23"/>
        <v>2021</v>
      </c>
      <c r="B272" s="50" t="s">
        <v>572</v>
      </c>
      <c r="C272" s="51">
        <f>'Month (GWh)'!B270+C271</f>
        <v>20064.680000000004</v>
      </c>
      <c r="D272" s="51">
        <f>'Month (GWh)'!C270+D271</f>
        <v>25923.619999999995</v>
      </c>
      <c r="E272" s="51">
        <f>'Month (GWh)'!D270+E271</f>
        <v>237232.14</v>
      </c>
      <c r="F272" s="51">
        <f>'Month (GWh)'!E270+F271</f>
        <v>53990.060000000005</v>
      </c>
      <c r="G272" s="51">
        <f>'Month (GWh)'!F270+G271</f>
        <v>44113.08</v>
      </c>
      <c r="H272" s="51">
        <f>'Month (GWh)'!G270+H271</f>
        <v>19544.45</v>
      </c>
      <c r="I272" s="51">
        <f>'Month (GWh)'!H270+I271</f>
        <v>112.35999999999999</v>
      </c>
      <c r="J272" s="51">
        <f>'Month (GWh)'!I270+J271</f>
        <v>354992.05000000005</v>
      </c>
      <c r="K272" s="51">
        <f>'Month (GWh)'!K270+K271</f>
        <v>8194.9500000000007</v>
      </c>
      <c r="L272" s="51">
        <f>'Month (GWh)'!Z270+L271</f>
        <v>61959.69999999999</v>
      </c>
      <c r="M272" s="51">
        <f>'Month (GWh)'!AA270+M271</f>
        <v>34738.01</v>
      </c>
      <c r="N272" s="51">
        <f>'Month (GWh)'!AC270+N271</f>
        <v>1670.28</v>
      </c>
      <c r="O272" s="51">
        <f>'Month (GWh)'!AD270+O271</f>
        <v>42306.05</v>
      </c>
      <c r="P272" s="51">
        <f t="shared" si="24"/>
        <v>10994.839999999997</v>
      </c>
      <c r="Q272" s="51">
        <f>'Month (GWh)'!AF270+Q271</f>
        <v>159863.82999999999</v>
      </c>
      <c r="R272" s="51">
        <f>'Month (GWh)'!AG270+R271</f>
        <v>560844.18000000005</v>
      </c>
    </row>
    <row r="273" spans="1:18" x14ac:dyDescent="0.3">
      <c r="A273" s="54">
        <v>2022</v>
      </c>
      <c r="B273" s="134" t="s">
        <v>553</v>
      </c>
      <c r="C273" s="56">
        <f>'Month (GWh)'!B271</f>
        <v>581.33000000000004</v>
      </c>
      <c r="D273" s="56">
        <f>'Month (GWh)'!C271</f>
        <v>829.53</v>
      </c>
      <c r="E273" s="56">
        <f>'Month (GWh)'!D271</f>
        <v>21823.98</v>
      </c>
      <c r="F273" s="56">
        <f>'Month (GWh)'!E271</f>
        <v>5524.42</v>
      </c>
      <c r="G273" s="56">
        <f>'Month (GWh)'!F271</f>
        <v>3633.72</v>
      </c>
      <c r="H273" s="56">
        <f>'Month (GWh)'!G271</f>
        <v>1852.96</v>
      </c>
      <c r="I273" s="56">
        <f>'Month (GWh)'!H271</f>
        <v>0</v>
      </c>
      <c r="J273" s="56">
        <f>'Month (GWh)'!I271</f>
        <v>32835.07</v>
      </c>
      <c r="K273" s="56">
        <f>'Month (GWh)'!K271</f>
        <v>0</v>
      </c>
      <c r="L273" s="56">
        <f>'Month (GWh)'!Z271</f>
        <v>5234.6400000000003</v>
      </c>
      <c r="M273" s="56">
        <f>'Month (GWh)'!AA271</f>
        <v>3181.24</v>
      </c>
      <c r="N273" s="56">
        <f>'Month (GWh)'!AC271</f>
        <v>1068.18</v>
      </c>
      <c r="O273" s="56">
        <f>'Month (GWh)'!AD271</f>
        <v>22969.11</v>
      </c>
      <c r="P273" s="56">
        <f t="shared" si="24"/>
        <v>2981.6099999999969</v>
      </c>
      <c r="Q273" s="56">
        <f>'Month (GWh)'!AF271</f>
        <v>35434.78</v>
      </c>
      <c r="R273" s="56">
        <f>'Month (GWh)'!AG271</f>
        <v>69680.710000000006</v>
      </c>
    </row>
    <row r="274" spans="1:18" x14ac:dyDescent="0.3">
      <c r="A274" s="32">
        <f t="shared" si="23"/>
        <v>2022</v>
      </c>
      <c r="B274" s="135" t="s">
        <v>592</v>
      </c>
      <c r="C274" s="41">
        <f>'Month (GWh)'!B272+C273</f>
        <v>581.33000000000004</v>
      </c>
      <c r="D274" s="41">
        <f>'Month (GWh)'!C272+D273</f>
        <v>872.08999999999992</v>
      </c>
      <c r="E274" s="41">
        <f>'Month (GWh)'!D272+E273</f>
        <v>43277.36</v>
      </c>
      <c r="F274" s="41">
        <f>'Month (GWh)'!E272+F273</f>
        <v>10685.7</v>
      </c>
      <c r="G274" s="41">
        <f>'Month (GWh)'!F272+G273</f>
        <v>6677.52</v>
      </c>
      <c r="H274" s="41">
        <f>'Month (GWh)'!G272+H273</f>
        <v>3475.0699999999997</v>
      </c>
      <c r="I274" s="41">
        <f>'Month (GWh)'!H272+I273</f>
        <v>7.75</v>
      </c>
      <c r="J274" s="41">
        <f>'Month (GWh)'!I272+J273</f>
        <v>64123.39</v>
      </c>
      <c r="K274" s="41">
        <f>'Month (GWh)'!K272+K273</f>
        <v>0</v>
      </c>
      <c r="L274" s="41">
        <f>'Month (GWh)'!Z272+L273</f>
        <v>11856.77</v>
      </c>
      <c r="M274" s="41">
        <f>'Month (GWh)'!AA272+M273</f>
        <v>4237.6099999999997</v>
      </c>
      <c r="N274" s="41">
        <f>'Month (GWh)'!AC272+N273</f>
        <v>1068.18</v>
      </c>
      <c r="O274" s="41">
        <f>'Month (GWh)'!AD272+O273</f>
        <v>34344.959999999999</v>
      </c>
      <c r="P274" s="41">
        <f t="shared" si="24"/>
        <v>5852.0699999999924</v>
      </c>
      <c r="Q274" s="41">
        <f>'Month (GWh)'!AF272+Q273</f>
        <v>57359.59</v>
      </c>
      <c r="R274" s="41">
        <f>'Month (GWh)'!AG272+R273</f>
        <v>122936.39000000001</v>
      </c>
    </row>
    <row r="275" spans="1:18" x14ac:dyDescent="0.3">
      <c r="A275" s="32">
        <f t="shared" si="23"/>
        <v>2022</v>
      </c>
      <c r="B275" s="135" t="s">
        <v>593</v>
      </c>
      <c r="C275" s="41">
        <f>'Month (GWh)'!B273+C274</f>
        <v>581.33000000000004</v>
      </c>
      <c r="D275" s="41">
        <f>'Month (GWh)'!C273+D274</f>
        <v>940.83999999999992</v>
      </c>
      <c r="E275" s="41">
        <f>'Month (GWh)'!D273+E274</f>
        <v>66731.38</v>
      </c>
      <c r="F275" s="41">
        <f>'Month (GWh)'!E273+F274</f>
        <v>13777.62</v>
      </c>
      <c r="G275" s="41">
        <f>'Month (GWh)'!F273+G274</f>
        <v>9663.380000000001</v>
      </c>
      <c r="H275" s="41">
        <f>'Month (GWh)'!G273+H274</f>
        <v>4992.57</v>
      </c>
      <c r="I275" s="41">
        <f>'Month (GWh)'!H273+I274</f>
        <v>10.35</v>
      </c>
      <c r="J275" s="41">
        <f>'Month (GWh)'!I273+J274</f>
        <v>95175.28</v>
      </c>
      <c r="K275" s="41">
        <f>'Month (GWh)'!K273+K274</f>
        <v>0</v>
      </c>
      <c r="L275" s="41">
        <f>'Month (GWh)'!Z273+L274</f>
        <v>16200.76</v>
      </c>
      <c r="M275" s="41">
        <f>'Month (GWh)'!AA273+M274</f>
        <v>5289.34</v>
      </c>
      <c r="N275" s="41">
        <f>'Month (GWh)'!AC273+N274</f>
        <v>1963.44</v>
      </c>
      <c r="O275" s="41">
        <f>'Month (GWh)'!AD273+O274</f>
        <v>47653.19</v>
      </c>
      <c r="P275" s="41">
        <f t="shared" ref="P275:P286" si="25">Q275-SUM(K275:O275)</f>
        <v>10569.5</v>
      </c>
      <c r="Q275" s="41">
        <f>'Month (GWh)'!AF273+Q274</f>
        <v>81676.23</v>
      </c>
      <c r="R275" s="41">
        <f>'Month (GWh)'!AG273+R274</f>
        <v>178373.66</v>
      </c>
    </row>
    <row r="276" spans="1:18" x14ac:dyDescent="0.3">
      <c r="A276" s="32">
        <f t="shared" si="23"/>
        <v>2022</v>
      </c>
      <c r="B276" s="135" t="s">
        <v>594</v>
      </c>
      <c r="C276" s="41">
        <f>'Month (GWh)'!B274+C275</f>
        <v>581.33000000000004</v>
      </c>
      <c r="D276" s="41">
        <f>'Month (GWh)'!C274+D275</f>
        <v>940.83999999999992</v>
      </c>
      <c r="E276" s="41">
        <f>'Month (GWh)'!D274+E275</f>
        <v>84477.38</v>
      </c>
      <c r="F276" s="41">
        <f>'Month (GWh)'!E274+F275</f>
        <v>17565.740000000002</v>
      </c>
      <c r="G276" s="41">
        <f>'Month (GWh)'!F274+G275</f>
        <v>12616.52</v>
      </c>
      <c r="H276" s="41">
        <f>'Month (GWh)'!G274+H275</f>
        <v>5974.37</v>
      </c>
      <c r="I276" s="41">
        <f>'Month (GWh)'!H274+I275</f>
        <v>10.35</v>
      </c>
      <c r="J276" s="41">
        <f>'Month (GWh)'!I274+J275</f>
        <v>120644.33</v>
      </c>
      <c r="K276" s="41">
        <f>'Month (GWh)'!K274+K275</f>
        <v>2842.63</v>
      </c>
      <c r="L276" s="41">
        <f>'Month (GWh)'!Z274+L275</f>
        <v>27255.78</v>
      </c>
      <c r="M276" s="41">
        <f>'Month (GWh)'!AA274+M275</f>
        <v>5289.34</v>
      </c>
      <c r="N276" s="41">
        <f>'Month (GWh)'!AC274+N275</f>
        <v>1963.44</v>
      </c>
      <c r="O276" s="41">
        <f>'Month (GWh)'!AD274+O275</f>
        <v>62277.19</v>
      </c>
      <c r="P276" s="41">
        <f t="shared" si="25"/>
        <v>15086.25</v>
      </c>
      <c r="Q276" s="41">
        <f>'Month (GWh)'!AF274+Q275</f>
        <v>114714.63</v>
      </c>
      <c r="R276" s="41">
        <f>'Month (GWh)'!AG274+R275</f>
        <v>236881.11</v>
      </c>
    </row>
    <row r="277" spans="1:18" x14ac:dyDescent="0.3">
      <c r="A277" s="32">
        <f t="shared" si="23"/>
        <v>2022</v>
      </c>
      <c r="B277" s="135" t="s">
        <v>595</v>
      </c>
      <c r="C277" s="41">
        <f>'Month (GWh)'!B275+C276</f>
        <v>581.33000000000004</v>
      </c>
      <c r="D277" s="41">
        <f>'Month (GWh)'!C275+D276</f>
        <v>940.83999999999992</v>
      </c>
      <c r="E277" s="41">
        <f>'Month (GWh)'!D275+E276</f>
        <v>100115.19</v>
      </c>
      <c r="F277" s="41">
        <f>'Month (GWh)'!E275+F276</f>
        <v>23186.639999999999</v>
      </c>
      <c r="G277" s="41">
        <f>'Month (GWh)'!F275+G276</f>
        <v>15982.25</v>
      </c>
      <c r="H277" s="41">
        <f>'Month (GWh)'!G275+H276</f>
        <v>7330.63</v>
      </c>
      <c r="I277" s="41">
        <f>'Month (GWh)'!H275+I276</f>
        <v>10.35</v>
      </c>
      <c r="J277" s="41">
        <f>'Month (GWh)'!I275+J276</f>
        <v>146625.03</v>
      </c>
      <c r="K277" s="41">
        <f>'Month (GWh)'!K275+K276</f>
        <v>3765.56</v>
      </c>
      <c r="L277" s="41">
        <f>'Month (GWh)'!Z275+L276</f>
        <v>37797.24</v>
      </c>
      <c r="M277" s="41">
        <f>'Month (GWh)'!AA275+M276</f>
        <v>5289.34</v>
      </c>
      <c r="N277" s="41">
        <f>'Month (GWh)'!AC275+N276</f>
        <v>1963.44</v>
      </c>
      <c r="O277" s="41">
        <f>'Month (GWh)'!AD275+O276</f>
        <v>69751.44</v>
      </c>
      <c r="P277" s="41">
        <f t="shared" si="25"/>
        <v>17783.86</v>
      </c>
      <c r="Q277" s="41">
        <f>'Month (GWh)'!AF275+Q276</f>
        <v>136350.88</v>
      </c>
      <c r="R277" s="41">
        <f>'Month (GWh)'!AG275+R276</f>
        <v>284498.06</v>
      </c>
    </row>
    <row r="278" spans="1:18" x14ac:dyDescent="0.3">
      <c r="A278" s="32">
        <f t="shared" si="23"/>
        <v>2022</v>
      </c>
      <c r="B278" s="135" t="s">
        <v>596</v>
      </c>
      <c r="C278" s="41">
        <f>'Month (GWh)'!B276+C277</f>
        <v>581.33000000000004</v>
      </c>
      <c r="D278" s="41">
        <f>'Month (GWh)'!C276+D277</f>
        <v>940.83999999999992</v>
      </c>
      <c r="E278" s="41">
        <f>'Month (GWh)'!D276+E277</f>
        <v>114142.18000000001</v>
      </c>
      <c r="F278" s="41">
        <f>'Month (GWh)'!E276+F277</f>
        <v>28766.12</v>
      </c>
      <c r="G278" s="41">
        <f>'Month (GWh)'!F276+G277</f>
        <v>19071.57</v>
      </c>
      <c r="H278" s="41">
        <f>'Month (GWh)'!G276+H277</f>
        <v>9093.3700000000008</v>
      </c>
      <c r="I278" s="41">
        <f>'Month (GWh)'!H276+I277</f>
        <v>10.35</v>
      </c>
      <c r="J278" s="41">
        <f>'Month (GWh)'!I276+J277</f>
        <v>171083.55</v>
      </c>
      <c r="K278" s="41">
        <f>'Month (GWh)'!K276+K277</f>
        <v>3765.56</v>
      </c>
      <c r="L278" s="41">
        <f>'Month (GWh)'!Z276+L277</f>
        <v>47301.88</v>
      </c>
      <c r="M278" s="41">
        <f>'Month (GWh)'!AA276+M277</f>
        <v>5289.34</v>
      </c>
      <c r="N278" s="41">
        <f>'Month (GWh)'!AC276+N277</f>
        <v>1963.44</v>
      </c>
      <c r="O278" s="41">
        <f>'Month (GWh)'!AD276+O277</f>
        <v>72732.650000000009</v>
      </c>
      <c r="P278" s="41">
        <f t="shared" si="25"/>
        <v>20690.960000000006</v>
      </c>
      <c r="Q278" s="41">
        <f>'Month (GWh)'!AF276+Q277</f>
        <v>151743.83000000002</v>
      </c>
      <c r="R278" s="41">
        <f>'Month (GWh)'!AG276+R277</f>
        <v>324349.53000000003</v>
      </c>
    </row>
    <row r="279" spans="1:18" x14ac:dyDescent="0.3">
      <c r="A279" s="32">
        <f t="shared" si="23"/>
        <v>2022</v>
      </c>
      <c r="B279" s="135" t="s">
        <v>597</v>
      </c>
      <c r="C279" s="41">
        <f>'Month (GWh)'!B277+C278</f>
        <v>581.33000000000004</v>
      </c>
      <c r="D279" s="41">
        <f>'Month (GWh)'!C277+D278</f>
        <v>940.83999999999992</v>
      </c>
      <c r="E279" s="41">
        <f>'Month (GWh)'!D277+E278</f>
        <v>133675.32</v>
      </c>
      <c r="F279" s="41">
        <f>'Month (GWh)'!E277+F278</f>
        <v>34145.040000000001</v>
      </c>
      <c r="G279" s="41">
        <f>'Month (GWh)'!F277+G278</f>
        <v>22538.63</v>
      </c>
      <c r="H279" s="41">
        <f>'Month (GWh)'!G277+H278</f>
        <v>10793.95</v>
      </c>
      <c r="I279" s="41">
        <f>'Month (GWh)'!H277+I278</f>
        <v>29.71</v>
      </c>
      <c r="J279" s="41">
        <f>'Month (GWh)'!I277+J278</f>
        <v>201182.61</v>
      </c>
      <c r="K279" s="41">
        <f>'Month (GWh)'!K277+K278</f>
        <v>3765.56</v>
      </c>
      <c r="L279" s="41">
        <f>'Month (GWh)'!Z277+L278</f>
        <v>55103.42</v>
      </c>
      <c r="M279" s="41">
        <f>'Month (GWh)'!AA277+M278</f>
        <v>5289.34</v>
      </c>
      <c r="N279" s="41">
        <f>'Month (GWh)'!AC277+N278</f>
        <v>1963.44</v>
      </c>
      <c r="O279" s="41">
        <f>'Month (GWh)'!AD277+O278</f>
        <v>72732.650000000009</v>
      </c>
      <c r="P279" s="41">
        <f t="shared" si="25"/>
        <v>22509.570000000007</v>
      </c>
      <c r="Q279" s="41">
        <f>'Month (GWh)'!AF277+Q278</f>
        <v>161363.98000000001</v>
      </c>
      <c r="R279" s="41">
        <f>'Month (GWh)'!AG277+R278</f>
        <v>364068.73000000004</v>
      </c>
    </row>
    <row r="280" spans="1:18" x14ac:dyDescent="0.3">
      <c r="A280" s="32">
        <f t="shared" si="23"/>
        <v>2022</v>
      </c>
      <c r="B280" s="135" t="s">
        <v>598</v>
      </c>
      <c r="C280" s="41">
        <f>'Month (GWh)'!B278+C279</f>
        <v>581.33000000000004</v>
      </c>
      <c r="D280" s="41">
        <f>'Month (GWh)'!C278+D279</f>
        <v>940.83999999999992</v>
      </c>
      <c r="E280" s="41">
        <f>'Month (GWh)'!D278+E279</f>
        <v>151681.87</v>
      </c>
      <c r="F280" s="41">
        <f>'Month (GWh)'!E278+F279</f>
        <v>39129.880000000005</v>
      </c>
      <c r="G280" s="41">
        <f>'Month (GWh)'!F278+G279</f>
        <v>25500.350000000002</v>
      </c>
      <c r="H280" s="41">
        <f>'Month (GWh)'!G278+H279</f>
        <v>12412.94</v>
      </c>
      <c r="I280" s="41">
        <f>'Month (GWh)'!H278+I279</f>
        <v>29.71</v>
      </c>
      <c r="J280" s="41">
        <f>'Month (GWh)'!I278+J279</f>
        <v>228754.69999999998</v>
      </c>
      <c r="K280" s="41">
        <f>'Month (GWh)'!K278+K279</f>
        <v>3765.56</v>
      </c>
      <c r="L280" s="41">
        <f>'Month (GWh)'!Z278+L279</f>
        <v>64390.28</v>
      </c>
      <c r="M280" s="41">
        <f>'Month (GWh)'!AA278+M279</f>
        <v>5289.34</v>
      </c>
      <c r="N280" s="41">
        <f>'Month (GWh)'!AC278+N279</f>
        <v>1963.44</v>
      </c>
      <c r="O280" s="41">
        <f>'Month (GWh)'!AD278+O279</f>
        <v>72732.650000000009</v>
      </c>
      <c r="P280" s="41">
        <f t="shared" si="25"/>
        <v>25571.709999999992</v>
      </c>
      <c r="Q280" s="41">
        <f>'Month (GWh)'!AF278+Q279</f>
        <v>173712.98</v>
      </c>
      <c r="R280" s="41">
        <f>'Month (GWh)'!AG278+R279</f>
        <v>403989.82000000007</v>
      </c>
    </row>
    <row r="281" spans="1:18" x14ac:dyDescent="0.3">
      <c r="A281" s="32">
        <f t="shared" si="23"/>
        <v>2022</v>
      </c>
      <c r="B281" s="135" t="s">
        <v>599</v>
      </c>
      <c r="C281" s="41">
        <f>'Month (GWh)'!B279+C280</f>
        <v>581.33000000000004</v>
      </c>
      <c r="D281" s="41">
        <f>'Month (GWh)'!C279+D280</f>
        <v>940.83999999999992</v>
      </c>
      <c r="E281" s="41">
        <f>'Month (GWh)'!D279+E280</f>
        <v>158870.09</v>
      </c>
      <c r="F281" s="41">
        <f>'Month (GWh)'!E279+F280</f>
        <v>44588.87</v>
      </c>
      <c r="G281" s="41">
        <f>'Month (GWh)'!F279+G280</f>
        <v>28650.06</v>
      </c>
      <c r="H281" s="41">
        <f>'Month (GWh)'!G279+H280</f>
        <v>14230.960000000001</v>
      </c>
      <c r="I281" s="41">
        <f>'Month (GWh)'!H279+I280</f>
        <v>29.71</v>
      </c>
      <c r="J281" s="41">
        <f>'Month (GWh)'!I279+J280</f>
        <v>246369.65</v>
      </c>
      <c r="K281" s="41">
        <f>'Month (GWh)'!K279+K280</f>
        <v>5177.58</v>
      </c>
      <c r="L281" s="41">
        <f>'Month (GWh)'!Z279+L280</f>
        <v>72030.25</v>
      </c>
      <c r="M281" s="41">
        <f>'Month (GWh)'!AA279+M280</f>
        <v>5289.34</v>
      </c>
      <c r="N281" s="41">
        <f>'Month (GWh)'!AC279+N280</f>
        <v>1963.44</v>
      </c>
      <c r="O281" s="41">
        <f>'Month (GWh)'!AD279+O280</f>
        <v>81935.700000000012</v>
      </c>
      <c r="P281" s="41">
        <f t="shared" si="25"/>
        <v>28425.640000000014</v>
      </c>
      <c r="Q281" s="41">
        <f>'Month (GWh)'!AF279+Q280</f>
        <v>194821.95</v>
      </c>
      <c r="R281" s="41">
        <f>'Month (GWh)'!AG279+R280</f>
        <v>442713.7300000001</v>
      </c>
    </row>
    <row r="282" spans="1:18" x14ac:dyDescent="0.3">
      <c r="A282" s="32">
        <f t="shared" si="23"/>
        <v>2022</v>
      </c>
      <c r="B282" s="135" t="s">
        <v>600</v>
      </c>
      <c r="C282" s="41">
        <f>'Month (GWh)'!B280+C281</f>
        <v>581.33000000000004</v>
      </c>
      <c r="D282" s="41">
        <f>'Month (GWh)'!C280+D281</f>
        <v>940.83999999999992</v>
      </c>
      <c r="E282" s="41">
        <f>'Month (GWh)'!D280+E281</f>
        <v>176616.32000000001</v>
      </c>
      <c r="F282" s="41">
        <f>'Month (GWh)'!E280+F281</f>
        <v>50436.23</v>
      </c>
      <c r="G282" s="41">
        <f>'Month (GWh)'!F280+G281</f>
        <v>32163.07</v>
      </c>
      <c r="H282" s="41">
        <f>'Month (GWh)'!G280+H281</f>
        <v>16048.59</v>
      </c>
      <c r="I282" s="41">
        <f>'Month (GWh)'!H280+I281</f>
        <v>29.71</v>
      </c>
      <c r="J282" s="41">
        <f>'Month (GWh)'!I280+J281</f>
        <v>275293.88</v>
      </c>
      <c r="K282" s="41">
        <f>'Month (GWh)'!K280+K281</f>
        <v>6249.3</v>
      </c>
      <c r="L282" s="41">
        <f>'Month (GWh)'!Z280+L281</f>
        <v>76396.639999999999</v>
      </c>
      <c r="M282" s="41">
        <f>'Month (GWh)'!AA280+M281</f>
        <v>5289.34</v>
      </c>
      <c r="N282" s="41">
        <f>'Month (GWh)'!AC280+N281</f>
        <v>1963.44</v>
      </c>
      <c r="O282" s="41">
        <f>'Month (GWh)'!AD280+O281</f>
        <v>93652.290000000008</v>
      </c>
      <c r="P282" s="41">
        <f t="shared" si="25"/>
        <v>32095.149999999994</v>
      </c>
      <c r="Q282" s="41">
        <f>'Month (GWh)'!AF280+Q281</f>
        <v>215646.16</v>
      </c>
      <c r="R282" s="41">
        <f>'Month (GWh)'!AG280+R281</f>
        <v>492462.1700000001</v>
      </c>
    </row>
    <row r="283" spans="1:18" x14ac:dyDescent="0.3">
      <c r="A283" s="32">
        <f t="shared" si="23"/>
        <v>2022</v>
      </c>
      <c r="B283" s="135" t="s">
        <v>601</v>
      </c>
      <c r="C283" s="41">
        <f>'Month (GWh)'!B281+C282</f>
        <v>581.33000000000004</v>
      </c>
      <c r="D283" s="41">
        <f>'Month (GWh)'!C281+D282</f>
        <v>940.83999999999992</v>
      </c>
      <c r="E283" s="41">
        <f>'Month (GWh)'!D281+E282</f>
        <v>193549.5</v>
      </c>
      <c r="F283" s="41">
        <f>'Month (GWh)'!E281+F282</f>
        <v>55421.41</v>
      </c>
      <c r="G283" s="41">
        <f>'Month (GWh)'!F281+G282</f>
        <v>35810.410000000003</v>
      </c>
      <c r="H283" s="41">
        <f>'Month (GWh)'!G281+H282</f>
        <v>17731.88</v>
      </c>
      <c r="I283" s="41">
        <f>'Month (GWh)'!H281+I282</f>
        <v>29.71</v>
      </c>
      <c r="J283" s="41">
        <f>'Month (GWh)'!I281+J282</f>
        <v>302542.87</v>
      </c>
      <c r="K283" s="41">
        <f>'Month (GWh)'!K281+K282</f>
        <v>6249.3</v>
      </c>
      <c r="L283" s="41">
        <f>'Month (GWh)'!Z281+L282</f>
        <v>80672.52</v>
      </c>
      <c r="M283" s="41">
        <f>'Month (GWh)'!AA281+M282</f>
        <v>5289.34</v>
      </c>
      <c r="N283" s="41">
        <f>'Month (GWh)'!AC281+N282</f>
        <v>1963.44</v>
      </c>
      <c r="O283" s="41">
        <f>'Month (GWh)'!AD281+O282</f>
        <v>111341.55</v>
      </c>
      <c r="P283" s="41">
        <f t="shared" si="25"/>
        <v>35897.219999999972</v>
      </c>
      <c r="Q283" s="41">
        <f>'Month (GWh)'!AF281+Q282</f>
        <v>241413.37</v>
      </c>
      <c r="R283" s="41">
        <f>'Month (GWh)'!AG281+R282</f>
        <v>545478.37000000011</v>
      </c>
    </row>
    <row r="284" spans="1:18" x14ac:dyDescent="0.3">
      <c r="A284" s="49">
        <f t="shared" si="23"/>
        <v>2022</v>
      </c>
      <c r="B284" s="135" t="s">
        <v>602</v>
      </c>
      <c r="C284" s="51">
        <f>'Month (GWh)'!B282+C283</f>
        <v>581.33000000000004</v>
      </c>
      <c r="D284" s="51">
        <f>'Month (GWh)'!C282+D283</f>
        <v>1179.25</v>
      </c>
      <c r="E284" s="51">
        <f>'Month (GWh)'!D282+E283</f>
        <v>215708.36</v>
      </c>
      <c r="F284" s="51">
        <f>'Month (GWh)'!E282+F283</f>
        <v>63225.83</v>
      </c>
      <c r="G284" s="51">
        <f>'Month (GWh)'!F282+G283</f>
        <v>40207.950000000004</v>
      </c>
      <c r="H284" s="51">
        <f>'Month (GWh)'!G282+H283</f>
        <v>19526.050000000003</v>
      </c>
      <c r="I284" s="51">
        <f>'Month (GWh)'!H282+I283</f>
        <v>29.71</v>
      </c>
      <c r="J284" s="51">
        <f>'Month (GWh)'!I282+J283</f>
        <v>338697.86</v>
      </c>
      <c r="K284" s="51">
        <f>'Month (GWh)'!K282+K283</f>
        <v>6249.3</v>
      </c>
      <c r="L284" s="51">
        <f>'Month (GWh)'!Z282+L283</f>
        <v>84020.67</v>
      </c>
      <c r="M284" s="51">
        <f>'Month (GWh)'!AA282+M283</f>
        <v>5289.34</v>
      </c>
      <c r="N284" s="51">
        <f>'Month (GWh)'!AC282+N283</f>
        <v>1963.44</v>
      </c>
      <c r="O284" s="51">
        <f>'Month (GWh)'!AD282+O283</f>
        <v>138295.01</v>
      </c>
      <c r="P284" s="51">
        <f t="shared" si="25"/>
        <v>42014.969999999972</v>
      </c>
      <c r="Q284" s="51">
        <f>'Month (GWh)'!AF282+Q283</f>
        <v>277832.73</v>
      </c>
      <c r="R284" s="51">
        <f>'Month (GWh)'!AG282+R283</f>
        <v>618291.13000000012</v>
      </c>
    </row>
    <row r="285" spans="1:18" x14ac:dyDescent="0.3">
      <c r="A285" s="54">
        <v>2023</v>
      </c>
      <c r="B285" s="134" t="s">
        <v>604</v>
      </c>
      <c r="C285" s="56">
        <f>'Month (GWh)'!B283</f>
        <v>0</v>
      </c>
      <c r="D285" s="56">
        <f>'Month (GWh)'!C283</f>
        <v>68.66</v>
      </c>
      <c r="E285" s="56">
        <f>'Month (GWh)'!D283</f>
        <v>21732.15</v>
      </c>
      <c r="F285" s="56">
        <f>'Month (GWh)'!E283</f>
        <v>6284.63</v>
      </c>
      <c r="G285" s="56">
        <f>'Month (GWh)'!F283</f>
        <v>2739.62</v>
      </c>
      <c r="H285" s="56">
        <f>'Month (GWh)'!G283</f>
        <v>1742.25</v>
      </c>
      <c r="I285" s="56">
        <f>'Month (GWh)'!H283</f>
        <v>0</v>
      </c>
      <c r="J285" s="56">
        <f>'Month (GWh)'!I283</f>
        <v>32498.66</v>
      </c>
      <c r="K285" s="56">
        <f>'Month (GWh)'!K283</f>
        <v>0</v>
      </c>
      <c r="L285" s="56">
        <f>'Month (GWh)'!Z283</f>
        <v>3435.87</v>
      </c>
      <c r="M285" s="56">
        <f>'Month (GWh)'!AA283</f>
        <v>0</v>
      </c>
      <c r="N285" s="56">
        <f>'Month (GWh)'!AC283</f>
        <v>0</v>
      </c>
      <c r="O285" s="56">
        <f>'Month (GWh)'!AD283</f>
        <v>21615.06</v>
      </c>
      <c r="P285" s="56">
        <f t="shared" si="25"/>
        <v>6028.43</v>
      </c>
      <c r="Q285" s="56">
        <f>'Month (GWh)'!AF283</f>
        <v>31079.360000000001</v>
      </c>
      <c r="R285" s="56">
        <f>'Month (GWh)'!AG283</f>
        <v>63646.68</v>
      </c>
    </row>
    <row r="286" spans="1:18" x14ac:dyDescent="0.3">
      <c r="A286" s="32">
        <f t="shared" si="23"/>
        <v>2023</v>
      </c>
      <c r="B286" s="15" t="s">
        <v>641</v>
      </c>
      <c r="C286" s="41">
        <f>'Month (GWh)'!B284+C285</f>
        <v>0</v>
      </c>
      <c r="D286" s="41">
        <f>'Month (GWh)'!C284+D285</f>
        <v>199.1</v>
      </c>
      <c r="E286" s="41">
        <f>'Month (GWh)'!D284+E285</f>
        <v>40190.410000000003</v>
      </c>
      <c r="F286" s="41">
        <f>'Month (GWh)'!E284+F285</f>
        <v>11305.74</v>
      </c>
      <c r="G286" s="41">
        <f>'Month (GWh)'!F284+G285</f>
        <v>5549.26</v>
      </c>
      <c r="H286" s="41">
        <f>'Month (GWh)'!G284+H285</f>
        <v>3168.88</v>
      </c>
      <c r="I286" s="41">
        <f>'Month (GWh)'!H284+I285</f>
        <v>4.8499999999999996</v>
      </c>
      <c r="J286" s="41">
        <f>'Month (GWh)'!I284+J285</f>
        <v>60219.14</v>
      </c>
      <c r="K286" s="41">
        <f>'Month (GWh)'!K284+K285</f>
        <v>0</v>
      </c>
      <c r="L286" s="41">
        <f>'Month (GWh)'!Z284+L285</f>
        <v>5123.1000000000004</v>
      </c>
      <c r="M286" s="41">
        <f>'Month (GWh)'!AA284+M285</f>
        <v>0</v>
      </c>
      <c r="N286" s="41">
        <f>'Month (GWh)'!AC284+N285</f>
        <v>0</v>
      </c>
      <c r="O286" s="41">
        <f>'Month (GWh)'!AD284+O285</f>
        <v>37805.480000000003</v>
      </c>
      <c r="P286" s="41">
        <f t="shared" si="25"/>
        <v>11019</v>
      </c>
      <c r="Q286" s="41">
        <f>'Month (GWh)'!AF284+Q285</f>
        <v>53947.58</v>
      </c>
      <c r="R286" s="41">
        <f>'Month (GWh)'!AG284+R285</f>
        <v>114365.82</v>
      </c>
    </row>
    <row r="287" spans="1:18" x14ac:dyDescent="0.3">
      <c r="A287" s="32">
        <f t="shared" si="23"/>
        <v>2023</v>
      </c>
      <c r="B287" s="15" t="s">
        <v>642</v>
      </c>
      <c r="C287" s="41">
        <f>'Month (GWh)'!B285+C286</f>
        <v>21</v>
      </c>
      <c r="D287" s="41">
        <f>'Month (GWh)'!C285+D286</f>
        <v>352.03999999999996</v>
      </c>
      <c r="E287" s="41">
        <f>'Month (GWh)'!D285+E286</f>
        <v>60030.94</v>
      </c>
      <c r="F287" s="41">
        <f>'Month (GWh)'!E285+F286</f>
        <v>16990.900000000001</v>
      </c>
      <c r="G287" s="41">
        <f>'Month (GWh)'!F285+G286</f>
        <v>8664.36</v>
      </c>
      <c r="H287" s="41">
        <f>'Month (GWh)'!G285+H286</f>
        <v>4792.75</v>
      </c>
      <c r="I287" s="41">
        <f>'Month (GWh)'!H285+I286</f>
        <v>21.17</v>
      </c>
      <c r="J287" s="41">
        <f>'Month (GWh)'!I285+J286</f>
        <v>90500.12</v>
      </c>
      <c r="K287" s="41">
        <f>'Month (GWh)'!K285+K286</f>
        <v>0</v>
      </c>
      <c r="L287" s="41">
        <f>'Month (GWh)'!Z285+L286</f>
        <v>7258.05</v>
      </c>
      <c r="M287" s="41">
        <f>'Month (GWh)'!AA285+M286</f>
        <v>0</v>
      </c>
      <c r="N287" s="41">
        <f>'Month (GWh)'!AC285+N286</f>
        <v>1957.49</v>
      </c>
      <c r="O287" s="41">
        <f>'Month (GWh)'!AD285+O286</f>
        <v>59123.4</v>
      </c>
      <c r="P287" s="41">
        <f t="shared" ref="P287:P295" si="26">Q287-SUM(K287:O287)</f>
        <v>18775.22</v>
      </c>
      <c r="Q287" s="41">
        <f>'Month (GWh)'!AF285+Q286</f>
        <v>87114.16</v>
      </c>
      <c r="R287" s="41">
        <f>'Month (GWh)'!AG285+R286</f>
        <v>177987.31</v>
      </c>
    </row>
    <row r="288" spans="1:18" x14ac:dyDescent="0.3">
      <c r="A288" s="32">
        <f t="shared" si="23"/>
        <v>2023</v>
      </c>
      <c r="B288" s="15" t="s">
        <v>643</v>
      </c>
      <c r="C288" s="41">
        <f>'Month (GWh)'!B286+C287</f>
        <v>21</v>
      </c>
      <c r="D288" s="41">
        <f>'Month (GWh)'!C286+D287</f>
        <v>352.03999999999996</v>
      </c>
      <c r="E288" s="41">
        <f>'Month (GWh)'!D286+E287</f>
        <v>73313.05</v>
      </c>
      <c r="F288" s="41">
        <f>'Month (GWh)'!E286+F287</f>
        <v>22456.660000000003</v>
      </c>
      <c r="G288" s="41">
        <f>'Month (GWh)'!F286+G287</f>
        <v>10963.060000000001</v>
      </c>
      <c r="H288" s="41">
        <f>'Month (GWh)'!G286+H287</f>
        <v>6411.86</v>
      </c>
      <c r="I288" s="41">
        <f>'Month (GWh)'!H286+I287</f>
        <v>21.17</v>
      </c>
      <c r="J288" s="41">
        <f>'Month (GWh)'!I286+J287</f>
        <v>113165.79999999999</v>
      </c>
      <c r="K288" s="41">
        <f>'Month (GWh)'!K286+K287</f>
        <v>960.94</v>
      </c>
      <c r="L288" s="41">
        <f>'Month (GWh)'!Z286+L287</f>
        <v>13671.18</v>
      </c>
      <c r="M288" s="41">
        <f>'Month (GWh)'!AA286+M287</f>
        <v>0</v>
      </c>
      <c r="N288" s="41">
        <f>'Month (GWh)'!AC286+N287</f>
        <v>1957.49</v>
      </c>
      <c r="O288" s="41">
        <f>'Month (GWh)'!AD286+O287</f>
        <v>77965.42</v>
      </c>
      <c r="P288" s="41">
        <f t="shared" si="26"/>
        <v>24590.11</v>
      </c>
      <c r="Q288" s="41">
        <f>'Month (GWh)'!AF286+Q287</f>
        <v>119145.14</v>
      </c>
      <c r="R288" s="41">
        <f>'Month (GWh)'!AG286+R287</f>
        <v>232683.97</v>
      </c>
    </row>
    <row r="289" spans="1:18" x14ac:dyDescent="0.3">
      <c r="A289" s="32">
        <f t="shared" si="23"/>
        <v>2023</v>
      </c>
      <c r="B289" s="15" t="s">
        <v>644</v>
      </c>
      <c r="C289" s="41">
        <f>'Month (GWh)'!B287+C288</f>
        <v>21</v>
      </c>
      <c r="D289" s="41">
        <f>'Month (GWh)'!C287+D288</f>
        <v>352.03999999999996</v>
      </c>
      <c r="E289" s="41">
        <f>'Month (GWh)'!D287+E288</f>
        <v>77406.720000000001</v>
      </c>
      <c r="F289" s="41">
        <f>'Month (GWh)'!E287+F288</f>
        <v>27237.090000000004</v>
      </c>
      <c r="G289" s="41">
        <f>'Month (GWh)'!F287+G288</f>
        <v>14391.830000000002</v>
      </c>
      <c r="H289" s="41">
        <f>'Month (GWh)'!G287+H288</f>
        <v>8105.45</v>
      </c>
      <c r="I289" s="41">
        <f>'Month (GWh)'!H287+I288</f>
        <v>21.17</v>
      </c>
      <c r="J289" s="41">
        <f>'Month (GWh)'!I287+J288</f>
        <v>127162.24999999999</v>
      </c>
      <c r="K289" s="41">
        <f>'Month (GWh)'!K287+K288</f>
        <v>2272.31</v>
      </c>
      <c r="L289" s="41">
        <f>'Month (GWh)'!Z287+L288</f>
        <v>18356.16</v>
      </c>
      <c r="M289" s="41">
        <f>'Month (GWh)'!AA287+M288</f>
        <v>0</v>
      </c>
      <c r="N289" s="41">
        <f>'Month (GWh)'!AC287+N288</f>
        <v>3016.5299999999997</v>
      </c>
      <c r="O289" s="41">
        <f>'Month (GWh)'!AD287+O288</f>
        <v>96074.09</v>
      </c>
      <c r="P289" s="41">
        <f t="shared" si="26"/>
        <v>27428</v>
      </c>
      <c r="Q289" s="41">
        <f>'Month (GWh)'!AF287+Q288</f>
        <v>147147.09</v>
      </c>
      <c r="R289" s="41">
        <f>'Month (GWh)'!AG287+R288</f>
        <v>274682.38</v>
      </c>
    </row>
    <row r="290" spans="1:18" x14ac:dyDescent="0.3">
      <c r="A290" s="32">
        <f t="shared" si="23"/>
        <v>2023</v>
      </c>
      <c r="B290" s="15" t="s">
        <v>645</v>
      </c>
      <c r="C290" s="41">
        <f>'Month (GWh)'!B288+C289</f>
        <v>21</v>
      </c>
      <c r="D290" s="41">
        <f>'Month (GWh)'!C288+D289</f>
        <v>352.03999999999996</v>
      </c>
      <c r="E290" s="41">
        <f>'Month (GWh)'!D288+E289</f>
        <v>78386.06</v>
      </c>
      <c r="F290" s="41">
        <f>'Month (GWh)'!E288+F289</f>
        <v>32275.130000000005</v>
      </c>
      <c r="G290" s="41">
        <f>'Month (GWh)'!F288+G289</f>
        <v>16690.660000000003</v>
      </c>
      <c r="H290" s="41">
        <f>'Month (GWh)'!G288+H289</f>
        <v>9762.69</v>
      </c>
      <c r="I290" s="41">
        <f>'Month (GWh)'!H288+I289</f>
        <v>21.17</v>
      </c>
      <c r="J290" s="41">
        <f>'Month (GWh)'!I288+J289</f>
        <v>137135.69999999998</v>
      </c>
      <c r="K290" s="41">
        <f>'Month (GWh)'!K288+K289</f>
        <v>2272.31</v>
      </c>
      <c r="L290" s="41">
        <f>'Month (GWh)'!Z288+L289</f>
        <v>21069.95</v>
      </c>
      <c r="M290" s="41">
        <f>'Month (GWh)'!AA288+M289</f>
        <v>0</v>
      </c>
      <c r="N290" s="41">
        <f>'Month (GWh)'!AC288+N289</f>
        <v>3016.5299999999997</v>
      </c>
      <c r="O290" s="41">
        <f>'Month (GWh)'!AD288+O289</f>
        <v>99145.709999999992</v>
      </c>
      <c r="P290" s="41">
        <f t="shared" si="26"/>
        <v>27428</v>
      </c>
      <c r="Q290" s="41">
        <f>'Month (GWh)'!AF288+Q289</f>
        <v>152932.5</v>
      </c>
      <c r="R290" s="41">
        <f>'Month (GWh)'!AG288+R289</f>
        <v>290441.25</v>
      </c>
    </row>
    <row r="291" spans="1:18" x14ac:dyDescent="0.3">
      <c r="A291" s="32">
        <f t="shared" ref="A291:A296" si="27">A290</f>
        <v>2023</v>
      </c>
      <c r="B291" s="15" t="s">
        <v>646</v>
      </c>
      <c r="C291" s="41">
        <f>'Month (GWh)'!B289+C290</f>
        <v>21</v>
      </c>
      <c r="D291" s="41">
        <f>'Month (GWh)'!C289+D290</f>
        <v>352.03999999999996</v>
      </c>
      <c r="E291" s="41">
        <f>'Month (GWh)'!D289+E290</f>
        <v>90528.95</v>
      </c>
      <c r="F291" s="41">
        <f>'Month (GWh)'!E289+F290</f>
        <v>37871.390000000007</v>
      </c>
      <c r="G291" s="41">
        <f>'Month (GWh)'!F289+G290</f>
        <v>18746.490000000005</v>
      </c>
      <c r="H291" s="41">
        <f>'Month (GWh)'!G289+H290</f>
        <v>11405.07</v>
      </c>
      <c r="I291" s="41">
        <f>'Month (GWh)'!H289+I290</f>
        <v>21.17</v>
      </c>
      <c r="J291" s="41">
        <f>'Month (GWh)'!I289+J290</f>
        <v>158573.06</v>
      </c>
      <c r="K291" s="41">
        <f>'Month (GWh)'!K289+K290</f>
        <v>2272.31</v>
      </c>
      <c r="L291" s="41">
        <f>'Month (GWh)'!Z289+L290</f>
        <v>22653.98</v>
      </c>
      <c r="M291" s="41">
        <f>'Month (GWh)'!AA289+M290</f>
        <v>0</v>
      </c>
      <c r="N291" s="41">
        <f>'Month (GWh)'!AC289+N290</f>
        <v>3016.5299999999997</v>
      </c>
      <c r="O291" s="41">
        <f>'Month (GWh)'!AD289+O290</f>
        <v>99145.709999999992</v>
      </c>
      <c r="P291" s="41">
        <f t="shared" si="26"/>
        <v>27428</v>
      </c>
      <c r="Q291" s="41">
        <f>'Month (GWh)'!AF289+Q290</f>
        <v>154516.53</v>
      </c>
      <c r="R291" s="41">
        <f>'Month (GWh)'!AG289+R290</f>
        <v>313462.64</v>
      </c>
    </row>
    <row r="292" spans="1:18" x14ac:dyDescent="0.3">
      <c r="A292" s="32">
        <f t="shared" si="27"/>
        <v>2023</v>
      </c>
      <c r="B292" s="15" t="s">
        <v>647</v>
      </c>
      <c r="C292" s="41">
        <f>'Month (GWh)'!B290+C291</f>
        <v>21</v>
      </c>
      <c r="D292" s="41">
        <f>'Month (GWh)'!C290+D291</f>
        <v>352.03999999999996</v>
      </c>
      <c r="E292" s="41">
        <f>'Month (GWh)'!D290+E291</f>
        <v>104380.98999999999</v>
      </c>
      <c r="F292" s="41">
        <f>'Month (GWh)'!E290+F291</f>
        <v>41961.94000000001</v>
      </c>
      <c r="G292" s="41">
        <f>'Month (GWh)'!F290+G291</f>
        <v>20438.540000000005</v>
      </c>
      <c r="H292" s="41">
        <f>'Month (GWh)'!G290+H291</f>
        <v>12854.439999999999</v>
      </c>
      <c r="I292" s="41">
        <f>'Month (GWh)'!H290+I291</f>
        <v>21.17</v>
      </c>
      <c r="J292" s="41">
        <f>'Month (GWh)'!I290+J291</f>
        <v>179657.07</v>
      </c>
      <c r="K292" s="41">
        <f>'Month (GWh)'!K290+K291</f>
        <v>3129.92</v>
      </c>
      <c r="L292" s="41">
        <f>'Month (GWh)'!Z290+L291</f>
        <v>26020.85</v>
      </c>
      <c r="M292" s="41">
        <f>'Month (GWh)'!AA290+M291</f>
        <v>0</v>
      </c>
      <c r="N292" s="41">
        <f>'Month (GWh)'!AC290+N291</f>
        <v>3016.5299999999997</v>
      </c>
      <c r="O292" s="41">
        <f>'Month (GWh)'!AD290+O291</f>
        <v>99145.709999999992</v>
      </c>
      <c r="P292" s="41">
        <f t="shared" si="26"/>
        <v>28315.300000000017</v>
      </c>
      <c r="Q292" s="41">
        <f>'Month (GWh)'!AF290+Q291</f>
        <v>159628.31</v>
      </c>
      <c r="R292" s="41">
        <f>'Month (GWh)'!AG290+R291</f>
        <v>339658.43</v>
      </c>
    </row>
    <row r="293" spans="1:18" x14ac:dyDescent="0.3">
      <c r="A293" s="32">
        <f t="shared" si="27"/>
        <v>2023</v>
      </c>
      <c r="B293" s="15" t="s">
        <v>648</v>
      </c>
      <c r="C293" s="41">
        <f>'Month (GWh)'!B291+C292</f>
        <v>21</v>
      </c>
      <c r="D293" s="41">
        <f>'Month (GWh)'!C291+D292</f>
        <v>352.03999999999996</v>
      </c>
      <c r="E293" s="41">
        <f>'Month (GWh)'!D291+E292</f>
        <v>106402.40999999999</v>
      </c>
      <c r="F293" s="41">
        <f>'Month (GWh)'!E291+F292</f>
        <v>46946.920000000013</v>
      </c>
      <c r="G293" s="41">
        <f>'Month (GWh)'!F291+G292</f>
        <v>22131.950000000004</v>
      </c>
      <c r="H293" s="41">
        <f>'Month (GWh)'!G291+H292</f>
        <v>13982.929999999998</v>
      </c>
      <c r="I293" s="41">
        <f>'Month (GWh)'!H291+I292</f>
        <v>21.17</v>
      </c>
      <c r="J293" s="41">
        <f>'Month (GWh)'!I291+J292</f>
        <v>189485.36000000002</v>
      </c>
      <c r="K293" s="41">
        <f>'Month (GWh)'!K291+K292</f>
        <v>4462.18</v>
      </c>
      <c r="L293" s="41">
        <f>'Month (GWh)'!Z291+L292</f>
        <v>26020.85</v>
      </c>
      <c r="M293" s="41">
        <f>'Month (GWh)'!AA291+M292</f>
        <v>0</v>
      </c>
      <c r="N293" s="41">
        <f>'Month (GWh)'!AC291+N292</f>
        <v>3016.5299999999997</v>
      </c>
      <c r="O293" s="41">
        <f>'Month (GWh)'!AD291+O292</f>
        <v>101289.24999999999</v>
      </c>
      <c r="P293" s="41">
        <f t="shared" si="26"/>
        <v>30187.53</v>
      </c>
      <c r="Q293" s="41">
        <f>'Month (GWh)'!AF291+Q292</f>
        <v>164976.34</v>
      </c>
      <c r="R293" s="41">
        <f>'Month (GWh)'!AG291+R292</f>
        <v>354834.75</v>
      </c>
    </row>
    <row r="294" spans="1:18" x14ac:dyDescent="0.3">
      <c r="A294" s="32">
        <f t="shared" si="27"/>
        <v>2023</v>
      </c>
      <c r="B294" s="15" t="s">
        <v>649</v>
      </c>
      <c r="C294" s="41">
        <f>'Month (GWh)'!B292+C293</f>
        <v>21</v>
      </c>
      <c r="D294" s="41">
        <f>'Month (GWh)'!C292+D293</f>
        <v>355.23999999999995</v>
      </c>
      <c r="E294" s="41">
        <f>'Month (GWh)'!D292+E293</f>
        <v>123750.69999999998</v>
      </c>
      <c r="F294" s="41">
        <f>'Month (GWh)'!E292+F293</f>
        <v>50844.090000000011</v>
      </c>
      <c r="G294" s="41">
        <f>'Month (GWh)'!F292+G293</f>
        <v>23586.600000000006</v>
      </c>
      <c r="H294" s="41">
        <f>'Month (GWh)'!G292+H293</f>
        <v>15342.55</v>
      </c>
      <c r="I294" s="41">
        <f>'Month (GWh)'!H292+I293</f>
        <v>21.17</v>
      </c>
      <c r="J294" s="41">
        <f>'Month (GWh)'!I292+J293</f>
        <v>213545.1</v>
      </c>
      <c r="K294" s="41">
        <f>'Month (GWh)'!K292+K293</f>
        <v>5326.79</v>
      </c>
      <c r="L294" s="41">
        <f>'Month (GWh)'!Z292+L293</f>
        <v>29842.219999999998</v>
      </c>
      <c r="M294" s="41">
        <f>'Month (GWh)'!AA292+M293</f>
        <v>0</v>
      </c>
      <c r="N294" s="41">
        <f>'Month (GWh)'!AC292+N293</f>
        <v>3528.74</v>
      </c>
      <c r="O294" s="41">
        <f>'Month (GWh)'!AD292+O293</f>
        <v>102352.71999999999</v>
      </c>
      <c r="P294" s="41">
        <f t="shared" si="26"/>
        <v>34693.570000000036</v>
      </c>
      <c r="Q294" s="41">
        <f>'Month (GWh)'!AF292+Q293</f>
        <v>175744.04</v>
      </c>
      <c r="R294" s="41">
        <f>'Month (GWh)'!AG292+R293</f>
        <v>389665.39</v>
      </c>
    </row>
    <row r="295" spans="1:18" x14ac:dyDescent="0.3">
      <c r="A295" s="32">
        <f t="shared" si="27"/>
        <v>2023</v>
      </c>
      <c r="B295" s="15" t="s">
        <v>650</v>
      </c>
      <c r="C295" s="41">
        <f>'Month (GWh)'!B293+C294</f>
        <v>21</v>
      </c>
      <c r="D295" s="41">
        <f>'Month (GWh)'!C293+D294</f>
        <v>367.65999999999997</v>
      </c>
      <c r="E295" s="41">
        <f>'Month (GWh)'!D293+E294</f>
        <v>146973.99</v>
      </c>
      <c r="F295" s="41">
        <f>'Month (GWh)'!E293+F294</f>
        <v>55644.150000000009</v>
      </c>
      <c r="G295" s="41">
        <f>'Month (GWh)'!F293+G294</f>
        <v>27449.450000000004</v>
      </c>
      <c r="H295" s="41">
        <f>'Month (GWh)'!G293+H294</f>
        <v>16236.619999999999</v>
      </c>
      <c r="I295" s="41">
        <f>'Month (GWh)'!H293+I294</f>
        <v>21.17</v>
      </c>
      <c r="J295" s="41">
        <f>'Month (GWh)'!I293+J294</f>
        <v>246325.37</v>
      </c>
      <c r="K295" s="41">
        <f>'Month (GWh)'!K293+K294</f>
        <v>5326.79</v>
      </c>
      <c r="L295" s="41">
        <f>'Month (GWh)'!Z293+L294</f>
        <v>29842.219999999998</v>
      </c>
      <c r="M295" s="41">
        <f>'Month (GWh)'!AA293+M294</f>
        <v>0</v>
      </c>
      <c r="N295" s="41">
        <f>'Month (GWh)'!AC293+N294</f>
        <v>4749.62</v>
      </c>
      <c r="O295" s="41">
        <f>'Month (GWh)'!AD293+O294</f>
        <v>112210.71999999999</v>
      </c>
      <c r="P295" s="41">
        <f t="shared" si="26"/>
        <v>39349.690000000031</v>
      </c>
      <c r="Q295" s="41">
        <f>'Month (GWh)'!AF293+Q294</f>
        <v>191479.04000000001</v>
      </c>
      <c r="R295" s="41">
        <f>'Month (GWh)'!AG293+R294</f>
        <v>438193.08</v>
      </c>
    </row>
    <row r="296" spans="1:18" x14ac:dyDescent="0.3">
      <c r="A296" s="49">
        <f t="shared" si="27"/>
        <v>2023</v>
      </c>
      <c r="B296" s="50" t="s">
        <v>651</v>
      </c>
      <c r="C296" s="41">
        <f>'Month (GWh)'!B294+C295</f>
        <v>21</v>
      </c>
      <c r="D296" s="41">
        <f>'Month (GWh)'!C294+D295</f>
        <v>373.38</v>
      </c>
      <c r="E296" s="41">
        <f>'Month (GWh)'!D294+E295</f>
        <v>170662.41999999998</v>
      </c>
      <c r="F296" s="41">
        <f>'Month (GWh)'!E294+F295</f>
        <v>60793.740000000005</v>
      </c>
      <c r="G296" s="41">
        <f>'Month (GWh)'!F294+G295</f>
        <v>34431.26</v>
      </c>
      <c r="H296" s="41">
        <f>'Month (GWh)'!G294+H295</f>
        <v>17735.129999999997</v>
      </c>
      <c r="I296" s="41">
        <f>'Month (GWh)'!H294+I295</f>
        <v>21.17</v>
      </c>
      <c r="J296" s="41">
        <f>'Month (GWh)'!I294+J295</f>
        <v>283643.7</v>
      </c>
      <c r="K296" s="41">
        <f>'Month (GWh)'!K294+K295</f>
        <v>5326.79</v>
      </c>
      <c r="L296" s="41">
        <f>'Month (GWh)'!Z294+L295</f>
        <v>29842.219999999998</v>
      </c>
      <c r="M296" s="41">
        <f>'Month (GWh)'!AA294+M295</f>
        <v>0</v>
      </c>
      <c r="N296" s="41">
        <f>'Month (GWh)'!AC294+N295</f>
        <v>4749.62</v>
      </c>
      <c r="O296" s="41">
        <f>'Month (GWh)'!AD294+O295</f>
        <v>128490.00999999998</v>
      </c>
      <c r="P296" s="41">
        <f t="shared" ref="P296:P298" si="28">Q296-SUM(K296:O296)</f>
        <v>41440.270000000019</v>
      </c>
      <c r="Q296" s="41">
        <f>'Month (GWh)'!AF294+Q295</f>
        <v>209848.91</v>
      </c>
      <c r="R296" s="41">
        <f>'Month (GWh)'!AG294+R295</f>
        <v>493887</v>
      </c>
    </row>
    <row r="297" spans="1:18" x14ac:dyDescent="0.3">
      <c r="A297" s="54">
        <v>2024</v>
      </c>
      <c r="B297" s="55" t="s">
        <v>628</v>
      </c>
      <c r="C297" s="56">
        <f>'Month (GWh)'!B295</f>
        <v>97.29</v>
      </c>
      <c r="D297" s="56">
        <f>'Month (GWh)'!C295</f>
        <v>21.71</v>
      </c>
      <c r="E297" s="56">
        <f>'Month (GWh)'!D295</f>
        <v>24158.78</v>
      </c>
      <c r="F297" s="56">
        <f>'Month (GWh)'!E295</f>
        <v>4804.1099999999997</v>
      </c>
      <c r="G297" s="56">
        <f>'Month (GWh)'!F295</f>
        <v>4770.59</v>
      </c>
      <c r="H297" s="56">
        <f>'Month (GWh)'!G295</f>
        <v>1686.89</v>
      </c>
      <c r="I297" s="56">
        <f>'Month (GWh)'!H295</f>
        <v>0</v>
      </c>
      <c r="J297" s="56">
        <f>'Month (GWh)'!I295</f>
        <v>35420.36</v>
      </c>
      <c r="K297" s="56">
        <f>'Month (GWh)'!K295</f>
        <v>0</v>
      </c>
      <c r="L297" s="56">
        <f>'Month (GWh)'!Z295</f>
        <v>926.71</v>
      </c>
      <c r="M297" s="56">
        <f>'Month (GWh)'!AA295</f>
        <v>0</v>
      </c>
      <c r="N297" s="56">
        <f>'Month (GWh)'!AC295</f>
        <v>0</v>
      </c>
      <c r="O297" s="56">
        <f>'Month (GWh)'!AD295</f>
        <v>20429.75</v>
      </c>
      <c r="P297" s="56">
        <f t="shared" si="28"/>
        <v>3911.9400000000023</v>
      </c>
      <c r="Q297" s="56">
        <f>'Month (GWh)'!AF295</f>
        <v>25268.400000000001</v>
      </c>
      <c r="R297" s="56">
        <f>'Month (GWh)'!AG295</f>
        <v>60807.76</v>
      </c>
    </row>
    <row r="298" spans="1:18" x14ac:dyDescent="0.3">
      <c r="A298" s="32">
        <f t="shared" ref="A298:A308" si="29">A297</f>
        <v>2024</v>
      </c>
      <c r="B298" s="15" t="s">
        <v>629</v>
      </c>
      <c r="C298" s="41">
        <f>'Month (GWh)'!B296+C297</f>
        <v>139.73000000000002</v>
      </c>
      <c r="D298" s="41">
        <f>'Month (GWh)'!C296+D297</f>
        <v>77.84</v>
      </c>
      <c r="E298" s="41">
        <f>'Month (GWh)'!D296+E297</f>
        <v>44868.07</v>
      </c>
      <c r="F298" s="41">
        <f>'Month (GWh)'!E296+F297</f>
        <v>9107.15</v>
      </c>
      <c r="G298" s="41">
        <f>'Month (GWh)'!F296+G297</f>
        <v>6610.7</v>
      </c>
      <c r="H298" s="41">
        <f>'Month (GWh)'!G296+H297</f>
        <v>3262.5</v>
      </c>
      <c r="I298" s="41">
        <f>'Month (GWh)'!H296+I297</f>
        <v>0</v>
      </c>
      <c r="J298" s="41">
        <f>'Month (GWh)'!I296+J297</f>
        <v>63848.41</v>
      </c>
      <c r="K298" s="41">
        <f>'Month (GWh)'!K296+K297</f>
        <v>0</v>
      </c>
      <c r="L298" s="41">
        <f>'Month (GWh)'!Z296+L297</f>
        <v>926.71</v>
      </c>
      <c r="M298" s="41">
        <f>'Month (GWh)'!AA296+M297</f>
        <v>0</v>
      </c>
      <c r="N298" s="41">
        <f>'Month (GWh)'!AC296+N297</f>
        <v>1055.93</v>
      </c>
      <c r="O298" s="41">
        <f>'Month (GWh)'!AD296+O297</f>
        <v>31767.54</v>
      </c>
      <c r="P298" s="41">
        <f t="shared" si="28"/>
        <v>5720.7799999999988</v>
      </c>
      <c r="Q298" s="41">
        <f>'Month (GWh)'!AF296+Q297</f>
        <v>39470.959999999999</v>
      </c>
      <c r="R298" s="41">
        <f>'Month (GWh)'!AG296+R297</f>
        <v>103536.94</v>
      </c>
    </row>
    <row r="299" spans="1:18" x14ac:dyDescent="0.3">
      <c r="A299" s="32">
        <f t="shared" si="29"/>
        <v>2024</v>
      </c>
      <c r="B299" s="15" t="s">
        <v>630</v>
      </c>
      <c r="H299" s="32"/>
    </row>
    <row r="300" spans="1:18" x14ac:dyDescent="0.3">
      <c r="A300" s="32">
        <f t="shared" si="29"/>
        <v>2024</v>
      </c>
      <c r="B300" s="15" t="s">
        <v>631</v>
      </c>
      <c r="H300" s="32"/>
    </row>
    <row r="301" spans="1:18" x14ac:dyDescent="0.3">
      <c r="A301" s="32">
        <f t="shared" si="29"/>
        <v>2024</v>
      </c>
      <c r="B301" s="15" t="s">
        <v>632</v>
      </c>
      <c r="H301" s="32"/>
    </row>
    <row r="302" spans="1:18" x14ac:dyDescent="0.3">
      <c r="A302" s="32">
        <f t="shared" si="29"/>
        <v>2024</v>
      </c>
      <c r="B302" s="15" t="s">
        <v>633</v>
      </c>
      <c r="H302" s="32"/>
    </row>
    <row r="303" spans="1:18" x14ac:dyDescent="0.3">
      <c r="A303" s="32">
        <f t="shared" si="29"/>
        <v>2024</v>
      </c>
      <c r="B303" s="15" t="s">
        <v>634</v>
      </c>
      <c r="H303" s="32"/>
    </row>
    <row r="304" spans="1:18" x14ac:dyDescent="0.3">
      <c r="A304" s="32">
        <f t="shared" si="29"/>
        <v>2024</v>
      </c>
      <c r="B304" s="15" t="s">
        <v>635</v>
      </c>
      <c r="H304" s="32"/>
    </row>
    <row r="305" spans="1:8" x14ac:dyDescent="0.3">
      <c r="A305" s="32">
        <f t="shared" si="29"/>
        <v>2024</v>
      </c>
      <c r="B305" s="15" t="s">
        <v>636</v>
      </c>
      <c r="H305" s="32"/>
    </row>
    <row r="306" spans="1:8" x14ac:dyDescent="0.3">
      <c r="A306" s="32">
        <f t="shared" si="29"/>
        <v>2024</v>
      </c>
      <c r="B306" s="15" t="s">
        <v>637</v>
      </c>
      <c r="H306" s="32"/>
    </row>
    <row r="307" spans="1:8" x14ac:dyDescent="0.3">
      <c r="A307" s="32">
        <f t="shared" si="29"/>
        <v>2024</v>
      </c>
      <c r="B307" s="15" t="s">
        <v>638</v>
      </c>
      <c r="H307" s="32"/>
    </row>
    <row r="308" spans="1:8" x14ac:dyDescent="0.3">
      <c r="A308" s="49">
        <f t="shared" si="29"/>
        <v>2024</v>
      </c>
      <c r="B308" s="50" t="s">
        <v>639</v>
      </c>
      <c r="H308" s="32"/>
    </row>
  </sheetData>
  <mergeCells count="5">
    <mergeCell ref="C2:J2"/>
    <mergeCell ref="K2:P2"/>
    <mergeCell ref="E3:J3"/>
    <mergeCell ref="F4:G4"/>
    <mergeCell ref="K4:P4"/>
  </mergeCells>
  <printOptions horizontalCentered="1" gridLines="1" gridLinesSet="0"/>
  <pageMargins left="0.39370078740157483" right="0.39370078740157483" top="0.98425196850393704" bottom="0.98425196850393704" header="0.51181102362204722" footer="0.51181102362204722"/>
  <pageSetup paperSize="9" orientation="portrait" horizontalDpi="300" verticalDpi="300" r:id="rId1"/>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BECFE-DE55-4C86-9AC2-B3B0FE217CBB}">
  <sheetPr codeName="Sheet3"/>
  <dimension ref="A1:AG29"/>
  <sheetViews>
    <sheetView showGridLines="0" zoomScaleNormal="100" workbookViewId="0">
      <pane xSplit="1" ySplit="5" topLeftCell="B13" activePane="bottomRight" state="frozen"/>
      <selection pane="topRight" activeCell="B1" sqref="B1"/>
      <selection pane="bottomLeft" activeCell="A6" sqref="A6"/>
      <selection pane="bottomRight"/>
    </sheetView>
  </sheetViews>
  <sheetFormatPr defaultColWidth="9" defaultRowHeight="15.5" x14ac:dyDescent="0.35"/>
  <cols>
    <col min="1" max="1" width="18.26953125" style="89" customWidth="1"/>
    <col min="2" max="2" width="14.81640625" style="2" customWidth="1"/>
    <col min="3" max="10" width="13.54296875" style="2" customWidth="1"/>
    <col min="11" max="12" width="13.54296875" customWidth="1"/>
    <col min="13" max="30" width="13.54296875" style="2" customWidth="1"/>
    <col min="31" max="32" width="13.54296875" customWidth="1"/>
    <col min="33" max="33" width="13.54296875" style="2" customWidth="1"/>
    <col min="34" max="16384" width="9" style="2"/>
  </cols>
  <sheetData>
    <row r="1" spans="1:33" ht="45" customHeight="1" x14ac:dyDescent="0.35">
      <c r="A1" s="64" t="s">
        <v>440</v>
      </c>
      <c r="K1" s="2"/>
      <c r="L1" s="2"/>
      <c r="AE1" s="2"/>
      <c r="AF1" s="2"/>
    </row>
    <row r="2" spans="1:33" ht="20.25" customHeight="1" x14ac:dyDescent="0.35">
      <c r="A2" s="65" t="s">
        <v>25</v>
      </c>
      <c r="K2" s="2"/>
      <c r="L2" s="2"/>
      <c r="AE2" s="2"/>
      <c r="AF2" s="2"/>
    </row>
    <row r="3" spans="1:33" s="84" customFormat="1" ht="20.25" customHeight="1" x14ac:dyDescent="0.35">
      <c r="A3" s="96"/>
      <c r="B3" s="78" t="s">
        <v>51</v>
      </c>
      <c r="C3" s="79"/>
      <c r="D3" s="79"/>
      <c r="E3" s="79"/>
      <c r="F3" s="79"/>
      <c r="G3" s="79"/>
      <c r="H3" s="79"/>
      <c r="I3" s="79"/>
      <c r="J3" s="79"/>
      <c r="K3" s="79" t="s">
        <v>540</v>
      </c>
      <c r="L3" s="79"/>
      <c r="M3" s="79"/>
      <c r="N3" s="79"/>
      <c r="O3" s="79"/>
      <c r="P3" s="79"/>
      <c r="Q3" s="79"/>
      <c r="R3" s="79"/>
      <c r="S3" s="79"/>
      <c r="T3" s="79"/>
      <c r="U3" s="79"/>
      <c r="V3" s="79"/>
      <c r="W3" s="79"/>
      <c r="X3" s="79"/>
      <c r="Y3" s="79"/>
      <c r="Z3" s="79"/>
      <c r="AA3" s="79"/>
      <c r="AB3" s="79"/>
      <c r="AC3" s="79"/>
      <c r="AD3" s="79"/>
      <c r="AE3" s="79"/>
      <c r="AF3" s="85"/>
      <c r="AG3" s="85"/>
    </row>
    <row r="4" spans="1:33" ht="20.25" customHeight="1" x14ac:dyDescent="0.35">
      <c r="A4" s="97"/>
      <c r="B4" s="101" t="s">
        <v>52</v>
      </c>
      <c r="C4" s="101" t="s">
        <v>53</v>
      </c>
      <c r="D4" s="102" t="s">
        <v>67</v>
      </c>
      <c r="E4" s="75"/>
      <c r="F4" s="75"/>
      <c r="G4" s="75"/>
      <c r="H4" s="75"/>
      <c r="I4" s="75"/>
      <c r="J4" s="75"/>
      <c r="K4" s="83"/>
      <c r="L4" s="75"/>
      <c r="M4" s="75"/>
      <c r="N4" s="75"/>
      <c r="O4" s="75"/>
      <c r="P4" s="75"/>
      <c r="Q4" s="75"/>
      <c r="R4" s="75"/>
      <c r="S4" s="75"/>
      <c r="T4" s="75"/>
      <c r="U4" s="75"/>
      <c r="V4" s="75"/>
      <c r="W4" s="75"/>
      <c r="X4" s="75"/>
      <c r="Y4" s="75"/>
      <c r="Z4" s="75"/>
      <c r="AA4" s="75"/>
      <c r="AB4" s="75"/>
      <c r="AC4" s="75"/>
      <c r="AD4" s="75"/>
      <c r="AE4" s="75"/>
      <c r="AF4" s="76"/>
      <c r="AG4" s="77"/>
    </row>
    <row r="5" spans="1:33" s="66" customFormat="1" ht="60" customHeight="1" x14ac:dyDescent="0.35">
      <c r="A5" s="74" t="s">
        <v>96</v>
      </c>
      <c r="B5" s="74" t="s">
        <v>68</v>
      </c>
      <c r="C5" s="74" t="s">
        <v>56</v>
      </c>
      <c r="D5" s="71" t="s">
        <v>57</v>
      </c>
      <c r="E5" s="71" t="s">
        <v>69</v>
      </c>
      <c r="F5" s="71" t="s">
        <v>165</v>
      </c>
      <c r="G5" s="71" t="s">
        <v>70</v>
      </c>
      <c r="H5" s="71" t="s">
        <v>71</v>
      </c>
      <c r="I5" s="71" t="s">
        <v>59</v>
      </c>
      <c r="J5" s="72" t="s">
        <v>60</v>
      </c>
      <c r="K5" s="71" t="s">
        <v>73</v>
      </c>
      <c r="L5" s="71" t="s">
        <v>74</v>
      </c>
      <c r="M5" s="71" t="s">
        <v>75</v>
      </c>
      <c r="N5" s="71" t="s">
        <v>52</v>
      </c>
      <c r="O5" s="71" t="s">
        <v>76</v>
      </c>
      <c r="P5" s="71" t="s">
        <v>580</v>
      </c>
      <c r="Q5" s="71" t="s">
        <v>77</v>
      </c>
      <c r="R5" s="71" t="s">
        <v>78</v>
      </c>
      <c r="S5" s="71" t="s">
        <v>79</v>
      </c>
      <c r="T5" s="71" t="s">
        <v>80</v>
      </c>
      <c r="U5" s="71" t="s">
        <v>53</v>
      </c>
      <c r="V5" s="71" t="s">
        <v>81</v>
      </c>
      <c r="W5" s="71" t="s">
        <v>67</v>
      </c>
      <c r="X5" s="71" t="s">
        <v>574</v>
      </c>
      <c r="Y5" s="71" t="s">
        <v>82</v>
      </c>
      <c r="Z5" s="71" t="s">
        <v>61</v>
      </c>
      <c r="AA5" s="71" t="s">
        <v>62</v>
      </c>
      <c r="AB5" s="71" t="s">
        <v>556</v>
      </c>
      <c r="AC5" s="71" t="s">
        <v>63</v>
      </c>
      <c r="AD5" s="71" t="s">
        <v>72</v>
      </c>
      <c r="AE5" s="71" t="s">
        <v>83</v>
      </c>
      <c r="AF5" s="72" t="s">
        <v>64</v>
      </c>
      <c r="AG5" s="132" t="s">
        <v>55</v>
      </c>
    </row>
    <row r="6" spans="1:33" ht="20.25" customHeight="1" x14ac:dyDescent="0.35">
      <c r="A6" s="143">
        <v>2000</v>
      </c>
      <c r="B6" s="116">
        <f>SUM('Quarter (GWh)'!B7:B10)</f>
        <v>2955</v>
      </c>
      <c r="C6" s="116">
        <f>SUM('Quarter (GWh)'!C7:C10)</f>
        <v>0</v>
      </c>
      <c r="D6" s="116">
        <f>SUM('Quarter (GWh)'!D7:D10)</f>
        <v>0</v>
      </c>
      <c r="E6" s="116">
        <f>SUM('Quarter (GWh)'!E7:E10)</f>
        <v>0</v>
      </c>
      <c r="F6" s="116">
        <f>SUM('Quarter (GWh)'!F7:F10)</f>
        <v>11279</v>
      </c>
      <c r="G6" s="116">
        <f>SUM('Quarter (GWh)'!G7:G10)</f>
        <v>0</v>
      </c>
      <c r="H6" s="116">
        <f>SUM('Quarter (GWh)'!H7:H10)</f>
        <v>0</v>
      </c>
      <c r="I6" s="122">
        <f>SUM('Quarter (GWh)'!I7:I10)</f>
        <v>11279</v>
      </c>
      <c r="J6" s="118">
        <f>SUM('Quarter (GWh)'!J7:J10)</f>
        <v>14234</v>
      </c>
      <c r="K6" s="116">
        <f>SUM('Quarter (GWh)'!K7:K10)</f>
        <v>0</v>
      </c>
      <c r="L6" s="116">
        <v>0</v>
      </c>
      <c r="M6" s="116">
        <f>SUM('Quarter (GWh)'!M7:M10)</f>
        <v>0</v>
      </c>
      <c r="N6" s="116">
        <f>SUM('Quarter (GWh)'!N7:N10)</f>
        <v>0</v>
      </c>
      <c r="O6" s="116">
        <v>0</v>
      </c>
      <c r="P6" s="116">
        <v>0</v>
      </c>
      <c r="Q6" s="116">
        <f>SUM('Quarter (GWh)'!Q7:Q10)</f>
        <v>0</v>
      </c>
      <c r="R6" s="116">
        <f>SUM('Quarter (GWh)'!R7:R10)</f>
        <v>0</v>
      </c>
      <c r="S6" s="116">
        <f>SUM('Quarter (GWh)'!S7:S10)</f>
        <v>0</v>
      </c>
      <c r="T6" s="116">
        <v>0</v>
      </c>
      <c r="U6" s="116">
        <f>SUM('Quarter (GWh)'!U7:U10)</f>
        <v>0</v>
      </c>
      <c r="V6" s="116">
        <f>SUM('Quarter (GWh)'!V7:V10)</f>
        <v>0</v>
      </c>
      <c r="W6" s="116">
        <f>SUM('Quarter (GWh)'!W7:W10)</f>
        <v>0</v>
      </c>
      <c r="X6" s="116">
        <f>SUM('Quarter (GWh)'!X7:X10)</f>
        <v>0</v>
      </c>
      <c r="Y6" s="116">
        <f>SUM('Quarter (GWh)'!Y7:Y10)</f>
        <v>0</v>
      </c>
      <c r="Z6" s="116">
        <f>SUM('Quarter (GWh)'!Z7:Z10)</f>
        <v>0</v>
      </c>
      <c r="AA6" s="116">
        <f>SUM('Quarter (GWh)'!AA7:AA10)</f>
        <v>0</v>
      </c>
      <c r="AB6" s="116">
        <f>SUM('Quarter (GWh)'!AB7:AB10)</f>
        <v>0</v>
      </c>
      <c r="AC6" s="116">
        <f>SUM('Quarter (GWh)'!AC7:AC10)</f>
        <v>0</v>
      </c>
      <c r="AD6" s="116">
        <f>SUM('Quarter (GWh)'!AD7:AD10)</f>
        <v>0</v>
      </c>
      <c r="AE6" s="116">
        <f>SUM('Quarter (GWh)'!AE7:AE10)</f>
        <v>0</v>
      </c>
      <c r="AF6" s="118">
        <f>SUM('Quarter (GWh)'!AF7:AF10)</f>
        <v>0</v>
      </c>
      <c r="AG6" s="116">
        <f>SUM('Quarter (GWh)'!AG7:AG10)</f>
        <v>14234</v>
      </c>
    </row>
    <row r="7" spans="1:33" ht="20.25" customHeight="1" x14ac:dyDescent="0.35">
      <c r="A7" s="144">
        <v>2001</v>
      </c>
      <c r="B7" s="116">
        <f>SUM('Quarter (GWh)'!B11:B14)</f>
        <v>4015</v>
      </c>
      <c r="C7" s="116">
        <f>SUM('Quarter (GWh)'!C11:C14)</f>
        <v>0</v>
      </c>
      <c r="D7" s="116">
        <f>SUM('Quarter (GWh)'!D11:D14)</f>
        <v>0</v>
      </c>
      <c r="E7" s="116">
        <f>SUM('Quarter (GWh)'!E11:E14)</f>
        <v>0</v>
      </c>
      <c r="F7" s="116">
        <f>SUM('Quarter (GWh)'!F11:F14)</f>
        <v>12734</v>
      </c>
      <c r="G7" s="116">
        <f>SUM('Quarter (GWh)'!G11:G14)</f>
        <v>0</v>
      </c>
      <c r="H7" s="116">
        <f>SUM('Quarter (GWh)'!H11:H14)</f>
        <v>0</v>
      </c>
      <c r="I7" s="116">
        <f>SUM('Quarter (GWh)'!I11:I14)</f>
        <v>12734</v>
      </c>
      <c r="J7" s="117">
        <f>SUM('Quarter (GWh)'!J11:J14)</f>
        <v>16749</v>
      </c>
      <c r="K7" s="116">
        <f>SUM('Quarter (GWh)'!K11:K14)</f>
        <v>0</v>
      </c>
      <c r="L7" s="116">
        <v>0</v>
      </c>
      <c r="M7" s="116">
        <f>SUM('Quarter (GWh)'!M11:M14)</f>
        <v>0</v>
      </c>
      <c r="N7" s="116">
        <f>SUM('Quarter (GWh)'!N11:N14)</f>
        <v>0</v>
      </c>
      <c r="O7" s="116">
        <v>0</v>
      </c>
      <c r="P7" s="116">
        <v>0</v>
      </c>
      <c r="Q7" s="116">
        <f>SUM('Quarter (GWh)'!Q11:Q14)</f>
        <v>0</v>
      </c>
      <c r="R7" s="116">
        <f>SUM('Quarter (GWh)'!R11:R14)</f>
        <v>0</v>
      </c>
      <c r="S7" s="116">
        <f>SUM('Quarter (GWh)'!S11:S14)</f>
        <v>0</v>
      </c>
      <c r="T7" s="116">
        <v>0</v>
      </c>
      <c r="U7" s="116">
        <f>SUM('Quarter (GWh)'!U11:U14)</f>
        <v>0</v>
      </c>
      <c r="V7" s="116">
        <f>SUM('Quarter (GWh)'!V11:V14)</f>
        <v>0</v>
      </c>
      <c r="W7" s="116">
        <f>SUM('Quarter (GWh)'!W11:W14)</f>
        <v>0</v>
      </c>
      <c r="X7" s="116">
        <f>SUM('Quarter (GWh)'!X11:X14)</f>
        <v>0</v>
      </c>
      <c r="Y7" s="116">
        <f>SUM('Quarter (GWh)'!Y11:Y14)</f>
        <v>0</v>
      </c>
      <c r="Z7" s="116">
        <f>SUM('Quarter (GWh)'!Z11:Z14)</f>
        <v>0</v>
      </c>
      <c r="AA7" s="116">
        <f>SUM('Quarter (GWh)'!AA11:AA14)</f>
        <v>0</v>
      </c>
      <c r="AB7" s="116">
        <f>SUM('Quarter (GWh)'!AB11:AB14)</f>
        <v>0</v>
      </c>
      <c r="AC7" s="116">
        <f>SUM('Quarter (GWh)'!AC11:AC14)</f>
        <v>0</v>
      </c>
      <c r="AD7" s="116">
        <f>SUM('Quarter (GWh)'!AD11:AD14)</f>
        <v>0</v>
      </c>
      <c r="AE7" s="116">
        <f>SUM('Quarter (GWh)'!AE11:AE14)</f>
        <v>0</v>
      </c>
      <c r="AF7" s="117">
        <f>SUM('Quarter (GWh)'!AF11:AF14)</f>
        <v>0</v>
      </c>
      <c r="AG7" s="116">
        <f>SUM('Quarter (GWh)'!AG11:AG14)</f>
        <v>16749</v>
      </c>
    </row>
    <row r="8" spans="1:33" ht="20.25" customHeight="1" x14ac:dyDescent="0.35">
      <c r="A8" s="144">
        <v>2002</v>
      </c>
      <c r="B8" s="116">
        <f>SUM('Quarter (GWh)'!B15:B18)</f>
        <v>6645</v>
      </c>
      <c r="C8" s="116">
        <f>SUM('Quarter (GWh)'!C15:C18)</f>
        <v>0</v>
      </c>
      <c r="D8" s="116">
        <f>SUM('Quarter (GWh)'!D15:D18)</f>
        <v>0</v>
      </c>
      <c r="E8" s="116">
        <f>SUM('Quarter (GWh)'!E15:E18)</f>
        <v>0</v>
      </c>
      <c r="F8" s="116">
        <f>SUM('Quarter (GWh)'!F15:F18)</f>
        <v>37886</v>
      </c>
      <c r="G8" s="116">
        <f>SUM('Quarter (GWh)'!G15:G18)</f>
        <v>0</v>
      </c>
      <c r="H8" s="116">
        <f>SUM('Quarter (GWh)'!H15:H18)</f>
        <v>0</v>
      </c>
      <c r="I8" s="116">
        <f>SUM('Quarter (GWh)'!I15:I18)</f>
        <v>37886</v>
      </c>
      <c r="J8" s="117">
        <f>SUM('Quarter (GWh)'!J15:J18)</f>
        <v>44531</v>
      </c>
      <c r="K8" s="116">
        <f>SUM('Quarter (GWh)'!K15:K18)</f>
        <v>0</v>
      </c>
      <c r="L8" s="116">
        <v>0</v>
      </c>
      <c r="M8" s="116">
        <f>SUM('Quarter (GWh)'!M15:M18)</f>
        <v>0</v>
      </c>
      <c r="N8" s="116">
        <f>SUM('Quarter (GWh)'!N15:N18)</f>
        <v>0</v>
      </c>
      <c r="O8" s="116">
        <v>0</v>
      </c>
      <c r="P8" s="116">
        <v>0</v>
      </c>
      <c r="Q8" s="116">
        <f>SUM('Quarter (GWh)'!Q15:Q18)</f>
        <v>0</v>
      </c>
      <c r="R8" s="116">
        <f>SUM('Quarter (GWh)'!R15:R18)</f>
        <v>0</v>
      </c>
      <c r="S8" s="116">
        <f>SUM('Quarter (GWh)'!S15:S18)</f>
        <v>0</v>
      </c>
      <c r="T8" s="116">
        <v>0</v>
      </c>
      <c r="U8" s="116">
        <f>SUM('Quarter (GWh)'!U15:U18)</f>
        <v>0</v>
      </c>
      <c r="V8" s="116">
        <f>SUM('Quarter (GWh)'!V15:V18)</f>
        <v>0</v>
      </c>
      <c r="W8" s="116">
        <f>SUM('Quarter (GWh)'!W15:W18)</f>
        <v>0</v>
      </c>
      <c r="X8" s="116">
        <f>SUM('Quarter (GWh)'!X15:X18)</f>
        <v>0</v>
      </c>
      <c r="Y8" s="116">
        <f>SUM('Quarter (GWh)'!Y15:Y18)</f>
        <v>0</v>
      </c>
      <c r="Z8" s="116">
        <f>SUM('Quarter (GWh)'!Z15:Z18)</f>
        <v>0</v>
      </c>
      <c r="AA8" s="116">
        <f>SUM('Quarter (GWh)'!AA15:AA18)</f>
        <v>0</v>
      </c>
      <c r="AB8" s="116">
        <f>SUM('Quarter (GWh)'!AB15:AB18)</f>
        <v>0</v>
      </c>
      <c r="AC8" s="116">
        <f>SUM('Quarter (GWh)'!AC15:AC18)</f>
        <v>0</v>
      </c>
      <c r="AD8" s="116">
        <f>SUM('Quarter (GWh)'!AD15:AD18)</f>
        <v>0</v>
      </c>
      <c r="AE8" s="116">
        <f>SUM('Quarter (GWh)'!AE15:AE18)</f>
        <v>0</v>
      </c>
      <c r="AF8" s="117">
        <f>SUM('Quarter (GWh)'!AF15:AF18)</f>
        <v>0</v>
      </c>
      <c r="AG8" s="116">
        <f>SUM('Quarter (GWh)'!AG15:AG18)</f>
        <v>44531</v>
      </c>
    </row>
    <row r="9" spans="1:33" ht="20.25" customHeight="1" x14ac:dyDescent="0.35">
      <c r="A9" s="144">
        <v>2003</v>
      </c>
      <c r="B9" s="116">
        <f>SUM('Quarter (GWh)'!B19:B22)</f>
        <v>4387</v>
      </c>
      <c r="C9" s="116">
        <f>SUM('Quarter (GWh)'!C19:C22)</f>
        <v>0</v>
      </c>
      <c r="D9" s="116">
        <f>SUM('Quarter (GWh)'!D19:D22)</f>
        <v>0</v>
      </c>
      <c r="E9" s="116">
        <f>SUM('Quarter (GWh)'!E19:E22)</f>
        <v>685</v>
      </c>
      <c r="F9" s="116">
        <f>SUM('Quarter (GWh)'!F19:F22)</f>
        <v>71068</v>
      </c>
      <c r="G9" s="116">
        <f>SUM('Quarter (GWh)'!G19:G22)</f>
        <v>0</v>
      </c>
      <c r="H9" s="116">
        <f>SUM('Quarter (GWh)'!H19:H22)</f>
        <v>0</v>
      </c>
      <c r="I9" s="116">
        <f>SUM('Quarter (GWh)'!I19:I22)</f>
        <v>71753</v>
      </c>
      <c r="J9" s="117">
        <f>SUM('Quarter (GWh)'!J19:J22)</f>
        <v>76140</v>
      </c>
      <c r="K9" s="116">
        <f>SUM('Quarter (GWh)'!K19:K22)</f>
        <v>0</v>
      </c>
      <c r="L9" s="116">
        <v>0</v>
      </c>
      <c r="M9" s="116">
        <f>SUM('Quarter (GWh)'!M19:M22)</f>
        <v>0</v>
      </c>
      <c r="N9" s="116">
        <f>SUM('Quarter (GWh)'!N19:N22)</f>
        <v>0</v>
      </c>
      <c r="O9" s="116">
        <v>0</v>
      </c>
      <c r="P9" s="116">
        <v>0</v>
      </c>
      <c r="Q9" s="116">
        <f>SUM('Quarter (GWh)'!Q19:Q22)</f>
        <v>0</v>
      </c>
      <c r="R9" s="116">
        <f>SUM('Quarter (GWh)'!R19:R22)</f>
        <v>0</v>
      </c>
      <c r="S9" s="116">
        <f>SUM('Quarter (GWh)'!S19:S22)</f>
        <v>0</v>
      </c>
      <c r="T9" s="116">
        <v>0</v>
      </c>
      <c r="U9" s="116">
        <f>SUM('Quarter (GWh)'!U19:U22)</f>
        <v>0</v>
      </c>
      <c r="V9" s="116">
        <f>SUM('Quarter (GWh)'!V19:V22)</f>
        <v>0</v>
      </c>
      <c r="W9" s="116">
        <f>SUM('Quarter (GWh)'!W19:W22)</f>
        <v>0</v>
      </c>
      <c r="X9" s="116">
        <f>SUM('Quarter (GWh)'!X19:X22)</f>
        <v>0</v>
      </c>
      <c r="Y9" s="116">
        <f>SUM('Quarter (GWh)'!Y19:Y22)</f>
        <v>0</v>
      </c>
      <c r="Z9" s="116">
        <f>SUM('Quarter (GWh)'!Z19:Z22)</f>
        <v>0</v>
      </c>
      <c r="AA9" s="116">
        <f>SUM('Quarter (GWh)'!AA19:AA22)</f>
        <v>0</v>
      </c>
      <c r="AB9" s="116">
        <f>SUM('Quarter (GWh)'!AB19:AB22)</f>
        <v>0</v>
      </c>
      <c r="AC9" s="116">
        <f>SUM('Quarter (GWh)'!AC19:AC22)</f>
        <v>0</v>
      </c>
      <c r="AD9" s="116">
        <f>SUM('Quarter (GWh)'!AD19:AD22)</f>
        <v>0</v>
      </c>
      <c r="AE9" s="116">
        <f>SUM('Quarter (GWh)'!AE19:AE22)</f>
        <v>0</v>
      </c>
      <c r="AF9" s="117">
        <f>SUM('Quarter (GWh)'!AF19:AF22)</f>
        <v>0</v>
      </c>
      <c r="AG9" s="116">
        <f>SUM('Quarter (GWh)'!AG19:AG22)</f>
        <v>76140</v>
      </c>
    </row>
    <row r="10" spans="1:33" ht="20.25" customHeight="1" x14ac:dyDescent="0.35">
      <c r="A10" s="144">
        <v>2004</v>
      </c>
      <c r="B10" s="116">
        <f>SUM('Quarter (GWh)'!B23:B26)</f>
        <v>25592</v>
      </c>
      <c r="C10" s="116">
        <f>SUM('Quarter (GWh)'!C23:C26)</f>
        <v>0</v>
      </c>
      <c r="D10" s="116">
        <f>SUM('Quarter (GWh)'!D23:D26)</f>
        <v>0</v>
      </c>
      <c r="E10" s="116">
        <f>SUM('Quarter (GWh)'!E23:E26)</f>
        <v>10602</v>
      </c>
      <c r="F10" s="116">
        <f>SUM('Quarter (GWh)'!F23:F26)</f>
        <v>84757</v>
      </c>
      <c r="G10" s="116">
        <f>SUM('Quarter (GWh)'!G23:G26)</f>
        <v>0</v>
      </c>
      <c r="H10" s="116">
        <f>SUM('Quarter (GWh)'!H23:H26)</f>
        <v>0</v>
      </c>
      <c r="I10" s="116">
        <f>SUM('Quarter (GWh)'!I23:I26)</f>
        <v>95359</v>
      </c>
      <c r="J10" s="117">
        <f>SUM('Quarter (GWh)'!J23:J26)</f>
        <v>120951</v>
      </c>
      <c r="K10" s="116">
        <f>SUM('Quarter (GWh)'!K23:K26)</f>
        <v>0</v>
      </c>
      <c r="L10" s="116">
        <v>0</v>
      </c>
      <c r="M10" s="116">
        <f>SUM('Quarter (GWh)'!M23:M26)</f>
        <v>0</v>
      </c>
      <c r="N10" s="116">
        <f>SUM('Quarter (GWh)'!N23:N26)</f>
        <v>0</v>
      </c>
      <c r="O10" s="116">
        <v>0</v>
      </c>
      <c r="P10" s="116">
        <v>0</v>
      </c>
      <c r="Q10" s="116">
        <f>SUM('Quarter (GWh)'!Q23:Q26)</f>
        <v>0</v>
      </c>
      <c r="R10" s="116">
        <f>SUM('Quarter (GWh)'!R23:R26)</f>
        <v>0</v>
      </c>
      <c r="S10" s="116">
        <f>SUM('Quarter (GWh)'!S23:S26)</f>
        <v>0</v>
      </c>
      <c r="T10" s="116">
        <v>0</v>
      </c>
      <c r="U10" s="116">
        <f>SUM('Quarter (GWh)'!U23:U26)</f>
        <v>0</v>
      </c>
      <c r="V10" s="116">
        <f>SUM('Quarter (GWh)'!V23:V26)</f>
        <v>0</v>
      </c>
      <c r="W10" s="116">
        <f>SUM('Quarter (GWh)'!W23:W26)</f>
        <v>0</v>
      </c>
      <c r="X10" s="116">
        <f>SUM('Quarter (GWh)'!X23:X26)</f>
        <v>0</v>
      </c>
      <c r="Y10" s="116">
        <f>SUM('Quarter (GWh)'!Y23:Y26)</f>
        <v>0</v>
      </c>
      <c r="Z10" s="116">
        <f>SUM('Quarter (GWh)'!Z23:Z26)</f>
        <v>0</v>
      </c>
      <c r="AA10" s="116">
        <f>SUM('Quarter (GWh)'!AA23:AA26)</f>
        <v>0</v>
      </c>
      <c r="AB10" s="116">
        <f>SUM('Quarter (GWh)'!AB23:AB26)</f>
        <v>0</v>
      </c>
      <c r="AC10" s="116">
        <f>SUM('Quarter (GWh)'!AC23:AC26)</f>
        <v>0</v>
      </c>
      <c r="AD10" s="116">
        <f>SUM('Quarter (GWh)'!AD23:AD26)</f>
        <v>0</v>
      </c>
      <c r="AE10" s="116">
        <f>SUM('Quarter (GWh)'!AE23:AE26)</f>
        <v>0</v>
      </c>
      <c r="AF10" s="117">
        <f>SUM('Quarter (GWh)'!AF23:AF26)</f>
        <v>0</v>
      </c>
      <c r="AG10" s="116">
        <f>SUM('Quarter (GWh)'!AG23:AG26)</f>
        <v>120951</v>
      </c>
    </row>
    <row r="11" spans="1:33" ht="20.25" customHeight="1" x14ac:dyDescent="0.35">
      <c r="A11" s="144">
        <v>2005</v>
      </c>
      <c r="B11" s="116">
        <f>SUM('Quarter (GWh)'!B27:B30)</f>
        <v>24108</v>
      </c>
      <c r="C11" s="116">
        <f>SUM('Quarter (GWh)'!C27:C30)</f>
        <v>0</v>
      </c>
      <c r="D11" s="116">
        <f>SUM('Quarter (GWh)'!D27:D30)</f>
        <v>0</v>
      </c>
      <c r="E11" s="116">
        <f>SUM('Quarter (GWh)'!E27:E30)</f>
        <v>8095.1</v>
      </c>
      <c r="F11" s="116">
        <f>SUM('Quarter (GWh)'!F27:F30)</f>
        <v>119798.31</v>
      </c>
      <c r="G11" s="116">
        <f>SUM('Quarter (GWh)'!G27:G30)</f>
        <v>0</v>
      </c>
      <c r="H11" s="116">
        <f>SUM('Quarter (GWh)'!H27:H30)</f>
        <v>0</v>
      </c>
      <c r="I11" s="116">
        <f>SUM('Quarter (GWh)'!I27:I30)</f>
        <v>127893.41999999998</v>
      </c>
      <c r="J11" s="117">
        <f>SUM('Quarter (GWh)'!J27:J30)</f>
        <v>152001.41999999998</v>
      </c>
      <c r="K11" s="116">
        <f>SUM('Quarter (GWh)'!K27:K30)</f>
        <v>4576.0200000000004</v>
      </c>
      <c r="L11" s="116">
        <v>0</v>
      </c>
      <c r="M11" s="116">
        <f>SUM('Quarter (GWh)'!M27:M30)</f>
        <v>0</v>
      </c>
      <c r="N11" s="116">
        <f>SUM('Quarter (GWh)'!N27:N30)</f>
        <v>0</v>
      </c>
      <c r="O11" s="116">
        <v>0</v>
      </c>
      <c r="P11" s="116">
        <v>0</v>
      </c>
      <c r="Q11" s="116">
        <f>SUM('Quarter (GWh)'!Q27:Q30)</f>
        <v>0</v>
      </c>
      <c r="R11" s="116">
        <f>SUM('Quarter (GWh)'!R27:R30)</f>
        <v>0</v>
      </c>
      <c r="S11" s="116">
        <f>SUM('Quarter (GWh)'!S27:S30)</f>
        <v>0</v>
      </c>
      <c r="T11" s="116">
        <v>0</v>
      </c>
      <c r="U11" s="116">
        <f>SUM('Quarter (GWh)'!U27:U30)</f>
        <v>0</v>
      </c>
      <c r="V11" s="116">
        <f>SUM('Quarter (GWh)'!V27:V30)</f>
        <v>0</v>
      </c>
      <c r="W11" s="116">
        <f>SUM('Quarter (GWh)'!W27:W30)</f>
        <v>0</v>
      </c>
      <c r="X11" s="116">
        <f>SUM('Quarter (GWh)'!X27:X30)</f>
        <v>0</v>
      </c>
      <c r="Y11" s="116">
        <f>SUM('Quarter (GWh)'!Y27:Y30)</f>
        <v>0</v>
      </c>
      <c r="Z11" s="116">
        <f>SUM('Quarter (GWh)'!Z27:Z30)</f>
        <v>0</v>
      </c>
      <c r="AA11" s="116">
        <f>SUM('Quarter (GWh)'!AA27:AA30)</f>
        <v>0</v>
      </c>
      <c r="AB11" s="116">
        <f>SUM('Quarter (GWh)'!AB27:AB30)</f>
        <v>0</v>
      </c>
      <c r="AC11" s="116">
        <f>SUM('Quarter (GWh)'!AC27:AC30)</f>
        <v>878.35</v>
      </c>
      <c r="AD11" s="116">
        <f>SUM('Quarter (GWh)'!AD27:AD30)</f>
        <v>0</v>
      </c>
      <c r="AE11" s="116">
        <f>SUM('Quarter (GWh)'!AE27:AE30)</f>
        <v>0</v>
      </c>
      <c r="AF11" s="117">
        <f>SUM('Quarter (GWh)'!AF27:AF30)</f>
        <v>5454.37</v>
      </c>
      <c r="AG11" s="116">
        <f>SUM('Quarter (GWh)'!AG27:AG30)</f>
        <v>157455.78999999998</v>
      </c>
    </row>
    <row r="12" spans="1:33" ht="20.25" customHeight="1" x14ac:dyDescent="0.35">
      <c r="A12" s="144">
        <v>2006</v>
      </c>
      <c r="B12" s="116">
        <f>SUM('Quarter (GWh)'!B31:B34)</f>
        <v>30505</v>
      </c>
      <c r="C12" s="116">
        <f>SUM('Quarter (GWh)'!C31:C34)</f>
        <v>9135</v>
      </c>
      <c r="D12" s="116">
        <f>SUM('Quarter (GWh)'!D31:D34)</f>
        <v>43950.469999999994</v>
      </c>
      <c r="E12" s="116">
        <f>SUM('Quarter (GWh)'!E31:E34)</f>
        <v>3313.5600000000004</v>
      </c>
      <c r="F12" s="116">
        <f>SUM('Quarter (GWh)'!F31:F34)</f>
        <v>109770.73999999999</v>
      </c>
      <c r="G12" s="116">
        <f>SUM('Quarter (GWh)'!G31:G34)</f>
        <v>0</v>
      </c>
      <c r="H12" s="116">
        <f>SUM('Quarter (GWh)'!H31:H34)</f>
        <v>0</v>
      </c>
      <c r="I12" s="116">
        <f>SUM('Quarter (GWh)'!I31:I34)</f>
        <v>157034.79999999999</v>
      </c>
      <c r="J12" s="117">
        <f>SUM('Quarter (GWh)'!J31:J34)</f>
        <v>196674.8</v>
      </c>
      <c r="K12" s="116">
        <f>SUM('Quarter (GWh)'!K31:K34)</f>
        <v>20717.53</v>
      </c>
      <c r="L12" s="116">
        <v>0</v>
      </c>
      <c r="M12" s="116">
        <f>SUM('Quarter (GWh)'!M31:M34)</f>
        <v>0</v>
      </c>
      <c r="N12" s="116">
        <f>SUM('Quarter (GWh)'!N31:N34)</f>
        <v>0</v>
      </c>
      <c r="O12" s="116">
        <v>0</v>
      </c>
      <c r="P12" s="116">
        <v>0</v>
      </c>
      <c r="Q12" s="116">
        <f>SUM('Quarter (GWh)'!Q31:Q34)</f>
        <v>0</v>
      </c>
      <c r="R12" s="116">
        <f>SUM('Quarter (GWh)'!R31:R34)</f>
        <v>12465.439999999999</v>
      </c>
      <c r="S12" s="116">
        <f>SUM('Quarter (GWh)'!S31:S34)</f>
        <v>0</v>
      </c>
      <c r="T12" s="116">
        <v>0</v>
      </c>
      <c r="U12" s="116">
        <f>SUM('Quarter (GWh)'!U31:U34)</f>
        <v>0</v>
      </c>
      <c r="V12" s="116">
        <f>SUM('Quarter (GWh)'!V31:V34)</f>
        <v>0</v>
      </c>
      <c r="W12" s="116">
        <f>SUM('Quarter (GWh)'!W31:W34)</f>
        <v>0</v>
      </c>
      <c r="X12" s="116">
        <f>SUM('Quarter (GWh)'!X31:X34)</f>
        <v>0</v>
      </c>
      <c r="Y12" s="116">
        <f>SUM('Quarter (GWh)'!Y31:Y34)</f>
        <v>0</v>
      </c>
      <c r="Z12" s="116">
        <f>SUM('Quarter (GWh)'!Z31:Z34)</f>
        <v>778.98</v>
      </c>
      <c r="AA12" s="116">
        <f>SUM('Quarter (GWh)'!AA31:AA34)</f>
        <v>0</v>
      </c>
      <c r="AB12" s="116">
        <f>SUM('Quarter (GWh)'!AB31:AB34)</f>
        <v>0</v>
      </c>
      <c r="AC12" s="116">
        <f>SUM('Quarter (GWh)'!AC31:AC34)</f>
        <v>3613.9100000000003</v>
      </c>
      <c r="AD12" s="116">
        <f>SUM('Quarter (GWh)'!AD31:AD34)</f>
        <v>0</v>
      </c>
      <c r="AE12" s="116">
        <f>SUM('Quarter (GWh)'!AE31:AE34)</f>
        <v>0</v>
      </c>
      <c r="AF12" s="117">
        <f>SUM('Quarter (GWh)'!AF31:AF34)</f>
        <v>37575.880000000005</v>
      </c>
      <c r="AG12" s="116">
        <f>SUM('Quarter (GWh)'!AG31:AG34)</f>
        <v>234250.67</v>
      </c>
    </row>
    <row r="13" spans="1:33" ht="20.25" customHeight="1" x14ac:dyDescent="0.35">
      <c r="A13" s="144">
        <v>2007</v>
      </c>
      <c r="B13" s="116">
        <f>SUM('Quarter (GWh)'!B35:B38)</f>
        <v>6471.16</v>
      </c>
      <c r="C13" s="116">
        <f>SUM('Quarter (GWh)'!C35:C38)</f>
        <v>76602.42</v>
      </c>
      <c r="D13" s="116">
        <f>SUM('Quarter (GWh)'!D35:D38)</f>
        <v>140339.15</v>
      </c>
      <c r="E13" s="116">
        <f>SUM('Quarter (GWh)'!E35:E38)</f>
        <v>10328.790000000001</v>
      </c>
      <c r="F13" s="116">
        <f>SUM('Quarter (GWh)'!F35:F38)</f>
        <v>75095.48000000001</v>
      </c>
      <c r="G13" s="116">
        <f>SUM('Quarter (GWh)'!G35:G38)</f>
        <v>0</v>
      </c>
      <c r="H13" s="116">
        <f>SUM('Quarter (GWh)'!H35:H38)</f>
        <v>0</v>
      </c>
      <c r="I13" s="116">
        <f>SUM('Quarter (GWh)'!I35:I38)</f>
        <v>225763.41000000003</v>
      </c>
      <c r="J13" s="117">
        <f>SUM('Quarter (GWh)'!J35:J38)</f>
        <v>308836.99000000005</v>
      </c>
      <c r="K13" s="116">
        <f>SUM('Quarter (GWh)'!K35:K38)</f>
        <v>6605.2099999999991</v>
      </c>
      <c r="L13" s="116">
        <v>0</v>
      </c>
      <c r="M13" s="116">
        <f>SUM('Quarter (GWh)'!M35:M38)</f>
        <v>0</v>
      </c>
      <c r="N13" s="116">
        <f>SUM('Quarter (GWh)'!N35:N38)</f>
        <v>0</v>
      </c>
      <c r="O13" s="116">
        <v>0</v>
      </c>
      <c r="P13" s="116">
        <v>0</v>
      </c>
      <c r="Q13" s="116">
        <f>SUM('Quarter (GWh)'!Q35:Q38)</f>
        <v>0</v>
      </c>
      <c r="R13" s="116">
        <f>SUM('Quarter (GWh)'!R35:R38)</f>
        <v>1751.02</v>
      </c>
      <c r="S13" s="116">
        <f>SUM('Quarter (GWh)'!S35:S38)</f>
        <v>0</v>
      </c>
      <c r="T13" s="116">
        <v>0</v>
      </c>
      <c r="U13" s="116">
        <f>SUM('Quarter (GWh)'!U35:U38)</f>
        <v>0</v>
      </c>
      <c r="V13" s="116">
        <f>SUM('Quarter (GWh)'!V35:V38)</f>
        <v>0</v>
      </c>
      <c r="W13" s="116">
        <f>SUM('Quarter (GWh)'!W35:W38)</f>
        <v>0</v>
      </c>
      <c r="X13" s="116">
        <f>SUM('Quarter (GWh)'!X35:X38)</f>
        <v>0</v>
      </c>
      <c r="Y13" s="116">
        <f>SUM('Quarter (GWh)'!Y35:Y38)</f>
        <v>0</v>
      </c>
      <c r="Z13" s="116">
        <f>SUM('Quarter (GWh)'!Z35:Z38)</f>
        <v>2693.14</v>
      </c>
      <c r="AA13" s="116">
        <f>SUM('Quarter (GWh)'!AA35:AA38)</f>
        <v>0</v>
      </c>
      <c r="AB13" s="116">
        <f>SUM('Quarter (GWh)'!AB35:AB38)</f>
        <v>0</v>
      </c>
      <c r="AC13" s="116">
        <f>SUM('Quarter (GWh)'!AC35:AC38)</f>
        <v>3853.7999999999997</v>
      </c>
      <c r="AD13" s="116">
        <f>SUM('Quarter (GWh)'!AD35:AD38)</f>
        <v>0</v>
      </c>
      <c r="AE13" s="116">
        <f>SUM('Quarter (GWh)'!AE35:AE38)</f>
        <v>0</v>
      </c>
      <c r="AF13" s="117">
        <f>SUM('Quarter (GWh)'!AF35:AF38)</f>
        <v>14903.150000000001</v>
      </c>
      <c r="AG13" s="116">
        <f>SUM('Quarter (GWh)'!AG35:AG38)</f>
        <v>323740.16000000003</v>
      </c>
    </row>
    <row r="14" spans="1:33" ht="20.25" customHeight="1" x14ac:dyDescent="0.35">
      <c r="A14" s="144">
        <v>2008</v>
      </c>
      <c r="B14" s="116">
        <f>SUM('Quarter (GWh)'!B39:B42)</f>
        <v>12174.12</v>
      </c>
      <c r="C14" s="116">
        <f>SUM('Quarter (GWh)'!C39:C42)</f>
        <v>90563.09</v>
      </c>
      <c r="D14" s="116">
        <f>SUM('Quarter (GWh)'!D39:D42)</f>
        <v>175541.6</v>
      </c>
      <c r="E14" s="116">
        <f>SUM('Quarter (GWh)'!E39:E42)</f>
        <v>26012.5</v>
      </c>
      <c r="F14" s="116">
        <f>SUM('Quarter (GWh)'!F39:F42)</f>
        <v>82167.58</v>
      </c>
      <c r="G14" s="116">
        <f>SUM('Quarter (GWh)'!G39:G42)</f>
        <v>1860.7</v>
      </c>
      <c r="H14" s="116">
        <f>SUM('Quarter (GWh)'!H39:H42)</f>
        <v>0</v>
      </c>
      <c r="I14" s="116">
        <f>SUM('Quarter (GWh)'!I39:I42)</f>
        <v>285582.37</v>
      </c>
      <c r="J14" s="117">
        <f>SUM('Quarter (GWh)'!J39:J42)</f>
        <v>388319.57999999996</v>
      </c>
      <c r="K14" s="116">
        <f>SUM('Quarter (GWh)'!K39:K42)</f>
        <v>3159.8399999999992</v>
      </c>
      <c r="L14" s="116">
        <v>0</v>
      </c>
      <c r="M14" s="116">
        <f>SUM('Quarter (GWh)'!M39:M42)</f>
        <v>0</v>
      </c>
      <c r="N14" s="116">
        <f>SUM('Quarter (GWh)'!N39:N42)</f>
        <v>0</v>
      </c>
      <c r="O14" s="116">
        <v>0</v>
      </c>
      <c r="P14" s="116">
        <v>0</v>
      </c>
      <c r="Q14" s="116">
        <f>SUM('Quarter (GWh)'!Q39:Q42)</f>
        <v>0</v>
      </c>
      <c r="R14" s="116">
        <f>SUM('Quarter (GWh)'!R39:R42)</f>
        <v>0</v>
      </c>
      <c r="S14" s="116">
        <f>SUM('Quarter (GWh)'!S39:S42)</f>
        <v>0</v>
      </c>
      <c r="T14" s="116">
        <v>0</v>
      </c>
      <c r="U14" s="116">
        <f>SUM('Quarter (GWh)'!U39:U42)</f>
        <v>0</v>
      </c>
      <c r="V14" s="116">
        <f>SUM('Quarter (GWh)'!V39:V42)</f>
        <v>0</v>
      </c>
      <c r="W14" s="116">
        <f>SUM('Quarter (GWh)'!W39:W42)</f>
        <v>0</v>
      </c>
      <c r="X14" s="116">
        <f>SUM('Quarter (GWh)'!X39:X42)</f>
        <v>0</v>
      </c>
      <c r="Y14" s="116">
        <f>SUM('Quarter (GWh)'!Y39:Y42)</f>
        <v>0</v>
      </c>
      <c r="Z14" s="116">
        <f>SUM('Quarter (GWh)'!Z39:Z42)</f>
        <v>0</v>
      </c>
      <c r="AA14" s="116">
        <f>SUM('Quarter (GWh)'!AA39:AA42)</f>
        <v>0</v>
      </c>
      <c r="AB14" s="116">
        <f>SUM('Quarter (GWh)'!AB39:AB42)</f>
        <v>0</v>
      </c>
      <c r="AC14" s="116">
        <f>SUM('Quarter (GWh)'!AC39:AC42)</f>
        <v>5885.6400000000012</v>
      </c>
      <c r="AD14" s="116">
        <f>SUM('Quarter (GWh)'!AD39:AD42)</f>
        <v>0</v>
      </c>
      <c r="AE14" s="116">
        <f>SUM('Quarter (GWh)'!AE39:AE42)</f>
        <v>0</v>
      </c>
      <c r="AF14" s="117">
        <f>SUM('Quarter (GWh)'!AF39:AF42)</f>
        <v>9045.49</v>
      </c>
      <c r="AG14" s="116">
        <f>SUM('Quarter (GWh)'!AG39:AG42)</f>
        <v>397365.04</v>
      </c>
    </row>
    <row r="15" spans="1:33" ht="20.25" customHeight="1" x14ac:dyDescent="0.35">
      <c r="A15" s="144">
        <v>2009</v>
      </c>
      <c r="B15" s="116">
        <f>SUM('Quarter (GWh)'!B43:B46)</f>
        <v>7945.2300000000005</v>
      </c>
      <c r="C15" s="116">
        <f>SUM('Quarter (GWh)'!C43:C46)</f>
        <v>69528.549999999988</v>
      </c>
      <c r="D15" s="116">
        <f>SUM('Quarter (GWh)'!D43:D46)</f>
        <v>179946.28</v>
      </c>
      <c r="E15" s="116">
        <f>SUM('Quarter (GWh)'!E43:E46)</f>
        <v>22471.63</v>
      </c>
      <c r="F15" s="116">
        <f>SUM('Quarter (GWh)'!F43:F46)</f>
        <v>58019.600000000006</v>
      </c>
      <c r="G15" s="116">
        <f>SUM('Quarter (GWh)'!G43:G46)</f>
        <v>6928.66</v>
      </c>
      <c r="H15" s="116">
        <f>SUM('Quarter (GWh)'!H43:H46)</f>
        <v>7466.59</v>
      </c>
      <c r="I15" s="116">
        <f>SUM('Quarter (GWh)'!I43:I46)</f>
        <v>274832.74</v>
      </c>
      <c r="J15" s="117">
        <f>SUM('Quarter (GWh)'!J43:J46)</f>
        <v>352306.52</v>
      </c>
      <c r="K15" s="116">
        <f>SUM('Quarter (GWh)'!K43:K46)</f>
        <v>17410.59</v>
      </c>
      <c r="L15" s="116">
        <v>0</v>
      </c>
      <c r="M15" s="116">
        <f>SUM('Quarter (GWh)'!M43:M46)</f>
        <v>1801.7</v>
      </c>
      <c r="N15" s="116">
        <f>SUM('Quarter (GWh)'!N43:N46)</f>
        <v>0</v>
      </c>
      <c r="O15" s="116">
        <v>0</v>
      </c>
      <c r="P15" s="116">
        <v>0</v>
      </c>
      <c r="Q15" s="116">
        <f>SUM('Quarter (GWh)'!Q43:Q46)</f>
        <v>0</v>
      </c>
      <c r="R15" s="116">
        <f>SUM('Quarter (GWh)'!R43:R46)</f>
        <v>1897.34</v>
      </c>
      <c r="S15" s="116">
        <f>SUM('Quarter (GWh)'!S43:S46)</f>
        <v>0</v>
      </c>
      <c r="T15" s="116">
        <v>0</v>
      </c>
      <c r="U15" s="116">
        <f>SUM('Quarter (GWh)'!U43:U46)</f>
        <v>0</v>
      </c>
      <c r="V15" s="116">
        <f>SUM('Quarter (GWh)'!V43:V46)</f>
        <v>0</v>
      </c>
      <c r="W15" s="116">
        <f>SUM('Quarter (GWh)'!W43:W46)</f>
        <v>1436.77</v>
      </c>
      <c r="X15" s="116">
        <f>SUM('Quarter (GWh)'!X43:X46)</f>
        <v>0</v>
      </c>
      <c r="Y15" s="116">
        <f>SUM('Quarter (GWh)'!Y43:Y46)</f>
        <v>0</v>
      </c>
      <c r="Z15" s="116">
        <f>SUM('Quarter (GWh)'!Z43:Z46)</f>
        <v>76057.950000000012</v>
      </c>
      <c r="AA15" s="116">
        <f>SUM('Quarter (GWh)'!AA43:AA46)</f>
        <v>0</v>
      </c>
      <c r="AB15" s="116">
        <f>SUM('Quarter (GWh)'!AB43:AB46)</f>
        <v>0</v>
      </c>
      <c r="AC15" s="116">
        <f>SUM('Quarter (GWh)'!AC43:AC46)</f>
        <v>13633.189999999999</v>
      </c>
      <c r="AD15" s="116">
        <f>SUM('Quarter (GWh)'!AD43:AD46)</f>
        <v>0</v>
      </c>
      <c r="AE15" s="116">
        <f>SUM('Quarter (GWh)'!AE43:AE46)</f>
        <v>0</v>
      </c>
      <c r="AF15" s="117">
        <f>SUM('Quarter (GWh)'!AF43:AF46)</f>
        <v>112237.52</v>
      </c>
      <c r="AG15" s="116">
        <f>SUM('Quarter (GWh)'!AG43:AG46)</f>
        <v>464544.1</v>
      </c>
    </row>
    <row r="16" spans="1:33" ht="20.25" customHeight="1" x14ac:dyDescent="0.35">
      <c r="A16" s="144">
        <v>2010</v>
      </c>
      <c r="B16" s="116">
        <f>SUM('Quarter (GWh)'!B47:B50)</f>
        <v>13568.189999999999</v>
      </c>
      <c r="C16" s="116">
        <f>SUM('Quarter (GWh)'!C47:C50)</f>
        <v>87119.97</v>
      </c>
      <c r="D16" s="116">
        <f>SUM('Quarter (GWh)'!D47:D50)</f>
        <v>194280.69999999998</v>
      </c>
      <c r="E16" s="116">
        <f>SUM('Quarter (GWh)'!E47:E50)</f>
        <v>23419.850000000002</v>
      </c>
      <c r="F16" s="116">
        <f>SUM('Quarter (GWh)'!F47:F50)</f>
        <v>59106.099999999991</v>
      </c>
      <c r="G16" s="116">
        <f>SUM('Quarter (GWh)'!G47:G50)</f>
        <v>8315.06</v>
      </c>
      <c r="H16" s="116">
        <f>SUM('Quarter (GWh)'!H47:H50)</f>
        <v>13609.5</v>
      </c>
      <c r="I16" s="116">
        <f>SUM('Quarter (GWh)'!I47:I50)</f>
        <v>298731.23</v>
      </c>
      <c r="J16" s="117">
        <f>SUM('Quarter (GWh)'!J47:J50)</f>
        <v>399419.39</v>
      </c>
      <c r="K16" s="116">
        <f>SUM('Quarter (GWh)'!K47:K50)</f>
        <v>11696.93</v>
      </c>
      <c r="L16" s="116">
        <v>0</v>
      </c>
      <c r="M16" s="116">
        <f>SUM('Quarter (GWh)'!M47:M50)</f>
        <v>0</v>
      </c>
      <c r="N16" s="116">
        <f>SUM('Quarter (GWh)'!N47:N50)</f>
        <v>0</v>
      </c>
      <c r="O16" s="116">
        <v>0</v>
      </c>
      <c r="P16" s="116">
        <v>0</v>
      </c>
      <c r="Q16" s="116">
        <f>SUM('Quarter (GWh)'!Q47:Q50)</f>
        <v>0</v>
      </c>
      <c r="R16" s="116">
        <f>SUM('Quarter (GWh)'!R47:R50)</f>
        <v>1281.69</v>
      </c>
      <c r="S16" s="116">
        <f>SUM('Quarter (GWh)'!S47:S50)</f>
        <v>0</v>
      </c>
      <c r="T16" s="116">
        <v>0</v>
      </c>
      <c r="U16" s="116">
        <f>SUM('Quarter (GWh)'!U47:U50)</f>
        <v>0</v>
      </c>
      <c r="V16" s="116">
        <f>SUM('Quarter (GWh)'!V47:V50)</f>
        <v>3729.1500000000005</v>
      </c>
      <c r="W16" s="116">
        <f>SUM('Quarter (GWh)'!W47:W50)</f>
        <v>9037.52</v>
      </c>
      <c r="X16" s="116">
        <f>SUM('Quarter (GWh)'!X47:X50)</f>
        <v>0</v>
      </c>
      <c r="Y16" s="116">
        <f>SUM('Quarter (GWh)'!Y47:Y50)</f>
        <v>0</v>
      </c>
      <c r="Z16" s="116">
        <f>SUM('Quarter (GWh)'!Z47:Z50)</f>
        <v>162383.83000000002</v>
      </c>
      <c r="AA16" s="116">
        <f>SUM('Quarter (GWh)'!AA47:AA50)</f>
        <v>0</v>
      </c>
      <c r="AB16" s="116">
        <f>SUM('Quarter (GWh)'!AB47:AB50)</f>
        <v>0</v>
      </c>
      <c r="AC16" s="116">
        <f>SUM('Quarter (GWh)'!AC47:AC50)</f>
        <v>16896.04</v>
      </c>
      <c r="AD16" s="116">
        <f>SUM('Quarter (GWh)'!AD47:AD50)</f>
        <v>0</v>
      </c>
      <c r="AE16" s="116">
        <f>SUM('Quarter (GWh)'!AE47:AE50)</f>
        <v>1820.8200000000002</v>
      </c>
      <c r="AF16" s="117">
        <f>SUM('Quarter (GWh)'!AF47:AF50)</f>
        <v>206846</v>
      </c>
      <c r="AG16" s="116">
        <f>SUM('Quarter (GWh)'!AG47:AG50)</f>
        <v>606265.38</v>
      </c>
    </row>
    <row r="17" spans="1:33" ht="20.25" customHeight="1" x14ac:dyDescent="0.35">
      <c r="A17" s="144">
        <v>2011</v>
      </c>
      <c r="B17" s="116">
        <f>SUM('Quarter (GWh)'!B51:B54)</f>
        <v>4031.6</v>
      </c>
      <c r="C17" s="116">
        <f>SUM('Quarter (GWh)'!C51:C54)</f>
        <v>69001.09</v>
      </c>
      <c r="D17" s="116">
        <f>SUM('Quarter (GWh)'!D51:D54)</f>
        <v>165569.51999999999</v>
      </c>
      <c r="E17" s="116">
        <f>SUM('Quarter (GWh)'!E51:E54)</f>
        <v>37276.730000000003</v>
      </c>
      <c r="F17" s="116">
        <f>SUM('Quarter (GWh)'!F51:F54)</f>
        <v>31347.4</v>
      </c>
      <c r="G17" s="116">
        <f>SUM('Quarter (GWh)'!G51:G54)</f>
        <v>9489.130000000001</v>
      </c>
      <c r="H17" s="116">
        <f>SUM('Quarter (GWh)'!H51:H54)</f>
        <v>5959.75</v>
      </c>
      <c r="I17" s="116">
        <f>SUM('Quarter (GWh)'!I51:I54)</f>
        <v>249642.53999999998</v>
      </c>
      <c r="J17" s="117">
        <f>SUM('Quarter (GWh)'!J51:J54)</f>
        <v>322675.23</v>
      </c>
      <c r="K17" s="116">
        <f>SUM('Quarter (GWh)'!K51:K54)</f>
        <v>2686.23</v>
      </c>
      <c r="L17" s="116">
        <v>0</v>
      </c>
      <c r="M17" s="116">
        <f>SUM('Quarter (GWh)'!M51:M54)</f>
        <v>0</v>
      </c>
      <c r="N17" s="116">
        <f>SUM('Quarter (GWh)'!N51:N54)</f>
        <v>0</v>
      </c>
      <c r="O17" s="116">
        <v>0</v>
      </c>
      <c r="P17" s="116">
        <v>0</v>
      </c>
      <c r="Q17" s="116">
        <f>SUM('Quarter (GWh)'!Q51:Q54)</f>
        <v>0</v>
      </c>
      <c r="R17" s="116">
        <f>SUM('Quarter (GWh)'!R51:R54)</f>
        <v>890.34999999999991</v>
      </c>
      <c r="S17" s="116">
        <f>SUM('Quarter (GWh)'!S51:S54)</f>
        <v>0</v>
      </c>
      <c r="T17" s="116">
        <v>0</v>
      </c>
      <c r="U17" s="116">
        <f>SUM('Quarter (GWh)'!U51:U54)</f>
        <v>0</v>
      </c>
      <c r="V17" s="116">
        <f>SUM('Quarter (GWh)'!V51:V54)</f>
        <v>13025.94</v>
      </c>
      <c r="W17" s="116">
        <f>SUM('Quarter (GWh)'!W51:W54)</f>
        <v>10114.41</v>
      </c>
      <c r="X17" s="116">
        <f>SUM('Quarter (GWh)'!X51:X54)</f>
        <v>0</v>
      </c>
      <c r="Y17" s="116">
        <f>SUM('Quarter (GWh)'!Y51:Y54)</f>
        <v>0</v>
      </c>
      <c r="Z17" s="116">
        <f>SUM('Quarter (GWh)'!Z51:Z54)</f>
        <v>234077.47000000003</v>
      </c>
      <c r="AA17" s="116">
        <f>SUM('Quarter (GWh)'!AA51:AA54)</f>
        <v>0</v>
      </c>
      <c r="AB17" s="116">
        <f>SUM('Quarter (GWh)'!AB51:AB54)</f>
        <v>0</v>
      </c>
      <c r="AC17" s="116">
        <f>SUM('Quarter (GWh)'!AC51:AC54)</f>
        <v>5903.4400000000005</v>
      </c>
      <c r="AD17" s="116">
        <f>SUM('Quarter (GWh)'!AD51:AD54)</f>
        <v>1575.6100000000001</v>
      </c>
      <c r="AE17" s="116">
        <f>SUM('Quarter (GWh)'!AE51:AE54)</f>
        <v>6521.2300000000005</v>
      </c>
      <c r="AF17" s="117">
        <f>SUM('Quarter (GWh)'!AF51:AF54)</f>
        <v>274794.23</v>
      </c>
      <c r="AG17" s="116">
        <f>SUM('Quarter (GWh)'!AG51:AG54)</f>
        <v>597469.48</v>
      </c>
    </row>
    <row r="18" spans="1:33" ht="20.25" customHeight="1" x14ac:dyDescent="0.35">
      <c r="A18" s="144">
        <v>2012</v>
      </c>
      <c r="B18" s="116">
        <f>SUM('Quarter (GWh)'!B55:B58)</f>
        <v>14263.62</v>
      </c>
      <c r="C18" s="116">
        <f>SUM('Quarter (GWh)'!C55:C58)</f>
        <v>78258.47</v>
      </c>
      <c r="D18" s="116">
        <f>SUM('Quarter (GWh)'!D55:D58)</f>
        <v>197983.5</v>
      </c>
      <c r="E18" s="116">
        <f>SUM('Quarter (GWh)'!E55:E58)</f>
        <v>53499.319999999992</v>
      </c>
      <c r="F18" s="116">
        <f>SUM('Quarter (GWh)'!F55:F58)</f>
        <v>43102.990000000005</v>
      </c>
      <c r="G18" s="116">
        <f>SUM('Quarter (GWh)'!G55:G58)</f>
        <v>11480.07</v>
      </c>
      <c r="H18" s="116">
        <f>SUM('Quarter (GWh)'!H55:H58)</f>
        <v>5670.36</v>
      </c>
      <c r="I18" s="116">
        <f>SUM('Quarter (GWh)'!I55:I58)</f>
        <v>311736.21999999997</v>
      </c>
      <c r="J18" s="117">
        <f>SUM('Quarter (GWh)'!J55:J58)</f>
        <v>404258.31</v>
      </c>
      <c r="K18" s="116">
        <f>SUM('Quarter (GWh)'!K55:K58)</f>
        <v>1311.72</v>
      </c>
      <c r="L18" s="116">
        <v>0</v>
      </c>
      <c r="M18" s="116">
        <f>SUM('Quarter (GWh)'!M55:M58)</f>
        <v>0</v>
      </c>
      <c r="N18" s="116">
        <f>SUM('Quarter (GWh)'!N55:N58)</f>
        <v>0</v>
      </c>
      <c r="O18" s="116">
        <v>0</v>
      </c>
      <c r="P18" s="116">
        <v>0</v>
      </c>
      <c r="Q18" s="116">
        <f>SUM('Quarter (GWh)'!Q55:Q58)</f>
        <v>0</v>
      </c>
      <c r="R18" s="116">
        <f>SUM('Quarter (GWh)'!R55:R58)</f>
        <v>144.72</v>
      </c>
      <c r="S18" s="116">
        <f>SUM('Quarter (GWh)'!S55:S58)</f>
        <v>0</v>
      </c>
      <c r="T18" s="116">
        <v>0</v>
      </c>
      <c r="U18" s="116">
        <f>SUM('Quarter (GWh)'!U55:U58)</f>
        <v>0</v>
      </c>
      <c r="V18" s="116">
        <f>SUM('Quarter (GWh)'!V55:V58)</f>
        <v>475.1</v>
      </c>
      <c r="W18" s="116">
        <f>SUM('Quarter (GWh)'!W55:W58)</f>
        <v>1734.64</v>
      </c>
      <c r="X18" s="116">
        <f>SUM('Quarter (GWh)'!X55:X58)</f>
        <v>0</v>
      </c>
      <c r="Y18" s="116">
        <f>SUM('Quarter (GWh)'!Y55:Y58)</f>
        <v>0</v>
      </c>
      <c r="Z18" s="116">
        <f>SUM('Quarter (GWh)'!Z55:Z58)</f>
        <v>146431.49</v>
      </c>
      <c r="AA18" s="116">
        <f>SUM('Quarter (GWh)'!AA55:AA58)</f>
        <v>0</v>
      </c>
      <c r="AB18" s="116">
        <f>SUM('Quarter (GWh)'!AB55:AB58)</f>
        <v>0</v>
      </c>
      <c r="AC18" s="116">
        <f>SUM('Quarter (GWh)'!AC55:AC58)</f>
        <v>0</v>
      </c>
      <c r="AD18" s="116">
        <f>SUM('Quarter (GWh)'!AD55:AD58)</f>
        <v>0</v>
      </c>
      <c r="AE18" s="116">
        <f>SUM('Quarter (GWh)'!AE55:AE58)</f>
        <v>0</v>
      </c>
      <c r="AF18" s="117">
        <f>SUM('Quarter (GWh)'!AF55:AF58)</f>
        <v>150097.68</v>
      </c>
      <c r="AG18" s="116">
        <f>SUM('Quarter (GWh)'!AG55:AG58)</f>
        <v>554356</v>
      </c>
    </row>
    <row r="19" spans="1:33" ht="20.25" customHeight="1" x14ac:dyDescent="0.35">
      <c r="A19" s="144">
        <v>2013</v>
      </c>
      <c r="B19" s="116">
        <f>SUM('Quarter (GWh)'!B59:B62)</f>
        <v>35366.850000000006</v>
      </c>
      <c r="C19" s="116">
        <f>SUM('Quarter (GWh)'!C59:C62)</f>
        <v>81519.41</v>
      </c>
      <c r="D19" s="116">
        <f>SUM('Quarter (GWh)'!D59:D62)</f>
        <v>185294.25</v>
      </c>
      <c r="E19" s="116">
        <f>SUM('Quarter (GWh)'!E59:E62)</f>
        <v>70756.2</v>
      </c>
      <c r="F19" s="116">
        <f>SUM('Quarter (GWh)'!F59:F62)</f>
        <v>49465.319999999992</v>
      </c>
      <c r="G19" s="116">
        <f>SUM('Quarter (GWh)'!G59:G62)</f>
        <v>10629.25</v>
      </c>
      <c r="H19" s="116">
        <f>SUM('Quarter (GWh)'!H59:H62)</f>
        <v>2488.52</v>
      </c>
      <c r="I19" s="116">
        <f>SUM('Quarter (GWh)'!I59:I62)</f>
        <v>318633.56999999995</v>
      </c>
      <c r="J19" s="117">
        <f>SUM('Quarter (GWh)'!J59:J62)</f>
        <v>435519.83</v>
      </c>
      <c r="K19" s="116">
        <f>SUM('Quarter (GWh)'!K59:K62)</f>
        <v>4491.6999999999989</v>
      </c>
      <c r="L19" s="116">
        <v>0</v>
      </c>
      <c r="M19" s="116">
        <f>SUM('Quarter (GWh)'!M59:M62)</f>
        <v>0</v>
      </c>
      <c r="N19" s="116">
        <f>SUM('Quarter (GWh)'!N59:N62)</f>
        <v>0</v>
      </c>
      <c r="O19" s="116">
        <v>0</v>
      </c>
      <c r="P19" s="116">
        <v>0</v>
      </c>
      <c r="Q19" s="116">
        <f>SUM('Quarter (GWh)'!Q59:Q62)</f>
        <v>0</v>
      </c>
      <c r="R19" s="116">
        <f>SUM('Quarter (GWh)'!R59:R62)</f>
        <v>754.9</v>
      </c>
      <c r="S19" s="116">
        <f>SUM('Quarter (GWh)'!S59:S62)</f>
        <v>0</v>
      </c>
      <c r="T19" s="116">
        <v>0</v>
      </c>
      <c r="U19" s="116">
        <f>SUM('Quarter (GWh)'!U59:U62)</f>
        <v>0</v>
      </c>
      <c r="V19" s="116">
        <f>SUM('Quarter (GWh)'!V59:V62)</f>
        <v>0</v>
      </c>
      <c r="W19" s="116">
        <f>SUM('Quarter (GWh)'!W59:W62)</f>
        <v>1068.1600000000001</v>
      </c>
      <c r="X19" s="116">
        <f>SUM('Quarter (GWh)'!X59:X62)</f>
        <v>0</v>
      </c>
      <c r="Y19" s="116">
        <f>SUM('Quarter (GWh)'!Y59:Y62)</f>
        <v>0</v>
      </c>
      <c r="Z19" s="116">
        <f>SUM('Quarter (GWh)'!Z59:Z62)</f>
        <v>95204.099999999991</v>
      </c>
      <c r="AA19" s="116">
        <f>SUM('Quarter (GWh)'!AA59:AA62)</f>
        <v>0</v>
      </c>
      <c r="AB19" s="116">
        <f>SUM('Quarter (GWh)'!AB59:AB62)</f>
        <v>0</v>
      </c>
      <c r="AC19" s="116">
        <f>SUM('Quarter (GWh)'!AC59:AC62)</f>
        <v>1101.5</v>
      </c>
      <c r="AD19" s="116">
        <f>SUM('Quarter (GWh)'!AD59:AD62)</f>
        <v>0</v>
      </c>
      <c r="AE19" s="116">
        <f>SUM('Quarter (GWh)'!AE59:AE62)</f>
        <v>0</v>
      </c>
      <c r="AF19" s="117">
        <f>SUM('Quarter (GWh)'!AF59:AF62)</f>
        <v>102620.32999999999</v>
      </c>
      <c r="AG19" s="116">
        <f>SUM('Quarter (GWh)'!AG59:AG62)</f>
        <v>538140.16000000003</v>
      </c>
    </row>
    <row r="20" spans="1:33" ht="20.25" customHeight="1" x14ac:dyDescent="0.35">
      <c r="A20" s="144">
        <v>2014</v>
      </c>
      <c r="B20" s="116">
        <f>SUM('Quarter (GWh)'!B63:B66)</f>
        <v>3948.5799999999995</v>
      </c>
      <c r="C20" s="116">
        <f>SUM('Quarter (GWh)'!C63:C66)</f>
        <v>70292.61</v>
      </c>
      <c r="D20" s="116">
        <f>SUM('Quarter (GWh)'!D63:D66)</f>
        <v>170232.08000000002</v>
      </c>
      <c r="E20" s="116">
        <f>SUM('Quarter (GWh)'!E63:E66)</f>
        <v>75031.359999999986</v>
      </c>
      <c r="F20" s="116">
        <f>SUM('Quarter (GWh)'!F63:F66)</f>
        <v>21284.94</v>
      </c>
      <c r="G20" s="116">
        <f>SUM('Quarter (GWh)'!G63:G66)</f>
        <v>9510.67</v>
      </c>
      <c r="H20" s="116">
        <f>SUM('Quarter (GWh)'!H63:H66)</f>
        <v>2758.4700000000003</v>
      </c>
      <c r="I20" s="116">
        <f>SUM('Quarter (GWh)'!I63:I66)</f>
        <v>278817.52</v>
      </c>
      <c r="J20" s="117">
        <f>SUM('Quarter (GWh)'!J63:J66)</f>
        <v>353058.70999999996</v>
      </c>
      <c r="K20" s="116">
        <f>SUM('Quarter (GWh)'!K63:K66)</f>
        <v>5774.329999999999</v>
      </c>
      <c r="L20" s="116">
        <v>0</v>
      </c>
      <c r="M20" s="116">
        <f>SUM('Quarter (GWh)'!M63:M66)</f>
        <v>0</v>
      </c>
      <c r="N20" s="116">
        <f>SUM('Quarter (GWh)'!N63:N66)</f>
        <v>0</v>
      </c>
      <c r="O20" s="116">
        <v>0</v>
      </c>
      <c r="P20" s="116">
        <v>0</v>
      </c>
      <c r="Q20" s="116">
        <f>SUM('Quarter (GWh)'!Q63:Q66)</f>
        <v>0</v>
      </c>
      <c r="R20" s="116">
        <f>SUM('Quarter (GWh)'!R63:R66)</f>
        <v>0</v>
      </c>
      <c r="S20" s="116">
        <f>SUM('Quarter (GWh)'!S63:S66)</f>
        <v>0</v>
      </c>
      <c r="T20" s="116">
        <v>0</v>
      </c>
      <c r="U20" s="116">
        <f>SUM('Quarter (GWh)'!U63:U66)</f>
        <v>0</v>
      </c>
      <c r="V20" s="116">
        <f>SUM('Quarter (GWh)'!V63:V66)</f>
        <v>533.9</v>
      </c>
      <c r="W20" s="116">
        <f>SUM('Quarter (GWh)'!W63:W66)</f>
        <v>0</v>
      </c>
      <c r="X20" s="116">
        <f>SUM('Quarter (GWh)'!X63:X66)</f>
        <v>0</v>
      </c>
      <c r="Y20" s="116">
        <f>SUM('Quarter (GWh)'!Y63:Y66)</f>
        <v>0</v>
      </c>
      <c r="Z20" s="116">
        <f>SUM('Quarter (GWh)'!Z63:Z66)</f>
        <v>113597.46000000002</v>
      </c>
      <c r="AA20" s="116">
        <f>SUM('Quarter (GWh)'!AA63:AA66)</f>
        <v>0</v>
      </c>
      <c r="AB20" s="116">
        <f>SUM('Quarter (GWh)'!AB63:AB66)</f>
        <v>0</v>
      </c>
      <c r="AC20" s="116">
        <f>SUM('Quarter (GWh)'!AC63:AC66)</f>
        <v>4004.1800000000003</v>
      </c>
      <c r="AD20" s="116">
        <f>SUM('Quarter (GWh)'!AD63:AD66)</f>
        <v>0</v>
      </c>
      <c r="AE20" s="116">
        <f>SUM('Quarter (GWh)'!AE63:AE66)</f>
        <v>0</v>
      </c>
      <c r="AF20" s="117">
        <f>SUM('Quarter (GWh)'!AF63:AF66)</f>
        <v>123909.86000000002</v>
      </c>
      <c r="AG20" s="116">
        <f>SUM('Quarter (GWh)'!AG63:AG66)</f>
        <v>476968.55</v>
      </c>
    </row>
    <row r="21" spans="1:33" ht="20.25" customHeight="1" x14ac:dyDescent="0.35">
      <c r="A21" s="144">
        <v>2015</v>
      </c>
      <c r="B21" s="116">
        <f>SUM('Quarter (GWh)'!B67:B70)</f>
        <v>2116.1999999999998</v>
      </c>
      <c r="C21" s="116">
        <f>SUM('Quarter (GWh)'!C67:C70)</f>
        <v>35932.86</v>
      </c>
      <c r="D21" s="116">
        <f>SUM('Quarter (GWh)'!D67:D70)</f>
        <v>168914.31</v>
      </c>
      <c r="E21" s="116">
        <f>SUM('Quarter (GWh)'!E67:E70)</f>
        <v>87044.01</v>
      </c>
      <c r="F21" s="116">
        <f>SUM('Quarter (GWh)'!F67:F70)</f>
        <v>42814.48</v>
      </c>
      <c r="G21" s="116">
        <f>SUM('Quarter (GWh)'!G67:G70)</f>
        <v>7760.5</v>
      </c>
      <c r="H21" s="116">
        <f>SUM('Quarter (GWh)'!H67:H70)</f>
        <v>1409.26</v>
      </c>
      <c r="I21" s="116">
        <f>SUM('Quarter (GWh)'!I67:I70)</f>
        <v>307942.53000000003</v>
      </c>
      <c r="J21" s="117">
        <f>SUM('Quarter (GWh)'!J67:J70)</f>
        <v>345991.58999999997</v>
      </c>
      <c r="K21" s="116">
        <f>SUM('Quarter (GWh)'!K67:K70)</f>
        <v>4806.7800000000007</v>
      </c>
      <c r="L21" s="116">
        <v>0</v>
      </c>
      <c r="M21" s="116">
        <f>SUM('Quarter (GWh)'!M67:M70)</f>
        <v>0</v>
      </c>
      <c r="N21" s="116">
        <f>SUM('Quarter (GWh)'!N67:N70)</f>
        <v>0</v>
      </c>
      <c r="O21" s="116">
        <v>0</v>
      </c>
      <c r="P21" s="116">
        <v>0</v>
      </c>
      <c r="Q21" s="116">
        <f>SUM('Quarter (GWh)'!Q67:Q70)</f>
        <v>0</v>
      </c>
      <c r="R21" s="116">
        <f>SUM('Quarter (GWh)'!R67:R70)</f>
        <v>0</v>
      </c>
      <c r="S21" s="116">
        <f>SUM('Quarter (GWh)'!S67:S70)</f>
        <v>0</v>
      </c>
      <c r="T21" s="116">
        <v>0</v>
      </c>
      <c r="U21" s="116">
        <f>SUM('Quarter (GWh)'!U67:U70)</f>
        <v>0</v>
      </c>
      <c r="V21" s="116">
        <f>SUM('Quarter (GWh)'!V67:V70)</f>
        <v>436.45</v>
      </c>
      <c r="W21" s="116">
        <f>SUM('Quarter (GWh)'!W67:W70)</f>
        <v>601.12</v>
      </c>
      <c r="X21" s="116">
        <f>SUM('Quarter (GWh)'!X67:X70)</f>
        <v>0</v>
      </c>
      <c r="Y21" s="116">
        <f>SUM('Quarter (GWh)'!Y67:Y70)</f>
        <v>0</v>
      </c>
      <c r="Z21" s="116">
        <f>SUM('Quarter (GWh)'!Z67:Z70)</f>
        <v>141549.22</v>
      </c>
      <c r="AA21" s="116">
        <f>SUM('Quarter (GWh)'!AA67:AA70)</f>
        <v>0</v>
      </c>
      <c r="AB21" s="116">
        <f>SUM('Quarter (GWh)'!AB67:AB70)</f>
        <v>0</v>
      </c>
      <c r="AC21" s="116">
        <f>SUM('Quarter (GWh)'!AC67:AC70)</f>
        <v>5012.91</v>
      </c>
      <c r="AD21" s="116">
        <f>SUM('Quarter (GWh)'!AD67:AD70)</f>
        <v>0</v>
      </c>
      <c r="AE21" s="116">
        <f>SUM('Quarter (GWh)'!AE67:AE70)</f>
        <v>0</v>
      </c>
      <c r="AF21" s="117">
        <f>SUM('Quarter (GWh)'!AF67:AF70)</f>
        <v>152406.47</v>
      </c>
      <c r="AG21" s="116">
        <f>SUM('Quarter (GWh)'!AG67:AG70)</f>
        <v>498398.08</v>
      </c>
    </row>
    <row r="22" spans="1:33" ht="20.25" customHeight="1" x14ac:dyDescent="0.35">
      <c r="A22" s="144">
        <v>2016</v>
      </c>
      <c r="B22" s="116">
        <f>SUM('Quarter (GWh)'!B71:B74)</f>
        <v>15414.050000000001</v>
      </c>
      <c r="C22" s="116">
        <f>SUM('Quarter (GWh)'!C71:C74)</f>
        <v>47443.97</v>
      </c>
      <c r="D22" s="116">
        <f>SUM('Quarter (GWh)'!D71:D74)</f>
        <v>182800.57</v>
      </c>
      <c r="E22" s="116">
        <f>SUM('Quarter (GWh)'!E71:E74)</f>
        <v>95779.590000000011</v>
      </c>
      <c r="F22" s="116">
        <f>SUM('Quarter (GWh)'!F71:F74)</f>
        <v>55628.88</v>
      </c>
      <c r="G22" s="116">
        <f>SUM('Quarter (GWh)'!G71:G74)</f>
        <v>11743.96</v>
      </c>
      <c r="H22" s="116">
        <f>SUM('Quarter (GWh)'!H71:H74)</f>
        <v>1051.77</v>
      </c>
      <c r="I22" s="116">
        <f>SUM('Quarter (GWh)'!I71:I74)</f>
        <v>347004.80000000005</v>
      </c>
      <c r="J22" s="117">
        <f>SUM('Quarter (GWh)'!J71:J74)</f>
        <v>409862.82</v>
      </c>
      <c r="K22" s="116">
        <f>SUM('Quarter (GWh)'!K71:K74)</f>
        <v>2820.69</v>
      </c>
      <c r="L22" s="116">
        <v>0</v>
      </c>
      <c r="M22" s="116">
        <f>SUM('Quarter (GWh)'!M71:M74)</f>
        <v>0</v>
      </c>
      <c r="N22" s="116">
        <f>SUM('Quarter (GWh)'!N71:N74)</f>
        <v>872.17</v>
      </c>
      <c r="O22" s="116">
        <v>0</v>
      </c>
      <c r="P22" s="116">
        <v>0</v>
      </c>
      <c r="Q22" s="116">
        <f>SUM('Quarter (GWh)'!Q71:Q74)</f>
        <v>0</v>
      </c>
      <c r="R22" s="116">
        <f>SUM('Quarter (GWh)'!R71:R74)</f>
        <v>70.78</v>
      </c>
      <c r="S22" s="116">
        <f>SUM('Quarter (GWh)'!S71:S74)</f>
        <v>0</v>
      </c>
      <c r="T22" s="116">
        <v>0</v>
      </c>
      <c r="U22" s="116">
        <f>SUM('Quarter (GWh)'!U71:U74)</f>
        <v>0</v>
      </c>
      <c r="V22" s="116">
        <f>SUM('Quarter (GWh)'!V71:V74)</f>
        <v>1048.9100000000001</v>
      </c>
      <c r="W22" s="116">
        <f>SUM('Quarter (GWh)'!W71:W74)</f>
        <v>2810.41</v>
      </c>
      <c r="X22" s="116">
        <f>SUM('Quarter (GWh)'!X71:X74)</f>
        <v>0</v>
      </c>
      <c r="Y22" s="116">
        <f>SUM('Quarter (GWh)'!Y71:Y74)</f>
        <v>0</v>
      </c>
      <c r="Z22" s="116">
        <f>SUM('Quarter (GWh)'!Z71:Z74)</f>
        <v>97603.239999999991</v>
      </c>
      <c r="AA22" s="116">
        <f>SUM('Quarter (GWh)'!AA71:AA74)</f>
        <v>0</v>
      </c>
      <c r="AB22" s="116">
        <f>SUM('Quarter (GWh)'!AB71:AB74)</f>
        <v>0</v>
      </c>
      <c r="AC22" s="116">
        <f>SUM('Quarter (GWh)'!AC71:AC74)</f>
        <v>1421.71</v>
      </c>
      <c r="AD22" s="116">
        <f>SUM('Quarter (GWh)'!AD71:AD74)</f>
        <v>0</v>
      </c>
      <c r="AE22" s="116">
        <f>SUM('Quarter (GWh)'!AE71:AE74)</f>
        <v>0</v>
      </c>
      <c r="AF22" s="117">
        <f>SUM('Quarter (GWh)'!AF71:AF74)</f>
        <v>106647.91999999998</v>
      </c>
      <c r="AG22" s="116">
        <f>SUM('Quarter (GWh)'!AG71:AG74)</f>
        <v>516510.78</v>
      </c>
    </row>
    <row r="23" spans="1:33" ht="20.25" customHeight="1" x14ac:dyDescent="0.35">
      <c r="A23" s="144">
        <v>2017</v>
      </c>
      <c r="B23" s="116">
        <f>SUM('Quarter (GWh)'!B75:B78)</f>
        <v>29428.260000000002</v>
      </c>
      <c r="C23" s="116">
        <f>SUM('Quarter (GWh)'!C75:C78)</f>
        <v>20765.77</v>
      </c>
      <c r="D23" s="116">
        <f>SUM('Quarter (GWh)'!D75:D78)</f>
        <v>208720.15999999997</v>
      </c>
      <c r="E23" s="116">
        <f>SUM('Quarter (GWh)'!E75:E78)</f>
        <v>84864.41</v>
      </c>
      <c r="F23" s="116">
        <f>SUM('Quarter (GWh)'!F75:F78)</f>
        <v>78556.659999999989</v>
      </c>
      <c r="G23" s="116">
        <f>SUM('Quarter (GWh)'!G75:G78)</f>
        <v>20919.310000000001</v>
      </c>
      <c r="H23" s="116">
        <f>SUM('Quarter (GWh)'!H75:H78)</f>
        <v>356.81</v>
      </c>
      <c r="I23" s="116">
        <f>SUM('Quarter (GWh)'!I75:I78)</f>
        <v>393417.33999999997</v>
      </c>
      <c r="J23" s="117">
        <f>SUM('Quarter (GWh)'!J75:J78)</f>
        <v>443611.37000000005</v>
      </c>
      <c r="K23" s="116">
        <f>SUM('Quarter (GWh)'!K75:K78)</f>
        <v>2105.19</v>
      </c>
      <c r="L23" s="116">
        <v>0</v>
      </c>
      <c r="M23" s="116">
        <f>SUM('Quarter (GWh)'!M75:M78)</f>
        <v>0</v>
      </c>
      <c r="N23" s="116">
        <f>SUM('Quarter (GWh)'!N75:N78)</f>
        <v>0</v>
      </c>
      <c r="O23" s="116">
        <v>0</v>
      </c>
      <c r="P23" s="116">
        <v>0</v>
      </c>
      <c r="Q23" s="116">
        <f>SUM('Quarter (GWh)'!Q75:Q78)</f>
        <v>408.41</v>
      </c>
      <c r="R23" s="116">
        <f>SUM('Quarter (GWh)'!R75:R78)</f>
        <v>0</v>
      </c>
      <c r="S23" s="116">
        <f>SUM('Quarter (GWh)'!S75:S78)</f>
        <v>0</v>
      </c>
      <c r="T23" s="116">
        <v>0</v>
      </c>
      <c r="U23" s="116">
        <f>SUM('Quarter (GWh)'!U75:U78)</f>
        <v>0</v>
      </c>
      <c r="V23" s="116">
        <f>SUM('Quarter (GWh)'!V75:V78)</f>
        <v>970.77</v>
      </c>
      <c r="W23" s="116">
        <f>SUM('Quarter (GWh)'!W75:W78)</f>
        <v>0</v>
      </c>
      <c r="X23" s="116">
        <f>SUM('Quarter (GWh)'!X75:X78)</f>
        <v>0</v>
      </c>
      <c r="Y23" s="116">
        <f>SUM('Quarter (GWh)'!Y75:Y78)</f>
        <v>882.28</v>
      </c>
      <c r="Z23" s="116">
        <f>SUM('Quarter (GWh)'!Z75:Z78)</f>
        <v>61582.25</v>
      </c>
      <c r="AA23" s="116">
        <f>SUM('Quarter (GWh)'!AA75:AA78)</f>
        <v>1064.29</v>
      </c>
      <c r="AB23" s="116">
        <f>SUM('Quarter (GWh)'!AB75:AB78)</f>
        <v>0</v>
      </c>
      <c r="AC23" s="116">
        <f>SUM('Quarter (GWh)'!AC75:AC78)</f>
        <v>2659.71</v>
      </c>
      <c r="AD23" s="116">
        <f>SUM('Quarter (GWh)'!AD75:AD78)</f>
        <v>1003.98</v>
      </c>
      <c r="AE23" s="116">
        <f>SUM('Quarter (GWh)'!AE75:AE78)</f>
        <v>0</v>
      </c>
      <c r="AF23" s="117">
        <f>SUM('Quarter (GWh)'!AF75:AF78)</f>
        <v>70676.89</v>
      </c>
      <c r="AG23" s="116">
        <f>SUM('Quarter (GWh)'!AG75:AG78)</f>
        <v>514288.25</v>
      </c>
    </row>
    <row r="24" spans="1:33" ht="20.25" customHeight="1" x14ac:dyDescent="0.35">
      <c r="A24" s="144">
        <v>2018</v>
      </c>
      <c r="B24" s="116">
        <f>SUM('Quarter (GWh)'!B79:B82)</f>
        <v>35527.39</v>
      </c>
      <c r="C24" s="116">
        <f>SUM('Quarter (GWh)'!C79:C82)</f>
        <v>30095.79</v>
      </c>
      <c r="D24" s="116">
        <f>SUM('Quarter (GWh)'!D79:D82)</f>
        <v>217228.71000000002</v>
      </c>
      <c r="E24" s="116">
        <f>SUM('Quarter (GWh)'!E79:E82)</f>
        <v>74447.56</v>
      </c>
      <c r="F24" s="116">
        <f>SUM('Quarter (GWh)'!F79:F82)</f>
        <v>60017.47</v>
      </c>
      <c r="G24" s="116">
        <f>SUM('Quarter (GWh)'!G79:G82)</f>
        <v>21507.82</v>
      </c>
      <c r="H24" s="116">
        <f>SUM('Quarter (GWh)'!H79:H82)</f>
        <v>145.17000000000002</v>
      </c>
      <c r="I24" s="116">
        <f>SUM('Quarter (GWh)'!I79:I82)</f>
        <v>373346.73</v>
      </c>
      <c r="J24" s="117">
        <f>SUM('Quarter (GWh)'!J79:J82)</f>
        <v>438969.91000000003</v>
      </c>
      <c r="K24" s="116">
        <f>SUM('Quarter (GWh)'!K79:K82)</f>
        <v>2410.2600000000002</v>
      </c>
      <c r="L24" s="116">
        <v>0</v>
      </c>
      <c r="M24" s="116">
        <f>SUM('Quarter (GWh)'!M79:M82)</f>
        <v>0</v>
      </c>
      <c r="N24" s="116">
        <f>SUM('Quarter (GWh)'!N79:N82)</f>
        <v>0</v>
      </c>
      <c r="O24" s="116">
        <v>0</v>
      </c>
      <c r="P24" s="116">
        <v>0</v>
      </c>
      <c r="Q24" s="116">
        <f>SUM('Quarter (GWh)'!Q79:Q82)</f>
        <v>0</v>
      </c>
      <c r="R24" s="116">
        <f>SUM('Quarter (GWh)'!R79:R82)</f>
        <v>1507.52</v>
      </c>
      <c r="S24" s="116">
        <f>SUM('Quarter (GWh)'!S79:S82)</f>
        <v>850.03</v>
      </c>
      <c r="T24" s="116">
        <v>0</v>
      </c>
      <c r="U24" s="116">
        <f>SUM('Quarter (GWh)'!U79:U82)</f>
        <v>0</v>
      </c>
      <c r="V24" s="116">
        <f>SUM('Quarter (GWh)'!V79:V82)</f>
        <v>839.8</v>
      </c>
      <c r="W24" s="116">
        <f>SUM('Quarter (GWh)'!W79:W82)</f>
        <v>3221.21</v>
      </c>
      <c r="X24" s="116">
        <f>SUM('Quarter (GWh)'!X79:X82)</f>
        <v>0</v>
      </c>
      <c r="Y24" s="116">
        <f>SUM('Quarter (GWh)'!Y79:Y82)</f>
        <v>864.97</v>
      </c>
      <c r="Z24" s="116">
        <f>SUM('Quarter (GWh)'!Z79:Z82)</f>
        <v>30515.769999999997</v>
      </c>
      <c r="AA24" s="116">
        <f>SUM('Quarter (GWh)'!AA79:AA82)</f>
        <v>16264.17</v>
      </c>
      <c r="AB24" s="116">
        <f>SUM('Quarter (GWh)'!AB79:AB82)</f>
        <v>0</v>
      </c>
      <c r="AC24" s="116">
        <f>SUM('Quarter (GWh)'!AC79:AC82)</f>
        <v>6445.6</v>
      </c>
      <c r="AD24" s="116">
        <f>SUM('Quarter (GWh)'!AD79:AD82)</f>
        <v>11870.36</v>
      </c>
      <c r="AE24" s="116">
        <f>SUM('Quarter (GWh)'!AE79:AE82)</f>
        <v>0</v>
      </c>
      <c r="AF24" s="117">
        <f>SUM('Quarter (GWh)'!AF79:AF82)</f>
        <v>74789.7</v>
      </c>
      <c r="AG24" s="116">
        <f>SUM('Quarter (GWh)'!AG79:AG82)</f>
        <v>513759.60000000009</v>
      </c>
    </row>
    <row r="25" spans="1:33" ht="20.25" customHeight="1" x14ac:dyDescent="0.35">
      <c r="A25" s="144">
        <v>2019</v>
      </c>
      <c r="B25" s="116">
        <f>SUM('Quarter (GWh)'!B83:B86)</f>
        <v>4056.12</v>
      </c>
      <c r="C25" s="116">
        <f>SUM('Quarter (GWh)'!C83:C86)</f>
        <v>17570.150000000001</v>
      </c>
      <c r="D25" s="116">
        <f>SUM('Quarter (GWh)'!D83:D86)</f>
        <v>185828.93</v>
      </c>
      <c r="E25" s="116">
        <f>SUM('Quarter (GWh)'!E83:E86)</f>
        <v>61598.53</v>
      </c>
      <c r="F25" s="116">
        <f>SUM('Quarter (GWh)'!F83:F86)</f>
        <v>30365.600000000002</v>
      </c>
      <c r="G25" s="116">
        <f>SUM('Quarter (GWh)'!G83:G86)</f>
        <v>18046.73</v>
      </c>
      <c r="H25" s="116">
        <f>SUM('Quarter (GWh)'!H83:H86)</f>
        <v>87.95</v>
      </c>
      <c r="I25" s="116">
        <f>SUM('Quarter (GWh)'!I83:I86)</f>
        <v>295927.75</v>
      </c>
      <c r="J25" s="117">
        <f>SUM('Quarter (GWh)'!J83:J86)</f>
        <v>317554.02</v>
      </c>
      <c r="K25" s="116">
        <f>SUM('Quarter (GWh)'!K83:K86)</f>
        <v>9907.98</v>
      </c>
      <c r="L25" s="116">
        <f>SUM('Quarter (GWh)'!L83:L86)</f>
        <v>979.28</v>
      </c>
      <c r="M25" s="116">
        <f>SUM('Quarter (GWh)'!M83:M86)</f>
        <v>0</v>
      </c>
      <c r="N25" s="116">
        <f>SUM('Quarter (GWh)'!N83:N86)</f>
        <v>0</v>
      </c>
      <c r="O25" s="116">
        <f>SUM('Quarter (GWh)'!O83:O86)</f>
        <v>909</v>
      </c>
      <c r="P25" s="116">
        <f>SUM('Quarter (GWh)'!P83:P86)</f>
        <v>0</v>
      </c>
      <c r="Q25" s="116">
        <f>SUM('Quarter (GWh)'!Q83:Q86)</f>
        <v>0</v>
      </c>
      <c r="R25" s="116">
        <f>SUM('Quarter (GWh)'!R83:R86)</f>
        <v>0</v>
      </c>
      <c r="S25" s="116">
        <f>SUM('Quarter (GWh)'!S83:S86)</f>
        <v>2567.7000000000003</v>
      </c>
      <c r="T25" s="116">
        <f>SUM('Quarter (GWh)'!T83:T86)</f>
        <v>0</v>
      </c>
      <c r="U25" s="116">
        <f>SUM('Quarter (GWh)'!U83:U86)</f>
        <v>0</v>
      </c>
      <c r="V25" s="116">
        <f>SUM('Quarter (GWh)'!V83:V86)</f>
        <v>3518.39</v>
      </c>
      <c r="W25" s="116">
        <f>SUM('Quarter (GWh)'!W83:W86)</f>
        <v>3570.3199999999997</v>
      </c>
      <c r="X25" s="116">
        <f>SUM('Quarter (GWh)'!X83:X86)</f>
        <v>0</v>
      </c>
      <c r="Y25" s="116">
        <f>SUM('Quarter (GWh)'!Y83:Y86)</f>
        <v>2892.0099999999998</v>
      </c>
      <c r="Z25" s="116">
        <f>SUM('Quarter (GWh)'!Z83:Z86)</f>
        <v>92201.670000000013</v>
      </c>
      <c r="AA25" s="116">
        <f>SUM('Quarter (GWh)'!AA83:AA86)</f>
        <v>30101.260000000002</v>
      </c>
      <c r="AB25" s="116">
        <f>SUM('Quarter (GWh)'!AB83:AB86)</f>
        <v>0</v>
      </c>
      <c r="AC25" s="116">
        <f>SUM('Quarter (GWh)'!AC83:AC86)</f>
        <v>9858.14</v>
      </c>
      <c r="AD25" s="116">
        <f>SUM('Quarter (GWh)'!AD83:AD86)</f>
        <v>29562.58</v>
      </c>
      <c r="AE25" s="116">
        <f>SUM('Quarter (GWh)'!AE83:AE86)</f>
        <v>0</v>
      </c>
      <c r="AF25" s="117">
        <f>SUM('Quarter (GWh)'!AF83:AF86)</f>
        <v>186068.34000000003</v>
      </c>
      <c r="AG25" s="116">
        <f>SUM('Quarter (GWh)'!AG83:AG86)</f>
        <v>503622.33</v>
      </c>
    </row>
    <row r="26" spans="1:33" ht="20.25" customHeight="1" x14ac:dyDescent="0.35">
      <c r="A26" s="144">
        <v>2020</v>
      </c>
      <c r="B26" s="116">
        <f>SUM('Quarter (GWh)'!B87:B90)</f>
        <v>3553.5299999999997</v>
      </c>
      <c r="C26" s="116">
        <f>SUM('Quarter (GWh)'!C87:C90)</f>
        <v>11072.51</v>
      </c>
      <c r="D26" s="116">
        <f>SUM('Quarter (GWh)'!D87:D90)</f>
        <v>165732.57</v>
      </c>
      <c r="E26" s="116">
        <f>SUM('Quarter (GWh)'!E87:E90)</f>
        <v>56362.54</v>
      </c>
      <c r="F26" s="116">
        <f>SUM('Quarter (GWh)'!F87:F90)</f>
        <v>21338.54</v>
      </c>
      <c r="G26" s="116">
        <f>SUM('Quarter (GWh)'!G87:G90)</f>
        <v>19927.350000000002</v>
      </c>
      <c r="H26" s="116">
        <f>SUM('Quarter (GWh)'!H87:H90)</f>
        <v>134.37</v>
      </c>
      <c r="I26" s="116">
        <f>SUM('Quarter (GWh)'!I87:I90)</f>
        <v>263495.39</v>
      </c>
      <c r="J26" s="117">
        <f>SUM('Quarter (GWh)'!J87:J90)</f>
        <v>278121.43</v>
      </c>
      <c r="K26" s="116">
        <f>SUM('Quarter (GWh)'!K87:K90)</f>
        <v>487.53</v>
      </c>
      <c r="L26" s="116">
        <f>SUM('Quarter (GWh)'!L87:L90)</f>
        <v>0</v>
      </c>
      <c r="M26" s="116">
        <f>SUM('Quarter (GWh)'!M87:M90)</f>
        <v>0</v>
      </c>
      <c r="N26" s="116">
        <f>SUM('Quarter (GWh)'!N87:N90)</f>
        <v>2939.01</v>
      </c>
      <c r="O26" s="116">
        <f>SUM('Quarter (GWh)'!O87:O90)</f>
        <v>0</v>
      </c>
      <c r="P26" s="116">
        <f>SUM('Quarter (GWh)'!P87:P90)</f>
        <v>0</v>
      </c>
      <c r="Q26" s="116">
        <f>SUM('Quarter (GWh)'!Q87:Q90)</f>
        <v>0</v>
      </c>
      <c r="R26" s="116">
        <f>SUM('Quarter (GWh)'!R87:R90)</f>
        <v>2040.44</v>
      </c>
      <c r="S26" s="116">
        <f>SUM('Quarter (GWh)'!S87:S90)</f>
        <v>0</v>
      </c>
      <c r="T26" s="116">
        <f>SUM('Quarter (GWh)'!T87:T90)</f>
        <v>1079.17</v>
      </c>
      <c r="U26" s="116">
        <f>SUM('Quarter (GWh)'!U87:U90)</f>
        <v>0</v>
      </c>
      <c r="V26" s="116">
        <f>SUM('Quarter (GWh)'!V87:V90)</f>
        <v>3687.66</v>
      </c>
      <c r="W26" s="116">
        <f>SUM('Quarter (GWh)'!W87:W90)</f>
        <v>1713.16</v>
      </c>
      <c r="X26" s="116">
        <f>SUM('Quarter (GWh)'!X87:X90)</f>
        <v>0</v>
      </c>
      <c r="Y26" s="116">
        <f>SUM('Quarter (GWh)'!Y87:Y90)</f>
        <v>0</v>
      </c>
      <c r="Z26" s="116">
        <f>SUM('Quarter (GWh)'!Z87:Z90)</f>
        <v>96903.87</v>
      </c>
      <c r="AA26" s="116">
        <f>SUM('Quarter (GWh)'!AA87:AA90)</f>
        <v>26586.620000000003</v>
      </c>
      <c r="AB26" s="116">
        <f>SUM('Quarter (GWh)'!AB87:AB90)</f>
        <v>0</v>
      </c>
      <c r="AC26" s="116">
        <f>SUM('Quarter (GWh)'!AC87:AC90)</f>
        <v>11189.91</v>
      </c>
      <c r="AD26" s="116">
        <f>SUM('Quarter (GWh)'!AD87:AD90)</f>
        <v>53439.06</v>
      </c>
      <c r="AE26" s="116">
        <f>SUM('Quarter (GWh)'!AE87:AE90)</f>
        <v>0</v>
      </c>
      <c r="AF26" s="117">
        <f>SUM('Quarter (GWh)'!AF87:AF90)</f>
        <v>200066.47000000003</v>
      </c>
      <c r="AG26" s="116">
        <f>SUM('Quarter (GWh)'!AG87:AG90)</f>
        <v>478187.89</v>
      </c>
    </row>
    <row r="27" spans="1:33" ht="20.25" customHeight="1" x14ac:dyDescent="0.35">
      <c r="A27" s="144">
        <v>2021</v>
      </c>
      <c r="B27" s="116">
        <f>SUM('Quarter (GWh)'!B91:B94)</f>
        <v>20064.68</v>
      </c>
      <c r="C27" s="116">
        <f>SUM('Quarter (GWh)'!C91:C94)</f>
        <v>25923.62</v>
      </c>
      <c r="D27" s="116">
        <f>SUM('Quarter (GWh)'!D91:D94)</f>
        <v>237232.14</v>
      </c>
      <c r="E27" s="116">
        <f>SUM('Quarter (GWh)'!E91:E94)</f>
        <v>53990.06</v>
      </c>
      <c r="F27" s="116">
        <f>SUM('Quarter (GWh)'!F91:F94)</f>
        <v>44113.08</v>
      </c>
      <c r="G27" s="116">
        <f>SUM('Quarter (GWh)'!G91:G94)</f>
        <v>19544.45</v>
      </c>
      <c r="H27" s="116">
        <f>SUM('Quarter (GWh)'!H91:H94)</f>
        <v>112.36</v>
      </c>
      <c r="I27" s="116">
        <f>SUM('Quarter (GWh)'!I91:I94)</f>
        <v>354992.05</v>
      </c>
      <c r="J27" s="117">
        <f>SUM('Quarter (GWh)'!J91:J94)</f>
        <v>400980.35000000003</v>
      </c>
      <c r="K27" s="116">
        <f>SUM('Quarter (GWh)'!K91:K94)</f>
        <v>8194.9500000000007</v>
      </c>
      <c r="L27" s="116">
        <f>SUM('Quarter (GWh)'!L91:L94)</f>
        <v>0</v>
      </c>
      <c r="M27" s="116">
        <f>SUM('Quarter (GWh)'!M91:M94)</f>
        <v>0</v>
      </c>
      <c r="N27" s="116">
        <f>SUM('Quarter (GWh)'!N91:N94)</f>
        <v>0</v>
      </c>
      <c r="O27" s="116">
        <f>SUM('Quarter (GWh)'!O91:O94)</f>
        <v>0</v>
      </c>
      <c r="P27" s="116">
        <f>SUM('Quarter (GWh)'!P91:P94)</f>
        <v>0</v>
      </c>
      <c r="Q27" s="116">
        <f>SUM('Quarter (GWh)'!Q91:Q94)</f>
        <v>0</v>
      </c>
      <c r="R27" s="116">
        <f>SUM('Quarter (GWh)'!R91:R94)</f>
        <v>0</v>
      </c>
      <c r="S27" s="116">
        <f>SUM('Quarter (GWh)'!S91:S94)</f>
        <v>0</v>
      </c>
      <c r="T27" s="116">
        <f>SUM('Quarter (GWh)'!T91:T94)</f>
        <v>1071.42</v>
      </c>
      <c r="U27" s="116">
        <f>SUM('Quarter (GWh)'!U91:U94)</f>
        <v>0</v>
      </c>
      <c r="V27" s="116">
        <f>SUM('Quarter (GWh)'!V91:V94)</f>
        <v>882.97</v>
      </c>
      <c r="W27" s="116">
        <f>SUM('Quarter (GWh)'!W91:W94)</f>
        <v>0</v>
      </c>
      <c r="X27" s="116">
        <f>SUM('Quarter (GWh)'!X91:X94)</f>
        <v>0</v>
      </c>
      <c r="Y27" s="116">
        <f>SUM('Quarter (GWh)'!Y91:Y94)</f>
        <v>9040.48</v>
      </c>
      <c r="Z27" s="116">
        <f>SUM('Quarter (GWh)'!Z91:Z94)</f>
        <v>61959.7</v>
      </c>
      <c r="AA27" s="116">
        <f>SUM('Quarter (GWh)'!AA91:AA94)</f>
        <v>34738.01</v>
      </c>
      <c r="AB27" s="116">
        <f>SUM('Quarter (GWh)'!AB91:AB94)</f>
        <v>0</v>
      </c>
      <c r="AC27" s="116">
        <f>SUM('Quarter (GWh)'!AC91:AC94)</f>
        <v>1670.28</v>
      </c>
      <c r="AD27" s="116">
        <f>SUM('Quarter (GWh)'!AD91:AD94)</f>
        <v>42306.05</v>
      </c>
      <c r="AE27" s="116">
        <f>SUM('Quarter (GWh)'!AE91:AE94)</f>
        <v>0</v>
      </c>
      <c r="AF27" s="117">
        <f>SUM('Quarter (GWh)'!AF91:AF94)</f>
        <v>159863.82999999999</v>
      </c>
      <c r="AG27" s="116">
        <f>SUM('Quarter (GWh)'!AG91:AG94)</f>
        <v>560844.18000000005</v>
      </c>
    </row>
    <row r="28" spans="1:33" ht="20.25" customHeight="1" x14ac:dyDescent="0.35">
      <c r="A28" s="144">
        <v>2022</v>
      </c>
      <c r="B28" s="116">
        <f>SUM('Quarter (GWh)'!B95:B98)</f>
        <v>581.33000000000004</v>
      </c>
      <c r="C28" s="116">
        <f>SUM('Quarter (GWh)'!C95:C98)</f>
        <v>1179.25</v>
      </c>
      <c r="D28" s="116">
        <f>SUM('Quarter (GWh)'!D95:D98)</f>
        <v>215708.36</v>
      </c>
      <c r="E28" s="116">
        <f>SUM('Quarter (GWh)'!E95:E98)</f>
        <v>63225.83</v>
      </c>
      <c r="F28" s="116">
        <f>SUM('Quarter (GWh)'!F95:F98)</f>
        <v>40207.949999999997</v>
      </c>
      <c r="G28" s="116">
        <f>SUM('Quarter (GWh)'!G95:G98)</f>
        <v>19526.05</v>
      </c>
      <c r="H28" s="116">
        <f>SUM('Quarter (GWh)'!H95:H98)</f>
        <v>29.71</v>
      </c>
      <c r="I28" s="116">
        <f>SUM('Quarter (GWh)'!I95:I98)</f>
        <v>338697.86</v>
      </c>
      <c r="J28" s="117">
        <f>SUM('Quarter (GWh)'!J95:J98)</f>
        <v>340458.44</v>
      </c>
      <c r="K28" s="116">
        <f>SUM('Quarter (GWh)'!K95:K98)</f>
        <v>6249.3</v>
      </c>
      <c r="L28" s="116">
        <f>SUM('Quarter (GWh)'!L95:L98)</f>
        <v>6800.82</v>
      </c>
      <c r="M28" s="116">
        <f>SUM('Quarter (GWh)'!M95:M98)</f>
        <v>0</v>
      </c>
      <c r="N28" s="116">
        <f>SUM('Quarter (GWh)'!N95:N98)</f>
        <v>0</v>
      </c>
      <c r="O28" s="116">
        <f>SUM('Quarter (GWh)'!O95:O98)</f>
        <v>0</v>
      </c>
      <c r="P28" s="116">
        <f>SUM('Quarter (GWh)'!P95:P98)</f>
        <v>775.47</v>
      </c>
      <c r="Q28" s="116">
        <f>SUM('Quarter (GWh)'!Q95:Q98)</f>
        <v>0</v>
      </c>
      <c r="R28" s="116">
        <f>SUM('Quarter (GWh)'!R95:R98)</f>
        <v>1140.4000000000001</v>
      </c>
      <c r="S28" s="116">
        <f>SUM('Quarter (GWh)'!S95:S98)</f>
        <v>0</v>
      </c>
      <c r="T28" s="116">
        <f>SUM('Quarter (GWh)'!T95:T98)</f>
        <v>0</v>
      </c>
      <c r="U28" s="116">
        <f>SUM('Quarter (GWh)'!U95:U98)</f>
        <v>0</v>
      </c>
      <c r="V28" s="116">
        <f>SUM('Quarter (GWh)'!V95:V98)</f>
        <v>5520.5000000000009</v>
      </c>
      <c r="W28" s="116">
        <f>SUM('Quarter (GWh)'!W95:W98)</f>
        <v>2689.23</v>
      </c>
      <c r="X28" s="116">
        <f>SUM('Quarter (GWh)'!X95:X98)</f>
        <v>270.83</v>
      </c>
      <c r="Y28" s="116">
        <f>SUM('Quarter (GWh)'!Y95:Y98)</f>
        <v>23930.75</v>
      </c>
      <c r="Z28" s="116">
        <f>SUM('Quarter (GWh)'!Z95:Z98)</f>
        <v>84020.67</v>
      </c>
      <c r="AA28" s="116">
        <f>SUM('Quarter (GWh)'!AA95:AA98)</f>
        <v>5289.34</v>
      </c>
      <c r="AB28" s="116">
        <f>SUM('Quarter (GWh)'!AB95:AB98)</f>
        <v>887</v>
      </c>
      <c r="AC28" s="116">
        <f>SUM('Quarter (GWh)'!AC95:AC98)</f>
        <v>1963.44</v>
      </c>
      <c r="AD28" s="116">
        <f>SUM('Quarter (GWh)'!AD95:AD98)</f>
        <v>138295.01</v>
      </c>
      <c r="AE28" s="116">
        <f>SUM('Quarter (GWh)'!AE95:AE98)</f>
        <v>0</v>
      </c>
      <c r="AF28" s="117">
        <f>SUM('Quarter (GWh)'!AF95:AF98)</f>
        <v>277832.73</v>
      </c>
      <c r="AG28" s="116">
        <f>SUM('Quarter (GWh)'!AG95:AG98)</f>
        <v>618291.13</v>
      </c>
    </row>
    <row r="29" spans="1:33" ht="20.25" customHeight="1" x14ac:dyDescent="0.35">
      <c r="A29" s="144" t="s">
        <v>627</v>
      </c>
      <c r="B29" s="116">
        <f>SUM('Quarter (GWh)'!B99:B102)</f>
        <v>21</v>
      </c>
      <c r="C29" s="116">
        <f>SUM('Quarter (GWh)'!C99:C102)</f>
        <v>373.37999999999994</v>
      </c>
      <c r="D29" s="116">
        <f>SUM('Quarter (GWh)'!D99:D102)</f>
        <v>170662.42</v>
      </c>
      <c r="E29" s="116">
        <f>SUM('Quarter (GWh)'!E99:E102)</f>
        <v>60793.74</v>
      </c>
      <c r="F29" s="116">
        <f>SUM('Quarter (GWh)'!F99:F102)</f>
        <v>34431.26</v>
      </c>
      <c r="G29" s="116">
        <f>SUM('Quarter (GWh)'!G99:G102)</f>
        <v>17735.129999999997</v>
      </c>
      <c r="H29" s="116">
        <f>SUM('Quarter (GWh)'!H99:H102)</f>
        <v>21.17</v>
      </c>
      <c r="I29" s="116">
        <f>SUM('Quarter (GWh)'!I99:I102)</f>
        <v>283643.7</v>
      </c>
      <c r="J29" s="117">
        <f>SUM('Quarter (GWh)'!J99:J102)</f>
        <v>284038.06</v>
      </c>
      <c r="K29" s="116">
        <f>SUM('Quarter (GWh)'!K99:K102)</f>
        <v>5326.79</v>
      </c>
      <c r="L29" s="116">
        <f>SUM('Quarter (GWh)'!L99:L102)</f>
        <v>8820.48</v>
      </c>
      <c r="M29" s="116">
        <f>SUM('Quarter (GWh)'!M99:M102)</f>
        <v>0</v>
      </c>
      <c r="N29" s="116">
        <f>SUM('Quarter (GWh)'!N99:N102)</f>
        <v>0</v>
      </c>
      <c r="O29" s="116">
        <f>SUM('Quarter (GWh)'!O99:O102)</f>
        <v>0</v>
      </c>
      <c r="P29" s="116">
        <f>SUM('Quarter (GWh)'!P99:P102)</f>
        <v>0</v>
      </c>
      <c r="Q29" s="116">
        <f>SUM('Quarter (GWh)'!Q99:Q102)</f>
        <v>0</v>
      </c>
      <c r="R29" s="116">
        <f>SUM('Quarter (GWh)'!R99:R102)</f>
        <v>2901.25</v>
      </c>
      <c r="S29" s="116">
        <f>SUM('Quarter (GWh)'!S99:S102)</f>
        <v>0</v>
      </c>
      <c r="T29" s="116">
        <f>SUM('Quarter (GWh)'!T99:T102)</f>
        <v>0</v>
      </c>
      <c r="U29" s="116">
        <f>SUM('Quarter (GWh)'!U99:U102)</f>
        <v>0</v>
      </c>
      <c r="V29" s="116">
        <f>SUM('Quarter (GWh)'!V99:V102)</f>
        <v>5079.12</v>
      </c>
      <c r="W29" s="116">
        <f>SUM('Quarter (GWh)'!W99:W102)</f>
        <v>4541.3099999999995</v>
      </c>
      <c r="X29" s="116">
        <f>SUM('Quarter (GWh)'!X99:X102)</f>
        <v>0</v>
      </c>
      <c r="Y29" s="116">
        <f>SUM('Quarter (GWh)'!Y99:Y102)</f>
        <v>19594.479999999996</v>
      </c>
      <c r="Z29" s="116">
        <f>SUM('Quarter (GWh)'!Z99:Z102)</f>
        <v>29842.219999999998</v>
      </c>
      <c r="AA29" s="116">
        <f>SUM('Quarter (GWh)'!AA99:AA102)</f>
        <v>0</v>
      </c>
      <c r="AB29" s="116">
        <f>SUM('Quarter (GWh)'!AB99:AB102)</f>
        <v>503.62</v>
      </c>
      <c r="AC29" s="116">
        <f>SUM('Quarter (GWh)'!AC99:AC102)</f>
        <v>4749.62</v>
      </c>
      <c r="AD29" s="116">
        <f>SUM('Quarter (GWh)'!AD99:AD102)</f>
        <v>128490.01000000001</v>
      </c>
      <c r="AE29" s="116">
        <f>SUM('Quarter (GWh)'!AE99:AE102)</f>
        <v>0</v>
      </c>
      <c r="AF29" s="117">
        <f>SUM('Quarter (GWh)'!AF99:AF102)</f>
        <v>209848.91</v>
      </c>
      <c r="AG29" s="116">
        <f>SUM('Quarter (GWh)'!AG99:AG102)</f>
        <v>493887</v>
      </c>
    </row>
  </sheetData>
  <pageMargins left="0.7" right="0.7" top="0.75" bottom="0.75" header="0.3" footer="0.3"/>
  <pageSetup paperSize="9" orientation="portrait" r:id="rId1"/>
  <ignoredErrors>
    <ignoredError sqref="U6:W27 Y6:Y27 AA6:AG27 K6:O27 Q6:T27 P25:P27" formulaRange="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7B8A8-BF44-44B6-AF74-5F4050D2CB24}">
  <sheetPr codeName="Sheet4"/>
  <dimension ref="A1:AG102"/>
  <sheetViews>
    <sheetView showGridLines="0" zoomScaleNormal="100" workbookViewId="0">
      <pane ySplit="6" topLeftCell="A98" activePane="bottomLeft" state="frozen"/>
      <selection activeCell="AL6" sqref="AL6"/>
      <selection pane="bottomLeft" activeCell="A98" sqref="A98"/>
    </sheetView>
  </sheetViews>
  <sheetFormatPr defaultColWidth="9" defaultRowHeight="15.5" x14ac:dyDescent="0.35"/>
  <cols>
    <col min="1" max="1" width="28.26953125" style="2" customWidth="1"/>
    <col min="2" max="2" width="15" style="2" customWidth="1"/>
    <col min="3" max="10" width="13.54296875" style="2" customWidth="1"/>
    <col min="11" max="12" width="13.54296875" customWidth="1"/>
    <col min="13" max="30" width="13.54296875" style="2" customWidth="1"/>
    <col min="31" max="32" width="13.54296875" customWidth="1"/>
    <col min="33" max="33" width="13.54296875" style="2" customWidth="1"/>
    <col min="34" max="34" width="9.453125" style="2" customWidth="1"/>
    <col min="35" max="35" width="9.54296875" style="2" customWidth="1"/>
    <col min="36" max="36" width="10.453125" style="2" customWidth="1"/>
    <col min="37" max="37" width="10.54296875" style="2" customWidth="1"/>
    <col min="38" max="257" width="9" style="2"/>
    <col min="258" max="258" width="7.26953125" style="2" customWidth="1"/>
    <col min="259" max="259" width="10.54296875" style="2" customWidth="1"/>
    <col min="260" max="260" width="9" style="2" customWidth="1"/>
    <col min="261" max="261" width="17.54296875" style="2" customWidth="1"/>
    <col min="262" max="262" width="9" style="2" customWidth="1"/>
    <col min="263" max="263" width="19.54296875" style="2" customWidth="1"/>
    <col min="264" max="264" width="9" style="2" customWidth="1"/>
    <col min="265" max="265" width="11.453125" style="2" customWidth="1"/>
    <col min="266" max="266" width="11" style="2" customWidth="1"/>
    <col min="267" max="267" width="13" style="2" customWidth="1"/>
    <col min="268" max="268" width="9.54296875" style="2" customWidth="1"/>
    <col min="269" max="269" width="10.453125" style="2" customWidth="1"/>
    <col min="270" max="270" width="12" style="2" customWidth="1"/>
    <col min="271" max="271" width="9" style="2" customWidth="1"/>
    <col min="272" max="272" width="7.54296875" style="2" customWidth="1"/>
    <col min="273" max="273" width="10" style="2" customWidth="1"/>
    <col min="274" max="274" width="9" style="2"/>
    <col min="275" max="275" width="10" style="2" customWidth="1"/>
    <col min="276" max="277" width="8" style="2" customWidth="1"/>
    <col min="278" max="284" width="10" style="2" customWidth="1"/>
    <col min="285" max="285" width="11.26953125" style="2" customWidth="1"/>
    <col min="286" max="286" width="10" style="2" customWidth="1"/>
    <col min="287" max="287" width="8.26953125" style="2" customWidth="1"/>
    <col min="288" max="289" width="10" style="2" customWidth="1"/>
    <col min="290" max="290" width="11.26953125" style="2" customWidth="1"/>
    <col min="291" max="291" width="9" style="2" customWidth="1"/>
    <col min="292" max="292" width="11.453125" style="2" customWidth="1"/>
    <col min="293" max="293" width="15.26953125" style="2" bestFit="1" customWidth="1"/>
    <col min="294" max="513" width="9" style="2"/>
    <col min="514" max="514" width="7.26953125" style="2" customWidth="1"/>
    <col min="515" max="515" width="10.54296875" style="2" customWidth="1"/>
    <col min="516" max="516" width="9" style="2" customWidth="1"/>
    <col min="517" max="517" width="17.54296875" style="2" customWidth="1"/>
    <col min="518" max="518" width="9" style="2" customWidth="1"/>
    <col min="519" max="519" width="19.54296875" style="2" customWidth="1"/>
    <col min="520" max="520" width="9" style="2" customWidth="1"/>
    <col min="521" max="521" width="11.453125" style="2" customWidth="1"/>
    <col min="522" max="522" width="11" style="2" customWidth="1"/>
    <col min="523" max="523" width="13" style="2" customWidth="1"/>
    <col min="524" max="524" width="9.54296875" style="2" customWidth="1"/>
    <col min="525" max="525" width="10.453125" style="2" customWidth="1"/>
    <col min="526" max="526" width="12" style="2" customWidth="1"/>
    <col min="527" max="527" width="9" style="2" customWidth="1"/>
    <col min="528" max="528" width="7.54296875" style="2" customWidth="1"/>
    <col min="529" max="529" width="10" style="2" customWidth="1"/>
    <col min="530" max="530" width="9" style="2"/>
    <col min="531" max="531" width="10" style="2" customWidth="1"/>
    <col min="532" max="533" width="8" style="2" customWidth="1"/>
    <col min="534" max="540" width="10" style="2" customWidth="1"/>
    <col min="541" max="541" width="11.26953125" style="2" customWidth="1"/>
    <col min="542" max="542" width="10" style="2" customWidth="1"/>
    <col min="543" max="543" width="8.26953125" style="2" customWidth="1"/>
    <col min="544" max="545" width="10" style="2" customWidth="1"/>
    <col min="546" max="546" width="11.26953125" style="2" customWidth="1"/>
    <col min="547" max="547" width="9" style="2" customWidth="1"/>
    <col min="548" max="548" width="11.453125" style="2" customWidth="1"/>
    <col min="549" max="549" width="15.26953125" style="2" bestFit="1" customWidth="1"/>
    <col min="550" max="769" width="9" style="2"/>
    <col min="770" max="770" width="7.26953125" style="2" customWidth="1"/>
    <col min="771" max="771" width="10.54296875" style="2" customWidth="1"/>
    <col min="772" max="772" width="9" style="2" customWidth="1"/>
    <col min="773" max="773" width="17.54296875" style="2" customWidth="1"/>
    <col min="774" max="774" width="9" style="2" customWidth="1"/>
    <col min="775" max="775" width="19.54296875" style="2" customWidth="1"/>
    <col min="776" max="776" width="9" style="2" customWidth="1"/>
    <col min="777" max="777" width="11.453125" style="2" customWidth="1"/>
    <col min="778" max="778" width="11" style="2" customWidth="1"/>
    <col min="779" max="779" width="13" style="2" customWidth="1"/>
    <col min="780" max="780" width="9.54296875" style="2" customWidth="1"/>
    <col min="781" max="781" width="10.453125" style="2" customWidth="1"/>
    <col min="782" max="782" width="12" style="2" customWidth="1"/>
    <col min="783" max="783" width="9" style="2" customWidth="1"/>
    <col min="784" max="784" width="7.54296875" style="2" customWidth="1"/>
    <col min="785" max="785" width="10" style="2" customWidth="1"/>
    <col min="786" max="786" width="9" style="2"/>
    <col min="787" max="787" width="10" style="2" customWidth="1"/>
    <col min="788" max="789" width="8" style="2" customWidth="1"/>
    <col min="790" max="796" width="10" style="2" customWidth="1"/>
    <col min="797" max="797" width="11.26953125" style="2" customWidth="1"/>
    <col min="798" max="798" width="10" style="2" customWidth="1"/>
    <col min="799" max="799" width="8.26953125" style="2" customWidth="1"/>
    <col min="800" max="801" width="10" style="2" customWidth="1"/>
    <col min="802" max="802" width="11.26953125" style="2" customWidth="1"/>
    <col min="803" max="803" width="9" style="2" customWidth="1"/>
    <col min="804" max="804" width="11.453125" style="2" customWidth="1"/>
    <col min="805" max="805" width="15.26953125" style="2" bestFit="1" customWidth="1"/>
    <col min="806" max="1025" width="9" style="2"/>
    <col min="1026" max="1026" width="7.26953125" style="2" customWidth="1"/>
    <col min="1027" max="1027" width="10.54296875" style="2" customWidth="1"/>
    <col min="1028" max="1028" width="9" style="2" customWidth="1"/>
    <col min="1029" max="1029" width="17.54296875" style="2" customWidth="1"/>
    <col min="1030" max="1030" width="9" style="2" customWidth="1"/>
    <col min="1031" max="1031" width="19.54296875" style="2" customWidth="1"/>
    <col min="1032" max="1032" width="9" style="2" customWidth="1"/>
    <col min="1033" max="1033" width="11.453125" style="2" customWidth="1"/>
    <col min="1034" max="1034" width="11" style="2" customWidth="1"/>
    <col min="1035" max="1035" width="13" style="2" customWidth="1"/>
    <col min="1036" max="1036" width="9.54296875" style="2" customWidth="1"/>
    <col min="1037" max="1037" width="10.453125" style="2" customWidth="1"/>
    <col min="1038" max="1038" width="12" style="2" customWidth="1"/>
    <col min="1039" max="1039" width="9" style="2" customWidth="1"/>
    <col min="1040" max="1040" width="7.54296875" style="2" customWidth="1"/>
    <col min="1041" max="1041" width="10" style="2" customWidth="1"/>
    <col min="1042" max="1042" width="9" style="2"/>
    <col min="1043" max="1043" width="10" style="2" customWidth="1"/>
    <col min="1044" max="1045" width="8" style="2" customWidth="1"/>
    <col min="1046" max="1052" width="10" style="2" customWidth="1"/>
    <col min="1053" max="1053" width="11.26953125" style="2" customWidth="1"/>
    <col min="1054" max="1054" width="10" style="2" customWidth="1"/>
    <col min="1055" max="1055" width="8.26953125" style="2" customWidth="1"/>
    <col min="1056" max="1057" width="10" style="2" customWidth="1"/>
    <col min="1058" max="1058" width="11.26953125" style="2" customWidth="1"/>
    <col min="1059" max="1059" width="9" style="2" customWidth="1"/>
    <col min="1060" max="1060" width="11.453125" style="2" customWidth="1"/>
    <col min="1061" max="1061" width="15.26953125" style="2" bestFit="1" customWidth="1"/>
    <col min="1062" max="1281" width="9" style="2"/>
    <col min="1282" max="1282" width="7.26953125" style="2" customWidth="1"/>
    <col min="1283" max="1283" width="10.54296875" style="2" customWidth="1"/>
    <col min="1284" max="1284" width="9" style="2" customWidth="1"/>
    <col min="1285" max="1285" width="17.54296875" style="2" customWidth="1"/>
    <col min="1286" max="1286" width="9" style="2" customWidth="1"/>
    <col min="1287" max="1287" width="19.54296875" style="2" customWidth="1"/>
    <col min="1288" max="1288" width="9" style="2" customWidth="1"/>
    <col min="1289" max="1289" width="11.453125" style="2" customWidth="1"/>
    <col min="1290" max="1290" width="11" style="2" customWidth="1"/>
    <col min="1291" max="1291" width="13" style="2" customWidth="1"/>
    <col min="1292" max="1292" width="9.54296875" style="2" customWidth="1"/>
    <col min="1293" max="1293" width="10.453125" style="2" customWidth="1"/>
    <col min="1294" max="1294" width="12" style="2" customWidth="1"/>
    <col min="1295" max="1295" width="9" style="2" customWidth="1"/>
    <col min="1296" max="1296" width="7.54296875" style="2" customWidth="1"/>
    <col min="1297" max="1297" width="10" style="2" customWidth="1"/>
    <col min="1298" max="1298" width="9" style="2"/>
    <col min="1299" max="1299" width="10" style="2" customWidth="1"/>
    <col min="1300" max="1301" width="8" style="2" customWidth="1"/>
    <col min="1302" max="1308" width="10" style="2" customWidth="1"/>
    <col min="1309" max="1309" width="11.26953125" style="2" customWidth="1"/>
    <col min="1310" max="1310" width="10" style="2" customWidth="1"/>
    <col min="1311" max="1311" width="8.26953125" style="2" customWidth="1"/>
    <col min="1312" max="1313" width="10" style="2" customWidth="1"/>
    <col min="1314" max="1314" width="11.26953125" style="2" customWidth="1"/>
    <col min="1315" max="1315" width="9" style="2" customWidth="1"/>
    <col min="1316" max="1316" width="11.453125" style="2" customWidth="1"/>
    <col min="1317" max="1317" width="15.26953125" style="2" bestFit="1" customWidth="1"/>
    <col min="1318" max="1537" width="9" style="2"/>
    <col min="1538" max="1538" width="7.26953125" style="2" customWidth="1"/>
    <col min="1539" max="1539" width="10.54296875" style="2" customWidth="1"/>
    <col min="1540" max="1540" width="9" style="2" customWidth="1"/>
    <col min="1541" max="1541" width="17.54296875" style="2" customWidth="1"/>
    <col min="1542" max="1542" width="9" style="2" customWidth="1"/>
    <col min="1543" max="1543" width="19.54296875" style="2" customWidth="1"/>
    <col min="1544" max="1544" width="9" style="2" customWidth="1"/>
    <col min="1545" max="1545" width="11.453125" style="2" customWidth="1"/>
    <col min="1546" max="1546" width="11" style="2" customWidth="1"/>
    <col min="1547" max="1547" width="13" style="2" customWidth="1"/>
    <col min="1548" max="1548" width="9.54296875" style="2" customWidth="1"/>
    <col min="1549" max="1549" width="10.453125" style="2" customWidth="1"/>
    <col min="1550" max="1550" width="12" style="2" customWidth="1"/>
    <col min="1551" max="1551" width="9" style="2" customWidth="1"/>
    <col min="1552" max="1552" width="7.54296875" style="2" customWidth="1"/>
    <col min="1553" max="1553" width="10" style="2" customWidth="1"/>
    <col min="1554" max="1554" width="9" style="2"/>
    <col min="1555" max="1555" width="10" style="2" customWidth="1"/>
    <col min="1556" max="1557" width="8" style="2" customWidth="1"/>
    <col min="1558" max="1564" width="10" style="2" customWidth="1"/>
    <col min="1565" max="1565" width="11.26953125" style="2" customWidth="1"/>
    <col min="1566" max="1566" width="10" style="2" customWidth="1"/>
    <col min="1567" max="1567" width="8.26953125" style="2" customWidth="1"/>
    <col min="1568" max="1569" width="10" style="2" customWidth="1"/>
    <col min="1570" max="1570" width="11.26953125" style="2" customWidth="1"/>
    <col min="1571" max="1571" width="9" style="2" customWidth="1"/>
    <col min="1572" max="1572" width="11.453125" style="2" customWidth="1"/>
    <col min="1573" max="1573" width="15.26953125" style="2" bestFit="1" customWidth="1"/>
    <col min="1574" max="1793" width="9" style="2"/>
    <col min="1794" max="1794" width="7.26953125" style="2" customWidth="1"/>
    <col min="1795" max="1795" width="10.54296875" style="2" customWidth="1"/>
    <col min="1796" max="1796" width="9" style="2" customWidth="1"/>
    <col min="1797" max="1797" width="17.54296875" style="2" customWidth="1"/>
    <col min="1798" max="1798" width="9" style="2" customWidth="1"/>
    <col min="1799" max="1799" width="19.54296875" style="2" customWidth="1"/>
    <col min="1800" max="1800" width="9" style="2" customWidth="1"/>
    <col min="1801" max="1801" width="11.453125" style="2" customWidth="1"/>
    <col min="1802" max="1802" width="11" style="2" customWidth="1"/>
    <col min="1803" max="1803" width="13" style="2" customWidth="1"/>
    <col min="1804" max="1804" width="9.54296875" style="2" customWidth="1"/>
    <col min="1805" max="1805" width="10.453125" style="2" customWidth="1"/>
    <col min="1806" max="1806" width="12" style="2" customWidth="1"/>
    <col min="1807" max="1807" width="9" style="2" customWidth="1"/>
    <col min="1808" max="1808" width="7.54296875" style="2" customWidth="1"/>
    <col min="1809" max="1809" width="10" style="2" customWidth="1"/>
    <col min="1810" max="1810" width="9" style="2"/>
    <col min="1811" max="1811" width="10" style="2" customWidth="1"/>
    <col min="1812" max="1813" width="8" style="2" customWidth="1"/>
    <col min="1814" max="1820" width="10" style="2" customWidth="1"/>
    <col min="1821" max="1821" width="11.26953125" style="2" customWidth="1"/>
    <col min="1822" max="1822" width="10" style="2" customWidth="1"/>
    <col min="1823" max="1823" width="8.26953125" style="2" customWidth="1"/>
    <col min="1824" max="1825" width="10" style="2" customWidth="1"/>
    <col min="1826" max="1826" width="11.26953125" style="2" customWidth="1"/>
    <col min="1827" max="1827" width="9" style="2" customWidth="1"/>
    <col min="1828" max="1828" width="11.453125" style="2" customWidth="1"/>
    <col min="1829" max="1829" width="15.26953125" style="2" bestFit="1" customWidth="1"/>
    <col min="1830" max="2049" width="9" style="2"/>
    <col min="2050" max="2050" width="7.26953125" style="2" customWidth="1"/>
    <col min="2051" max="2051" width="10.54296875" style="2" customWidth="1"/>
    <col min="2052" max="2052" width="9" style="2" customWidth="1"/>
    <col min="2053" max="2053" width="17.54296875" style="2" customWidth="1"/>
    <col min="2054" max="2054" width="9" style="2" customWidth="1"/>
    <col min="2055" max="2055" width="19.54296875" style="2" customWidth="1"/>
    <col min="2056" max="2056" width="9" style="2" customWidth="1"/>
    <col min="2057" max="2057" width="11.453125" style="2" customWidth="1"/>
    <col min="2058" max="2058" width="11" style="2" customWidth="1"/>
    <col min="2059" max="2059" width="13" style="2" customWidth="1"/>
    <col min="2060" max="2060" width="9.54296875" style="2" customWidth="1"/>
    <col min="2061" max="2061" width="10.453125" style="2" customWidth="1"/>
    <col min="2062" max="2062" width="12" style="2" customWidth="1"/>
    <col min="2063" max="2063" width="9" style="2" customWidth="1"/>
    <col min="2064" max="2064" width="7.54296875" style="2" customWidth="1"/>
    <col min="2065" max="2065" width="10" style="2" customWidth="1"/>
    <col min="2066" max="2066" width="9" style="2"/>
    <col min="2067" max="2067" width="10" style="2" customWidth="1"/>
    <col min="2068" max="2069" width="8" style="2" customWidth="1"/>
    <col min="2070" max="2076" width="10" style="2" customWidth="1"/>
    <col min="2077" max="2077" width="11.26953125" style="2" customWidth="1"/>
    <col min="2078" max="2078" width="10" style="2" customWidth="1"/>
    <col min="2079" max="2079" width="8.26953125" style="2" customWidth="1"/>
    <col min="2080" max="2081" width="10" style="2" customWidth="1"/>
    <col min="2082" max="2082" width="11.26953125" style="2" customWidth="1"/>
    <col min="2083" max="2083" width="9" style="2" customWidth="1"/>
    <col min="2084" max="2084" width="11.453125" style="2" customWidth="1"/>
    <col min="2085" max="2085" width="15.26953125" style="2" bestFit="1" customWidth="1"/>
    <col min="2086" max="2305" width="9" style="2"/>
    <col min="2306" max="2306" width="7.26953125" style="2" customWidth="1"/>
    <col min="2307" max="2307" width="10.54296875" style="2" customWidth="1"/>
    <col min="2308" max="2308" width="9" style="2" customWidth="1"/>
    <col min="2309" max="2309" width="17.54296875" style="2" customWidth="1"/>
    <col min="2310" max="2310" width="9" style="2" customWidth="1"/>
    <col min="2311" max="2311" width="19.54296875" style="2" customWidth="1"/>
    <col min="2312" max="2312" width="9" style="2" customWidth="1"/>
    <col min="2313" max="2313" width="11.453125" style="2" customWidth="1"/>
    <col min="2314" max="2314" width="11" style="2" customWidth="1"/>
    <col min="2315" max="2315" width="13" style="2" customWidth="1"/>
    <col min="2316" max="2316" width="9.54296875" style="2" customWidth="1"/>
    <col min="2317" max="2317" width="10.453125" style="2" customWidth="1"/>
    <col min="2318" max="2318" width="12" style="2" customWidth="1"/>
    <col min="2319" max="2319" width="9" style="2" customWidth="1"/>
    <col min="2320" max="2320" width="7.54296875" style="2" customWidth="1"/>
    <col min="2321" max="2321" width="10" style="2" customWidth="1"/>
    <col min="2322" max="2322" width="9" style="2"/>
    <col min="2323" max="2323" width="10" style="2" customWidth="1"/>
    <col min="2324" max="2325" width="8" style="2" customWidth="1"/>
    <col min="2326" max="2332" width="10" style="2" customWidth="1"/>
    <col min="2333" max="2333" width="11.26953125" style="2" customWidth="1"/>
    <col min="2334" max="2334" width="10" style="2" customWidth="1"/>
    <col min="2335" max="2335" width="8.26953125" style="2" customWidth="1"/>
    <col min="2336" max="2337" width="10" style="2" customWidth="1"/>
    <col min="2338" max="2338" width="11.26953125" style="2" customWidth="1"/>
    <col min="2339" max="2339" width="9" style="2" customWidth="1"/>
    <col min="2340" max="2340" width="11.453125" style="2" customWidth="1"/>
    <col min="2341" max="2341" width="15.26953125" style="2" bestFit="1" customWidth="1"/>
    <col min="2342" max="2561" width="9" style="2"/>
    <col min="2562" max="2562" width="7.26953125" style="2" customWidth="1"/>
    <col min="2563" max="2563" width="10.54296875" style="2" customWidth="1"/>
    <col min="2564" max="2564" width="9" style="2" customWidth="1"/>
    <col min="2565" max="2565" width="17.54296875" style="2" customWidth="1"/>
    <col min="2566" max="2566" width="9" style="2" customWidth="1"/>
    <col min="2567" max="2567" width="19.54296875" style="2" customWidth="1"/>
    <col min="2568" max="2568" width="9" style="2" customWidth="1"/>
    <col min="2569" max="2569" width="11.453125" style="2" customWidth="1"/>
    <col min="2570" max="2570" width="11" style="2" customWidth="1"/>
    <col min="2571" max="2571" width="13" style="2" customWidth="1"/>
    <col min="2572" max="2572" width="9.54296875" style="2" customWidth="1"/>
    <col min="2573" max="2573" width="10.453125" style="2" customWidth="1"/>
    <col min="2574" max="2574" width="12" style="2" customWidth="1"/>
    <col min="2575" max="2575" width="9" style="2" customWidth="1"/>
    <col min="2576" max="2576" width="7.54296875" style="2" customWidth="1"/>
    <col min="2577" max="2577" width="10" style="2" customWidth="1"/>
    <col min="2578" max="2578" width="9" style="2"/>
    <col min="2579" max="2579" width="10" style="2" customWidth="1"/>
    <col min="2580" max="2581" width="8" style="2" customWidth="1"/>
    <col min="2582" max="2588" width="10" style="2" customWidth="1"/>
    <col min="2589" max="2589" width="11.26953125" style="2" customWidth="1"/>
    <col min="2590" max="2590" width="10" style="2" customWidth="1"/>
    <col min="2591" max="2591" width="8.26953125" style="2" customWidth="1"/>
    <col min="2592" max="2593" width="10" style="2" customWidth="1"/>
    <col min="2594" max="2594" width="11.26953125" style="2" customWidth="1"/>
    <col min="2595" max="2595" width="9" style="2" customWidth="1"/>
    <col min="2596" max="2596" width="11.453125" style="2" customWidth="1"/>
    <col min="2597" max="2597" width="15.26953125" style="2" bestFit="1" customWidth="1"/>
    <col min="2598" max="2817" width="9" style="2"/>
    <col min="2818" max="2818" width="7.26953125" style="2" customWidth="1"/>
    <col min="2819" max="2819" width="10.54296875" style="2" customWidth="1"/>
    <col min="2820" max="2820" width="9" style="2" customWidth="1"/>
    <col min="2821" max="2821" width="17.54296875" style="2" customWidth="1"/>
    <col min="2822" max="2822" width="9" style="2" customWidth="1"/>
    <col min="2823" max="2823" width="19.54296875" style="2" customWidth="1"/>
    <col min="2824" max="2824" width="9" style="2" customWidth="1"/>
    <col min="2825" max="2825" width="11.453125" style="2" customWidth="1"/>
    <col min="2826" max="2826" width="11" style="2" customWidth="1"/>
    <col min="2827" max="2827" width="13" style="2" customWidth="1"/>
    <col min="2828" max="2828" width="9.54296875" style="2" customWidth="1"/>
    <col min="2829" max="2829" width="10.453125" style="2" customWidth="1"/>
    <col min="2830" max="2830" width="12" style="2" customWidth="1"/>
    <col min="2831" max="2831" width="9" style="2" customWidth="1"/>
    <col min="2832" max="2832" width="7.54296875" style="2" customWidth="1"/>
    <col min="2833" max="2833" width="10" style="2" customWidth="1"/>
    <col min="2834" max="2834" width="9" style="2"/>
    <col min="2835" max="2835" width="10" style="2" customWidth="1"/>
    <col min="2836" max="2837" width="8" style="2" customWidth="1"/>
    <col min="2838" max="2844" width="10" style="2" customWidth="1"/>
    <col min="2845" max="2845" width="11.26953125" style="2" customWidth="1"/>
    <col min="2846" max="2846" width="10" style="2" customWidth="1"/>
    <col min="2847" max="2847" width="8.26953125" style="2" customWidth="1"/>
    <col min="2848" max="2849" width="10" style="2" customWidth="1"/>
    <col min="2850" max="2850" width="11.26953125" style="2" customWidth="1"/>
    <col min="2851" max="2851" width="9" style="2" customWidth="1"/>
    <col min="2852" max="2852" width="11.453125" style="2" customWidth="1"/>
    <col min="2853" max="2853" width="15.26953125" style="2" bestFit="1" customWidth="1"/>
    <col min="2854" max="3073" width="9" style="2"/>
    <col min="3074" max="3074" width="7.26953125" style="2" customWidth="1"/>
    <col min="3075" max="3075" width="10.54296875" style="2" customWidth="1"/>
    <col min="3076" max="3076" width="9" style="2" customWidth="1"/>
    <col min="3077" max="3077" width="17.54296875" style="2" customWidth="1"/>
    <col min="3078" max="3078" width="9" style="2" customWidth="1"/>
    <col min="3079" max="3079" width="19.54296875" style="2" customWidth="1"/>
    <col min="3080" max="3080" width="9" style="2" customWidth="1"/>
    <col min="3081" max="3081" width="11.453125" style="2" customWidth="1"/>
    <col min="3082" max="3082" width="11" style="2" customWidth="1"/>
    <col min="3083" max="3083" width="13" style="2" customWidth="1"/>
    <col min="3084" max="3084" width="9.54296875" style="2" customWidth="1"/>
    <col min="3085" max="3085" width="10.453125" style="2" customWidth="1"/>
    <col min="3086" max="3086" width="12" style="2" customWidth="1"/>
    <col min="3087" max="3087" width="9" style="2" customWidth="1"/>
    <col min="3088" max="3088" width="7.54296875" style="2" customWidth="1"/>
    <col min="3089" max="3089" width="10" style="2" customWidth="1"/>
    <col min="3090" max="3090" width="9" style="2"/>
    <col min="3091" max="3091" width="10" style="2" customWidth="1"/>
    <col min="3092" max="3093" width="8" style="2" customWidth="1"/>
    <col min="3094" max="3100" width="10" style="2" customWidth="1"/>
    <col min="3101" max="3101" width="11.26953125" style="2" customWidth="1"/>
    <col min="3102" max="3102" width="10" style="2" customWidth="1"/>
    <col min="3103" max="3103" width="8.26953125" style="2" customWidth="1"/>
    <col min="3104" max="3105" width="10" style="2" customWidth="1"/>
    <col min="3106" max="3106" width="11.26953125" style="2" customWidth="1"/>
    <col min="3107" max="3107" width="9" style="2" customWidth="1"/>
    <col min="3108" max="3108" width="11.453125" style="2" customWidth="1"/>
    <col min="3109" max="3109" width="15.26953125" style="2" bestFit="1" customWidth="1"/>
    <col min="3110" max="3329" width="9" style="2"/>
    <col min="3330" max="3330" width="7.26953125" style="2" customWidth="1"/>
    <col min="3331" max="3331" width="10.54296875" style="2" customWidth="1"/>
    <col min="3332" max="3332" width="9" style="2" customWidth="1"/>
    <col min="3333" max="3333" width="17.54296875" style="2" customWidth="1"/>
    <col min="3334" max="3334" width="9" style="2" customWidth="1"/>
    <col min="3335" max="3335" width="19.54296875" style="2" customWidth="1"/>
    <col min="3336" max="3336" width="9" style="2" customWidth="1"/>
    <col min="3337" max="3337" width="11.453125" style="2" customWidth="1"/>
    <col min="3338" max="3338" width="11" style="2" customWidth="1"/>
    <col min="3339" max="3339" width="13" style="2" customWidth="1"/>
    <col min="3340" max="3340" width="9.54296875" style="2" customWidth="1"/>
    <col min="3341" max="3341" width="10.453125" style="2" customWidth="1"/>
    <col min="3342" max="3342" width="12" style="2" customWidth="1"/>
    <col min="3343" max="3343" width="9" style="2" customWidth="1"/>
    <col min="3344" max="3344" width="7.54296875" style="2" customWidth="1"/>
    <col min="3345" max="3345" width="10" style="2" customWidth="1"/>
    <col min="3346" max="3346" width="9" style="2"/>
    <col min="3347" max="3347" width="10" style="2" customWidth="1"/>
    <col min="3348" max="3349" width="8" style="2" customWidth="1"/>
    <col min="3350" max="3356" width="10" style="2" customWidth="1"/>
    <col min="3357" max="3357" width="11.26953125" style="2" customWidth="1"/>
    <col min="3358" max="3358" width="10" style="2" customWidth="1"/>
    <col min="3359" max="3359" width="8.26953125" style="2" customWidth="1"/>
    <col min="3360" max="3361" width="10" style="2" customWidth="1"/>
    <col min="3362" max="3362" width="11.26953125" style="2" customWidth="1"/>
    <col min="3363" max="3363" width="9" style="2" customWidth="1"/>
    <col min="3364" max="3364" width="11.453125" style="2" customWidth="1"/>
    <col min="3365" max="3365" width="15.26953125" style="2" bestFit="1" customWidth="1"/>
    <col min="3366" max="3585" width="9" style="2"/>
    <col min="3586" max="3586" width="7.26953125" style="2" customWidth="1"/>
    <col min="3587" max="3587" width="10.54296875" style="2" customWidth="1"/>
    <col min="3588" max="3588" width="9" style="2" customWidth="1"/>
    <col min="3589" max="3589" width="17.54296875" style="2" customWidth="1"/>
    <col min="3590" max="3590" width="9" style="2" customWidth="1"/>
    <col min="3591" max="3591" width="19.54296875" style="2" customWidth="1"/>
    <col min="3592" max="3592" width="9" style="2" customWidth="1"/>
    <col min="3593" max="3593" width="11.453125" style="2" customWidth="1"/>
    <col min="3594" max="3594" width="11" style="2" customWidth="1"/>
    <col min="3595" max="3595" width="13" style="2" customWidth="1"/>
    <col min="3596" max="3596" width="9.54296875" style="2" customWidth="1"/>
    <col min="3597" max="3597" width="10.453125" style="2" customWidth="1"/>
    <col min="3598" max="3598" width="12" style="2" customWidth="1"/>
    <col min="3599" max="3599" width="9" style="2" customWidth="1"/>
    <col min="3600" max="3600" width="7.54296875" style="2" customWidth="1"/>
    <col min="3601" max="3601" width="10" style="2" customWidth="1"/>
    <col min="3602" max="3602" width="9" style="2"/>
    <col min="3603" max="3603" width="10" style="2" customWidth="1"/>
    <col min="3604" max="3605" width="8" style="2" customWidth="1"/>
    <col min="3606" max="3612" width="10" style="2" customWidth="1"/>
    <col min="3613" max="3613" width="11.26953125" style="2" customWidth="1"/>
    <col min="3614" max="3614" width="10" style="2" customWidth="1"/>
    <col min="3615" max="3615" width="8.26953125" style="2" customWidth="1"/>
    <col min="3616" max="3617" width="10" style="2" customWidth="1"/>
    <col min="3618" max="3618" width="11.26953125" style="2" customWidth="1"/>
    <col min="3619" max="3619" width="9" style="2" customWidth="1"/>
    <col min="3620" max="3620" width="11.453125" style="2" customWidth="1"/>
    <col min="3621" max="3621" width="15.26953125" style="2" bestFit="1" customWidth="1"/>
    <col min="3622" max="3841" width="9" style="2"/>
    <col min="3842" max="3842" width="7.26953125" style="2" customWidth="1"/>
    <col min="3843" max="3843" width="10.54296875" style="2" customWidth="1"/>
    <col min="3844" max="3844" width="9" style="2" customWidth="1"/>
    <col min="3845" max="3845" width="17.54296875" style="2" customWidth="1"/>
    <col min="3846" max="3846" width="9" style="2" customWidth="1"/>
    <col min="3847" max="3847" width="19.54296875" style="2" customWidth="1"/>
    <col min="3848" max="3848" width="9" style="2" customWidth="1"/>
    <col min="3849" max="3849" width="11.453125" style="2" customWidth="1"/>
    <col min="3850" max="3850" width="11" style="2" customWidth="1"/>
    <col min="3851" max="3851" width="13" style="2" customWidth="1"/>
    <col min="3852" max="3852" width="9.54296875" style="2" customWidth="1"/>
    <col min="3853" max="3853" width="10.453125" style="2" customWidth="1"/>
    <col min="3854" max="3854" width="12" style="2" customWidth="1"/>
    <col min="3855" max="3855" width="9" style="2" customWidth="1"/>
    <col min="3856" max="3856" width="7.54296875" style="2" customWidth="1"/>
    <col min="3857" max="3857" width="10" style="2" customWidth="1"/>
    <col min="3858" max="3858" width="9" style="2"/>
    <col min="3859" max="3859" width="10" style="2" customWidth="1"/>
    <col min="3860" max="3861" width="8" style="2" customWidth="1"/>
    <col min="3862" max="3868" width="10" style="2" customWidth="1"/>
    <col min="3869" max="3869" width="11.26953125" style="2" customWidth="1"/>
    <col min="3870" max="3870" width="10" style="2" customWidth="1"/>
    <col min="3871" max="3871" width="8.26953125" style="2" customWidth="1"/>
    <col min="3872" max="3873" width="10" style="2" customWidth="1"/>
    <col min="3874" max="3874" width="11.26953125" style="2" customWidth="1"/>
    <col min="3875" max="3875" width="9" style="2" customWidth="1"/>
    <col min="3876" max="3876" width="11.453125" style="2" customWidth="1"/>
    <col min="3877" max="3877" width="15.26953125" style="2" bestFit="1" customWidth="1"/>
    <col min="3878" max="4097" width="9" style="2"/>
    <col min="4098" max="4098" width="7.26953125" style="2" customWidth="1"/>
    <col min="4099" max="4099" width="10.54296875" style="2" customWidth="1"/>
    <col min="4100" max="4100" width="9" style="2" customWidth="1"/>
    <col min="4101" max="4101" width="17.54296875" style="2" customWidth="1"/>
    <col min="4102" max="4102" width="9" style="2" customWidth="1"/>
    <col min="4103" max="4103" width="19.54296875" style="2" customWidth="1"/>
    <col min="4104" max="4104" width="9" style="2" customWidth="1"/>
    <col min="4105" max="4105" width="11.453125" style="2" customWidth="1"/>
    <col min="4106" max="4106" width="11" style="2" customWidth="1"/>
    <col min="4107" max="4107" width="13" style="2" customWidth="1"/>
    <col min="4108" max="4108" width="9.54296875" style="2" customWidth="1"/>
    <col min="4109" max="4109" width="10.453125" style="2" customWidth="1"/>
    <col min="4110" max="4110" width="12" style="2" customWidth="1"/>
    <col min="4111" max="4111" width="9" style="2" customWidth="1"/>
    <col min="4112" max="4112" width="7.54296875" style="2" customWidth="1"/>
    <col min="4113" max="4113" width="10" style="2" customWidth="1"/>
    <col min="4114" max="4114" width="9" style="2"/>
    <col min="4115" max="4115" width="10" style="2" customWidth="1"/>
    <col min="4116" max="4117" width="8" style="2" customWidth="1"/>
    <col min="4118" max="4124" width="10" style="2" customWidth="1"/>
    <col min="4125" max="4125" width="11.26953125" style="2" customWidth="1"/>
    <col min="4126" max="4126" width="10" style="2" customWidth="1"/>
    <col min="4127" max="4127" width="8.26953125" style="2" customWidth="1"/>
    <col min="4128" max="4129" width="10" style="2" customWidth="1"/>
    <col min="4130" max="4130" width="11.26953125" style="2" customWidth="1"/>
    <col min="4131" max="4131" width="9" style="2" customWidth="1"/>
    <col min="4132" max="4132" width="11.453125" style="2" customWidth="1"/>
    <col min="4133" max="4133" width="15.26953125" style="2" bestFit="1" customWidth="1"/>
    <col min="4134" max="4353" width="9" style="2"/>
    <col min="4354" max="4354" width="7.26953125" style="2" customWidth="1"/>
    <col min="4355" max="4355" width="10.54296875" style="2" customWidth="1"/>
    <col min="4356" max="4356" width="9" style="2" customWidth="1"/>
    <col min="4357" max="4357" width="17.54296875" style="2" customWidth="1"/>
    <col min="4358" max="4358" width="9" style="2" customWidth="1"/>
    <col min="4359" max="4359" width="19.54296875" style="2" customWidth="1"/>
    <col min="4360" max="4360" width="9" style="2" customWidth="1"/>
    <col min="4361" max="4361" width="11.453125" style="2" customWidth="1"/>
    <col min="4362" max="4362" width="11" style="2" customWidth="1"/>
    <col min="4363" max="4363" width="13" style="2" customWidth="1"/>
    <col min="4364" max="4364" width="9.54296875" style="2" customWidth="1"/>
    <col min="4365" max="4365" width="10.453125" style="2" customWidth="1"/>
    <col min="4366" max="4366" width="12" style="2" customWidth="1"/>
    <col min="4367" max="4367" width="9" style="2" customWidth="1"/>
    <col min="4368" max="4368" width="7.54296875" style="2" customWidth="1"/>
    <col min="4369" max="4369" width="10" style="2" customWidth="1"/>
    <col min="4370" max="4370" width="9" style="2"/>
    <col min="4371" max="4371" width="10" style="2" customWidth="1"/>
    <col min="4372" max="4373" width="8" style="2" customWidth="1"/>
    <col min="4374" max="4380" width="10" style="2" customWidth="1"/>
    <col min="4381" max="4381" width="11.26953125" style="2" customWidth="1"/>
    <col min="4382" max="4382" width="10" style="2" customWidth="1"/>
    <col min="4383" max="4383" width="8.26953125" style="2" customWidth="1"/>
    <col min="4384" max="4385" width="10" style="2" customWidth="1"/>
    <col min="4386" max="4386" width="11.26953125" style="2" customWidth="1"/>
    <col min="4387" max="4387" width="9" style="2" customWidth="1"/>
    <col min="4388" max="4388" width="11.453125" style="2" customWidth="1"/>
    <col min="4389" max="4389" width="15.26953125" style="2" bestFit="1" customWidth="1"/>
    <col min="4390" max="4609" width="9" style="2"/>
    <col min="4610" max="4610" width="7.26953125" style="2" customWidth="1"/>
    <col min="4611" max="4611" width="10.54296875" style="2" customWidth="1"/>
    <col min="4612" max="4612" width="9" style="2" customWidth="1"/>
    <col min="4613" max="4613" width="17.54296875" style="2" customWidth="1"/>
    <col min="4614" max="4614" width="9" style="2" customWidth="1"/>
    <col min="4615" max="4615" width="19.54296875" style="2" customWidth="1"/>
    <col min="4616" max="4616" width="9" style="2" customWidth="1"/>
    <col min="4617" max="4617" width="11.453125" style="2" customWidth="1"/>
    <col min="4618" max="4618" width="11" style="2" customWidth="1"/>
    <col min="4619" max="4619" width="13" style="2" customWidth="1"/>
    <col min="4620" max="4620" width="9.54296875" style="2" customWidth="1"/>
    <col min="4621" max="4621" width="10.453125" style="2" customWidth="1"/>
    <col min="4622" max="4622" width="12" style="2" customWidth="1"/>
    <col min="4623" max="4623" width="9" style="2" customWidth="1"/>
    <col min="4624" max="4624" width="7.54296875" style="2" customWidth="1"/>
    <col min="4625" max="4625" width="10" style="2" customWidth="1"/>
    <col min="4626" max="4626" width="9" style="2"/>
    <col min="4627" max="4627" width="10" style="2" customWidth="1"/>
    <col min="4628" max="4629" width="8" style="2" customWidth="1"/>
    <col min="4630" max="4636" width="10" style="2" customWidth="1"/>
    <col min="4637" max="4637" width="11.26953125" style="2" customWidth="1"/>
    <col min="4638" max="4638" width="10" style="2" customWidth="1"/>
    <col min="4639" max="4639" width="8.26953125" style="2" customWidth="1"/>
    <col min="4640" max="4641" width="10" style="2" customWidth="1"/>
    <col min="4642" max="4642" width="11.26953125" style="2" customWidth="1"/>
    <col min="4643" max="4643" width="9" style="2" customWidth="1"/>
    <col min="4644" max="4644" width="11.453125" style="2" customWidth="1"/>
    <col min="4645" max="4645" width="15.26953125" style="2" bestFit="1" customWidth="1"/>
    <col min="4646" max="4865" width="9" style="2"/>
    <col min="4866" max="4866" width="7.26953125" style="2" customWidth="1"/>
    <col min="4867" max="4867" width="10.54296875" style="2" customWidth="1"/>
    <col min="4868" max="4868" width="9" style="2" customWidth="1"/>
    <col min="4869" max="4869" width="17.54296875" style="2" customWidth="1"/>
    <col min="4870" max="4870" width="9" style="2" customWidth="1"/>
    <col min="4871" max="4871" width="19.54296875" style="2" customWidth="1"/>
    <col min="4872" max="4872" width="9" style="2" customWidth="1"/>
    <col min="4873" max="4873" width="11.453125" style="2" customWidth="1"/>
    <col min="4874" max="4874" width="11" style="2" customWidth="1"/>
    <col min="4875" max="4875" width="13" style="2" customWidth="1"/>
    <col min="4876" max="4876" width="9.54296875" style="2" customWidth="1"/>
    <col min="4877" max="4877" width="10.453125" style="2" customWidth="1"/>
    <col min="4878" max="4878" width="12" style="2" customWidth="1"/>
    <col min="4879" max="4879" width="9" style="2" customWidth="1"/>
    <col min="4880" max="4880" width="7.54296875" style="2" customWidth="1"/>
    <col min="4881" max="4881" width="10" style="2" customWidth="1"/>
    <col min="4882" max="4882" width="9" style="2"/>
    <col min="4883" max="4883" width="10" style="2" customWidth="1"/>
    <col min="4884" max="4885" width="8" style="2" customWidth="1"/>
    <col min="4886" max="4892" width="10" style="2" customWidth="1"/>
    <col min="4893" max="4893" width="11.26953125" style="2" customWidth="1"/>
    <col min="4894" max="4894" width="10" style="2" customWidth="1"/>
    <col min="4895" max="4895" width="8.26953125" style="2" customWidth="1"/>
    <col min="4896" max="4897" width="10" style="2" customWidth="1"/>
    <col min="4898" max="4898" width="11.26953125" style="2" customWidth="1"/>
    <col min="4899" max="4899" width="9" style="2" customWidth="1"/>
    <col min="4900" max="4900" width="11.453125" style="2" customWidth="1"/>
    <col min="4901" max="4901" width="15.26953125" style="2" bestFit="1" customWidth="1"/>
    <col min="4902" max="5121" width="9" style="2"/>
    <col min="5122" max="5122" width="7.26953125" style="2" customWidth="1"/>
    <col min="5123" max="5123" width="10.54296875" style="2" customWidth="1"/>
    <col min="5124" max="5124" width="9" style="2" customWidth="1"/>
    <col min="5125" max="5125" width="17.54296875" style="2" customWidth="1"/>
    <col min="5126" max="5126" width="9" style="2" customWidth="1"/>
    <col min="5127" max="5127" width="19.54296875" style="2" customWidth="1"/>
    <col min="5128" max="5128" width="9" style="2" customWidth="1"/>
    <col min="5129" max="5129" width="11.453125" style="2" customWidth="1"/>
    <col min="5130" max="5130" width="11" style="2" customWidth="1"/>
    <col min="5131" max="5131" width="13" style="2" customWidth="1"/>
    <col min="5132" max="5132" width="9.54296875" style="2" customWidth="1"/>
    <col min="5133" max="5133" width="10.453125" style="2" customWidth="1"/>
    <col min="5134" max="5134" width="12" style="2" customWidth="1"/>
    <col min="5135" max="5135" width="9" style="2" customWidth="1"/>
    <col min="5136" max="5136" width="7.54296875" style="2" customWidth="1"/>
    <col min="5137" max="5137" width="10" style="2" customWidth="1"/>
    <col min="5138" max="5138" width="9" style="2"/>
    <col min="5139" max="5139" width="10" style="2" customWidth="1"/>
    <col min="5140" max="5141" width="8" style="2" customWidth="1"/>
    <col min="5142" max="5148" width="10" style="2" customWidth="1"/>
    <col min="5149" max="5149" width="11.26953125" style="2" customWidth="1"/>
    <col min="5150" max="5150" width="10" style="2" customWidth="1"/>
    <col min="5151" max="5151" width="8.26953125" style="2" customWidth="1"/>
    <col min="5152" max="5153" width="10" style="2" customWidth="1"/>
    <col min="5154" max="5154" width="11.26953125" style="2" customWidth="1"/>
    <col min="5155" max="5155" width="9" style="2" customWidth="1"/>
    <col min="5156" max="5156" width="11.453125" style="2" customWidth="1"/>
    <col min="5157" max="5157" width="15.26953125" style="2" bestFit="1" customWidth="1"/>
    <col min="5158" max="5377" width="9" style="2"/>
    <col min="5378" max="5378" width="7.26953125" style="2" customWidth="1"/>
    <col min="5379" max="5379" width="10.54296875" style="2" customWidth="1"/>
    <col min="5380" max="5380" width="9" style="2" customWidth="1"/>
    <col min="5381" max="5381" width="17.54296875" style="2" customWidth="1"/>
    <col min="5382" max="5382" width="9" style="2" customWidth="1"/>
    <col min="5383" max="5383" width="19.54296875" style="2" customWidth="1"/>
    <col min="5384" max="5384" width="9" style="2" customWidth="1"/>
    <col min="5385" max="5385" width="11.453125" style="2" customWidth="1"/>
    <col min="5386" max="5386" width="11" style="2" customWidth="1"/>
    <col min="5387" max="5387" width="13" style="2" customWidth="1"/>
    <col min="5388" max="5388" width="9.54296875" style="2" customWidth="1"/>
    <col min="5389" max="5389" width="10.453125" style="2" customWidth="1"/>
    <col min="5390" max="5390" width="12" style="2" customWidth="1"/>
    <col min="5391" max="5391" width="9" style="2" customWidth="1"/>
    <col min="5392" max="5392" width="7.54296875" style="2" customWidth="1"/>
    <col min="5393" max="5393" width="10" style="2" customWidth="1"/>
    <col min="5394" max="5394" width="9" style="2"/>
    <col min="5395" max="5395" width="10" style="2" customWidth="1"/>
    <col min="5396" max="5397" width="8" style="2" customWidth="1"/>
    <col min="5398" max="5404" width="10" style="2" customWidth="1"/>
    <col min="5405" max="5405" width="11.26953125" style="2" customWidth="1"/>
    <col min="5406" max="5406" width="10" style="2" customWidth="1"/>
    <col min="5407" max="5407" width="8.26953125" style="2" customWidth="1"/>
    <col min="5408" max="5409" width="10" style="2" customWidth="1"/>
    <col min="5410" max="5410" width="11.26953125" style="2" customWidth="1"/>
    <col min="5411" max="5411" width="9" style="2" customWidth="1"/>
    <col min="5412" max="5412" width="11.453125" style="2" customWidth="1"/>
    <col min="5413" max="5413" width="15.26953125" style="2" bestFit="1" customWidth="1"/>
    <col min="5414" max="5633" width="9" style="2"/>
    <col min="5634" max="5634" width="7.26953125" style="2" customWidth="1"/>
    <col min="5635" max="5635" width="10.54296875" style="2" customWidth="1"/>
    <col min="5636" max="5636" width="9" style="2" customWidth="1"/>
    <col min="5637" max="5637" width="17.54296875" style="2" customWidth="1"/>
    <col min="5638" max="5638" width="9" style="2" customWidth="1"/>
    <col min="5639" max="5639" width="19.54296875" style="2" customWidth="1"/>
    <col min="5640" max="5640" width="9" style="2" customWidth="1"/>
    <col min="5641" max="5641" width="11.453125" style="2" customWidth="1"/>
    <col min="5642" max="5642" width="11" style="2" customWidth="1"/>
    <col min="5643" max="5643" width="13" style="2" customWidth="1"/>
    <col min="5644" max="5644" width="9.54296875" style="2" customWidth="1"/>
    <col min="5645" max="5645" width="10.453125" style="2" customWidth="1"/>
    <col min="5646" max="5646" width="12" style="2" customWidth="1"/>
    <col min="5647" max="5647" width="9" style="2" customWidth="1"/>
    <col min="5648" max="5648" width="7.54296875" style="2" customWidth="1"/>
    <col min="5649" max="5649" width="10" style="2" customWidth="1"/>
    <col min="5650" max="5650" width="9" style="2"/>
    <col min="5651" max="5651" width="10" style="2" customWidth="1"/>
    <col min="5652" max="5653" width="8" style="2" customWidth="1"/>
    <col min="5654" max="5660" width="10" style="2" customWidth="1"/>
    <col min="5661" max="5661" width="11.26953125" style="2" customWidth="1"/>
    <col min="5662" max="5662" width="10" style="2" customWidth="1"/>
    <col min="5663" max="5663" width="8.26953125" style="2" customWidth="1"/>
    <col min="5664" max="5665" width="10" style="2" customWidth="1"/>
    <col min="5666" max="5666" width="11.26953125" style="2" customWidth="1"/>
    <col min="5667" max="5667" width="9" style="2" customWidth="1"/>
    <col min="5668" max="5668" width="11.453125" style="2" customWidth="1"/>
    <col min="5669" max="5669" width="15.26953125" style="2" bestFit="1" customWidth="1"/>
    <col min="5670" max="5889" width="9" style="2"/>
    <col min="5890" max="5890" width="7.26953125" style="2" customWidth="1"/>
    <col min="5891" max="5891" width="10.54296875" style="2" customWidth="1"/>
    <col min="5892" max="5892" width="9" style="2" customWidth="1"/>
    <col min="5893" max="5893" width="17.54296875" style="2" customWidth="1"/>
    <col min="5894" max="5894" width="9" style="2" customWidth="1"/>
    <col min="5895" max="5895" width="19.54296875" style="2" customWidth="1"/>
    <col min="5896" max="5896" width="9" style="2" customWidth="1"/>
    <col min="5897" max="5897" width="11.453125" style="2" customWidth="1"/>
    <col min="5898" max="5898" width="11" style="2" customWidth="1"/>
    <col min="5899" max="5899" width="13" style="2" customWidth="1"/>
    <col min="5900" max="5900" width="9.54296875" style="2" customWidth="1"/>
    <col min="5901" max="5901" width="10.453125" style="2" customWidth="1"/>
    <col min="5902" max="5902" width="12" style="2" customWidth="1"/>
    <col min="5903" max="5903" width="9" style="2" customWidth="1"/>
    <col min="5904" max="5904" width="7.54296875" style="2" customWidth="1"/>
    <col min="5905" max="5905" width="10" style="2" customWidth="1"/>
    <col min="5906" max="5906" width="9" style="2"/>
    <col min="5907" max="5907" width="10" style="2" customWidth="1"/>
    <col min="5908" max="5909" width="8" style="2" customWidth="1"/>
    <col min="5910" max="5916" width="10" style="2" customWidth="1"/>
    <col min="5917" max="5917" width="11.26953125" style="2" customWidth="1"/>
    <col min="5918" max="5918" width="10" style="2" customWidth="1"/>
    <col min="5919" max="5919" width="8.26953125" style="2" customWidth="1"/>
    <col min="5920" max="5921" width="10" style="2" customWidth="1"/>
    <col min="5922" max="5922" width="11.26953125" style="2" customWidth="1"/>
    <col min="5923" max="5923" width="9" style="2" customWidth="1"/>
    <col min="5924" max="5924" width="11.453125" style="2" customWidth="1"/>
    <col min="5925" max="5925" width="15.26953125" style="2" bestFit="1" customWidth="1"/>
    <col min="5926" max="6145" width="9" style="2"/>
    <col min="6146" max="6146" width="7.26953125" style="2" customWidth="1"/>
    <col min="6147" max="6147" width="10.54296875" style="2" customWidth="1"/>
    <col min="6148" max="6148" width="9" style="2" customWidth="1"/>
    <col min="6149" max="6149" width="17.54296875" style="2" customWidth="1"/>
    <col min="6150" max="6150" width="9" style="2" customWidth="1"/>
    <col min="6151" max="6151" width="19.54296875" style="2" customWidth="1"/>
    <col min="6152" max="6152" width="9" style="2" customWidth="1"/>
    <col min="6153" max="6153" width="11.453125" style="2" customWidth="1"/>
    <col min="6154" max="6154" width="11" style="2" customWidth="1"/>
    <col min="6155" max="6155" width="13" style="2" customWidth="1"/>
    <col min="6156" max="6156" width="9.54296875" style="2" customWidth="1"/>
    <col min="6157" max="6157" width="10.453125" style="2" customWidth="1"/>
    <col min="6158" max="6158" width="12" style="2" customWidth="1"/>
    <col min="6159" max="6159" width="9" style="2" customWidth="1"/>
    <col min="6160" max="6160" width="7.54296875" style="2" customWidth="1"/>
    <col min="6161" max="6161" width="10" style="2" customWidth="1"/>
    <col min="6162" max="6162" width="9" style="2"/>
    <col min="6163" max="6163" width="10" style="2" customWidth="1"/>
    <col min="6164" max="6165" width="8" style="2" customWidth="1"/>
    <col min="6166" max="6172" width="10" style="2" customWidth="1"/>
    <col min="6173" max="6173" width="11.26953125" style="2" customWidth="1"/>
    <col min="6174" max="6174" width="10" style="2" customWidth="1"/>
    <col min="6175" max="6175" width="8.26953125" style="2" customWidth="1"/>
    <col min="6176" max="6177" width="10" style="2" customWidth="1"/>
    <col min="6178" max="6178" width="11.26953125" style="2" customWidth="1"/>
    <col min="6179" max="6179" width="9" style="2" customWidth="1"/>
    <col min="6180" max="6180" width="11.453125" style="2" customWidth="1"/>
    <col min="6181" max="6181" width="15.26953125" style="2" bestFit="1" customWidth="1"/>
    <col min="6182" max="6401" width="9" style="2"/>
    <col min="6402" max="6402" width="7.26953125" style="2" customWidth="1"/>
    <col min="6403" max="6403" width="10.54296875" style="2" customWidth="1"/>
    <col min="6404" max="6404" width="9" style="2" customWidth="1"/>
    <col min="6405" max="6405" width="17.54296875" style="2" customWidth="1"/>
    <col min="6406" max="6406" width="9" style="2" customWidth="1"/>
    <col min="6407" max="6407" width="19.54296875" style="2" customWidth="1"/>
    <col min="6408" max="6408" width="9" style="2" customWidth="1"/>
    <col min="6409" max="6409" width="11.453125" style="2" customWidth="1"/>
    <col min="6410" max="6410" width="11" style="2" customWidth="1"/>
    <col min="6411" max="6411" width="13" style="2" customWidth="1"/>
    <col min="6412" max="6412" width="9.54296875" style="2" customWidth="1"/>
    <col min="6413" max="6413" width="10.453125" style="2" customWidth="1"/>
    <col min="6414" max="6414" width="12" style="2" customWidth="1"/>
    <col min="6415" max="6415" width="9" style="2" customWidth="1"/>
    <col min="6416" max="6416" width="7.54296875" style="2" customWidth="1"/>
    <col min="6417" max="6417" width="10" style="2" customWidth="1"/>
    <col min="6418" max="6418" width="9" style="2"/>
    <col min="6419" max="6419" width="10" style="2" customWidth="1"/>
    <col min="6420" max="6421" width="8" style="2" customWidth="1"/>
    <col min="6422" max="6428" width="10" style="2" customWidth="1"/>
    <col min="6429" max="6429" width="11.26953125" style="2" customWidth="1"/>
    <col min="6430" max="6430" width="10" style="2" customWidth="1"/>
    <col min="6431" max="6431" width="8.26953125" style="2" customWidth="1"/>
    <col min="6432" max="6433" width="10" style="2" customWidth="1"/>
    <col min="6434" max="6434" width="11.26953125" style="2" customWidth="1"/>
    <col min="6435" max="6435" width="9" style="2" customWidth="1"/>
    <col min="6436" max="6436" width="11.453125" style="2" customWidth="1"/>
    <col min="6437" max="6437" width="15.26953125" style="2" bestFit="1" customWidth="1"/>
    <col min="6438" max="6657" width="9" style="2"/>
    <col min="6658" max="6658" width="7.26953125" style="2" customWidth="1"/>
    <col min="6659" max="6659" width="10.54296875" style="2" customWidth="1"/>
    <col min="6660" max="6660" width="9" style="2" customWidth="1"/>
    <col min="6661" max="6661" width="17.54296875" style="2" customWidth="1"/>
    <col min="6662" max="6662" width="9" style="2" customWidth="1"/>
    <col min="6663" max="6663" width="19.54296875" style="2" customWidth="1"/>
    <col min="6664" max="6664" width="9" style="2" customWidth="1"/>
    <col min="6665" max="6665" width="11.453125" style="2" customWidth="1"/>
    <col min="6666" max="6666" width="11" style="2" customWidth="1"/>
    <col min="6667" max="6667" width="13" style="2" customWidth="1"/>
    <col min="6668" max="6668" width="9.54296875" style="2" customWidth="1"/>
    <col min="6669" max="6669" width="10.453125" style="2" customWidth="1"/>
    <col min="6670" max="6670" width="12" style="2" customWidth="1"/>
    <col min="6671" max="6671" width="9" style="2" customWidth="1"/>
    <col min="6672" max="6672" width="7.54296875" style="2" customWidth="1"/>
    <col min="6673" max="6673" width="10" style="2" customWidth="1"/>
    <col min="6674" max="6674" width="9" style="2"/>
    <col min="6675" max="6675" width="10" style="2" customWidth="1"/>
    <col min="6676" max="6677" width="8" style="2" customWidth="1"/>
    <col min="6678" max="6684" width="10" style="2" customWidth="1"/>
    <col min="6685" max="6685" width="11.26953125" style="2" customWidth="1"/>
    <col min="6686" max="6686" width="10" style="2" customWidth="1"/>
    <col min="6687" max="6687" width="8.26953125" style="2" customWidth="1"/>
    <col min="6688" max="6689" width="10" style="2" customWidth="1"/>
    <col min="6690" max="6690" width="11.26953125" style="2" customWidth="1"/>
    <col min="6691" max="6691" width="9" style="2" customWidth="1"/>
    <col min="6692" max="6692" width="11.453125" style="2" customWidth="1"/>
    <col min="6693" max="6693" width="15.26953125" style="2" bestFit="1" customWidth="1"/>
    <col min="6694" max="6913" width="9" style="2"/>
    <col min="6914" max="6914" width="7.26953125" style="2" customWidth="1"/>
    <col min="6915" max="6915" width="10.54296875" style="2" customWidth="1"/>
    <col min="6916" max="6916" width="9" style="2" customWidth="1"/>
    <col min="6917" max="6917" width="17.54296875" style="2" customWidth="1"/>
    <col min="6918" max="6918" width="9" style="2" customWidth="1"/>
    <col min="6919" max="6919" width="19.54296875" style="2" customWidth="1"/>
    <col min="6920" max="6920" width="9" style="2" customWidth="1"/>
    <col min="6921" max="6921" width="11.453125" style="2" customWidth="1"/>
    <col min="6922" max="6922" width="11" style="2" customWidth="1"/>
    <col min="6923" max="6923" width="13" style="2" customWidth="1"/>
    <col min="6924" max="6924" width="9.54296875" style="2" customWidth="1"/>
    <col min="6925" max="6925" width="10.453125" style="2" customWidth="1"/>
    <col min="6926" max="6926" width="12" style="2" customWidth="1"/>
    <col min="6927" max="6927" width="9" style="2" customWidth="1"/>
    <col min="6928" max="6928" width="7.54296875" style="2" customWidth="1"/>
    <col min="6929" max="6929" width="10" style="2" customWidth="1"/>
    <col min="6930" max="6930" width="9" style="2"/>
    <col min="6931" max="6931" width="10" style="2" customWidth="1"/>
    <col min="6932" max="6933" width="8" style="2" customWidth="1"/>
    <col min="6934" max="6940" width="10" style="2" customWidth="1"/>
    <col min="6941" max="6941" width="11.26953125" style="2" customWidth="1"/>
    <col min="6942" max="6942" width="10" style="2" customWidth="1"/>
    <col min="6943" max="6943" width="8.26953125" style="2" customWidth="1"/>
    <col min="6944" max="6945" width="10" style="2" customWidth="1"/>
    <col min="6946" max="6946" width="11.26953125" style="2" customWidth="1"/>
    <col min="6947" max="6947" width="9" style="2" customWidth="1"/>
    <col min="6948" max="6948" width="11.453125" style="2" customWidth="1"/>
    <col min="6949" max="6949" width="15.26953125" style="2" bestFit="1" customWidth="1"/>
    <col min="6950" max="7169" width="9" style="2"/>
    <col min="7170" max="7170" width="7.26953125" style="2" customWidth="1"/>
    <col min="7171" max="7171" width="10.54296875" style="2" customWidth="1"/>
    <col min="7172" max="7172" width="9" style="2" customWidth="1"/>
    <col min="7173" max="7173" width="17.54296875" style="2" customWidth="1"/>
    <col min="7174" max="7174" width="9" style="2" customWidth="1"/>
    <col min="7175" max="7175" width="19.54296875" style="2" customWidth="1"/>
    <col min="7176" max="7176" width="9" style="2" customWidth="1"/>
    <col min="7177" max="7177" width="11.453125" style="2" customWidth="1"/>
    <col min="7178" max="7178" width="11" style="2" customWidth="1"/>
    <col min="7179" max="7179" width="13" style="2" customWidth="1"/>
    <col min="7180" max="7180" width="9.54296875" style="2" customWidth="1"/>
    <col min="7181" max="7181" width="10.453125" style="2" customWidth="1"/>
    <col min="7182" max="7182" width="12" style="2" customWidth="1"/>
    <col min="7183" max="7183" width="9" style="2" customWidth="1"/>
    <col min="7184" max="7184" width="7.54296875" style="2" customWidth="1"/>
    <col min="7185" max="7185" width="10" style="2" customWidth="1"/>
    <col min="7186" max="7186" width="9" style="2"/>
    <col min="7187" max="7187" width="10" style="2" customWidth="1"/>
    <col min="7188" max="7189" width="8" style="2" customWidth="1"/>
    <col min="7190" max="7196" width="10" style="2" customWidth="1"/>
    <col min="7197" max="7197" width="11.26953125" style="2" customWidth="1"/>
    <col min="7198" max="7198" width="10" style="2" customWidth="1"/>
    <col min="7199" max="7199" width="8.26953125" style="2" customWidth="1"/>
    <col min="7200" max="7201" width="10" style="2" customWidth="1"/>
    <col min="7202" max="7202" width="11.26953125" style="2" customWidth="1"/>
    <col min="7203" max="7203" width="9" style="2" customWidth="1"/>
    <col min="7204" max="7204" width="11.453125" style="2" customWidth="1"/>
    <col min="7205" max="7205" width="15.26953125" style="2" bestFit="1" customWidth="1"/>
    <col min="7206" max="7425" width="9" style="2"/>
    <col min="7426" max="7426" width="7.26953125" style="2" customWidth="1"/>
    <col min="7427" max="7427" width="10.54296875" style="2" customWidth="1"/>
    <col min="7428" max="7428" width="9" style="2" customWidth="1"/>
    <col min="7429" max="7429" width="17.54296875" style="2" customWidth="1"/>
    <col min="7430" max="7430" width="9" style="2" customWidth="1"/>
    <col min="7431" max="7431" width="19.54296875" style="2" customWidth="1"/>
    <col min="7432" max="7432" width="9" style="2" customWidth="1"/>
    <col min="7433" max="7433" width="11.453125" style="2" customWidth="1"/>
    <col min="7434" max="7434" width="11" style="2" customWidth="1"/>
    <col min="7435" max="7435" width="13" style="2" customWidth="1"/>
    <col min="7436" max="7436" width="9.54296875" style="2" customWidth="1"/>
    <col min="7437" max="7437" width="10.453125" style="2" customWidth="1"/>
    <col min="7438" max="7438" width="12" style="2" customWidth="1"/>
    <col min="7439" max="7439" width="9" style="2" customWidth="1"/>
    <col min="7440" max="7440" width="7.54296875" style="2" customWidth="1"/>
    <col min="7441" max="7441" width="10" style="2" customWidth="1"/>
    <col min="7442" max="7442" width="9" style="2"/>
    <col min="7443" max="7443" width="10" style="2" customWidth="1"/>
    <col min="7444" max="7445" width="8" style="2" customWidth="1"/>
    <col min="7446" max="7452" width="10" style="2" customWidth="1"/>
    <col min="7453" max="7453" width="11.26953125" style="2" customWidth="1"/>
    <col min="7454" max="7454" width="10" style="2" customWidth="1"/>
    <col min="7455" max="7455" width="8.26953125" style="2" customWidth="1"/>
    <col min="7456" max="7457" width="10" style="2" customWidth="1"/>
    <col min="7458" max="7458" width="11.26953125" style="2" customWidth="1"/>
    <col min="7459" max="7459" width="9" style="2" customWidth="1"/>
    <col min="7460" max="7460" width="11.453125" style="2" customWidth="1"/>
    <col min="7461" max="7461" width="15.26953125" style="2" bestFit="1" customWidth="1"/>
    <col min="7462" max="7681" width="9" style="2"/>
    <col min="7682" max="7682" width="7.26953125" style="2" customWidth="1"/>
    <col min="7683" max="7683" width="10.54296875" style="2" customWidth="1"/>
    <col min="7684" max="7684" width="9" style="2" customWidth="1"/>
    <col min="7685" max="7685" width="17.54296875" style="2" customWidth="1"/>
    <col min="7686" max="7686" width="9" style="2" customWidth="1"/>
    <col min="7687" max="7687" width="19.54296875" style="2" customWidth="1"/>
    <col min="7688" max="7688" width="9" style="2" customWidth="1"/>
    <col min="7689" max="7689" width="11.453125" style="2" customWidth="1"/>
    <col min="7690" max="7690" width="11" style="2" customWidth="1"/>
    <col min="7691" max="7691" width="13" style="2" customWidth="1"/>
    <col min="7692" max="7692" width="9.54296875" style="2" customWidth="1"/>
    <col min="7693" max="7693" width="10.453125" style="2" customWidth="1"/>
    <col min="7694" max="7694" width="12" style="2" customWidth="1"/>
    <col min="7695" max="7695" width="9" style="2" customWidth="1"/>
    <col min="7696" max="7696" width="7.54296875" style="2" customWidth="1"/>
    <col min="7697" max="7697" width="10" style="2" customWidth="1"/>
    <col min="7698" max="7698" width="9" style="2"/>
    <col min="7699" max="7699" width="10" style="2" customWidth="1"/>
    <col min="7700" max="7701" width="8" style="2" customWidth="1"/>
    <col min="7702" max="7708" width="10" style="2" customWidth="1"/>
    <col min="7709" max="7709" width="11.26953125" style="2" customWidth="1"/>
    <col min="7710" max="7710" width="10" style="2" customWidth="1"/>
    <col min="7711" max="7711" width="8.26953125" style="2" customWidth="1"/>
    <col min="7712" max="7713" width="10" style="2" customWidth="1"/>
    <col min="7714" max="7714" width="11.26953125" style="2" customWidth="1"/>
    <col min="7715" max="7715" width="9" style="2" customWidth="1"/>
    <col min="7716" max="7716" width="11.453125" style="2" customWidth="1"/>
    <col min="7717" max="7717" width="15.26953125" style="2" bestFit="1" customWidth="1"/>
    <col min="7718" max="7937" width="9" style="2"/>
    <col min="7938" max="7938" width="7.26953125" style="2" customWidth="1"/>
    <col min="7939" max="7939" width="10.54296875" style="2" customWidth="1"/>
    <col min="7940" max="7940" width="9" style="2" customWidth="1"/>
    <col min="7941" max="7941" width="17.54296875" style="2" customWidth="1"/>
    <col min="7942" max="7942" width="9" style="2" customWidth="1"/>
    <col min="7943" max="7943" width="19.54296875" style="2" customWidth="1"/>
    <col min="7944" max="7944" width="9" style="2" customWidth="1"/>
    <col min="7945" max="7945" width="11.453125" style="2" customWidth="1"/>
    <col min="7946" max="7946" width="11" style="2" customWidth="1"/>
    <col min="7947" max="7947" width="13" style="2" customWidth="1"/>
    <col min="7948" max="7948" width="9.54296875" style="2" customWidth="1"/>
    <col min="7949" max="7949" width="10.453125" style="2" customWidth="1"/>
    <col min="7950" max="7950" width="12" style="2" customWidth="1"/>
    <col min="7951" max="7951" width="9" style="2" customWidth="1"/>
    <col min="7952" max="7952" width="7.54296875" style="2" customWidth="1"/>
    <col min="7953" max="7953" width="10" style="2" customWidth="1"/>
    <col min="7954" max="7954" width="9" style="2"/>
    <col min="7955" max="7955" width="10" style="2" customWidth="1"/>
    <col min="7956" max="7957" width="8" style="2" customWidth="1"/>
    <col min="7958" max="7964" width="10" style="2" customWidth="1"/>
    <col min="7965" max="7965" width="11.26953125" style="2" customWidth="1"/>
    <col min="7966" max="7966" width="10" style="2" customWidth="1"/>
    <col min="7967" max="7967" width="8.26953125" style="2" customWidth="1"/>
    <col min="7968" max="7969" width="10" style="2" customWidth="1"/>
    <col min="7970" max="7970" width="11.26953125" style="2" customWidth="1"/>
    <col min="7971" max="7971" width="9" style="2" customWidth="1"/>
    <col min="7972" max="7972" width="11.453125" style="2" customWidth="1"/>
    <col min="7973" max="7973" width="15.26953125" style="2" bestFit="1" customWidth="1"/>
    <col min="7974" max="8193" width="9" style="2"/>
    <col min="8194" max="8194" width="7.26953125" style="2" customWidth="1"/>
    <col min="8195" max="8195" width="10.54296875" style="2" customWidth="1"/>
    <col min="8196" max="8196" width="9" style="2" customWidth="1"/>
    <col min="8197" max="8197" width="17.54296875" style="2" customWidth="1"/>
    <col min="8198" max="8198" width="9" style="2" customWidth="1"/>
    <col min="8199" max="8199" width="19.54296875" style="2" customWidth="1"/>
    <col min="8200" max="8200" width="9" style="2" customWidth="1"/>
    <col min="8201" max="8201" width="11.453125" style="2" customWidth="1"/>
    <col min="8202" max="8202" width="11" style="2" customWidth="1"/>
    <col min="8203" max="8203" width="13" style="2" customWidth="1"/>
    <col min="8204" max="8204" width="9.54296875" style="2" customWidth="1"/>
    <col min="8205" max="8205" width="10.453125" style="2" customWidth="1"/>
    <col min="8206" max="8206" width="12" style="2" customWidth="1"/>
    <col min="8207" max="8207" width="9" style="2" customWidth="1"/>
    <col min="8208" max="8208" width="7.54296875" style="2" customWidth="1"/>
    <col min="8209" max="8209" width="10" style="2" customWidth="1"/>
    <col min="8210" max="8210" width="9" style="2"/>
    <col min="8211" max="8211" width="10" style="2" customWidth="1"/>
    <col min="8212" max="8213" width="8" style="2" customWidth="1"/>
    <col min="8214" max="8220" width="10" style="2" customWidth="1"/>
    <col min="8221" max="8221" width="11.26953125" style="2" customWidth="1"/>
    <col min="8222" max="8222" width="10" style="2" customWidth="1"/>
    <col min="8223" max="8223" width="8.26953125" style="2" customWidth="1"/>
    <col min="8224" max="8225" width="10" style="2" customWidth="1"/>
    <col min="8226" max="8226" width="11.26953125" style="2" customWidth="1"/>
    <col min="8227" max="8227" width="9" style="2" customWidth="1"/>
    <col min="8228" max="8228" width="11.453125" style="2" customWidth="1"/>
    <col min="8229" max="8229" width="15.26953125" style="2" bestFit="1" customWidth="1"/>
    <col min="8230" max="8449" width="9" style="2"/>
    <col min="8450" max="8450" width="7.26953125" style="2" customWidth="1"/>
    <col min="8451" max="8451" width="10.54296875" style="2" customWidth="1"/>
    <col min="8452" max="8452" width="9" style="2" customWidth="1"/>
    <col min="8453" max="8453" width="17.54296875" style="2" customWidth="1"/>
    <col min="8454" max="8454" width="9" style="2" customWidth="1"/>
    <col min="8455" max="8455" width="19.54296875" style="2" customWidth="1"/>
    <col min="8456" max="8456" width="9" style="2" customWidth="1"/>
    <col min="8457" max="8457" width="11.453125" style="2" customWidth="1"/>
    <col min="8458" max="8458" width="11" style="2" customWidth="1"/>
    <col min="8459" max="8459" width="13" style="2" customWidth="1"/>
    <col min="8460" max="8460" width="9.54296875" style="2" customWidth="1"/>
    <col min="8461" max="8461" width="10.453125" style="2" customWidth="1"/>
    <col min="8462" max="8462" width="12" style="2" customWidth="1"/>
    <col min="8463" max="8463" width="9" style="2" customWidth="1"/>
    <col min="8464" max="8464" width="7.54296875" style="2" customWidth="1"/>
    <col min="8465" max="8465" width="10" style="2" customWidth="1"/>
    <col min="8466" max="8466" width="9" style="2"/>
    <col min="8467" max="8467" width="10" style="2" customWidth="1"/>
    <col min="8468" max="8469" width="8" style="2" customWidth="1"/>
    <col min="8470" max="8476" width="10" style="2" customWidth="1"/>
    <col min="8477" max="8477" width="11.26953125" style="2" customWidth="1"/>
    <col min="8478" max="8478" width="10" style="2" customWidth="1"/>
    <col min="8479" max="8479" width="8.26953125" style="2" customWidth="1"/>
    <col min="8480" max="8481" width="10" style="2" customWidth="1"/>
    <col min="8482" max="8482" width="11.26953125" style="2" customWidth="1"/>
    <col min="8483" max="8483" width="9" style="2" customWidth="1"/>
    <col min="8484" max="8484" width="11.453125" style="2" customWidth="1"/>
    <col min="8485" max="8485" width="15.26953125" style="2" bestFit="1" customWidth="1"/>
    <col min="8486" max="8705" width="9" style="2"/>
    <col min="8706" max="8706" width="7.26953125" style="2" customWidth="1"/>
    <col min="8707" max="8707" width="10.54296875" style="2" customWidth="1"/>
    <col min="8708" max="8708" width="9" style="2" customWidth="1"/>
    <col min="8709" max="8709" width="17.54296875" style="2" customWidth="1"/>
    <col min="8710" max="8710" width="9" style="2" customWidth="1"/>
    <col min="8711" max="8711" width="19.54296875" style="2" customWidth="1"/>
    <col min="8712" max="8712" width="9" style="2" customWidth="1"/>
    <col min="8713" max="8713" width="11.453125" style="2" customWidth="1"/>
    <col min="8714" max="8714" width="11" style="2" customWidth="1"/>
    <col min="8715" max="8715" width="13" style="2" customWidth="1"/>
    <col min="8716" max="8716" width="9.54296875" style="2" customWidth="1"/>
    <col min="8717" max="8717" width="10.453125" style="2" customWidth="1"/>
    <col min="8718" max="8718" width="12" style="2" customWidth="1"/>
    <col min="8719" max="8719" width="9" style="2" customWidth="1"/>
    <col min="8720" max="8720" width="7.54296875" style="2" customWidth="1"/>
    <col min="8721" max="8721" width="10" style="2" customWidth="1"/>
    <col min="8722" max="8722" width="9" style="2"/>
    <col min="8723" max="8723" width="10" style="2" customWidth="1"/>
    <col min="8724" max="8725" width="8" style="2" customWidth="1"/>
    <col min="8726" max="8732" width="10" style="2" customWidth="1"/>
    <col min="8733" max="8733" width="11.26953125" style="2" customWidth="1"/>
    <col min="8734" max="8734" width="10" style="2" customWidth="1"/>
    <col min="8735" max="8735" width="8.26953125" style="2" customWidth="1"/>
    <col min="8736" max="8737" width="10" style="2" customWidth="1"/>
    <col min="8738" max="8738" width="11.26953125" style="2" customWidth="1"/>
    <col min="8739" max="8739" width="9" style="2" customWidth="1"/>
    <col min="8740" max="8740" width="11.453125" style="2" customWidth="1"/>
    <col min="8741" max="8741" width="15.26953125" style="2" bestFit="1" customWidth="1"/>
    <col min="8742" max="8961" width="9" style="2"/>
    <col min="8962" max="8962" width="7.26953125" style="2" customWidth="1"/>
    <col min="8963" max="8963" width="10.54296875" style="2" customWidth="1"/>
    <col min="8964" max="8964" width="9" style="2" customWidth="1"/>
    <col min="8965" max="8965" width="17.54296875" style="2" customWidth="1"/>
    <col min="8966" max="8966" width="9" style="2" customWidth="1"/>
    <col min="8967" max="8967" width="19.54296875" style="2" customWidth="1"/>
    <col min="8968" max="8968" width="9" style="2" customWidth="1"/>
    <col min="8969" max="8969" width="11.453125" style="2" customWidth="1"/>
    <col min="8970" max="8970" width="11" style="2" customWidth="1"/>
    <col min="8971" max="8971" width="13" style="2" customWidth="1"/>
    <col min="8972" max="8972" width="9.54296875" style="2" customWidth="1"/>
    <col min="8973" max="8973" width="10.453125" style="2" customWidth="1"/>
    <col min="8974" max="8974" width="12" style="2" customWidth="1"/>
    <col min="8975" max="8975" width="9" style="2" customWidth="1"/>
    <col min="8976" max="8976" width="7.54296875" style="2" customWidth="1"/>
    <col min="8977" max="8977" width="10" style="2" customWidth="1"/>
    <col min="8978" max="8978" width="9" style="2"/>
    <col min="8979" max="8979" width="10" style="2" customWidth="1"/>
    <col min="8980" max="8981" width="8" style="2" customWidth="1"/>
    <col min="8982" max="8988" width="10" style="2" customWidth="1"/>
    <col min="8989" max="8989" width="11.26953125" style="2" customWidth="1"/>
    <col min="8990" max="8990" width="10" style="2" customWidth="1"/>
    <col min="8991" max="8991" width="8.26953125" style="2" customWidth="1"/>
    <col min="8992" max="8993" width="10" style="2" customWidth="1"/>
    <col min="8994" max="8994" width="11.26953125" style="2" customWidth="1"/>
    <col min="8995" max="8995" width="9" style="2" customWidth="1"/>
    <col min="8996" max="8996" width="11.453125" style="2" customWidth="1"/>
    <col min="8997" max="8997" width="15.26953125" style="2" bestFit="1" customWidth="1"/>
    <col min="8998" max="9217" width="9" style="2"/>
    <col min="9218" max="9218" width="7.26953125" style="2" customWidth="1"/>
    <col min="9219" max="9219" width="10.54296875" style="2" customWidth="1"/>
    <col min="9220" max="9220" width="9" style="2" customWidth="1"/>
    <col min="9221" max="9221" width="17.54296875" style="2" customWidth="1"/>
    <col min="9222" max="9222" width="9" style="2" customWidth="1"/>
    <col min="9223" max="9223" width="19.54296875" style="2" customWidth="1"/>
    <col min="9224" max="9224" width="9" style="2" customWidth="1"/>
    <col min="9225" max="9225" width="11.453125" style="2" customWidth="1"/>
    <col min="9226" max="9226" width="11" style="2" customWidth="1"/>
    <col min="9227" max="9227" width="13" style="2" customWidth="1"/>
    <col min="9228" max="9228" width="9.54296875" style="2" customWidth="1"/>
    <col min="9229" max="9229" width="10.453125" style="2" customWidth="1"/>
    <col min="9230" max="9230" width="12" style="2" customWidth="1"/>
    <col min="9231" max="9231" width="9" style="2" customWidth="1"/>
    <col min="9232" max="9232" width="7.54296875" style="2" customWidth="1"/>
    <col min="9233" max="9233" width="10" style="2" customWidth="1"/>
    <col min="9234" max="9234" width="9" style="2"/>
    <col min="9235" max="9235" width="10" style="2" customWidth="1"/>
    <col min="9236" max="9237" width="8" style="2" customWidth="1"/>
    <col min="9238" max="9244" width="10" style="2" customWidth="1"/>
    <col min="9245" max="9245" width="11.26953125" style="2" customWidth="1"/>
    <col min="9246" max="9246" width="10" style="2" customWidth="1"/>
    <col min="9247" max="9247" width="8.26953125" style="2" customWidth="1"/>
    <col min="9248" max="9249" width="10" style="2" customWidth="1"/>
    <col min="9250" max="9250" width="11.26953125" style="2" customWidth="1"/>
    <col min="9251" max="9251" width="9" style="2" customWidth="1"/>
    <col min="9252" max="9252" width="11.453125" style="2" customWidth="1"/>
    <col min="9253" max="9253" width="15.26953125" style="2" bestFit="1" customWidth="1"/>
    <col min="9254" max="9473" width="9" style="2"/>
    <col min="9474" max="9474" width="7.26953125" style="2" customWidth="1"/>
    <col min="9475" max="9475" width="10.54296875" style="2" customWidth="1"/>
    <col min="9476" max="9476" width="9" style="2" customWidth="1"/>
    <col min="9477" max="9477" width="17.54296875" style="2" customWidth="1"/>
    <col min="9478" max="9478" width="9" style="2" customWidth="1"/>
    <col min="9479" max="9479" width="19.54296875" style="2" customWidth="1"/>
    <col min="9480" max="9480" width="9" style="2" customWidth="1"/>
    <col min="9481" max="9481" width="11.453125" style="2" customWidth="1"/>
    <col min="9482" max="9482" width="11" style="2" customWidth="1"/>
    <col min="9483" max="9483" width="13" style="2" customWidth="1"/>
    <col min="9484" max="9484" width="9.54296875" style="2" customWidth="1"/>
    <col min="9485" max="9485" width="10.453125" style="2" customWidth="1"/>
    <col min="9486" max="9486" width="12" style="2" customWidth="1"/>
    <col min="9487" max="9487" width="9" style="2" customWidth="1"/>
    <col min="9488" max="9488" width="7.54296875" style="2" customWidth="1"/>
    <col min="9489" max="9489" width="10" style="2" customWidth="1"/>
    <col min="9490" max="9490" width="9" style="2"/>
    <col min="9491" max="9491" width="10" style="2" customWidth="1"/>
    <col min="9492" max="9493" width="8" style="2" customWidth="1"/>
    <col min="9494" max="9500" width="10" style="2" customWidth="1"/>
    <col min="9501" max="9501" width="11.26953125" style="2" customWidth="1"/>
    <col min="9502" max="9502" width="10" style="2" customWidth="1"/>
    <col min="9503" max="9503" width="8.26953125" style="2" customWidth="1"/>
    <col min="9504" max="9505" width="10" style="2" customWidth="1"/>
    <col min="9506" max="9506" width="11.26953125" style="2" customWidth="1"/>
    <col min="9507" max="9507" width="9" style="2" customWidth="1"/>
    <col min="9508" max="9508" width="11.453125" style="2" customWidth="1"/>
    <col min="9509" max="9509" width="15.26953125" style="2" bestFit="1" customWidth="1"/>
    <col min="9510" max="9729" width="9" style="2"/>
    <col min="9730" max="9730" width="7.26953125" style="2" customWidth="1"/>
    <col min="9731" max="9731" width="10.54296875" style="2" customWidth="1"/>
    <col min="9732" max="9732" width="9" style="2" customWidth="1"/>
    <col min="9733" max="9733" width="17.54296875" style="2" customWidth="1"/>
    <col min="9734" max="9734" width="9" style="2" customWidth="1"/>
    <col min="9735" max="9735" width="19.54296875" style="2" customWidth="1"/>
    <col min="9736" max="9736" width="9" style="2" customWidth="1"/>
    <col min="9737" max="9737" width="11.453125" style="2" customWidth="1"/>
    <col min="9738" max="9738" width="11" style="2" customWidth="1"/>
    <col min="9739" max="9739" width="13" style="2" customWidth="1"/>
    <col min="9740" max="9740" width="9.54296875" style="2" customWidth="1"/>
    <col min="9741" max="9741" width="10.453125" style="2" customWidth="1"/>
    <col min="9742" max="9742" width="12" style="2" customWidth="1"/>
    <col min="9743" max="9743" width="9" style="2" customWidth="1"/>
    <col min="9744" max="9744" width="7.54296875" style="2" customWidth="1"/>
    <col min="9745" max="9745" width="10" style="2" customWidth="1"/>
    <col min="9746" max="9746" width="9" style="2"/>
    <col min="9747" max="9747" width="10" style="2" customWidth="1"/>
    <col min="9748" max="9749" width="8" style="2" customWidth="1"/>
    <col min="9750" max="9756" width="10" style="2" customWidth="1"/>
    <col min="9757" max="9757" width="11.26953125" style="2" customWidth="1"/>
    <col min="9758" max="9758" width="10" style="2" customWidth="1"/>
    <col min="9759" max="9759" width="8.26953125" style="2" customWidth="1"/>
    <col min="9760" max="9761" width="10" style="2" customWidth="1"/>
    <col min="9762" max="9762" width="11.26953125" style="2" customWidth="1"/>
    <col min="9763" max="9763" width="9" style="2" customWidth="1"/>
    <col min="9764" max="9764" width="11.453125" style="2" customWidth="1"/>
    <col min="9765" max="9765" width="15.26953125" style="2" bestFit="1" customWidth="1"/>
    <col min="9766" max="9985" width="9" style="2"/>
    <col min="9986" max="9986" width="7.26953125" style="2" customWidth="1"/>
    <col min="9987" max="9987" width="10.54296875" style="2" customWidth="1"/>
    <col min="9988" max="9988" width="9" style="2" customWidth="1"/>
    <col min="9989" max="9989" width="17.54296875" style="2" customWidth="1"/>
    <col min="9990" max="9990" width="9" style="2" customWidth="1"/>
    <col min="9991" max="9991" width="19.54296875" style="2" customWidth="1"/>
    <col min="9992" max="9992" width="9" style="2" customWidth="1"/>
    <col min="9993" max="9993" width="11.453125" style="2" customWidth="1"/>
    <col min="9994" max="9994" width="11" style="2" customWidth="1"/>
    <col min="9995" max="9995" width="13" style="2" customWidth="1"/>
    <col min="9996" max="9996" width="9.54296875" style="2" customWidth="1"/>
    <col min="9997" max="9997" width="10.453125" style="2" customWidth="1"/>
    <col min="9998" max="9998" width="12" style="2" customWidth="1"/>
    <col min="9999" max="9999" width="9" style="2" customWidth="1"/>
    <col min="10000" max="10000" width="7.54296875" style="2" customWidth="1"/>
    <col min="10001" max="10001" width="10" style="2" customWidth="1"/>
    <col min="10002" max="10002" width="9" style="2"/>
    <col min="10003" max="10003" width="10" style="2" customWidth="1"/>
    <col min="10004" max="10005" width="8" style="2" customWidth="1"/>
    <col min="10006" max="10012" width="10" style="2" customWidth="1"/>
    <col min="10013" max="10013" width="11.26953125" style="2" customWidth="1"/>
    <col min="10014" max="10014" width="10" style="2" customWidth="1"/>
    <col min="10015" max="10015" width="8.26953125" style="2" customWidth="1"/>
    <col min="10016" max="10017" width="10" style="2" customWidth="1"/>
    <col min="10018" max="10018" width="11.26953125" style="2" customWidth="1"/>
    <col min="10019" max="10019" width="9" style="2" customWidth="1"/>
    <col min="10020" max="10020" width="11.453125" style="2" customWidth="1"/>
    <col min="10021" max="10021" width="15.26953125" style="2" bestFit="1" customWidth="1"/>
    <col min="10022" max="10241" width="9" style="2"/>
    <col min="10242" max="10242" width="7.26953125" style="2" customWidth="1"/>
    <col min="10243" max="10243" width="10.54296875" style="2" customWidth="1"/>
    <col min="10244" max="10244" width="9" style="2" customWidth="1"/>
    <col min="10245" max="10245" width="17.54296875" style="2" customWidth="1"/>
    <col min="10246" max="10246" width="9" style="2" customWidth="1"/>
    <col min="10247" max="10247" width="19.54296875" style="2" customWidth="1"/>
    <col min="10248" max="10248" width="9" style="2" customWidth="1"/>
    <col min="10249" max="10249" width="11.453125" style="2" customWidth="1"/>
    <col min="10250" max="10250" width="11" style="2" customWidth="1"/>
    <col min="10251" max="10251" width="13" style="2" customWidth="1"/>
    <col min="10252" max="10252" width="9.54296875" style="2" customWidth="1"/>
    <col min="10253" max="10253" width="10.453125" style="2" customWidth="1"/>
    <col min="10254" max="10254" width="12" style="2" customWidth="1"/>
    <col min="10255" max="10255" width="9" style="2" customWidth="1"/>
    <col min="10256" max="10256" width="7.54296875" style="2" customWidth="1"/>
    <col min="10257" max="10257" width="10" style="2" customWidth="1"/>
    <col min="10258" max="10258" width="9" style="2"/>
    <col min="10259" max="10259" width="10" style="2" customWidth="1"/>
    <col min="10260" max="10261" width="8" style="2" customWidth="1"/>
    <col min="10262" max="10268" width="10" style="2" customWidth="1"/>
    <col min="10269" max="10269" width="11.26953125" style="2" customWidth="1"/>
    <col min="10270" max="10270" width="10" style="2" customWidth="1"/>
    <col min="10271" max="10271" width="8.26953125" style="2" customWidth="1"/>
    <col min="10272" max="10273" width="10" style="2" customWidth="1"/>
    <col min="10274" max="10274" width="11.26953125" style="2" customWidth="1"/>
    <col min="10275" max="10275" width="9" style="2" customWidth="1"/>
    <col min="10276" max="10276" width="11.453125" style="2" customWidth="1"/>
    <col min="10277" max="10277" width="15.26953125" style="2" bestFit="1" customWidth="1"/>
    <col min="10278" max="10497" width="9" style="2"/>
    <col min="10498" max="10498" width="7.26953125" style="2" customWidth="1"/>
    <col min="10499" max="10499" width="10.54296875" style="2" customWidth="1"/>
    <col min="10500" max="10500" width="9" style="2" customWidth="1"/>
    <col min="10501" max="10501" width="17.54296875" style="2" customWidth="1"/>
    <col min="10502" max="10502" width="9" style="2" customWidth="1"/>
    <col min="10503" max="10503" width="19.54296875" style="2" customWidth="1"/>
    <col min="10504" max="10504" width="9" style="2" customWidth="1"/>
    <col min="10505" max="10505" width="11.453125" style="2" customWidth="1"/>
    <col min="10506" max="10506" width="11" style="2" customWidth="1"/>
    <col min="10507" max="10507" width="13" style="2" customWidth="1"/>
    <col min="10508" max="10508" width="9.54296875" style="2" customWidth="1"/>
    <col min="10509" max="10509" width="10.453125" style="2" customWidth="1"/>
    <col min="10510" max="10510" width="12" style="2" customWidth="1"/>
    <col min="10511" max="10511" width="9" style="2" customWidth="1"/>
    <col min="10512" max="10512" width="7.54296875" style="2" customWidth="1"/>
    <col min="10513" max="10513" width="10" style="2" customWidth="1"/>
    <col min="10514" max="10514" width="9" style="2"/>
    <col min="10515" max="10515" width="10" style="2" customWidth="1"/>
    <col min="10516" max="10517" width="8" style="2" customWidth="1"/>
    <col min="10518" max="10524" width="10" style="2" customWidth="1"/>
    <col min="10525" max="10525" width="11.26953125" style="2" customWidth="1"/>
    <col min="10526" max="10526" width="10" style="2" customWidth="1"/>
    <col min="10527" max="10527" width="8.26953125" style="2" customWidth="1"/>
    <col min="10528" max="10529" width="10" style="2" customWidth="1"/>
    <col min="10530" max="10530" width="11.26953125" style="2" customWidth="1"/>
    <col min="10531" max="10531" width="9" style="2" customWidth="1"/>
    <col min="10532" max="10532" width="11.453125" style="2" customWidth="1"/>
    <col min="10533" max="10533" width="15.26953125" style="2" bestFit="1" customWidth="1"/>
    <col min="10534" max="10753" width="9" style="2"/>
    <col min="10754" max="10754" width="7.26953125" style="2" customWidth="1"/>
    <col min="10755" max="10755" width="10.54296875" style="2" customWidth="1"/>
    <col min="10756" max="10756" width="9" style="2" customWidth="1"/>
    <col min="10757" max="10757" width="17.54296875" style="2" customWidth="1"/>
    <col min="10758" max="10758" width="9" style="2" customWidth="1"/>
    <col min="10759" max="10759" width="19.54296875" style="2" customWidth="1"/>
    <col min="10760" max="10760" width="9" style="2" customWidth="1"/>
    <col min="10761" max="10761" width="11.453125" style="2" customWidth="1"/>
    <col min="10762" max="10762" width="11" style="2" customWidth="1"/>
    <col min="10763" max="10763" width="13" style="2" customWidth="1"/>
    <col min="10764" max="10764" width="9.54296875" style="2" customWidth="1"/>
    <col min="10765" max="10765" width="10.453125" style="2" customWidth="1"/>
    <col min="10766" max="10766" width="12" style="2" customWidth="1"/>
    <col min="10767" max="10767" width="9" style="2" customWidth="1"/>
    <col min="10768" max="10768" width="7.54296875" style="2" customWidth="1"/>
    <col min="10769" max="10769" width="10" style="2" customWidth="1"/>
    <col min="10770" max="10770" width="9" style="2"/>
    <col min="10771" max="10771" width="10" style="2" customWidth="1"/>
    <col min="10772" max="10773" width="8" style="2" customWidth="1"/>
    <col min="10774" max="10780" width="10" style="2" customWidth="1"/>
    <col min="10781" max="10781" width="11.26953125" style="2" customWidth="1"/>
    <col min="10782" max="10782" width="10" style="2" customWidth="1"/>
    <col min="10783" max="10783" width="8.26953125" style="2" customWidth="1"/>
    <col min="10784" max="10785" width="10" style="2" customWidth="1"/>
    <col min="10786" max="10786" width="11.26953125" style="2" customWidth="1"/>
    <col min="10787" max="10787" width="9" style="2" customWidth="1"/>
    <col min="10788" max="10788" width="11.453125" style="2" customWidth="1"/>
    <col min="10789" max="10789" width="15.26953125" style="2" bestFit="1" customWidth="1"/>
    <col min="10790" max="11009" width="9" style="2"/>
    <col min="11010" max="11010" width="7.26953125" style="2" customWidth="1"/>
    <col min="11011" max="11011" width="10.54296875" style="2" customWidth="1"/>
    <col min="11012" max="11012" width="9" style="2" customWidth="1"/>
    <col min="11013" max="11013" width="17.54296875" style="2" customWidth="1"/>
    <col min="11014" max="11014" width="9" style="2" customWidth="1"/>
    <col min="11015" max="11015" width="19.54296875" style="2" customWidth="1"/>
    <col min="11016" max="11016" width="9" style="2" customWidth="1"/>
    <col min="11017" max="11017" width="11.453125" style="2" customWidth="1"/>
    <col min="11018" max="11018" width="11" style="2" customWidth="1"/>
    <col min="11019" max="11019" width="13" style="2" customWidth="1"/>
    <col min="11020" max="11020" width="9.54296875" style="2" customWidth="1"/>
    <col min="11021" max="11021" width="10.453125" style="2" customWidth="1"/>
    <col min="11022" max="11022" width="12" style="2" customWidth="1"/>
    <col min="11023" max="11023" width="9" style="2" customWidth="1"/>
    <col min="11024" max="11024" width="7.54296875" style="2" customWidth="1"/>
    <col min="11025" max="11025" width="10" style="2" customWidth="1"/>
    <col min="11026" max="11026" width="9" style="2"/>
    <col min="11027" max="11027" width="10" style="2" customWidth="1"/>
    <col min="11028" max="11029" width="8" style="2" customWidth="1"/>
    <col min="11030" max="11036" width="10" style="2" customWidth="1"/>
    <col min="11037" max="11037" width="11.26953125" style="2" customWidth="1"/>
    <col min="11038" max="11038" width="10" style="2" customWidth="1"/>
    <col min="11039" max="11039" width="8.26953125" style="2" customWidth="1"/>
    <col min="11040" max="11041" width="10" style="2" customWidth="1"/>
    <col min="11042" max="11042" width="11.26953125" style="2" customWidth="1"/>
    <col min="11043" max="11043" width="9" style="2" customWidth="1"/>
    <col min="11044" max="11044" width="11.453125" style="2" customWidth="1"/>
    <col min="11045" max="11045" width="15.26953125" style="2" bestFit="1" customWidth="1"/>
    <col min="11046" max="11265" width="9" style="2"/>
    <col min="11266" max="11266" width="7.26953125" style="2" customWidth="1"/>
    <col min="11267" max="11267" width="10.54296875" style="2" customWidth="1"/>
    <col min="11268" max="11268" width="9" style="2" customWidth="1"/>
    <col min="11269" max="11269" width="17.54296875" style="2" customWidth="1"/>
    <col min="11270" max="11270" width="9" style="2" customWidth="1"/>
    <col min="11271" max="11271" width="19.54296875" style="2" customWidth="1"/>
    <col min="11272" max="11272" width="9" style="2" customWidth="1"/>
    <col min="11273" max="11273" width="11.453125" style="2" customWidth="1"/>
    <col min="11274" max="11274" width="11" style="2" customWidth="1"/>
    <col min="11275" max="11275" width="13" style="2" customWidth="1"/>
    <col min="11276" max="11276" width="9.54296875" style="2" customWidth="1"/>
    <col min="11277" max="11277" width="10.453125" style="2" customWidth="1"/>
    <col min="11278" max="11278" width="12" style="2" customWidth="1"/>
    <col min="11279" max="11279" width="9" style="2" customWidth="1"/>
    <col min="11280" max="11280" width="7.54296875" style="2" customWidth="1"/>
    <col min="11281" max="11281" width="10" style="2" customWidth="1"/>
    <col min="11282" max="11282" width="9" style="2"/>
    <col min="11283" max="11283" width="10" style="2" customWidth="1"/>
    <col min="11284" max="11285" width="8" style="2" customWidth="1"/>
    <col min="11286" max="11292" width="10" style="2" customWidth="1"/>
    <col min="11293" max="11293" width="11.26953125" style="2" customWidth="1"/>
    <col min="11294" max="11294" width="10" style="2" customWidth="1"/>
    <col min="11295" max="11295" width="8.26953125" style="2" customWidth="1"/>
    <col min="11296" max="11297" width="10" style="2" customWidth="1"/>
    <col min="11298" max="11298" width="11.26953125" style="2" customWidth="1"/>
    <col min="11299" max="11299" width="9" style="2" customWidth="1"/>
    <col min="11300" max="11300" width="11.453125" style="2" customWidth="1"/>
    <col min="11301" max="11301" width="15.26953125" style="2" bestFit="1" customWidth="1"/>
    <col min="11302" max="11521" width="9" style="2"/>
    <col min="11522" max="11522" width="7.26953125" style="2" customWidth="1"/>
    <col min="11523" max="11523" width="10.54296875" style="2" customWidth="1"/>
    <col min="11524" max="11524" width="9" style="2" customWidth="1"/>
    <col min="11525" max="11525" width="17.54296875" style="2" customWidth="1"/>
    <col min="11526" max="11526" width="9" style="2" customWidth="1"/>
    <col min="11527" max="11527" width="19.54296875" style="2" customWidth="1"/>
    <col min="11528" max="11528" width="9" style="2" customWidth="1"/>
    <col min="11529" max="11529" width="11.453125" style="2" customWidth="1"/>
    <col min="11530" max="11530" width="11" style="2" customWidth="1"/>
    <col min="11531" max="11531" width="13" style="2" customWidth="1"/>
    <col min="11532" max="11532" width="9.54296875" style="2" customWidth="1"/>
    <col min="11533" max="11533" width="10.453125" style="2" customWidth="1"/>
    <col min="11534" max="11534" width="12" style="2" customWidth="1"/>
    <col min="11535" max="11535" width="9" style="2" customWidth="1"/>
    <col min="11536" max="11536" width="7.54296875" style="2" customWidth="1"/>
    <col min="11537" max="11537" width="10" style="2" customWidth="1"/>
    <col min="11538" max="11538" width="9" style="2"/>
    <col min="11539" max="11539" width="10" style="2" customWidth="1"/>
    <col min="11540" max="11541" width="8" style="2" customWidth="1"/>
    <col min="11542" max="11548" width="10" style="2" customWidth="1"/>
    <col min="11549" max="11549" width="11.26953125" style="2" customWidth="1"/>
    <col min="11550" max="11550" width="10" style="2" customWidth="1"/>
    <col min="11551" max="11551" width="8.26953125" style="2" customWidth="1"/>
    <col min="11552" max="11553" width="10" style="2" customWidth="1"/>
    <col min="11554" max="11554" width="11.26953125" style="2" customWidth="1"/>
    <col min="11555" max="11555" width="9" style="2" customWidth="1"/>
    <col min="11556" max="11556" width="11.453125" style="2" customWidth="1"/>
    <col min="11557" max="11557" width="15.26953125" style="2" bestFit="1" customWidth="1"/>
    <col min="11558" max="11777" width="9" style="2"/>
    <col min="11778" max="11778" width="7.26953125" style="2" customWidth="1"/>
    <col min="11779" max="11779" width="10.54296875" style="2" customWidth="1"/>
    <col min="11780" max="11780" width="9" style="2" customWidth="1"/>
    <col min="11781" max="11781" width="17.54296875" style="2" customWidth="1"/>
    <col min="11782" max="11782" width="9" style="2" customWidth="1"/>
    <col min="11783" max="11783" width="19.54296875" style="2" customWidth="1"/>
    <col min="11784" max="11784" width="9" style="2" customWidth="1"/>
    <col min="11785" max="11785" width="11.453125" style="2" customWidth="1"/>
    <col min="11786" max="11786" width="11" style="2" customWidth="1"/>
    <col min="11787" max="11787" width="13" style="2" customWidth="1"/>
    <col min="11788" max="11788" width="9.54296875" style="2" customWidth="1"/>
    <col min="11789" max="11789" width="10.453125" style="2" customWidth="1"/>
    <col min="11790" max="11790" width="12" style="2" customWidth="1"/>
    <col min="11791" max="11791" width="9" style="2" customWidth="1"/>
    <col min="11792" max="11792" width="7.54296875" style="2" customWidth="1"/>
    <col min="11793" max="11793" width="10" style="2" customWidth="1"/>
    <col min="11794" max="11794" width="9" style="2"/>
    <col min="11795" max="11795" width="10" style="2" customWidth="1"/>
    <col min="11796" max="11797" width="8" style="2" customWidth="1"/>
    <col min="11798" max="11804" width="10" style="2" customWidth="1"/>
    <col min="11805" max="11805" width="11.26953125" style="2" customWidth="1"/>
    <col min="11806" max="11806" width="10" style="2" customWidth="1"/>
    <col min="11807" max="11807" width="8.26953125" style="2" customWidth="1"/>
    <col min="11808" max="11809" width="10" style="2" customWidth="1"/>
    <col min="11810" max="11810" width="11.26953125" style="2" customWidth="1"/>
    <col min="11811" max="11811" width="9" style="2" customWidth="1"/>
    <col min="11812" max="11812" width="11.453125" style="2" customWidth="1"/>
    <col min="11813" max="11813" width="15.26953125" style="2" bestFit="1" customWidth="1"/>
    <col min="11814" max="12033" width="9" style="2"/>
    <col min="12034" max="12034" width="7.26953125" style="2" customWidth="1"/>
    <col min="12035" max="12035" width="10.54296875" style="2" customWidth="1"/>
    <col min="12036" max="12036" width="9" style="2" customWidth="1"/>
    <col min="12037" max="12037" width="17.54296875" style="2" customWidth="1"/>
    <col min="12038" max="12038" width="9" style="2" customWidth="1"/>
    <col min="12039" max="12039" width="19.54296875" style="2" customWidth="1"/>
    <col min="12040" max="12040" width="9" style="2" customWidth="1"/>
    <col min="12041" max="12041" width="11.453125" style="2" customWidth="1"/>
    <col min="12042" max="12042" width="11" style="2" customWidth="1"/>
    <col min="12043" max="12043" width="13" style="2" customWidth="1"/>
    <col min="12044" max="12044" width="9.54296875" style="2" customWidth="1"/>
    <col min="12045" max="12045" width="10.453125" style="2" customWidth="1"/>
    <col min="12046" max="12046" width="12" style="2" customWidth="1"/>
    <col min="12047" max="12047" width="9" style="2" customWidth="1"/>
    <col min="12048" max="12048" width="7.54296875" style="2" customWidth="1"/>
    <col min="12049" max="12049" width="10" style="2" customWidth="1"/>
    <col min="12050" max="12050" width="9" style="2"/>
    <col min="12051" max="12051" width="10" style="2" customWidth="1"/>
    <col min="12052" max="12053" width="8" style="2" customWidth="1"/>
    <col min="12054" max="12060" width="10" style="2" customWidth="1"/>
    <col min="12061" max="12061" width="11.26953125" style="2" customWidth="1"/>
    <col min="12062" max="12062" width="10" style="2" customWidth="1"/>
    <col min="12063" max="12063" width="8.26953125" style="2" customWidth="1"/>
    <col min="12064" max="12065" width="10" style="2" customWidth="1"/>
    <col min="12066" max="12066" width="11.26953125" style="2" customWidth="1"/>
    <col min="12067" max="12067" width="9" style="2" customWidth="1"/>
    <col min="12068" max="12068" width="11.453125" style="2" customWidth="1"/>
    <col min="12069" max="12069" width="15.26953125" style="2" bestFit="1" customWidth="1"/>
    <col min="12070" max="12289" width="9" style="2"/>
    <col min="12290" max="12290" width="7.26953125" style="2" customWidth="1"/>
    <col min="12291" max="12291" width="10.54296875" style="2" customWidth="1"/>
    <col min="12292" max="12292" width="9" style="2" customWidth="1"/>
    <col min="12293" max="12293" width="17.54296875" style="2" customWidth="1"/>
    <col min="12294" max="12294" width="9" style="2" customWidth="1"/>
    <col min="12295" max="12295" width="19.54296875" style="2" customWidth="1"/>
    <col min="12296" max="12296" width="9" style="2" customWidth="1"/>
    <col min="12297" max="12297" width="11.453125" style="2" customWidth="1"/>
    <col min="12298" max="12298" width="11" style="2" customWidth="1"/>
    <col min="12299" max="12299" width="13" style="2" customWidth="1"/>
    <col min="12300" max="12300" width="9.54296875" style="2" customWidth="1"/>
    <col min="12301" max="12301" width="10.453125" style="2" customWidth="1"/>
    <col min="12302" max="12302" width="12" style="2" customWidth="1"/>
    <col min="12303" max="12303" width="9" style="2" customWidth="1"/>
    <col min="12304" max="12304" width="7.54296875" style="2" customWidth="1"/>
    <col min="12305" max="12305" width="10" style="2" customWidth="1"/>
    <col min="12306" max="12306" width="9" style="2"/>
    <col min="12307" max="12307" width="10" style="2" customWidth="1"/>
    <col min="12308" max="12309" width="8" style="2" customWidth="1"/>
    <col min="12310" max="12316" width="10" style="2" customWidth="1"/>
    <col min="12317" max="12317" width="11.26953125" style="2" customWidth="1"/>
    <col min="12318" max="12318" width="10" style="2" customWidth="1"/>
    <col min="12319" max="12319" width="8.26953125" style="2" customWidth="1"/>
    <col min="12320" max="12321" width="10" style="2" customWidth="1"/>
    <col min="12322" max="12322" width="11.26953125" style="2" customWidth="1"/>
    <col min="12323" max="12323" width="9" style="2" customWidth="1"/>
    <col min="12324" max="12324" width="11.453125" style="2" customWidth="1"/>
    <col min="12325" max="12325" width="15.26953125" style="2" bestFit="1" customWidth="1"/>
    <col min="12326" max="12545" width="9" style="2"/>
    <col min="12546" max="12546" width="7.26953125" style="2" customWidth="1"/>
    <col min="12547" max="12547" width="10.54296875" style="2" customWidth="1"/>
    <col min="12548" max="12548" width="9" style="2" customWidth="1"/>
    <col min="12549" max="12549" width="17.54296875" style="2" customWidth="1"/>
    <col min="12550" max="12550" width="9" style="2" customWidth="1"/>
    <col min="12551" max="12551" width="19.54296875" style="2" customWidth="1"/>
    <col min="12552" max="12552" width="9" style="2" customWidth="1"/>
    <col min="12553" max="12553" width="11.453125" style="2" customWidth="1"/>
    <col min="12554" max="12554" width="11" style="2" customWidth="1"/>
    <col min="12555" max="12555" width="13" style="2" customWidth="1"/>
    <col min="12556" max="12556" width="9.54296875" style="2" customWidth="1"/>
    <col min="12557" max="12557" width="10.453125" style="2" customWidth="1"/>
    <col min="12558" max="12558" width="12" style="2" customWidth="1"/>
    <col min="12559" max="12559" width="9" style="2" customWidth="1"/>
    <col min="12560" max="12560" width="7.54296875" style="2" customWidth="1"/>
    <col min="12561" max="12561" width="10" style="2" customWidth="1"/>
    <col min="12562" max="12562" width="9" style="2"/>
    <col min="12563" max="12563" width="10" style="2" customWidth="1"/>
    <col min="12564" max="12565" width="8" style="2" customWidth="1"/>
    <col min="12566" max="12572" width="10" style="2" customWidth="1"/>
    <col min="12573" max="12573" width="11.26953125" style="2" customWidth="1"/>
    <col min="12574" max="12574" width="10" style="2" customWidth="1"/>
    <col min="12575" max="12575" width="8.26953125" style="2" customWidth="1"/>
    <col min="12576" max="12577" width="10" style="2" customWidth="1"/>
    <col min="12578" max="12578" width="11.26953125" style="2" customWidth="1"/>
    <col min="12579" max="12579" width="9" style="2" customWidth="1"/>
    <col min="12580" max="12580" width="11.453125" style="2" customWidth="1"/>
    <col min="12581" max="12581" width="15.26953125" style="2" bestFit="1" customWidth="1"/>
    <col min="12582" max="12801" width="9" style="2"/>
    <col min="12802" max="12802" width="7.26953125" style="2" customWidth="1"/>
    <col min="12803" max="12803" width="10.54296875" style="2" customWidth="1"/>
    <col min="12804" max="12804" width="9" style="2" customWidth="1"/>
    <col min="12805" max="12805" width="17.54296875" style="2" customWidth="1"/>
    <col min="12806" max="12806" width="9" style="2" customWidth="1"/>
    <col min="12807" max="12807" width="19.54296875" style="2" customWidth="1"/>
    <col min="12808" max="12808" width="9" style="2" customWidth="1"/>
    <col min="12809" max="12809" width="11.453125" style="2" customWidth="1"/>
    <col min="12810" max="12810" width="11" style="2" customWidth="1"/>
    <col min="12811" max="12811" width="13" style="2" customWidth="1"/>
    <col min="12812" max="12812" width="9.54296875" style="2" customWidth="1"/>
    <col min="12813" max="12813" width="10.453125" style="2" customWidth="1"/>
    <col min="12814" max="12814" width="12" style="2" customWidth="1"/>
    <col min="12815" max="12815" width="9" style="2" customWidth="1"/>
    <col min="12816" max="12816" width="7.54296875" style="2" customWidth="1"/>
    <col min="12817" max="12817" width="10" style="2" customWidth="1"/>
    <col min="12818" max="12818" width="9" style="2"/>
    <col min="12819" max="12819" width="10" style="2" customWidth="1"/>
    <col min="12820" max="12821" width="8" style="2" customWidth="1"/>
    <col min="12822" max="12828" width="10" style="2" customWidth="1"/>
    <col min="12829" max="12829" width="11.26953125" style="2" customWidth="1"/>
    <col min="12830" max="12830" width="10" style="2" customWidth="1"/>
    <col min="12831" max="12831" width="8.26953125" style="2" customWidth="1"/>
    <col min="12832" max="12833" width="10" style="2" customWidth="1"/>
    <col min="12834" max="12834" width="11.26953125" style="2" customWidth="1"/>
    <col min="12835" max="12835" width="9" style="2" customWidth="1"/>
    <col min="12836" max="12836" width="11.453125" style="2" customWidth="1"/>
    <col min="12837" max="12837" width="15.26953125" style="2" bestFit="1" customWidth="1"/>
    <col min="12838" max="13057" width="9" style="2"/>
    <col min="13058" max="13058" width="7.26953125" style="2" customWidth="1"/>
    <col min="13059" max="13059" width="10.54296875" style="2" customWidth="1"/>
    <col min="13060" max="13060" width="9" style="2" customWidth="1"/>
    <col min="13061" max="13061" width="17.54296875" style="2" customWidth="1"/>
    <col min="13062" max="13062" width="9" style="2" customWidth="1"/>
    <col min="13063" max="13063" width="19.54296875" style="2" customWidth="1"/>
    <col min="13064" max="13064" width="9" style="2" customWidth="1"/>
    <col min="13065" max="13065" width="11.453125" style="2" customWidth="1"/>
    <col min="13066" max="13066" width="11" style="2" customWidth="1"/>
    <col min="13067" max="13067" width="13" style="2" customWidth="1"/>
    <col min="13068" max="13068" width="9.54296875" style="2" customWidth="1"/>
    <col min="13069" max="13069" width="10.453125" style="2" customWidth="1"/>
    <col min="13070" max="13070" width="12" style="2" customWidth="1"/>
    <col min="13071" max="13071" width="9" style="2" customWidth="1"/>
    <col min="13072" max="13072" width="7.54296875" style="2" customWidth="1"/>
    <col min="13073" max="13073" width="10" style="2" customWidth="1"/>
    <col min="13074" max="13074" width="9" style="2"/>
    <col min="13075" max="13075" width="10" style="2" customWidth="1"/>
    <col min="13076" max="13077" width="8" style="2" customWidth="1"/>
    <col min="13078" max="13084" width="10" style="2" customWidth="1"/>
    <col min="13085" max="13085" width="11.26953125" style="2" customWidth="1"/>
    <col min="13086" max="13086" width="10" style="2" customWidth="1"/>
    <col min="13087" max="13087" width="8.26953125" style="2" customWidth="1"/>
    <col min="13088" max="13089" width="10" style="2" customWidth="1"/>
    <col min="13090" max="13090" width="11.26953125" style="2" customWidth="1"/>
    <col min="13091" max="13091" width="9" style="2" customWidth="1"/>
    <col min="13092" max="13092" width="11.453125" style="2" customWidth="1"/>
    <col min="13093" max="13093" width="15.26953125" style="2" bestFit="1" customWidth="1"/>
    <col min="13094" max="13313" width="9" style="2"/>
    <col min="13314" max="13314" width="7.26953125" style="2" customWidth="1"/>
    <col min="13315" max="13315" width="10.54296875" style="2" customWidth="1"/>
    <col min="13316" max="13316" width="9" style="2" customWidth="1"/>
    <col min="13317" max="13317" width="17.54296875" style="2" customWidth="1"/>
    <col min="13318" max="13318" width="9" style="2" customWidth="1"/>
    <col min="13319" max="13319" width="19.54296875" style="2" customWidth="1"/>
    <col min="13320" max="13320" width="9" style="2" customWidth="1"/>
    <col min="13321" max="13321" width="11.453125" style="2" customWidth="1"/>
    <col min="13322" max="13322" width="11" style="2" customWidth="1"/>
    <col min="13323" max="13323" width="13" style="2" customWidth="1"/>
    <col min="13324" max="13324" width="9.54296875" style="2" customWidth="1"/>
    <col min="13325" max="13325" width="10.453125" style="2" customWidth="1"/>
    <col min="13326" max="13326" width="12" style="2" customWidth="1"/>
    <col min="13327" max="13327" width="9" style="2" customWidth="1"/>
    <col min="13328" max="13328" width="7.54296875" style="2" customWidth="1"/>
    <col min="13329" max="13329" width="10" style="2" customWidth="1"/>
    <col min="13330" max="13330" width="9" style="2"/>
    <col min="13331" max="13331" width="10" style="2" customWidth="1"/>
    <col min="13332" max="13333" width="8" style="2" customWidth="1"/>
    <col min="13334" max="13340" width="10" style="2" customWidth="1"/>
    <col min="13341" max="13341" width="11.26953125" style="2" customWidth="1"/>
    <col min="13342" max="13342" width="10" style="2" customWidth="1"/>
    <col min="13343" max="13343" width="8.26953125" style="2" customWidth="1"/>
    <col min="13344" max="13345" width="10" style="2" customWidth="1"/>
    <col min="13346" max="13346" width="11.26953125" style="2" customWidth="1"/>
    <col min="13347" max="13347" width="9" style="2" customWidth="1"/>
    <col min="13348" max="13348" width="11.453125" style="2" customWidth="1"/>
    <col min="13349" max="13349" width="15.26953125" style="2" bestFit="1" customWidth="1"/>
    <col min="13350" max="13569" width="9" style="2"/>
    <col min="13570" max="13570" width="7.26953125" style="2" customWidth="1"/>
    <col min="13571" max="13571" width="10.54296875" style="2" customWidth="1"/>
    <col min="13572" max="13572" width="9" style="2" customWidth="1"/>
    <col min="13573" max="13573" width="17.54296875" style="2" customWidth="1"/>
    <col min="13574" max="13574" width="9" style="2" customWidth="1"/>
    <col min="13575" max="13575" width="19.54296875" style="2" customWidth="1"/>
    <col min="13576" max="13576" width="9" style="2" customWidth="1"/>
    <col min="13577" max="13577" width="11.453125" style="2" customWidth="1"/>
    <col min="13578" max="13578" width="11" style="2" customWidth="1"/>
    <col min="13579" max="13579" width="13" style="2" customWidth="1"/>
    <col min="13580" max="13580" width="9.54296875" style="2" customWidth="1"/>
    <col min="13581" max="13581" width="10.453125" style="2" customWidth="1"/>
    <col min="13582" max="13582" width="12" style="2" customWidth="1"/>
    <col min="13583" max="13583" width="9" style="2" customWidth="1"/>
    <col min="13584" max="13584" width="7.54296875" style="2" customWidth="1"/>
    <col min="13585" max="13585" width="10" style="2" customWidth="1"/>
    <col min="13586" max="13586" width="9" style="2"/>
    <col min="13587" max="13587" width="10" style="2" customWidth="1"/>
    <col min="13588" max="13589" width="8" style="2" customWidth="1"/>
    <col min="13590" max="13596" width="10" style="2" customWidth="1"/>
    <col min="13597" max="13597" width="11.26953125" style="2" customWidth="1"/>
    <col min="13598" max="13598" width="10" style="2" customWidth="1"/>
    <col min="13599" max="13599" width="8.26953125" style="2" customWidth="1"/>
    <col min="13600" max="13601" width="10" style="2" customWidth="1"/>
    <col min="13602" max="13602" width="11.26953125" style="2" customWidth="1"/>
    <col min="13603" max="13603" width="9" style="2" customWidth="1"/>
    <col min="13604" max="13604" width="11.453125" style="2" customWidth="1"/>
    <col min="13605" max="13605" width="15.26953125" style="2" bestFit="1" customWidth="1"/>
    <col min="13606" max="13825" width="9" style="2"/>
    <col min="13826" max="13826" width="7.26953125" style="2" customWidth="1"/>
    <col min="13827" max="13827" width="10.54296875" style="2" customWidth="1"/>
    <col min="13828" max="13828" width="9" style="2" customWidth="1"/>
    <col min="13829" max="13829" width="17.54296875" style="2" customWidth="1"/>
    <col min="13830" max="13830" width="9" style="2" customWidth="1"/>
    <col min="13831" max="13831" width="19.54296875" style="2" customWidth="1"/>
    <col min="13832" max="13832" width="9" style="2" customWidth="1"/>
    <col min="13833" max="13833" width="11.453125" style="2" customWidth="1"/>
    <col min="13834" max="13834" width="11" style="2" customWidth="1"/>
    <col min="13835" max="13835" width="13" style="2" customWidth="1"/>
    <col min="13836" max="13836" width="9.54296875" style="2" customWidth="1"/>
    <col min="13837" max="13837" width="10.453125" style="2" customWidth="1"/>
    <col min="13838" max="13838" width="12" style="2" customWidth="1"/>
    <col min="13839" max="13839" width="9" style="2" customWidth="1"/>
    <col min="13840" max="13840" width="7.54296875" style="2" customWidth="1"/>
    <col min="13841" max="13841" width="10" style="2" customWidth="1"/>
    <col min="13842" max="13842" width="9" style="2"/>
    <col min="13843" max="13843" width="10" style="2" customWidth="1"/>
    <col min="13844" max="13845" width="8" style="2" customWidth="1"/>
    <col min="13846" max="13852" width="10" style="2" customWidth="1"/>
    <col min="13853" max="13853" width="11.26953125" style="2" customWidth="1"/>
    <col min="13854" max="13854" width="10" style="2" customWidth="1"/>
    <col min="13855" max="13855" width="8.26953125" style="2" customWidth="1"/>
    <col min="13856" max="13857" width="10" style="2" customWidth="1"/>
    <col min="13858" max="13858" width="11.26953125" style="2" customWidth="1"/>
    <col min="13859" max="13859" width="9" style="2" customWidth="1"/>
    <col min="13860" max="13860" width="11.453125" style="2" customWidth="1"/>
    <col min="13861" max="13861" width="15.26953125" style="2" bestFit="1" customWidth="1"/>
    <col min="13862" max="14081" width="9" style="2"/>
    <col min="14082" max="14082" width="7.26953125" style="2" customWidth="1"/>
    <col min="14083" max="14083" width="10.54296875" style="2" customWidth="1"/>
    <col min="14084" max="14084" width="9" style="2" customWidth="1"/>
    <col min="14085" max="14085" width="17.54296875" style="2" customWidth="1"/>
    <col min="14086" max="14086" width="9" style="2" customWidth="1"/>
    <col min="14087" max="14087" width="19.54296875" style="2" customWidth="1"/>
    <col min="14088" max="14088" width="9" style="2" customWidth="1"/>
    <col min="14089" max="14089" width="11.453125" style="2" customWidth="1"/>
    <col min="14090" max="14090" width="11" style="2" customWidth="1"/>
    <col min="14091" max="14091" width="13" style="2" customWidth="1"/>
    <col min="14092" max="14092" width="9.54296875" style="2" customWidth="1"/>
    <col min="14093" max="14093" width="10.453125" style="2" customWidth="1"/>
    <col min="14094" max="14094" width="12" style="2" customWidth="1"/>
    <col min="14095" max="14095" width="9" style="2" customWidth="1"/>
    <col min="14096" max="14096" width="7.54296875" style="2" customWidth="1"/>
    <col min="14097" max="14097" width="10" style="2" customWidth="1"/>
    <col min="14098" max="14098" width="9" style="2"/>
    <col min="14099" max="14099" width="10" style="2" customWidth="1"/>
    <col min="14100" max="14101" width="8" style="2" customWidth="1"/>
    <col min="14102" max="14108" width="10" style="2" customWidth="1"/>
    <col min="14109" max="14109" width="11.26953125" style="2" customWidth="1"/>
    <col min="14110" max="14110" width="10" style="2" customWidth="1"/>
    <col min="14111" max="14111" width="8.26953125" style="2" customWidth="1"/>
    <col min="14112" max="14113" width="10" style="2" customWidth="1"/>
    <col min="14114" max="14114" width="11.26953125" style="2" customWidth="1"/>
    <col min="14115" max="14115" width="9" style="2" customWidth="1"/>
    <col min="14116" max="14116" width="11.453125" style="2" customWidth="1"/>
    <col min="14117" max="14117" width="15.26953125" style="2" bestFit="1" customWidth="1"/>
    <col min="14118" max="14337" width="9" style="2"/>
    <col min="14338" max="14338" width="7.26953125" style="2" customWidth="1"/>
    <col min="14339" max="14339" width="10.54296875" style="2" customWidth="1"/>
    <col min="14340" max="14340" width="9" style="2" customWidth="1"/>
    <col min="14341" max="14341" width="17.54296875" style="2" customWidth="1"/>
    <col min="14342" max="14342" width="9" style="2" customWidth="1"/>
    <col min="14343" max="14343" width="19.54296875" style="2" customWidth="1"/>
    <col min="14344" max="14344" width="9" style="2" customWidth="1"/>
    <col min="14345" max="14345" width="11.453125" style="2" customWidth="1"/>
    <col min="14346" max="14346" width="11" style="2" customWidth="1"/>
    <col min="14347" max="14347" width="13" style="2" customWidth="1"/>
    <col min="14348" max="14348" width="9.54296875" style="2" customWidth="1"/>
    <col min="14349" max="14349" width="10.453125" style="2" customWidth="1"/>
    <col min="14350" max="14350" width="12" style="2" customWidth="1"/>
    <col min="14351" max="14351" width="9" style="2" customWidth="1"/>
    <col min="14352" max="14352" width="7.54296875" style="2" customWidth="1"/>
    <col min="14353" max="14353" width="10" style="2" customWidth="1"/>
    <col min="14354" max="14354" width="9" style="2"/>
    <col min="14355" max="14355" width="10" style="2" customWidth="1"/>
    <col min="14356" max="14357" width="8" style="2" customWidth="1"/>
    <col min="14358" max="14364" width="10" style="2" customWidth="1"/>
    <col min="14365" max="14365" width="11.26953125" style="2" customWidth="1"/>
    <col min="14366" max="14366" width="10" style="2" customWidth="1"/>
    <col min="14367" max="14367" width="8.26953125" style="2" customWidth="1"/>
    <col min="14368" max="14369" width="10" style="2" customWidth="1"/>
    <col min="14370" max="14370" width="11.26953125" style="2" customWidth="1"/>
    <col min="14371" max="14371" width="9" style="2" customWidth="1"/>
    <col min="14372" max="14372" width="11.453125" style="2" customWidth="1"/>
    <col min="14373" max="14373" width="15.26953125" style="2" bestFit="1" customWidth="1"/>
    <col min="14374" max="14593" width="9" style="2"/>
    <col min="14594" max="14594" width="7.26953125" style="2" customWidth="1"/>
    <col min="14595" max="14595" width="10.54296875" style="2" customWidth="1"/>
    <col min="14596" max="14596" width="9" style="2" customWidth="1"/>
    <col min="14597" max="14597" width="17.54296875" style="2" customWidth="1"/>
    <col min="14598" max="14598" width="9" style="2" customWidth="1"/>
    <col min="14599" max="14599" width="19.54296875" style="2" customWidth="1"/>
    <col min="14600" max="14600" width="9" style="2" customWidth="1"/>
    <col min="14601" max="14601" width="11.453125" style="2" customWidth="1"/>
    <col min="14602" max="14602" width="11" style="2" customWidth="1"/>
    <col min="14603" max="14603" width="13" style="2" customWidth="1"/>
    <col min="14604" max="14604" width="9.54296875" style="2" customWidth="1"/>
    <col min="14605" max="14605" width="10.453125" style="2" customWidth="1"/>
    <col min="14606" max="14606" width="12" style="2" customWidth="1"/>
    <col min="14607" max="14607" width="9" style="2" customWidth="1"/>
    <col min="14608" max="14608" width="7.54296875" style="2" customWidth="1"/>
    <col min="14609" max="14609" width="10" style="2" customWidth="1"/>
    <col min="14610" max="14610" width="9" style="2"/>
    <col min="14611" max="14611" width="10" style="2" customWidth="1"/>
    <col min="14612" max="14613" width="8" style="2" customWidth="1"/>
    <col min="14614" max="14620" width="10" style="2" customWidth="1"/>
    <col min="14621" max="14621" width="11.26953125" style="2" customWidth="1"/>
    <col min="14622" max="14622" width="10" style="2" customWidth="1"/>
    <col min="14623" max="14623" width="8.26953125" style="2" customWidth="1"/>
    <col min="14624" max="14625" width="10" style="2" customWidth="1"/>
    <col min="14626" max="14626" width="11.26953125" style="2" customWidth="1"/>
    <col min="14627" max="14627" width="9" style="2" customWidth="1"/>
    <col min="14628" max="14628" width="11.453125" style="2" customWidth="1"/>
    <col min="14629" max="14629" width="15.26953125" style="2" bestFit="1" customWidth="1"/>
    <col min="14630" max="14849" width="9" style="2"/>
    <col min="14850" max="14850" width="7.26953125" style="2" customWidth="1"/>
    <col min="14851" max="14851" width="10.54296875" style="2" customWidth="1"/>
    <col min="14852" max="14852" width="9" style="2" customWidth="1"/>
    <col min="14853" max="14853" width="17.54296875" style="2" customWidth="1"/>
    <col min="14854" max="14854" width="9" style="2" customWidth="1"/>
    <col min="14855" max="14855" width="19.54296875" style="2" customWidth="1"/>
    <col min="14856" max="14856" width="9" style="2" customWidth="1"/>
    <col min="14857" max="14857" width="11.453125" style="2" customWidth="1"/>
    <col min="14858" max="14858" width="11" style="2" customWidth="1"/>
    <col min="14859" max="14859" width="13" style="2" customWidth="1"/>
    <col min="14860" max="14860" width="9.54296875" style="2" customWidth="1"/>
    <col min="14861" max="14861" width="10.453125" style="2" customWidth="1"/>
    <col min="14862" max="14862" width="12" style="2" customWidth="1"/>
    <col min="14863" max="14863" width="9" style="2" customWidth="1"/>
    <col min="14864" max="14864" width="7.54296875" style="2" customWidth="1"/>
    <col min="14865" max="14865" width="10" style="2" customWidth="1"/>
    <col min="14866" max="14866" width="9" style="2"/>
    <col min="14867" max="14867" width="10" style="2" customWidth="1"/>
    <col min="14868" max="14869" width="8" style="2" customWidth="1"/>
    <col min="14870" max="14876" width="10" style="2" customWidth="1"/>
    <col min="14877" max="14877" width="11.26953125" style="2" customWidth="1"/>
    <col min="14878" max="14878" width="10" style="2" customWidth="1"/>
    <col min="14879" max="14879" width="8.26953125" style="2" customWidth="1"/>
    <col min="14880" max="14881" width="10" style="2" customWidth="1"/>
    <col min="14882" max="14882" width="11.26953125" style="2" customWidth="1"/>
    <col min="14883" max="14883" width="9" style="2" customWidth="1"/>
    <col min="14884" max="14884" width="11.453125" style="2" customWidth="1"/>
    <col min="14885" max="14885" width="15.26953125" style="2" bestFit="1" customWidth="1"/>
    <col min="14886" max="15105" width="9" style="2"/>
    <col min="15106" max="15106" width="7.26953125" style="2" customWidth="1"/>
    <col min="15107" max="15107" width="10.54296875" style="2" customWidth="1"/>
    <col min="15108" max="15108" width="9" style="2" customWidth="1"/>
    <col min="15109" max="15109" width="17.54296875" style="2" customWidth="1"/>
    <col min="15110" max="15110" width="9" style="2" customWidth="1"/>
    <col min="15111" max="15111" width="19.54296875" style="2" customWidth="1"/>
    <col min="15112" max="15112" width="9" style="2" customWidth="1"/>
    <col min="15113" max="15113" width="11.453125" style="2" customWidth="1"/>
    <col min="15114" max="15114" width="11" style="2" customWidth="1"/>
    <col min="15115" max="15115" width="13" style="2" customWidth="1"/>
    <col min="15116" max="15116" width="9.54296875" style="2" customWidth="1"/>
    <col min="15117" max="15117" width="10.453125" style="2" customWidth="1"/>
    <col min="15118" max="15118" width="12" style="2" customWidth="1"/>
    <col min="15119" max="15119" width="9" style="2" customWidth="1"/>
    <col min="15120" max="15120" width="7.54296875" style="2" customWidth="1"/>
    <col min="15121" max="15121" width="10" style="2" customWidth="1"/>
    <col min="15122" max="15122" width="9" style="2"/>
    <col min="15123" max="15123" width="10" style="2" customWidth="1"/>
    <col min="15124" max="15125" width="8" style="2" customWidth="1"/>
    <col min="15126" max="15132" width="10" style="2" customWidth="1"/>
    <col min="15133" max="15133" width="11.26953125" style="2" customWidth="1"/>
    <col min="15134" max="15134" width="10" style="2" customWidth="1"/>
    <col min="15135" max="15135" width="8.26953125" style="2" customWidth="1"/>
    <col min="15136" max="15137" width="10" style="2" customWidth="1"/>
    <col min="15138" max="15138" width="11.26953125" style="2" customWidth="1"/>
    <col min="15139" max="15139" width="9" style="2" customWidth="1"/>
    <col min="15140" max="15140" width="11.453125" style="2" customWidth="1"/>
    <col min="15141" max="15141" width="15.26953125" style="2" bestFit="1" customWidth="1"/>
    <col min="15142" max="15361" width="9" style="2"/>
    <col min="15362" max="15362" width="7.26953125" style="2" customWidth="1"/>
    <col min="15363" max="15363" width="10.54296875" style="2" customWidth="1"/>
    <col min="15364" max="15364" width="9" style="2" customWidth="1"/>
    <col min="15365" max="15365" width="17.54296875" style="2" customWidth="1"/>
    <col min="15366" max="15366" width="9" style="2" customWidth="1"/>
    <col min="15367" max="15367" width="19.54296875" style="2" customWidth="1"/>
    <col min="15368" max="15368" width="9" style="2" customWidth="1"/>
    <col min="15369" max="15369" width="11.453125" style="2" customWidth="1"/>
    <col min="15370" max="15370" width="11" style="2" customWidth="1"/>
    <col min="15371" max="15371" width="13" style="2" customWidth="1"/>
    <col min="15372" max="15372" width="9.54296875" style="2" customWidth="1"/>
    <col min="15373" max="15373" width="10.453125" style="2" customWidth="1"/>
    <col min="15374" max="15374" width="12" style="2" customWidth="1"/>
    <col min="15375" max="15375" width="9" style="2" customWidth="1"/>
    <col min="15376" max="15376" width="7.54296875" style="2" customWidth="1"/>
    <col min="15377" max="15377" width="10" style="2" customWidth="1"/>
    <col min="15378" max="15378" width="9" style="2"/>
    <col min="15379" max="15379" width="10" style="2" customWidth="1"/>
    <col min="15380" max="15381" width="8" style="2" customWidth="1"/>
    <col min="15382" max="15388" width="10" style="2" customWidth="1"/>
    <col min="15389" max="15389" width="11.26953125" style="2" customWidth="1"/>
    <col min="15390" max="15390" width="10" style="2" customWidth="1"/>
    <col min="15391" max="15391" width="8.26953125" style="2" customWidth="1"/>
    <col min="15392" max="15393" width="10" style="2" customWidth="1"/>
    <col min="15394" max="15394" width="11.26953125" style="2" customWidth="1"/>
    <col min="15395" max="15395" width="9" style="2" customWidth="1"/>
    <col min="15396" max="15396" width="11.453125" style="2" customWidth="1"/>
    <col min="15397" max="15397" width="15.26953125" style="2" bestFit="1" customWidth="1"/>
    <col min="15398" max="15617" width="9" style="2"/>
    <col min="15618" max="15618" width="7.26953125" style="2" customWidth="1"/>
    <col min="15619" max="15619" width="10.54296875" style="2" customWidth="1"/>
    <col min="15620" max="15620" width="9" style="2" customWidth="1"/>
    <col min="15621" max="15621" width="17.54296875" style="2" customWidth="1"/>
    <col min="15622" max="15622" width="9" style="2" customWidth="1"/>
    <col min="15623" max="15623" width="19.54296875" style="2" customWidth="1"/>
    <col min="15624" max="15624" width="9" style="2" customWidth="1"/>
    <col min="15625" max="15625" width="11.453125" style="2" customWidth="1"/>
    <col min="15626" max="15626" width="11" style="2" customWidth="1"/>
    <col min="15627" max="15627" width="13" style="2" customWidth="1"/>
    <col min="15628" max="15628" width="9.54296875" style="2" customWidth="1"/>
    <col min="15629" max="15629" width="10.453125" style="2" customWidth="1"/>
    <col min="15630" max="15630" width="12" style="2" customWidth="1"/>
    <col min="15631" max="15631" width="9" style="2" customWidth="1"/>
    <col min="15632" max="15632" width="7.54296875" style="2" customWidth="1"/>
    <col min="15633" max="15633" width="10" style="2" customWidth="1"/>
    <col min="15634" max="15634" width="9" style="2"/>
    <col min="15635" max="15635" width="10" style="2" customWidth="1"/>
    <col min="15636" max="15637" width="8" style="2" customWidth="1"/>
    <col min="15638" max="15644" width="10" style="2" customWidth="1"/>
    <col min="15645" max="15645" width="11.26953125" style="2" customWidth="1"/>
    <col min="15646" max="15646" width="10" style="2" customWidth="1"/>
    <col min="15647" max="15647" width="8.26953125" style="2" customWidth="1"/>
    <col min="15648" max="15649" width="10" style="2" customWidth="1"/>
    <col min="15650" max="15650" width="11.26953125" style="2" customWidth="1"/>
    <col min="15651" max="15651" width="9" style="2" customWidth="1"/>
    <col min="15652" max="15652" width="11.453125" style="2" customWidth="1"/>
    <col min="15653" max="15653" width="15.26953125" style="2" bestFit="1" customWidth="1"/>
    <col min="15654" max="15873" width="9" style="2"/>
    <col min="15874" max="15874" width="7.26953125" style="2" customWidth="1"/>
    <col min="15875" max="15875" width="10.54296875" style="2" customWidth="1"/>
    <col min="15876" max="15876" width="9" style="2" customWidth="1"/>
    <col min="15877" max="15877" width="17.54296875" style="2" customWidth="1"/>
    <col min="15878" max="15878" width="9" style="2" customWidth="1"/>
    <col min="15879" max="15879" width="19.54296875" style="2" customWidth="1"/>
    <col min="15880" max="15880" width="9" style="2" customWidth="1"/>
    <col min="15881" max="15881" width="11.453125" style="2" customWidth="1"/>
    <col min="15882" max="15882" width="11" style="2" customWidth="1"/>
    <col min="15883" max="15883" width="13" style="2" customWidth="1"/>
    <col min="15884" max="15884" width="9.54296875" style="2" customWidth="1"/>
    <col min="15885" max="15885" width="10.453125" style="2" customWidth="1"/>
    <col min="15886" max="15886" width="12" style="2" customWidth="1"/>
    <col min="15887" max="15887" width="9" style="2" customWidth="1"/>
    <col min="15888" max="15888" width="7.54296875" style="2" customWidth="1"/>
    <col min="15889" max="15889" width="10" style="2" customWidth="1"/>
    <col min="15890" max="15890" width="9" style="2"/>
    <col min="15891" max="15891" width="10" style="2" customWidth="1"/>
    <col min="15892" max="15893" width="8" style="2" customWidth="1"/>
    <col min="15894" max="15900" width="10" style="2" customWidth="1"/>
    <col min="15901" max="15901" width="11.26953125" style="2" customWidth="1"/>
    <col min="15902" max="15902" width="10" style="2" customWidth="1"/>
    <col min="15903" max="15903" width="8.26953125" style="2" customWidth="1"/>
    <col min="15904" max="15905" width="10" style="2" customWidth="1"/>
    <col min="15906" max="15906" width="11.26953125" style="2" customWidth="1"/>
    <col min="15907" max="15907" width="9" style="2" customWidth="1"/>
    <col min="15908" max="15908" width="11.453125" style="2" customWidth="1"/>
    <col min="15909" max="15909" width="15.26953125" style="2" bestFit="1" customWidth="1"/>
    <col min="15910" max="16129" width="9" style="2"/>
    <col min="16130" max="16130" width="7.26953125" style="2" customWidth="1"/>
    <col min="16131" max="16131" width="10.54296875" style="2" customWidth="1"/>
    <col min="16132" max="16132" width="9" style="2" customWidth="1"/>
    <col min="16133" max="16133" width="17.54296875" style="2" customWidth="1"/>
    <col min="16134" max="16134" width="9" style="2" customWidth="1"/>
    <col min="16135" max="16135" width="19.54296875" style="2" customWidth="1"/>
    <col min="16136" max="16136" width="9" style="2" customWidth="1"/>
    <col min="16137" max="16137" width="11.453125" style="2" customWidth="1"/>
    <col min="16138" max="16138" width="11" style="2" customWidth="1"/>
    <col min="16139" max="16139" width="13" style="2" customWidth="1"/>
    <col min="16140" max="16140" width="9.54296875" style="2" customWidth="1"/>
    <col min="16141" max="16141" width="10.453125" style="2" customWidth="1"/>
    <col min="16142" max="16142" width="12" style="2" customWidth="1"/>
    <col min="16143" max="16143" width="9" style="2" customWidth="1"/>
    <col min="16144" max="16144" width="7.54296875" style="2" customWidth="1"/>
    <col min="16145" max="16145" width="10" style="2" customWidth="1"/>
    <col min="16146" max="16146" width="9" style="2"/>
    <col min="16147" max="16147" width="10" style="2" customWidth="1"/>
    <col min="16148" max="16149" width="8" style="2" customWidth="1"/>
    <col min="16150" max="16156" width="10" style="2" customWidth="1"/>
    <col min="16157" max="16157" width="11.26953125" style="2" customWidth="1"/>
    <col min="16158" max="16158" width="10" style="2" customWidth="1"/>
    <col min="16159" max="16159" width="8.26953125" style="2" customWidth="1"/>
    <col min="16160" max="16161" width="10" style="2" customWidth="1"/>
    <col min="16162" max="16162" width="11.26953125" style="2" customWidth="1"/>
    <col min="16163" max="16163" width="9" style="2" customWidth="1"/>
    <col min="16164" max="16164" width="11.453125" style="2" customWidth="1"/>
    <col min="16165" max="16165" width="15.26953125" style="2" bestFit="1" customWidth="1"/>
    <col min="16166" max="16384" width="9" style="2"/>
  </cols>
  <sheetData>
    <row r="1" spans="1:33" ht="45" customHeight="1" x14ac:dyDescent="0.35">
      <c r="A1" s="64" t="s">
        <v>536</v>
      </c>
      <c r="K1" s="2"/>
      <c r="L1" s="2"/>
      <c r="AE1" s="2"/>
      <c r="AF1" s="2"/>
    </row>
    <row r="2" spans="1:33" ht="20.25" customHeight="1" x14ac:dyDescent="0.35">
      <c r="A2" s="65" t="s">
        <v>25</v>
      </c>
      <c r="K2" s="2"/>
      <c r="L2" s="2"/>
      <c r="AE2" s="2"/>
      <c r="AF2" s="2"/>
    </row>
    <row r="3" spans="1:33" ht="20.25" customHeight="1" x14ac:dyDescent="0.35">
      <c r="A3" s="65" t="s">
        <v>162</v>
      </c>
      <c r="K3" s="2"/>
      <c r="L3" s="2"/>
      <c r="AE3" s="2"/>
      <c r="AF3" s="2"/>
    </row>
    <row r="4" spans="1:33" ht="20.25" customHeight="1" x14ac:dyDescent="0.35">
      <c r="A4" s="75"/>
      <c r="B4" s="78" t="s">
        <v>51</v>
      </c>
      <c r="C4" s="79"/>
      <c r="D4" s="79"/>
      <c r="E4" s="79"/>
      <c r="F4" s="79"/>
      <c r="G4" s="79"/>
      <c r="H4" s="79"/>
      <c r="I4" s="126"/>
      <c r="J4" s="79"/>
      <c r="K4" s="79" t="s">
        <v>540</v>
      </c>
      <c r="L4" s="79"/>
      <c r="M4" s="79"/>
      <c r="N4" s="79"/>
      <c r="O4" s="79"/>
      <c r="P4" s="79"/>
      <c r="Q4" s="79"/>
      <c r="R4" s="79"/>
      <c r="S4" s="79"/>
      <c r="T4" s="79"/>
      <c r="U4" s="79"/>
      <c r="V4" s="79"/>
      <c r="W4" s="79"/>
      <c r="X4" s="79"/>
      <c r="Y4" s="79"/>
      <c r="Z4" s="79"/>
      <c r="AA4" s="79"/>
      <c r="AB4" s="79"/>
      <c r="AC4" s="79"/>
      <c r="AD4" s="79"/>
      <c r="AE4" s="79"/>
      <c r="AF4" s="85"/>
      <c r="AG4" s="85"/>
    </row>
    <row r="5" spans="1:33" ht="20.25" customHeight="1" x14ac:dyDescent="0.35">
      <c r="A5" s="77"/>
      <c r="B5" s="101" t="s">
        <v>52</v>
      </c>
      <c r="C5" s="101" t="s">
        <v>53</v>
      </c>
      <c r="D5" s="102" t="s">
        <v>67</v>
      </c>
      <c r="E5" s="75"/>
      <c r="F5" s="75"/>
      <c r="G5" s="75"/>
      <c r="H5" s="75"/>
      <c r="I5" s="75"/>
      <c r="J5" s="75"/>
      <c r="K5" s="83"/>
      <c r="L5" s="75"/>
      <c r="M5" s="75"/>
      <c r="N5" s="75"/>
      <c r="O5" s="75"/>
      <c r="P5" s="75"/>
      <c r="Q5" s="75"/>
      <c r="R5" s="75"/>
      <c r="S5" s="75"/>
      <c r="T5" s="75"/>
      <c r="U5" s="75"/>
      <c r="V5" s="75"/>
      <c r="W5" s="75"/>
      <c r="X5" s="75"/>
      <c r="Y5" s="75"/>
      <c r="Z5" s="75"/>
      <c r="AA5" s="75"/>
      <c r="AB5" s="75"/>
      <c r="AC5" s="75"/>
      <c r="AD5" s="75"/>
      <c r="AE5" s="75"/>
      <c r="AF5" s="76"/>
      <c r="AG5" s="77"/>
    </row>
    <row r="6" spans="1:33" ht="65.150000000000006" customHeight="1" x14ac:dyDescent="0.35">
      <c r="A6" s="72" t="s">
        <v>163</v>
      </c>
      <c r="B6" s="74" t="s">
        <v>68</v>
      </c>
      <c r="C6" s="74" t="s">
        <v>56</v>
      </c>
      <c r="D6" s="71" t="s">
        <v>57</v>
      </c>
      <c r="E6" s="71" t="s">
        <v>69</v>
      </c>
      <c r="F6" s="71" t="s">
        <v>165</v>
      </c>
      <c r="G6" s="71" t="s">
        <v>70</v>
      </c>
      <c r="H6" s="71" t="s">
        <v>71</v>
      </c>
      <c r="I6" s="66" t="s">
        <v>59</v>
      </c>
      <c r="J6" s="71" t="s">
        <v>60</v>
      </c>
      <c r="K6" s="70" t="s">
        <v>73</v>
      </c>
      <c r="L6" s="71" t="s">
        <v>74</v>
      </c>
      <c r="M6" s="71" t="s">
        <v>75</v>
      </c>
      <c r="N6" s="71" t="s">
        <v>52</v>
      </c>
      <c r="O6" s="71" t="s">
        <v>76</v>
      </c>
      <c r="P6" s="71" t="s">
        <v>580</v>
      </c>
      <c r="Q6" s="71" t="s">
        <v>77</v>
      </c>
      <c r="R6" s="71" t="s">
        <v>78</v>
      </c>
      <c r="S6" s="71" t="s">
        <v>79</v>
      </c>
      <c r="T6" s="71" t="s">
        <v>80</v>
      </c>
      <c r="U6" s="71" t="s">
        <v>53</v>
      </c>
      <c r="V6" s="71" t="s">
        <v>81</v>
      </c>
      <c r="W6" s="71" t="s">
        <v>67</v>
      </c>
      <c r="X6" s="71" t="s">
        <v>574</v>
      </c>
      <c r="Y6" s="71" t="s">
        <v>82</v>
      </c>
      <c r="Z6" s="71" t="s">
        <v>61</v>
      </c>
      <c r="AA6" s="71" t="s">
        <v>62</v>
      </c>
      <c r="AB6" s="71" t="s">
        <v>556</v>
      </c>
      <c r="AC6" s="71" t="s">
        <v>63</v>
      </c>
      <c r="AD6" s="71" t="s">
        <v>72</v>
      </c>
      <c r="AE6" s="71" t="s">
        <v>83</v>
      </c>
      <c r="AF6" s="72" t="s">
        <v>64</v>
      </c>
      <c r="AG6" s="132" t="s">
        <v>55</v>
      </c>
    </row>
    <row r="7" spans="1:33" ht="20.25" customHeight="1" x14ac:dyDescent="0.35">
      <c r="A7" s="143" t="s">
        <v>446</v>
      </c>
      <c r="B7" s="124">
        <f>SUM('Month (GWh)'!B7:B9)</f>
        <v>0</v>
      </c>
      <c r="C7" s="124">
        <f>SUM('Month (GWh)'!C7:C9)</f>
        <v>0</v>
      </c>
      <c r="D7" s="116">
        <f>SUM('Month (GWh)'!D7:D9)</f>
        <v>0</v>
      </c>
      <c r="E7" s="116">
        <f>SUM('Month (GWh)'!E7:E9)</f>
        <v>0</v>
      </c>
      <c r="F7" s="116">
        <f>SUM('Month (GWh)'!F7:F9)</f>
        <v>3074</v>
      </c>
      <c r="G7" s="116">
        <f>SUM('Month (GWh)'!G7:G9)</f>
        <v>0</v>
      </c>
      <c r="H7" s="116">
        <f>SUM('Month (GWh)'!H7:H9)</f>
        <v>0</v>
      </c>
      <c r="I7" s="116">
        <f>SUM('Month (GWh)'!I7:I9)</f>
        <v>3074</v>
      </c>
      <c r="J7" s="118">
        <f>SUM('Month (GWh)'!J7:J9)</f>
        <v>3074</v>
      </c>
      <c r="K7" s="116">
        <f>SUM('Month (GWh)'!K7:K9)</f>
        <v>0</v>
      </c>
      <c r="L7" s="116">
        <v>0</v>
      </c>
      <c r="M7" s="116">
        <v>0</v>
      </c>
      <c r="N7" s="116">
        <v>0</v>
      </c>
      <c r="O7" s="116">
        <v>0</v>
      </c>
      <c r="P7" s="116">
        <v>0</v>
      </c>
      <c r="Q7" s="116">
        <v>0</v>
      </c>
      <c r="R7" s="116">
        <v>0</v>
      </c>
      <c r="S7" s="116">
        <v>0</v>
      </c>
      <c r="T7" s="116">
        <v>0</v>
      </c>
      <c r="U7" s="116">
        <v>0</v>
      </c>
      <c r="V7" s="116">
        <v>0</v>
      </c>
      <c r="W7" s="116">
        <f>SUM('Month (GWh)'!W7:W9)</f>
        <v>0</v>
      </c>
      <c r="X7" s="116">
        <f>SUM('Month (GWh)'!X7:X9)</f>
        <v>0</v>
      </c>
      <c r="Y7" s="116">
        <v>0</v>
      </c>
      <c r="Z7" s="116">
        <f>SUM('Month (GWh)'!Z7:Z9)</f>
        <v>0</v>
      </c>
      <c r="AA7" s="116">
        <v>0</v>
      </c>
      <c r="AB7" s="116">
        <v>0</v>
      </c>
      <c r="AC7" s="116">
        <f>SUM('Month (GWh)'!AC7:AC9)</f>
        <v>0</v>
      </c>
      <c r="AD7" s="116">
        <f>SUM('Month (GWh)'!AD7:AD9)</f>
        <v>0</v>
      </c>
      <c r="AE7" s="116">
        <v>0</v>
      </c>
      <c r="AF7" s="117">
        <f>SUM('Month (GWh)'!AF7:AF9)</f>
        <v>0</v>
      </c>
      <c r="AG7" s="116">
        <f>SUM('Month (GWh)'!AG7:AG9)</f>
        <v>3074</v>
      </c>
    </row>
    <row r="8" spans="1:33" ht="20.25" customHeight="1" x14ac:dyDescent="0.35">
      <c r="A8" s="144" t="s">
        <v>447</v>
      </c>
      <c r="B8" s="125">
        <f>SUM('Month (GWh)'!B10:B12)</f>
        <v>0</v>
      </c>
      <c r="C8" s="125">
        <f>SUM('Month (GWh)'!C10:C12)</f>
        <v>0</v>
      </c>
      <c r="D8" s="116">
        <f>SUM('Month (GWh)'!D10:D12)</f>
        <v>0</v>
      </c>
      <c r="E8" s="116">
        <f>SUM('Month (GWh)'!E10:E12)</f>
        <v>0</v>
      </c>
      <c r="F8" s="116">
        <f>SUM('Month (GWh)'!F10:F12)</f>
        <v>2429</v>
      </c>
      <c r="G8" s="116">
        <f>SUM('Month (GWh)'!G10:G12)</f>
        <v>0</v>
      </c>
      <c r="H8" s="116">
        <f>SUM('Month (GWh)'!H10:H12)</f>
        <v>0</v>
      </c>
      <c r="I8" s="116">
        <f>SUM('Month (GWh)'!I10:I12)</f>
        <v>2429</v>
      </c>
      <c r="J8" s="117">
        <f>SUM('Month (GWh)'!J10:J12)</f>
        <v>2429</v>
      </c>
      <c r="K8" s="116">
        <f>SUM('Month (GWh)'!K10:K12)</f>
        <v>0</v>
      </c>
      <c r="L8" s="116">
        <v>0</v>
      </c>
      <c r="M8" s="116">
        <v>0</v>
      </c>
      <c r="N8" s="116">
        <v>0</v>
      </c>
      <c r="O8" s="116">
        <v>0</v>
      </c>
      <c r="P8" s="116">
        <v>0</v>
      </c>
      <c r="Q8" s="116">
        <v>0</v>
      </c>
      <c r="R8" s="116">
        <v>0</v>
      </c>
      <c r="S8" s="116">
        <v>0</v>
      </c>
      <c r="T8" s="116">
        <v>0</v>
      </c>
      <c r="U8" s="116">
        <v>0</v>
      </c>
      <c r="V8" s="116">
        <v>0</v>
      </c>
      <c r="W8" s="116">
        <f>SUM('Month (GWh)'!W10:W12)</f>
        <v>0</v>
      </c>
      <c r="X8" s="116">
        <f>SUM('Month (GWh)'!X10:X12)</f>
        <v>0</v>
      </c>
      <c r="Y8" s="116">
        <v>0</v>
      </c>
      <c r="Z8" s="116">
        <f>SUM('Month (GWh)'!Z10:Z12)</f>
        <v>0</v>
      </c>
      <c r="AA8" s="116">
        <v>0</v>
      </c>
      <c r="AB8" s="116">
        <v>0</v>
      </c>
      <c r="AC8" s="116">
        <f>SUM('Month (GWh)'!AC10:AC12)</f>
        <v>0</v>
      </c>
      <c r="AD8" s="116">
        <f>SUM('Month (GWh)'!AD10:AD12)</f>
        <v>0</v>
      </c>
      <c r="AE8" s="116">
        <v>0</v>
      </c>
      <c r="AF8" s="117">
        <f>SUM('Month (GWh)'!AF10:AF12)</f>
        <v>0</v>
      </c>
      <c r="AG8" s="116">
        <f>SUM('Month (GWh)'!AG10:AG12)</f>
        <v>2429</v>
      </c>
    </row>
    <row r="9" spans="1:33" ht="20.25" customHeight="1" x14ac:dyDescent="0.35">
      <c r="A9" s="144" t="s">
        <v>448</v>
      </c>
      <c r="B9" s="125">
        <f>SUM('Month (GWh)'!B13:B15)</f>
        <v>0</v>
      </c>
      <c r="C9" s="125">
        <f>SUM('Month (GWh)'!C13:C15)</f>
        <v>0</v>
      </c>
      <c r="D9" s="116">
        <f>SUM('Month (GWh)'!D13:D15)</f>
        <v>0</v>
      </c>
      <c r="E9" s="116">
        <f>SUM('Month (GWh)'!E13:E15)</f>
        <v>0</v>
      </c>
      <c r="F9" s="116">
        <f>SUM('Month (GWh)'!F13:F15)</f>
        <v>2462</v>
      </c>
      <c r="G9" s="116">
        <f>SUM('Month (GWh)'!G13:G15)</f>
        <v>0</v>
      </c>
      <c r="H9" s="116">
        <f>SUM('Month (GWh)'!H13:H15)</f>
        <v>0</v>
      </c>
      <c r="I9" s="116">
        <f>SUM('Month (GWh)'!I13:I15)</f>
        <v>2462</v>
      </c>
      <c r="J9" s="117">
        <f>SUM('Month (GWh)'!J13:J15)</f>
        <v>2462</v>
      </c>
      <c r="K9" s="116">
        <f>SUM('Month (GWh)'!K13:K15)</f>
        <v>0</v>
      </c>
      <c r="L9" s="116">
        <v>0</v>
      </c>
      <c r="M9" s="116">
        <v>0</v>
      </c>
      <c r="N9" s="116">
        <v>0</v>
      </c>
      <c r="O9" s="116">
        <v>0</v>
      </c>
      <c r="P9" s="116">
        <v>0</v>
      </c>
      <c r="Q9" s="116">
        <v>0</v>
      </c>
      <c r="R9" s="116">
        <v>0</v>
      </c>
      <c r="S9" s="116">
        <v>0</v>
      </c>
      <c r="T9" s="116">
        <v>0</v>
      </c>
      <c r="U9" s="116">
        <v>0</v>
      </c>
      <c r="V9" s="116">
        <v>0</v>
      </c>
      <c r="W9" s="116">
        <f>SUM('Month (GWh)'!W13:W15)</f>
        <v>0</v>
      </c>
      <c r="X9" s="116">
        <f>SUM('Month (GWh)'!X13:X15)</f>
        <v>0</v>
      </c>
      <c r="Y9" s="116">
        <v>0</v>
      </c>
      <c r="Z9" s="116">
        <f>SUM('Month (GWh)'!Z13:Z15)</f>
        <v>0</v>
      </c>
      <c r="AA9" s="116">
        <v>0</v>
      </c>
      <c r="AB9" s="116">
        <v>0</v>
      </c>
      <c r="AC9" s="116">
        <f>SUM('Month (GWh)'!AC13:AC15)</f>
        <v>0</v>
      </c>
      <c r="AD9" s="116">
        <f>SUM('Month (GWh)'!AD13:AD15)</f>
        <v>0</v>
      </c>
      <c r="AE9" s="116">
        <v>0</v>
      </c>
      <c r="AF9" s="117">
        <f>SUM('Month (GWh)'!AF13:AF15)</f>
        <v>0</v>
      </c>
      <c r="AG9" s="116">
        <f>SUM('Month (GWh)'!AG13:AG15)</f>
        <v>2462</v>
      </c>
    </row>
    <row r="10" spans="1:33" ht="20.25" customHeight="1" x14ac:dyDescent="0.35">
      <c r="A10" s="144" t="s">
        <v>449</v>
      </c>
      <c r="B10" s="125">
        <f>SUM('Month (GWh)'!B16:B18)</f>
        <v>2955</v>
      </c>
      <c r="C10" s="125">
        <f>SUM('Month (GWh)'!C16:C18)</f>
        <v>0</v>
      </c>
      <c r="D10" s="116">
        <f>SUM('Month (GWh)'!D16:D18)</f>
        <v>0</v>
      </c>
      <c r="E10" s="116">
        <f>SUM('Month (GWh)'!E16:E18)</f>
        <v>0</v>
      </c>
      <c r="F10" s="116">
        <f>SUM('Month (GWh)'!F16:F18)</f>
        <v>3314</v>
      </c>
      <c r="G10" s="116">
        <f>SUM('Month (GWh)'!G16:G18)</f>
        <v>0</v>
      </c>
      <c r="H10" s="116">
        <f>SUM('Month (GWh)'!H16:H18)</f>
        <v>0</v>
      </c>
      <c r="I10" s="116">
        <f>SUM('Month (GWh)'!I16:I18)</f>
        <v>3314</v>
      </c>
      <c r="J10" s="117">
        <f>SUM('Month (GWh)'!J16:J18)</f>
        <v>6269</v>
      </c>
      <c r="K10" s="116">
        <f>SUM('Month (GWh)'!K16:K18)</f>
        <v>0</v>
      </c>
      <c r="L10" s="116">
        <v>0</v>
      </c>
      <c r="M10" s="116">
        <v>0</v>
      </c>
      <c r="N10" s="116">
        <v>0</v>
      </c>
      <c r="O10" s="116">
        <v>0</v>
      </c>
      <c r="P10" s="116">
        <v>0</v>
      </c>
      <c r="Q10" s="116">
        <v>0</v>
      </c>
      <c r="R10" s="116">
        <v>0</v>
      </c>
      <c r="S10" s="116">
        <v>0</v>
      </c>
      <c r="T10" s="116">
        <v>0</v>
      </c>
      <c r="U10" s="116">
        <v>0</v>
      </c>
      <c r="V10" s="116">
        <v>0</v>
      </c>
      <c r="W10" s="116">
        <f>SUM('Month (GWh)'!W16:W18)</f>
        <v>0</v>
      </c>
      <c r="X10" s="116">
        <f>SUM('Month (GWh)'!X16:X18)</f>
        <v>0</v>
      </c>
      <c r="Y10" s="116">
        <v>0</v>
      </c>
      <c r="Z10" s="116">
        <f>SUM('Month (GWh)'!Z16:Z18)</f>
        <v>0</v>
      </c>
      <c r="AA10" s="116">
        <v>0</v>
      </c>
      <c r="AB10" s="116">
        <v>0</v>
      </c>
      <c r="AC10" s="116">
        <f>SUM('Month (GWh)'!AC16:AC18)</f>
        <v>0</v>
      </c>
      <c r="AD10" s="116">
        <f>SUM('Month (GWh)'!AD16:AD18)</f>
        <v>0</v>
      </c>
      <c r="AE10" s="116">
        <v>0</v>
      </c>
      <c r="AF10" s="117">
        <f>SUM('Month (GWh)'!AF16:AF18)</f>
        <v>0</v>
      </c>
      <c r="AG10" s="116">
        <f>SUM('Month (GWh)'!AG16:AG18)</f>
        <v>6269</v>
      </c>
    </row>
    <row r="11" spans="1:33" ht="20.25" customHeight="1" x14ac:dyDescent="0.35">
      <c r="A11" s="144" t="s">
        <v>450</v>
      </c>
      <c r="B11" s="125">
        <f>SUM('Month (GWh)'!B19:B21)</f>
        <v>3080</v>
      </c>
      <c r="C11" s="125">
        <f>SUM('Month (GWh)'!C19:C21)</f>
        <v>0</v>
      </c>
      <c r="D11" s="116">
        <f>SUM('Month (GWh)'!D19:D21)</f>
        <v>0</v>
      </c>
      <c r="E11" s="116">
        <f>SUM('Month (GWh)'!E19:E21)</f>
        <v>0</v>
      </c>
      <c r="F11" s="116">
        <f>SUM('Month (GWh)'!F19:F21)</f>
        <v>2873</v>
      </c>
      <c r="G11" s="116">
        <f>SUM('Month (GWh)'!G19:G21)</f>
        <v>0</v>
      </c>
      <c r="H11" s="116">
        <f>SUM('Month (GWh)'!H19:H21)</f>
        <v>0</v>
      </c>
      <c r="I11" s="116">
        <f>SUM('Month (GWh)'!I19:I21)</f>
        <v>2873</v>
      </c>
      <c r="J11" s="117">
        <f>SUM('Month (GWh)'!J19:J21)</f>
        <v>5953</v>
      </c>
      <c r="K11" s="116">
        <f>SUM('Month (GWh)'!K19:K21)</f>
        <v>0</v>
      </c>
      <c r="L11" s="116">
        <v>0</v>
      </c>
      <c r="M11" s="116">
        <v>0</v>
      </c>
      <c r="N11" s="116">
        <v>0</v>
      </c>
      <c r="O11" s="116">
        <v>0</v>
      </c>
      <c r="P11" s="116">
        <v>0</v>
      </c>
      <c r="Q11" s="116">
        <v>0</v>
      </c>
      <c r="R11" s="116">
        <v>0</v>
      </c>
      <c r="S11" s="116">
        <v>0</v>
      </c>
      <c r="T11" s="116">
        <v>0</v>
      </c>
      <c r="U11" s="116">
        <v>0</v>
      </c>
      <c r="V11" s="116">
        <v>0</v>
      </c>
      <c r="W11" s="116">
        <f>SUM('Month (GWh)'!W19:W21)</f>
        <v>0</v>
      </c>
      <c r="X11" s="116">
        <f>SUM('Month (GWh)'!X19:X21)</f>
        <v>0</v>
      </c>
      <c r="Y11" s="116">
        <v>0</v>
      </c>
      <c r="Z11" s="116">
        <f>SUM('Month (GWh)'!Z19:Z21)</f>
        <v>0</v>
      </c>
      <c r="AA11" s="116">
        <v>0</v>
      </c>
      <c r="AB11" s="116">
        <v>0</v>
      </c>
      <c r="AC11" s="116">
        <f>SUM('Month (GWh)'!AC19:AC21)</f>
        <v>0</v>
      </c>
      <c r="AD11" s="116">
        <f>SUM('Month (GWh)'!AD19:AD21)</f>
        <v>0</v>
      </c>
      <c r="AE11" s="116">
        <v>0</v>
      </c>
      <c r="AF11" s="117">
        <f>SUM('Month (GWh)'!AF19:AF21)</f>
        <v>0</v>
      </c>
      <c r="AG11" s="116">
        <f>SUM('Month (GWh)'!AG19:AG21)</f>
        <v>5953</v>
      </c>
    </row>
    <row r="12" spans="1:33" ht="20.25" customHeight="1" x14ac:dyDescent="0.35">
      <c r="A12" s="144" t="s">
        <v>451</v>
      </c>
      <c r="B12" s="125">
        <f>SUM('Month (GWh)'!B22:B24)</f>
        <v>0</v>
      </c>
      <c r="C12" s="125">
        <f>SUM('Month (GWh)'!C22:C24)</f>
        <v>0</v>
      </c>
      <c r="D12" s="116">
        <f>SUM('Month (GWh)'!D22:D24)</f>
        <v>0</v>
      </c>
      <c r="E12" s="116">
        <f>SUM('Month (GWh)'!E22:E24)</f>
        <v>0</v>
      </c>
      <c r="F12" s="116">
        <f>SUM('Month (GWh)'!F22:F24)</f>
        <v>2096</v>
      </c>
      <c r="G12" s="116">
        <f>SUM('Month (GWh)'!G22:G24)</f>
        <v>0</v>
      </c>
      <c r="H12" s="116">
        <f>SUM('Month (GWh)'!H22:H24)</f>
        <v>0</v>
      </c>
      <c r="I12" s="116">
        <f>SUM('Month (GWh)'!I22:I24)</f>
        <v>2096</v>
      </c>
      <c r="J12" s="117">
        <f>SUM('Month (GWh)'!J22:J24)</f>
        <v>2096</v>
      </c>
      <c r="K12" s="116">
        <f>SUM('Month (GWh)'!K22:K24)</f>
        <v>0</v>
      </c>
      <c r="L12" s="116">
        <v>0</v>
      </c>
      <c r="M12" s="116">
        <v>0</v>
      </c>
      <c r="N12" s="116">
        <v>0</v>
      </c>
      <c r="O12" s="116">
        <v>0</v>
      </c>
      <c r="P12" s="116">
        <v>0</v>
      </c>
      <c r="Q12" s="116">
        <v>0</v>
      </c>
      <c r="R12" s="116">
        <v>0</v>
      </c>
      <c r="S12" s="116">
        <v>0</v>
      </c>
      <c r="T12" s="116">
        <v>0</v>
      </c>
      <c r="U12" s="116">
        <v>0</v>
      </c>
      <c r="V12" s="116">
        <v>0</v>
      </c>
      <c r="W12" s="116">
        <f>SUM('Month (GWh)'!W22:W24)</f>
        <v>0</v>
      </c>
      <c r="X12" s="116">
        <f>SUM('Month (GWh)'!X22:X24)</f>
        <v>0</v>
      </c>
      <c r="Y12" s="116">
        <v>0</v>
      </c>
      <c r="Z12" s="116">
        <f>SUM('Month (GWh)'!Z22:Z24)</f>
        <v>0</v>
      </c>
      <c r="AA12" s="116">
        <v>0</v>
      </c>
      <c r="AB12" s="116">
        <v>0</v>
      </c>
      <c r="AC12" s="116">
        <f>SUM('Month (GWh)'!AC22:AC24)</f>
        <v>0</v>
      </c>
      <c r="AD12" s="116">
        <f>SUM('Month (GWh)'!AD22:AD24)</f>
        <v>0</v>
      </c>
      <c r="AE12" s="116">
        <v>0</v>
      </c>
      <c r="AF12" s="117">
        <f>SUM('Month (GWh)'!AF22:AF24)</f>
        <v>0</v>
      </c>
      <c r="AG12" s="116">
        <f>SUM('Month (GWh)'!AG22:AG24)</f>
        <v>2096</v>
      </c>
    </row>
    <row r="13" spans="1:33" ht="20.25" customHeight="1" x14ac:dyDescent="0.35">
      <c r="A13" s="144" t="s">
        <v>452</v>
      </c>
      <c r="B13" s="125">
        <f>SUM('Month (GWh)'!B25:B27)</f>
        <v>0</v>
      </c>
      <c r="C13" s="125">
        <f>SUM('Month (GWh)'!C25:C27)</f>
        <v>0</v>
      </c>
      <c r="D13" s="116">
        <f>SUM('Month (GWh)'!D25:D27)</f>
        <v>0</v>
      </c>
      <c r="E13" s="116">
        <f>SUM('Month (GWh)'!E25:E27)</f>
        <v>0</v>
      </c>
      <c r="F13" s="116">
        <f>SUM('Month (GWh)'!F25:F27)</f>
        <v>1420</v>
      </c>
      <c r="G13" s="116">
        <f>SUM('Month (GWh)'!G25:G27)</f>
        <v>0</v>
      </c>
      <c r="H13" s="116">
        <f>SUM('Month (GWh)'!H25:H27)</f>
        <v>0</v>
      </c>
      <c r="I13" s="116">
        <f>SUM('Month (GWh)'!I25:I27)</f>
        <v>1420</v>
      </c>
      <c r="J13" s="117">
        <f>SUM('Month (GWh)'!J25:J27)</f>
        <v>1420</v>
      </c>
      <c r="K13" s="116">
        <f>SUM('Month (GWh)'!K25:K27)</f>
        <v>0</v>
      </c>
      <c r="L13" s="116">
        <v>0</v>
      </c>
      <c r="M13" s="116">
        <v>0</v>
      </c>
      <c r="N13" s="116">
        <v>0</v>
      </c>
      <c r="O13" s="116">
        <v>0</v>
      </c>
      <c r="P13" s="116">
        <v>0</v>
      </c>
      <c r="Q13" s="116">
        <v>0</v>
      </c>
      <c r="R13" s="116">
        <v>0</v>
      </c>
      <c r="S13" s="116">
        <v>0</v>
      </c>
      <c r="T13" s="116">
        <v>0</v>
      </c>
      <c r="U13" s="116">
        <v>0</v>
      </c>
      <c r="V13" s="116">
        <v>0</v>
      </c>
      <c r="W13" s="116">
        <f>SUM('Month (GWh)'!W25:W27)</f>
        <v>0</v>
      </c>
      <c r="X13" s="116">
        <f>SUM('Month (GWh)'!X25:X27)</f>
        <v>0</v>
      </c>
      <c r="Y13" s="116">
        <v>0</v>
      </c>
      <c r="Z13" s="116">
        <f>SUM('Month (GWh)'!Z25:Z27)</f>
        <v>0</v>
      </c>
      <c r="AA13" s="116">
        <v>0</v>
      </c>
      <c r="AB13" s="116">
        <v>0</v>
      </c>
      <c r="AC13" s="116">
        <f>SUM('Month (GWh)'!AC25:AC27)</f>
        <v>0</v>
      </c>
      <c r="AD13" s="116">
        <f>SUM('Month (GWh)'!AD25:AD27)</f>
        <v>0</v>
      </c>
      <c r="AE13" s="116">
        <v>0</v>
      </c>
      <c r="AF13" s="117">
        <f>SUM('Month (GWh)'!AF25:AF27)</f>
        <v>0</v>
      </c>
      <c r="AG13" s="116">
        <f>SUM('Month (GWh)'!AG25:AG27)</f>
        <v>1420</v>
      </c>
    </row>
    <row r="14" spans="1:33" ht="20.25" customHeight="1" x14ac:dyDescent="0.35">
      <c r="A14" s="144" t="s">
        <v>453</v>
      </c>
      <c r="B14" s="125">
        <f>SUM('Month (GWh)'!B28:B30)</f>
        <v>935</v>
      </c>
      <c r="C14" s="125">
        <f>SUM('Month (GWh)'!C28:C30)</f>
        <v>0</v>
      </c>
      <c r="D14" s="116">
        <f>SUM('Month (GWh)'!D28:D30)</f>
        <v>0</v>
      </c>
      <c r="E14" s="116">
        <f>SUM('Month (GWh)'!E28:E30)</f>
        <v>0</v>
      </c>
      <c r="F14" s="116">
        <f>SUM('Month (GWh)'!F28:F30)</f>
        <v>6345</v>
      </c>
      <c r="G14" s="116">
        <f>SUM('Month (GWh)'!G28:G30)</f>
        <v>0</v>
      </c>
      <c r="H14" s="116">
        <f>SUM('Month (GWh)'!H28:H30)</f>
        <v>0</v>
      </c>
      <c r="I14" s="116">
        <f>SUM('Month (GWh)'!I28:I30)</f>
        <v>6345</v>
      </c>
      <c r="J14" s="117">
        <f>SUM('Month (GWh)'!J28:J30)</f>
        <v>7280</v>
      </c>
      <c r="K14" s="116">
        <f>SUM('Month (GWh)'!K28:K30)</f>
        <v>0</v>
      </c>
      <c r="L14" s="116">
        <v>0</v>
      </c>
      <c r="M14" s="116">
        <v>0</v>
      </c>
      <c r="N14" s="116">
        <v>0</v>
      </c>
      <c r="O14" s="116">
        <v>0</v>
      </c>
      <c r="P14" s="116">
        <v>0</v>
      </c>
      <c r="Q14" s="116">
        <v>0</v>
      </c>
      <c r="R14" s="116">
        <v>0</v>
      </c>
      <c r="S14" s="116">
        <v>0</v>
      </c>
      <c r="T14" s="116">
        <v>0</v>
      </c>
      <c r="U14" s="116">
        <v>0</v>
      </c>
      <c r="V14" s="116">
        <v>0</v>
      </c>
      <c r="W14" s="116">
        <f>SUM('Month (GWh)'!W28:W30)</f>
        <v>0</v>
      </c>
      <c r="X14" s="116">
        <f>SUM('Month (GWh)'!X28:X30)</f>
        <v>0</v>
      </c>
      <c r="Y14" s="116">
        <v>0</v>
      </c>
      <c r="Z14" s="116">
        <f>SUM('Month (GWh)'!Z28:Z30)</f>
        <v>0</v>
      </c>
      <c r="AA14" s="116">
        <v>0</v>
      </c>
      <c r="AB14" s="116">
        <v>0</v>
      </c>
      <c r="AC14" s="116">
        <f>SUM('Month (GWh)'!AC28:AC30)</f>
        <v>0</v>
      </c>
      <c r="AD14" s="116">
        <f>SUM('Month (GWh)'!AD28:AD30)</f>
        <v>0</v>
      </c>
      <c r="AE14" s="116">
        <v>0</v>
      </c>
      <c r="AF14" s="117">
        <f>SUM('Month (GWh)'!AF28:AF30)</f>
        <v>0</v>
      </c>
      <c r="AG14" s="116">
        <f>SUM('Month (GWh)'!AG28:AG30)</f>
        <v>7280</v>
      </c>
    </row>
    <row r="15" spans="1:33" ht="20.25" customHeight="1" x14ac:dyDescent="0.35">
      <c r="A15" s="144" t="s">
        <v>454</v>
      </c>
      <c r="B15" s="125">
        <f>SUM('Month (GWh)'!B31:B33)</f>
        <v>5548</v>
      </c>
      <c r="C15" s="125">
        <f>SUM('Month (GWh)'!C31:C33)</f>
        <v>0</v>
      </c>
      <c r="D15" s="116">
        <f>SUM('Month (GWh)'!D31:D33)</f>
        <v>0</v>
      </c>
      <c r="E15" s="116">
        <f>SUM('Month (GWh)'!E31:E33)</f>
        <v>0</v>
      </c>
      <c r="F15" s="116">
        <f>SUM('Month (GWh)'!F31:F33)</f>
        <v>11940</v>
      </c>
      <c r="G15" s="116">
        <f>SUM('Month (GWh)'!G31:G33)</f>
        <v>0</v>
      </c>
      <c r="H15" s="116">
        <f>SUM('Month (GWh)'!H31:H33)</f>
        <v>0</v>
      </c>
      <c r="I15" s="116">
        <f>SUM('Month (GWh)'!I31:I33)</f>
        <v>11940</v>
      </c>
      <c r="J15" s="117">
        <f>SUM('Month (GWh)'!J31:J33)</f>
        <v>17488</v>
      </c>
      <c r="K15" s="116">
        <f>SUM('Month (GWh)'!K31:K33)</f>
        <v>0</v>
      </c>
      <c r="L15" s="116">
        <v>0</v>
      </c>
      <c r="M15" s="116">
        <v>0</v>
      </c>
      <c r="N15" s="116">
        <v>0</v>
      </c>
      <c r="O15" s="116">
        <v>0</v>
      </c>
      <c r="P15" s="116">
        <v>0</v>
      </c>
      <c r="Q15" s="116">
        <v>0</v>
      </c>
      <c r="R15" s="116">
        <v>0</v>
      </c>
      <c r="S15" s="116">
        <v>0</v>
      </c>
      <c r="T15" s="116">
        <v>0</v>
      </c>
      <c r="U15" s="116">
        <v>0</v>
      </c>
      <c r="V15" s="116">
        <v>0</v>
      </c>
      <c r="W15" s="116">
        <f>SUM('Month (GWh)'!W31:W33)</f>
        <v>0</v>
      </c>
      <c r="X15" s="116">
        <f>SUM('Month (GWh)'!X31:X33)</f>
        <v>0</v>
      </c>
      <c r="Y15" s="116">
        <v>0</v>
      </c>
      <c r="Z15" s="116">
        <f>SUM('Month (GWh)'!Z31:Z33)</f>
        <v>0</v>
      </c>
      <c r="AA15" s="116">
        <v>0</v>
      </c>
      <c r="AB15" s="116">
        <v>0</v>
      </c>
      <c r="AC15" s="116">
        <f>SUM('Month (GWh)'!AC31:AC33)</f>
        <v>0</v>
      </c>
      <c r="AD15" s="116">
        <f>SUM('Month (GWh)'!AD31:AD33)</f>
        <v>0</v>
      </c>
      <c r="AE15" s="116">
        <v>0</v>
      </c>
      <c r="AF15" s="117">
        <f>SUM('Month (GWh)'!AF31:AF33)</f>
        <v>0</v>
      </c>
      <c r="AG15" s="116">
        <f>SUM('Month (GWh)'!AG31:AG33)</f>
        <v>17488</v>
      </c>
    </row>
    <row r="16" spans="1:33" ht="20.25" customHeight="1" x14ac:dyDescent="0.35">
      <c r="A16" s="144" t="s">
        <v>455</v>
      </c>
      <c r="B16" s="125">
        <f>SUM('Month (GWh)'!B34:B36)</f>
        <v>0</v>
      </c>
      <c r="C16" s="125">
        <f>SUM('Month (GWh)'!C34:C36)</f>
        <v>0</v>
      </c>
      <c r="D16" s="116">
        <f>SUM('Month (GWh)'!D34:D36)</f>
        <v>0</v>
      </c>
      <c r="E16" s="116">
        <f>SUM('Month (GWh)'!E34:E36)</f>
        <v>0</v>
      </c>
      <c r="F16" s="116">
        <f>SUM('Month (GWh)'!F34:F36)</f>
        <v>4449</v>
      </c>
      <c r="G16" s="116">
        <f>SUM('Month (GWh)'!G34:G36)</f>
        <v>0</v>
      </c>
      <c r="H16" s="116">
        <f>SUM('Month (GWh)'!H34:H36)</f>
        <v>0</v>
      </c>
      <c r="I16" s="116">
        <f>SUM('Month (GWh)'!I34:I36)</f>
        <v>4449</v>
      </c>
      <c r="J16" s="117">
        <f>SUM('Month (GWh)'!J34:J36)</f>
        <v>4449</v>
      </c>
      <c r="K16" s="116">
        <f>SUM('Month (GWh)'!K34:K36)</f>
        <v>0</v>
      </c>
      <c r="L16" s="116">
        <v>0</v>
      </c>
      <c r="M16" s="116">
        <v>0</v>
      </c>
      <c r="N16" s="116">
        <v>0</v>
      </c>
      <c r="O16" s="116">
        <v>0</v>
      </c>
      <c r="P16" s="116">
        <v>0</v>
      </c>
      <c r="Q16" s="116">
        <v>0</v>
      </c>
      <c r="R16" s="116">
        <v>0</v>
      </c>
      <c r="S16" s="116">
        <v>0</v>
      </c>
      <c r="T16" s="116">
        <v>0</v>
      </c>
      <c r="U16" s="116">
        <v>0</v>
      </c>
      <c r="V16" s="116">
        <v>0</v>
      </c>
      <c r="W16" s="116">
        <f>SUM('Month (GWh)'!W34:W36)</f>
        <v>0</v>
      </c>
      <c r="X16" s="116">
        <f>SUM('Month (GWh)'!X34:X36)</f>
        <v>0</v>
      </c>
      <c r="Y16" s="116">
        <v>0</v>
      </c>
      <c r="Z16" s="116">
        <f>SUM('Month (GWh)'!Z34:Z36)</f>
        <v>0</v>
      </c>
      <c r="AA16" s="116">
        <v>0</v>
      </c>
      <c r="AB16" s="116">
        <v>0</v>
      </c>
      <c r="AC16" s="116">
        <f>SUM('Month (GWh)'!AC34:AC36)</f>
        <v>0</v>
      </c>
      <c r="AD16" s="116">
        <f>SUM('Month (GWh)'!AD34:AD36)</f>
        <v>0</v>
      </c>
      <c r="AE16" s="116">
        <v>0</v>
      </c>
      <c r="AF16" s="117">
        <f>SUM('Month (GWh)'!AF34:AF36)</f>
        <v>0</v>
      </c>
      <c r="AG16" s="116">
        <f>SUM('Month (GWh)'!AG34:AG36)</f>
        <v>4449</v>
      </c>
    </row>
    <row r="17" spans="1:33" ht="20.25" customHeight="1" x14ac:dyDescent="0.35">
      <c r="A17" s="144" t="s">
        <v>456</v>
      </c>
      <c r="B17" s="125">
        <f>SUM('Month (GWh)'!B37:B39)</f>
        <v>775</v>
      </c>
      <c r="C17" s="125">
        <f>SUM('Month (GWh)'!C37:C39)</f>
        <v>0</v>
      </c>
      <c r="D17" s="116">
        <f>SUM('Month (GWh)'!D37:D39)</f>
        <v>0</v>
      </c>
      <c r="E17" s="116">
        <f>SUM('Month (GWh)'!E37:E39)</f>
        <v>0</v>
      </c>
      <c r="F17" s="116">
        <f>SUM('Month (GWh)'!F37:F39)</f>
        <v>5087</v>
      </c>
      <c r="G17" s="116">
        <f>SUM('Month (GWh)'!G37:G39)</f>
        <v>0</v>
      </c>
      <c r="H17" s="116">
        <f>SUM('Month (GWh)'!H37:H39)</f>
        <v>0</v>
      </c>
      <c r="I17" s="116">
        <f>SUM('Month (GWh)'!I37:I39)</f>
        <v>5087</v>
      </c>
      <c r="J17" s="117">
        <f>SUM('Month (GWh)'!J37:J39)</f>
        <v>5862</v>
      </c>
      <c r="K17" s="116">
        <f>SUM('Month (GWh)'!K37:K39)</f>
        <v>0</v>
      </c>
      <c r="L17" s="116">
        <v>0</v>
      </c>
      <c r="M17" s="116">
        <v>0</v>
      </c>
      <c r="N17" s="116">
        <v>0</v>
      </c>
      <c r="O17" s="116">
        <v>0</v>
      </c>
      <c r="P17" s="116">
        <v>0</v>
      </c>
      <c r="Q17" s="116">
        <v>0</v>
      </c>
      <c r="R17" s="116">
        <v>0</v>
      </c>
      <c r="S17" s="116">
        <v>0</v>
      </c>
      <c r="T17" s="116">
        <v>0</v>
      </c>
      <c r="U17" s="116">
        <v>0</v>
      </c>
      <c r="V17" s="116">
        <v>0</v>
      </c>
      <c r="W17" s="116">
        <f>SUM('Month (GWh)'!W37:W39)</f>
        <v>0</v>
      </c>
      <c r="X17" s="116">
        <f>SUM('Month (GWh)'!X37:X39)</f>
        <v>0</v>
      </c>
      <c r="Y17" s="116">
        <v>0</v>
      </c>
      <c r="Z17" s="116">
        <f>SUM('Month (GWh)'!Z37:Z39)</f>
        <v>0</v>
      </c>
      <c r="AA17" s="116">
        <v>0</v>
      </c>
      <c r="AB17" s="116">
        <v>0</v>
      </c>
      <c r="AC17" s="116">
        <f>SUM('Month (GWh)'!AC37:AC39)</f>
        <v>0</v>
      </c>
      <c r="AD17" s="116">
        <f>SUM('Month (GWh)'!AD37:AD39)</f>
        <v>0</v>
      </c>
      <c r="AE17" s="116">
        <v>0</v>
      </c>
      <c r="AF17" s="117">
        <f>SUM('Month (GWh)'!AF37:AF39)</f>
        <v>0</v>
      </c>
      <c r="AG17" s="116">
        <f>SUM('Month (GWh)'!AG37:AG39)</f>
        <v>5862</v>
      </c>
    </row>
    <row r="18" spans="1:33" ht="20.25" customHeight="1" x14ac:dyDescent="0.35">
      <c r="A18" s="144" t="s">
        <v>457</v>
      </c>
      <c r="B18" s="125">
        <f>SUM('Month (GWh)'!B40:B42)</f>
        <v>322</v>
      </c>
      <c r="C18" s="125">
        <f>SUM('Month (GWh)'!C40:C42)</f>
        <v>0</v>
      </c>
      <c r="D18" s="116">
        <f>SUM('Month (GWh)'!D40:D42)</f>
        <v>0</v>
      </c>
      <c r="E18" s="116">
        <f>SUM('Month (GWh)'!E40:E42)</f>
        <v>0</v>
      </c>
      <c r="F18" s="116">
        <f>SUM('Month (GWh)'!F40:F42)</f>
        <v>16410</v>
      </c>
      <c r="G18" s="116">
        <f>SUM('Month (GWh)'!G40:G42)</f>
        <v>0</v>
      </c>
      <c r="H18" s="116">
        <f>SUM('Month (GWh)'!H40:H42)</f>
        <v>0</v>
      </c>
      <c r="I18" s="116">
        <f>SUM('Month (GWh)'!I40:I42)</f>
        <v>16410</v>
      </c>
      <c r="J18" s="117">
        <f>SUM('Month (GWh)'!J40:J42)</f>
        <v>16732</v>
      </c>
      <c r="K18" s="116">
        <f>SUM('Month (GWh)'!K40:K42)</f>
        <v>0</v>
      </c>
      <c r="L18" s="116">
        <v>0</v>
      </c>
      <c r="M18" s="116">
        <v>0</v>
      </c>
      <c r="N18" s="116">
        <v>0</v>
      </c>
      <c r="O18" s="116">
        <v>0</v>
      </c>
      <c r="P18" s="116">
        <v>0</v>
      </c>
      <c r="Q18" s="116">
        <v>0</v>
      </c>
      <c r="R18" s="116">
        <v>0</v>
      </c>
      <c r="S18" s="116">
        <v>0</v>
      </c>
      <c r="T18" s="116">
        <v>0</v>
      </c>
      <c r="U18" s="116">
        <v>0</v>
      </c>
      <c r="V18" s="116">
        <v>0</v>
      </c>
      <c r="W18" s="116">
        <f>SUM('Month (GWh)'!W40:W42)</f>
        <v>0</v>
      </c>
      <c r="X18" s="116">
        <f>SUM('Month (GWh)'!X40:X42)</f>
        <v>0</v>
      </c>
      <c r="Y18" s="116">
        <v>0</v>
      </c>
      <c r="Z18" s="116">
        <f>SUM('Month (GWh)'!Z40:Z42)</f>
        <v>0</v>
      </c>
      <c r="AA18" s="116">
        <v>0</v>
      </c>
      <c r="AB18" s="116">
        <v>0</v>
      </c>
      <c r="AC18" s="116">
        <f>SUM('Month (GWh)'!AC40:AC42)</f>
        <v>0</v>
      </c>
      <c r="AD18" s="116">
        <f>SUM('Month (GWh)'!AD40:AD42)</f>
        <v>0</v>
      </c>
      <c r="AE18" s="116">
        <v>0</v>
      </c>
      <c r="AF18" s="117">
        <f>SUM('Month (GWh)'!AF40:AF42)</f>
        <v>0</v>
      </c>
      <c r="AG18" s="116">
        <f>SUM('Month (GWh)'!AG40:AG42)</f>
        <v>16732</v>
      </c>
    </row>
    <row r="19" spans="1:33" ht="20.25" customHeight="1" x14ac:dyDescent="0.35">
      <c r="A19" s="144" t="s">
        <v>458</v>
      </c>
      <c r="B19" s="125">
        <f>SUM('Month (GWh)'!B43:B45)</f>
        <v>0</v>
      </c>
      <c r="C19" s="125">
        <f>SUM('Month (GWh)'!C43:C45)</f>
        <v>0</v>
      </c>
      <c r="D19" s="116">
        <f>SUM('Month (GWh)'!D43:D45)</f>
        <v>0</v>
      </c>
      <c r="E19" s="116">
        <f>SUM('Month (GWh)'!E43:E45)</f>
        <v>0</v>
      </c>
      <c r="F19" s="116">
        <f>SUM('Month (GWh)'!F43:F45)</f>
        <v>19641</v>
      </c>
      <c r="G19" s="116">
        <f>SUM('Month (GWh)'!G43:G45)</f>
        <v>0</v>
      </c>
      <c r="H19" s="116">
        <f>SUM('Month (GWh)'!H43:H45)</f>
        <v>0</v>
      </c>
      <c r="I19" s="116">
        <f>SUM('Month (GWh)'!I43:I45)</f>
        <v>19641</v>
      </c>
      <c r="J19" s="117">
        <f>SUM('Month (GWh)'!J43:J45)</f>
        <v>19641</v>
      </c>
      <c r="K19" s="116">
        <f>SUM('Month (GWh)'!K43:K45)</f>
        <v>0</v>
      </c>
      <c r="L19" s="116">
        <v>0</v>
      </c>
      <c r="M19" s="116">
        <v>0</v>
      </c>
      <c r="N19" s="116">
        <v>0</v>
      </c>
      <c r="O19" s="116">
        <v>0</v>
      </c>
      <c r="P19" s="116">
        <v>0</v>
      </c>
      <c r="Q19" s="116">
        <v>0</v>
      </c>
      <c r="R19" s="116">
        <v>0</v>
      </c>
      <c r="S19" s="116">
        <v>0</v>
      </c>
      <c r="T19" s="116">
        <v>0</v>
      </c>
      <c r="U19" s="116">
        <v>0</v>
      </c>
      <c r="V19" s="116">
        <v>0</v>
      </c>
      <c r="W19" s="116">
        <f>SUM('Month (GWh)'!W43:W45)</f>
        <v>0</v>
      </c>
      <c r="X19" s="116">
        <f>SUM('Month (GWh)'!X43:X45)</f>
        <v>0</v>
      </c>
      <c r="Y19" s="116">
        <v>0</v>
      </c>
      <c r="Z19" s="116">
        <f>SUM('Month (GWh)'!Z43:Z45)</f>
        <v>0</v>
      </c>
      <c r="AA19" s="116">
        <v>0</v>
      </c>
      <c r="AB19" s="116">
        <v>0</v>
      </c>
      <c r="AC19" s="116">
        <f>SUM('Month (GWh)'!AC43:AC45)</f>
        <v>0</v>
      </c>
      <c r="AD19" s="116">
        <f>SUM('Month (GWh)'!AD43:AD45)</f>
        <v>0</v>
      </c>
      <c r="AE19" s="116">
        <v>0</v>
      </c>
      <c r="AF19" s="117">
        <f>SUM('Month (GWh)'!AF43:AF45)</f>
        <v>0</v>
      </c>
      <c r="AG19" s="116">
        <f>SUM('Month (GWh)'!AG43:AG45)</f>
        <v>19641</v>
      </c>
    </row>
    <row r="20" spans="1:33" ht="20.25" customHeight="1" x14ac:dyDescent="0.35">
      <c r="A20" s="144" t="s">
        <v>459</v>
      </c>
      <c r="B20" s="125">
        <f>SUM('Month (GWh)'!B46:B48)</f>
        <v>0</v>
      </c>
      <c r="C20" s="125">
        <f>SUM('Month (GWh)'!C46:C48)</f>
        <v>0</v>
      </c>
      <c r="D20" s="116">
        <f>SUM('Month (GWh)'!D46:D48)</f>
        <v>0</v>
      </c>
      <c r="E20" s="116">
        <f>SUM('Month (GWh)'!E46:E48)</f>
        <v>0</v>
      </c>
      <c r="F20" s="116">
        <f>SUM('Month (GWh)'!F46:F48)</f>
        <v>13370</v>
      </c>
      <c r="G20" s="116">
        <f>SUM('Month (GWh)'!G46:G48)</f>
        <v>0</v>
      </c>
      <c r="H20" s="116">
        <f>SUM('Month (GWh)'!H46:H48)</f>
        <v>0</v>
      </c>
      <c r="I20" s="116">
        <f>SUM('Month (GWh)'!I46:I48)</f>
        <v>13370</v>
      </c>
      <c r="J20" s="117">
        <f>SUM('Month (GWh)'!J46:J48)</f>
        <v>13370</v>
      </c>
      <c r="K20" s="116">
        <f>SUM('Month (GWh)'!K46:K48)</f>
        <v>0</v>
      </c>
      <c r="L20" s="116">
        <v>0</v>
      </c>
      <c r="M20" s="116">
        <v>0</v>
      </c>
      <c r="N20" s="116">
        <v>0</v>
      </c>
      <c r="O20" s="116">
        <v>0</v>
      </c>
      <c r="P20" s="116">
        <v>0</v>
      </c>
      <c r="Q20" s="116">
        <v>0</v>
      </c>
      <c r="R20" s="116">
        <v>0</v>
      </c>
      <c r="S20" s="116">
        <v>0</v>
      </c>
      <c r="T20" s="116">
        <v>0</v>
      </c>
      <c r="U20" s="116">
        <v>0</v>
      </c>
      <c r="V20" s="116">
        <v>0</v>
      </c>
      <c r="W20" s="116">
        <f>SUM('Month (GWh)'!W46:W48)</f>
        <v>0</v>
      </c>
      <c r="X20" s="116">
        <f>SUM('Month (GWh)'!X46:X48)</f>
        <v>0</v>
      </c>
      <c r="Y20" s="116">
        <v>0</v>
      </c>
      <c r="Z20" s="116">
        <f>SUM('Month (GWh)'!Z46:Z48)</f>
        <v>0</v>
      </c>
      <c r="AA20" s="116">
        <v>0</v>
      </c>
      <c r="AB20" s="116">
        <v>0</v>
      </c>
      <c r="AC20" s="116">
        <f>SUM('Month (GWh)'!AC46:AC48)</f>
        <v>0</v>
      </c>
      <c r="AD20" s="116">
        <f>SUM('Month (GWh)'!AD46:AD48)</f>
        <v>0</v>
      </c>
      <c r="AE20" s="116">
        <v>0</v>
      </c>
      <c r="AF20" s="117">
        <f>SUM('Month (GWh)'!AF46:AF48)</f>
        <v>0</v>
      </c>
      <c r="AG20" s="116">
        <f>SUM('Month (GWh)'!AG46:AG48)</f>
        <v>13370</v>
      </c>
    </row>
    <row r="21" spans="1:33" ht="20.25" customHeight="1" x14ac:dyDescent="0.35">
      <c r="A21" s="144" t="s">
        <v>460</v>
      </c>
      <c r="B21" s="125">
        <f>SUM('Month (GWh)'!B49:B51)</f>
        <v>0</v>
      </c>
      <c r="C21" s="125">
        <f>SUM('Month (GWh)'!C49:C51)</f>
        <v>0</v>
      </c>
      <c r="D21" s="116">
        <f>SUM('Month (GWh)'!D49:D51)</f>
        <v>0</v>
      </c>
      <c r="E21" s="116">
        <f>SUM('Month (GWh)'!E49:E51)</f>
        <v>0</v>
      </c>
      <c r="F21" s="116">
        <f>SUM('Month (GWh)'!F49:F51)</f>
        <v>10549</v>
      </c>
      <c r="G21" s="116">
        <f>SUM('Month (GWh)'!G49:G51)</f>
        <v>0</v>
      </c>
      <c r="H21" s="116">
        <f>SUM('Month (GWh)'!H49:H51)</f>
        <v>0</v>
      </c>
      <c r="I21" s="116">
        <f>SUM('Month (GWh)'!I49:I51)</f>
        <v>10549</v>
      </c>
      <c r="J21" s="117">
        <f>SUM('Month (GWh)'!J49:J51)</f>
        <v>10549</v>
      </c>
      <c r="K21" s="116">
        <f>SUM('Month (GWh)'!K49:K51)</f>
        <v>0</v>
      </c>
      <c r="L21" s="116">
        <v>0</v>
      </c>
      <c r="M21" s="116">
        <v>0</v>
      </c>
      <c r="N21" s="116">
        <v>0</v>
      </c>
      <c r="O21" s="116">
        <v>0</v>
      </c>
      <c r="P21" s="116">
        <v>0</v>
      </c>
      <c r="Q21" s="116">
        <v>0</v>
      </c>
      <c r="R21" s="116">
        <v>0</v>
      </c>
      <c r="S21" s="116">
        <v>0</v>
      </c>
      <c r="T21" s="116">
        <v>0</v>
      </c>
      <c r="U21" s="116">
        <v>0</v>
      </c>
      <c r="V21" s="116">
        <v>0</v>
      </c>
      <c r="W21" s="116">
        <f>SUM('Month (GWh)'!W49:W51)</f>
        <v>0</v>
      </c>
      <c r="X21" s="116">
        <f>SUM('Month (GWh)'!X49:X51)</f>
        <v>0</v>
      </c>
      <c r="Y21" s="116">
        <v>0</v>
      </c>
      <c r="Z21" s="116">
        <f>SUM('Month (GWh)'!Z49:Z51)</f>
        <v>0</v>
      </c>
      <c r="AA21" s="116">
        <v>0</v>
      </c>
      <c r="AB21" s="116">
        <v>0</v>
      </c>
      <c r="AC21" s="116">
        <f>SUM('Month (GWh)'!AC49:AC51)</f>
        <v>0</v>
      </c>
      <c r="AD21" s="116">
        <f>SUM('Month (GWh)'!AD49:AD51)</f>
        <v>0</v>
      </c>
      <c r="AE21" s="116">
        <v>0</v>
      </c>
      <c r="AF21" s="117">
        <f>SUM('Month (GWh)'!AF49:AF51)</f>
        <v>0</v>
      </c>
      <c r="AG21" s="116">
        <f>SUM('Month (GWh)'!AG49:AG51)</f>
        <v>10549</v>
      </c>
    </row>
    <row r="22" spans="1:33" ht="20.25" customHeight="1" x14ac:dyDescent="0.35">
      <c r="A22" s="144" t="s">
        <v>461</v>
      </c>
      <c r="B22" s="125">
        <f>SUM('Month (GWh)'!B52:B54)</f>
        <v>4387</v>
      </c>
      <c r="C22" s="125">
        <f>SUM('Month (GWh)'!C52:C54)</f>
        <v>0</v>
      </c>
      <c r="D22" s="116">
        <f>SUM('Month (GWh)'!D52:D54)</f>
        <v>0</v>
      </c>
      <c r="E22" s="116">
        <f>SUM('Month (GWh)'!E52:E54)</f>
        <v>685</v>
      </c>
      <c r="F22" s="116">
        <f>SUM('Month (GWh)'!F52:F54)</f>
        <v>27508</v>
      </c>
      <c r="G22" s="116">
        <f>SUM('Month (GWh)'!G52:G54)</f>
        <v>0</v>
      </c>
      <c r="H22" s="116">
        <f>SUM('Month (GWh)'!H52:H54)</f>
        <v>0</v>
      </c>
      <c r="I22" s="116">
        <f>SUM('Month (GWh)'!I52:I54)</f>
        <v>28193</v>
      </c>
      <c r="J22" s="117">
        <f>SUM('Month (GWh)'!J52:J54)</f>
        <v>32580</v>
      </c>
      <c r="K22" s="116">
        <f>SUM('Month (GWh)'!K52:K54)</f>
        <v>0</v>
      </c>
      <c r="L22" s="116">
        <v>0</v>
      </c>
      <c r="M22" s="116">
        <v>0</v>
      </c>
      <c r="N22" s="116">
        <v>0</v>
      </c>
      <c r="O22" s="116">
        <v>0</v>
      </c>
      <c r="P22" s="116">
        <v>0</v>
      </c>
      <c r="Q22" s="116">
        <v>0</v>
      </c>
      <c r="R22" s="116">
        <v>0</v>
      </c>
      <c r="S22" s="116">
        <v>0</v>
      </c>
      <c r="T22" s="116">
        <v>0</v>
      </c>
      <c r="U22" s="116">
        <v>0</v>
      </c>
      <c r="V22" s="116">
        <v>0</v>
      </c>
      <c r="W22" s="116">
        <f>SUM('Month (GWh)'!W52:W54)</f>
        <v>0</v>
      </c>
      <c r="X22" s="116">
        <f>SUM('Month (GWh)'!X52:X54)</f>
        <v>0</v>
      </c>
      <c r="Y22" s="116">
        <v>0</v>
      </c>
      <c r="Z22" s="116">
        <f>SUM('Month (GWh)'!Z52:Z54)</f>
        <v>0</v>
      </c>
      <c r="AA22" s="116">
        <v>0</v>
      </c>
      <c r="AB22" s="116">
        <v>0</v>
      </c>
      <c r="AC22" s="116">
        <f>SUM('Month (GWh)'!AC52:AC54)</f>
        <v>0</v>
      </c>
      <c r="AD22" s="116">
        <f>SUM('Month (GWh)'!AD52:AD54)</f>
        <v>0</v>
      </c>
      <c r="AE22" s="116">
        <v>0</v>
      </c>
      <c r="AF22" s="117">
        <f>SUM('Month (GWh)'!AF52:AF54)</f>
        <v>0</v>
      </c>
      <c r="AG22" s="116">
        <f>SUM('Month (GWh)'!AG52:AG54)</f>
        <v>32580</v>
      </c>
    </row>
    <row r="23" spans="1:33" ht="20.25" customHeight="1" x14ac:dyDescent="0.35">
      <c r="A23" s="144" t="s">
        <v>462</v>
      </c>
      <c r="B23" s="125">
        <f>SUM('Month (GWh)'!B55:B57)</f>
        <v>14475</v>
      </c>
      <c r="C23" s="125">
        <f>SUM('Month (GWh)'!C55:C57)</f>
        <v>0</v>
      </c>
      <c r="D23" s="116">
        <f>SUM('Month (GWh)'!D55:D57)</f>
        <v>0</v>
      </c>
      <c r="E23" s="116">
        <f>SUM('Month (GWh)'!E55:E57)</f>
        <v>2268</v>
      </c>
      <c r="F23" s="116">
        <f>SUM('Month (GWh)'!F55:F57)</f>
        <v>27875</v>
      </c>
      <c r="G23" s="116">
        <f>SUM('Month (GWh)'!G55:G57)</f>
        <v>0</v>
      </c>
      <c r="H23" s="116">
        <f>SUM('Month (GWh)'!H55:H57)</f>
        <v>0</v>
      </c>
      <c r="I23" s="116">
        <f>SUM('Month (GWh)'!I55:I57)</f>
        <v>30143</v>
      </c>
      <c r="J23" s="117">
        <f>SUM('Month (GWh)'!J55:J57)</f>
        <v>44618</v>
      </c>
      <c r="K23" s="116">
        <f>SUM('Month (GWh)'!K55:K57)</f>
        <v>0</v>
      </c>
      <c r="L23" s="116">
        <v>0</v>
      </c>
      <c r="M23" s="116">
        <v>0</v>
      </c>
      <c r="N23" s="116">
        <v>0</v>
      </c>
      <c r="O23" s="116">
        <v>0</v>
      </c>
      <c r="P23" s="116">
        <v>0</v>
      </c>
      <c r="Q23" s="116">
        <v>0</v>
      </c>
      <c r="R23" s="116">
        <v>0</v>
      </c>
      <c r="S23" s="116">
        <v>0</v>
      </c>
      <c r="T23" s="116">
        <v>0</v>
      </c>
      <c r="U23" s="116">
        <v>0</v>
      </c>
      <c r="V23" s="116">
        <v>0</v>
      </c>
      <c r="W23" s="116">
        <f>SUM('Month (GWh)'!W55:W57)</f>
        <v>0</v>
      </c>
      <c r="X23" s="116">
        <f>SUM('Month (GWh)'!X55:X57)</f>
        <v>0</v>
      </c>
      <c r="Y23" s="116">
        <v>0</v>
      </c>
      <c r="Z23" s="116">
        <f>SUM('Month (GWh)'!Z55:Z57)</f>
        <v>0</v>
      </c>
      <c r="AA23" s="116">
        <v>0</v>
      </c>
      <c r="AB23" s="116">
        <v>0</v>
      </c>
      <c r="AC23" s="116">
        <f>SUM('Month (GWh)'!AC55:AC57)</f>
        <v>0</v>
      </c>
      <c r="AD23" s="116">
        <f>SUM('Month (GWh)'!AD55:AD57)</f>
        <v>0</v>
      </c>
      <c r="AE23" s="116">
        <v>0</v>
      </c>
      <c r="AF23" s="117">
        <f>SUM('Month (GWh)'!AF55:AF57)</f>
        <v>0</v>
      </c>
      <c r="AG23" s="116">
        <f>SUM('Month (GWh)'!AG55:AG57)</f>
        <v>44618</v>
      </c>
    </row>
    <row r="24" spans="1:33" ht="20.25" customHeight="1" x14ac:dyDescent="0.35">
      <c r="A24" s="144" t="s">
        <v>463</v>
      </c>
      <c r="B24" s="125">
        <f>SUM('Month (GWh)'!B58:B60)</f>
        <v>0</v>
      </c>
      <c r="C24" s="125">
        <f>SUM('Month (GWh)'!C58:C60)</f>
        <v>0</v>
      </c>
      <c r="D24" s="116">
        <f>SUM('Month (GWh)'!D58:D60)</f>
        <v>0</v>
      </c>
      <c r="E24" s="116">
        <f>SUM('Month (GWh)'!E58:E60)</f>
        <v>2656</v>
      </c>
      <c r="F24" s="116">
        <f>SUM('Month (GWh)'!F58:F60)</f>
        <v>12402</v>
      </c>
      <c r="G24" s="116">
        <f>SUM('Month (GWh)'!G58:G60)</f>
        <v>0</v>
      </c>
      <c r="H24" s="116">
        <f>SUM('Month (GWh)'!H58:H60)</f>
        <v>0</v>
      </c>
      <c r="I24" s="116">
        <f>SUM('Month (GWh)'!I58:I60)</f>
        <v>15058</v>
      </c>
      <c r="J24" s="117">
        <f>SUM('Month (GWh)'!J58:J60)</f>
        <v>15058</v>
      </c>
      <c r="K24" s="116">
        <f>SUM('Month (GWh)'!K58:K60)</f>
        <v>0</v>
      </c>
      <c r="L24" s="116">
        <v>0</v>
      </c>
      <c r="M24" s="116">
        <v>0</v>
      </c>
      <c r="N24" s="116">
        <v>0</v>
      </c>
      <c r="O24" s="116">
        <v>0</v>
      </c>
      <c r="P24" s="116">
        <v>0</v>
      </c>
      <c r="Q24" s="116">
        <v>0</v>
      </c>
      <c r="R24" s="116">
        <v>0</v>
      </c>
      <c r="S24" s="116">
        <v>0</v>
      </c>
      <c r="T24" s="116">
        <v>0</v>
      </c>
      <c r="U24" s="116">
        <v>0</v>
      </c>
      <c r="V24" s="116">
        <v>0</v>
      </c>
      <c r="W24" s="116">
        <f>SUM('Month (GWh)'!W58:W60)</f>
        <v>0</v>
      </c>
      <c r="X24" s="116">
        <f>SUM('Month (GWh)'!X58:X60)</f>
        <v>0</v>
      </c>
      <c r="Y24" s="116">
        <v>0</v>
      </c>
      <c r="Z24" s="116">
        <f>SUM('Month (GWh)'!Z58:Z60)</f>
        <v>0</v>
      </c>
      <c r="AA24" s="116">
        <v>0</v>
      </c>
      <c r="AB24" s="116">
        <v>0</v>
      </c>
      <c r="AC24" s="116">
        <f>SUM('Month (GWh)'!AC58:AC60)</f>
        <v>0</v>
      </c>
      <c r="AD24" s="116">
        <f>SUM('Month (GWh)'!AD58:AD60)</f>
        <v>0</v>
      </c>
      <c r="AE24" s="116">
        <v>0</v>
      </c>
      <c r="AF24" s="117">
        <f>SUM('Month (GWh)'!AF58:AF60)</f>
        <v>0</v>
      </c>
      <c r="AG24" s="116">
        <f>SUM('Month (GWh)'!AG58:AG60)</f>
        <v>15058</v>
      </c>
    </row>
    <row r="25" spans="1:33" ht="20.25" customHeight="1" x14ac:dyDescent="0.35">
      <c r="A25" s="144" t="s">
        <v>464</v>
      </c>
      <c r="B25" s="125">
        <f>SUM('Month (GWh)'!B61:B63)</f>
        <v>224</v>
      </c>
      <c r="C25" s="125">
        <f>SUM('Month (GWh)'!C61:C63)</f>
        <v>0</v>
      </c>
      <c r="D25" s="116">
        <f>SUM('Month (GWh)'!D61:D63)</f>
        <v>0</v>
      </c>
      <c r="E25" s="116">
        <f>SUM('Month (GWh)'!E61:E63)</f>
        <v>2717</v>
      </c>
      <c r="F25" s="116">
        <f>SUM('Month (GWh)'!F61:F63)</f>
        <v>13279</v>
      </c>
      <c r="G25" s="116">
        <f>SUM('Month (GWh)'!G61:G63)</f>
        <v>0</v>
      </c>
      <c r="H25" s="116">
        <f>SUM('Month (GWh)'!H61:H63)</f>
        <v>0</v>
      </c>
      <c r="I25" s="116">
        <f>SUM('Month (GWh)'!I61:I63)</f>
        <v>15996</v>
      </c>
      <c r="J25" s="117">
        <f>SUM('Month (GWh)'!J61:J63)</f>
        <v>16220</v>
      </c>
      <c r="K25" s="116">
        <f>SUM('Month (GWh)'!K61:K63)</f>
        <v>0</v>
      </c>
      <c r="L25" s="116">
        <v>0</v>
      </c>
      <c r="M25" s="116">
        <v>0</v>
      </c>
      <c r="N25" s="116">
        <v>0</v>
      </c>
      <c r="O25" s="116">
        <v>0</v>
      </c>
      <c r="P25" s="116">
        <v>0</v>
      </c>
      <c r="Q25" s="116">
        <v>0</v>
      </c>
      <c r="R25" s="116">
        <v>0</v>
      </c>
      <c r="S25" s="116">
        <v>0</v>
      </c>
      <c r="T25" s="116">
        <v>0</v>
      </c>
      <c r="U25" s="116">
        <v>0</v>
      </c>
      <c r="V25" s="116">
        <v>0</v>
      </c>
      <c r="W25" s="116">
        <f>SUM('Month (GWh)'!W61:W63)</f>
        <v>0</v>
      </c>
      <c r="X25" s="116">
        <f>SUM('Month (GWh)'!X61:X63)</f>
        <v>0</v>
      </c>
      <c r="Y25" s="116">
        <v>0</v>
      </c>
      <c r="Z25" s="116">
        <f>SUM('Month (GWh)'!Z61:Z63)</f>
        <v>0</v>
      </c>
      <c r="AA25" s="116">
        <v>0</v>
      </c>
      <c r="AB25" s="116">
        <v>0</v>
      </c>
      <c r="AC25" s="116">
        <f>SUM('Month (GWh)'!AC61:AC63)</f>
        <v>0</v>
      </c>
      <c r="AD25" s="116">
        <f>SUM('Month (GWh)'!AD61:AD63)</f>
        <v>0</v>
      </c>
      <c r="AE25" s="116">
        <v>0</v>
      </c>
      <c r="AF25" s="117">
        <f>SUM('Month (GWh)'!AF61:AF63)</f>
        <v>0</v>
      </c>
      <c r="AG25" s="116">
        <f>SUM('Month (GWh)'!AG61:AG63)</f>
        <v>16220</v>
      </c>
    </row>
    <row r="26" spans="1:33" ht="20.25" customHeight="1" x14ac:dyDescent="0.35">
      <c r="A26" s="144" t="s">
        <v>465</v>
      </c>
      <c r="B26" s="125">
        <f>SUM('Month (GWh)'!B64:B66)</f>
        <v>10893</v>
      </c>
      <c r="C26" s="125">
        <f>SUM('Month (GWh)'!C64:C66)</f>
        <v>0</v>
      </c>
      <c r="D26" s="116">
        <f>SUM('Month (GWh)'!D64:D66)</f>
        <v>0</v>
      </c>
      <c r="E26" s="116">
        <f>SUM('Month (GWh)'!E64:E66)</f>
        <v>2961</v>
      </c>
      <c r="F26" s="116">
        <f>SUM('Month (GWh)'!F64:F66)</f>
        <v>31201</v>
      </c>
      <c r="G26" s="116">
        <f>SUM('Month (GWh)'!G64:G66)</f>
        <v>0</v>
      </c>
      <c r="H26" s="116">
        <f>SUM('Month (GWh)'!H64:H66)</f>
        <v>0</v>
      </c>
      <c r="I26" s="116">
        <f>SUM('Month (GWh)'!I64:I66)</f>
        <v>34162</v>
      </c>
      <c r="J26" s="117">
        <f>SUM('Month (GWh)'!J64:J66)</f>
        <v>45055</v>
      </c>
      <c r="K26" s="116">
        <f>SUM('Month (GWh)'!K64:K66)</f>
        <v>0</v>
      </c>
      <c r="L26" s="116">
        <v>0</v>
      </c>
      <c r="M26" s="116">
        <v>0</v>
      </c>
      <c r="N26" s="116">
        <v>0</v>
      </c>
      <c r="O26" s="116">
        <v>0</v>
      </c>
      <c r="P26" s="116">
        <v>0</v>
      </c>
      <c r="Q26" s="116">
        <v>0</v>
      </c>
      <c r="R26" s="116">
        <v>0</v>
      </c>
      <c r="S26" s="116">
        <v>0</v>
      </c>
      <c r="T26" s="116">
        <v>0</v>
      </c>
      <c r="U26" s="116">
        <v>0</v>
      </c>
      <c r="V26" s="116">
        <v>0</v>
      </c>
      <c r="W26" s="116">
        <f>SUM('Month (GWh)'!W64:W66)</f>
        <v>0</v>
      </c>
      <c r="X26" s="116">
        <f>SUM('Month (GWh)'!X64:X66)</f>
        <v>0</v>
      </c>
      <c r="Y26" s="116">
        <v>0</v>
      </c>
      <c r="Z26" s="116">
        <f>SUM('Month (GWh)'!Z64:Z66)</f>
        <v>0</v>
      </c>
      <c r="AA26" s="116">
        <v>0</v>
      </c>
      <c r="AB26" s="116">
        <v>0</v>
      </c>
      <c r="AC26" s="116">
        <f>SUM('Month (GWh)'!AC64:AC66)</f>
        <v>0</v>
      </c>
      <c r="AD26" s="116">
        <f>SUM('Month (GWh)'!AD64:AD66)</f>
        <v>0</v>
      </c>
      <c r="AE26" s="116">
        <v>0</v>
      </c>
      <c r="AF26" s="117">
        <f>SUM('Month (GWh)'!AF64:AF66)</f>
        <v>0</v>
      </c>
      <c r="AG26" s="116">
        <f>SUM('Month (GWh)'!AG64:AG66)</f>
        <v>45055</v>
      </c>
    </row>
    <row r="27" spans="1:33" ht="20.25" customHeight="1" x14ac:dyDescent="0.35">
      <c r="A27" s="144" t="s">
        <v>466</v>
      </c>
      <c r="B27" s="125">
        <f>SUM('Month (GWh)'!B67:B69)</f>
        <v>9924</v>
      </c>
      <c r="C27" s="125">
        <f>SUM('Month (GWh)'!C67:C69)</f>
        <v>0</v>
      </c>
      <c r="D27" s="116">
        <f>SUM('Month (GWh)'!D67:D69)</f>
        <v>0</v>
      </c>
      <c r="E27" s="116">
        <f>SUM('Month (GWh)'!E67:E69)</f>
        <v>2641.1</v>
      </c>
      <c r="F27" s="116">
        <f>SUM('Month (GWh)'!F67:F69)</f>
        <v>35580.53</v>
      </c>
      <c r="G27" s="116">
        <f>SUM('Month (GWh)'!G67:G69)</f>
        <v>0</v>
      </c>
      <c r="H27" s="116">
        <f>SUM('Month (GWh)'!H67:H69)</f>
        <v>0</v>
      </c>
      <c r="I27" s="116">
        <f>SUM('Month (GWh)'!I67:I69)</f>
        <v>38221.619999999995</v>
      </c>
      <c r="J27" s="117">
        <f>SUM('Month (GWh)'!J67:J69)</f>
        <v>48145.619999999995</v>
      </c>
      <c r="K27" s="116">
        <f>SUM('Month (GWh)'!K67:K69)</f>
        <v>0</v>
      </c>
      <c r="L27" s="116">
        <v>0</v>
      </c>
      <c r="M27" s="116">
        <v>0</v>
      </c>
      <c r="N27" s="116">
        <v>0</v>
      </c>
      <c r="O27" s="116">
        <v>0</v>
      </c>
      <c r="P27" s="116">
        <v>0</v>
      </c>
      <c r="Q27" s="116">
        <v>0</v>
      </c>
      <c r="R27" s="116">
        <v>0</v>
      </c>
      <c r="S27" s="116">
        <v>0</v>
      </c>
      <c r="T27" s="116">
        <v>0</v>
      </c>
      <c r="U27" s="116">
        <v>0</v>
      </c>
      <c r="V27" s="116">
        <v>0</v>
      </c>
      <c r="W27" s="116">
        <f>SUM('Month (GWh)'!W67:W69)</f>
        <v>0</v>
      </c>
      <c r="X27" s="116">
        <f>SUM('Month (GWh)'!X67:X69)</f>
        <v>0</v>
      </c>
      <c r="Y27" s="116">
        <v>0</v>
      </c>
      <c r="Z27" s="116">
        <f>SUM('Month (GWh)'!Z67:Z69)</f>
        <v>0</v>
      </c>
      <c r="AA27" s="116">
        <v>0</v>
      </c>
      <c r="AB27" s="116">
        <v>0</v>
      </c>
      <c r="AC27" s="116">
        <f>SUM('Month (GWh)'!AC67:AC69)</f>
        <v>0</v>
      </c>
      <c r="AD27" s="116">
        <f>SUM('Month (GWh)'!AD67:AD69)</f>
        <v>0</v>
      </c>
      <c r="AE27" s="116">
        <v>0</v>
      </c>
      <c r="AF27" s="117">
        <f>SUM('Month (GWh)'!AF67:AF69)</f>
        <v>0</v>
      </c>
      <c r="AG27" s="116">
        <f>SUM('Month (GWh)'!AG67:AG69)</f>
        <v>48145.619999999995</v>
      </c>
    </row>
    <row r="28" spans="1:33" ht="20.25" customHeight="1" x14ac:dyDescent="0.35">
      <c r="A28" s="144" t="s">
        <v>467</v>
      </c>
      <c r="B28" s="125">
        <f>SUM('Month (GWh)'!B70:B72)</f>
        <v>0</v>
      </c>
      <c r="C28" s="125">
        <f>SUM('Month (GWh)'!C70:C72)</f>
        <v>0</v>
      </c>
      <c r="D28" s="116">
        <f>SUM('Month (GWh)'!D70:D72)</f>
        <v>0</v>
      </c>
      <c r="E28" s="116">
        <f>SUM('Month (GWh)'!E70:E72)</f>
        <v>1838.2800000000002</v>
      </c>
      <c r="F28" s="116">
        <f>SUM('Month (GWh)'!F70:F72)</f>
        <v>22727.74</v>
      </c>
      <c r="G28" s="116">
        <f>SUM('Month (GWh)'!G70:G72)</f>
        <v>0</v>
      </c>
      <c r="H28" s="116">
        <f>SUM('Month (GWh)'!H70:H72)</f>
        <v>0</v>
      </c>
      <c r="I28" s="116">
        <f>SUM('Month (GWh)'!I70:I72)</f>
        <v>24566.019999999997</v>
      </c>
      <c r="J28" s="117">
        <f>SUM('Month (GWh)'!J70:J72)</f>
        <v>24566.019999999997</v>
      </c>
      <c r="K28" s="116">
        <f>SUM('Month (GWh)'!K70:K72)</f>
        <v>0</v>
      </c>
      <c r="L28" s="116">
        <v>0</v>
      </c>
      <c r="M28" s="116">
        <v>0</v>
      </c>
      <c r="N28" s="116">
        <v>0</v>
      </c>
      <c r="O28" s="116">
        <v>0</v>
      </c>
      <c r="P28" s="116">
        <v>0</v>
      </c>
      <c r="Q28" s="116">
        <v>0</v>
      </c>
      <c r="R28" s="116">
        <v>0</v>
      </c>
      <c r="S28" s="116">
        <v>0</v>
      </c>
      <c r="T28" s="116">
        <v>0</v>
      </c>
      <c r="U28" s="116">
        <v>0</v>
      </c>
      <c r="V28" s="116">
        <v>0</v>
      </c>
      <c r="W28" s="116">
        <f>SUM('Month (GWh)'!W70:W72)</f>
        <v>0</v>
      </c>
      <c r="X28" s="116">
        <f>SUM('Month (GWh)'!X70:X72)</f>
        <v>0</v>
      </c>
      <c r="Y28" s="116">
        <v>0</v>
      </c>
      <c r="Z28" s="116">
        <f>SUM('Month (GWh)'!Z70:Z72)</f>
        <v>0</v>
      </c>
      <c r="AA28" s="116">
        <v>0</v>
      </c>
      <c r="AB28" s="116">
        <v>0</v>
      </c>
      <c r="AC28" s="116">
        <f>SUM('Month (GWh)'!AC70:AC72)</f>
        <v>0</v>
      </c>
      <c r="AD28" s="116">
        <f>SUM('Month (GWh)'!AD70:AD72)</f>
        <v>0</v>
      </c>
      <c r="AE28" s="116">
        <v>0</v>
      </c>
      <c r="AF28" s="117">
        <f>SUM('Month (GWh)'!AF70:AF72)</f>
        <v>0</v>
      </c>
      <c r="AG28" s="116">
        <f>SUM('Month (GWh)'!AG70:AG72)</f>
        <v>24566.019999999997</v>
      </c>
    </row>
    <row r="29" spans="1:33" ht="20.25" customHeight="1" x14ac:dyDescent="0.35">
      <c r="A29" s="144" t="s">
        <v>468</v>
      </c>
      <c r="B29" s="125">
        <f>SUM('Month (GWh)'!B73:B75)</f>
        <v>1271</v>
      </c>
      <c r="C29" s="125">
        <f>SUM('Month (GWh)'!C73:C75)</f>
        <v>0</v>
      </c>
      <c r="D29" s="116">
        <f>SUM('Month (GWh)'!D73:D75)</f>
        <v>0</v>
      </c>
      <c r="E29" s="116">
        <f>SUM('Month (GWh)'!E73:E75)</f>
        <v>2223.3199999999997</v>
      </c>
      <c r="F29" s="116">
        <f>SUM('Month (GWh)'!F73:F75)</f>
        <v>27348.95</v>
      </c>
      <c r="G29" s="116">
        <f>SUM('Month (GWh)'!G73:G75)</f>
        <v>0</v>
      </c>
      <c r="H29" s="116">
        <f>SUM('Month (GWh)'!H73:H75)</f>
        <v>0</v>
      </c>
      <c r="I29" s="116">
        <f>SUM('Month (GWh)'!I73:I75)</f>
        <v>29572.28</v>
      </c>
      <c r="J29" s="117">
        <f>SUM('Month (GWh)'!J73:J75)</f>
        <v>30843.279999999999</v>
      </c>
      <c r="K29" s="116">
        <f>SUM('Month (GWh)'!K73:K75)</f>
        <v>1224.6300000000001</v>
      </c>
      <c r="L29" s="116">
        <v>0</v>
      </c>
      <c r="M29" s="116">
        <v>0</v>
      </c>
      <c r="N29" s="116">
        <v>0</v>
      </c>
      <c r="O29" s="116">
        <v>0</v>
      </c>
      <c r="P29" s="116">
        <v>0</v>
      </c>
      <c r="Q29" s="116">
        <v>0</v>
      </c>
      <c r="R29" s="116">
        <v>0</v>
      </c>
      <c r="S29" s="116">
        <v>0</v>
      </c>
      <c r="T29" s="116">
        <v>0</v>
      </c>
      <c r="U29" s="116">
        <v>0</v>
      </c>
      <c r="V29" s="116">
        <v>0</v>
      </c>
      <c r="W29" s="116">
        <f>SUM('Month (GWh)'!W73:W75)</f>
        <v>0</v>
      </c>
      <c r="X29" s="116">
        <f>SUM('Month (GWh)'!X73:X75)</f>
        <v>0</v>
      </c>
      <c r="Y29" s="116">
        <v>0</v>
      </c>
      <c r="Z29" s="116">
        <f>SUM('Month (GWh)'!Z73:Z75)</f>
        <v>0</v>
      </c>
      <c r="AA29" s="116">
        <v>0</v>
      </c>
      <c r="AB29" s="116">
        <v>0</v>
      </c>
      <c r="AC29" s="116">
        <f>SUM('Month (GWh)'!AC73:AC75)</f>
        <v>0</v>
      </c>
      <c r="AD29" s="116">
        <f>SUM('Month (GWh)'!AD73:AD75)</f>
        <v>0</v>
      </c>
      <c r="AE29" s="116">
        <v>0</v>
      </c>
      <c r="AF29" s="117">
        <f>SUM('Month (GWh)'!AF73:AF75)</f>
        <v>1224.6300000000001</v>
      </c>
      <c r="AG29" s="116">
        <f>SUM('Month (GWh)'!AG73:AG75)</f>
        <v>32067.91</v>
      </c>
    </row>
    <row r="30" spans="1:33" ht="20.25" customHeight="1" x14ac:dyDescent="0.35">
      <c r="A30" s="144" t="s">
        <v>469</v>
      </c>
      <c r="B30" s="125">
        <f>SUM('Month (GWh)'!B76:B78)</f>
        <v>12913</v>
      </c>
      <c r="C30" s="125">
        <f>SUM('Month (GWh)'!C76:C78)</f>
        <v>0</v>
      </c>
      <c r="D30" s="116">
        <f>SUM('Month (GWh)'!D76:D78)</f>
        <v>0</v>
      </c>
      <c r="E30" s="116">
        <f>SUM('Month (GWh)'!E76:E78)</f>
        <v>1392.4</v>
      </c>
      <c r="F30" s="116">
        <f>SUM('Month (GWh)'!F76:F78)</f>
        <v>34141.090000000004</v>
      </c>
      <c r="G30" s="116">
        <f>SUM('Month (GWh)'!G76:G78)</f>
        <v>0</v>
      </c>
      <c r="H30" s="116">
        <f>SUM('Month (GWh)'!H76:H78)</f>
        <v>0</v>
      </c>
      <c r="I30" s="116">
        <f>SUM('Month (GWh)'!I76:I78)</f>
        <v>35533.5</v>
      </c>
      <c r="J30" s="117">
        <f>SUM('Month (GWh)'!J76:J78)</f>
        <v>48446.5</v>
      </c>
      <c r="K30" s="116">
        <f>SUM('Month (GWh)'!K76:K78)</f>
        <v>3351.39</v>
      </c>
      <c r="L30" s="116">
        <v>0</v>
      </c>
      <c r="M30" s="116">
        <v>0</v>
      </c>
      <c r="N30" s="116">
        <v>0</v>
      </c>
      <c r="O30" s="116">
        <v>0</v>
      </c>
      <c r="P30" s="116">
        <v>0</v>
      </c>
      <c r="Q30" s="116">
        <v>0</v>
      </c>
      <c r="R30" s="116">
        <v>0</v>
      </c>
      <c r="S30" s="116">
        <v>0</v>
      </c>
      <c r="T30" s="116">
        <v>0</v>
      </c>
      <c r="U30" s="116">
        <v>0</v>
      </c>
      <c r="V30" s="116">
        <v>0</v>
      </c>
      <c r="W30" s="116">
        <f>SUM('Month (GWh)'!W76:W78)</f>
        <v>0</v>
      </c>
      <c r="X30" s="116">
        <f>SUM('Month (GWh)'!X76:X78)</f>
        <v>0</v>
      </c>
      <c r="Y30" s="116">
        <v>0</v>
      </c>
      <c r="Z30" s="116">
        <f>SUM('Month (GWh)'!Z76:Z78)</f>
        <v>0</v>
      </c>
      <c r="AA30" s="116">
        <v>0</v>
      </c>
      <c r="AB30" s="116">
        <v>0</v>
      </c>
      <c r="AC30" s="116">
        <f>SUM('Month (GWh)'!AC76:AC78)</f>
        <v>878.35</v>
      </c>
      <c r="AD30" s="116">
        <f>SUM('Month (GWh)'!AD76:AD78)</f>
        <v>0</v>
      </c>
      <c r="AE30" s="116">
        <v>0</v>
      </c>
      <c r="AF30" s="117">
        <f>SUM('Month (GWh)'!AF76:AF78)</f>
        <v>4229.74</v>
      </c>
      <c r="AG30" s="116">
        <f>SUM('Month (GWh)'!AG76:AG78)</f>
        <v>52676.24</v>
      </c>
    </row>
    <row r="31" spans="1:33" ht="20.25" customHeight="1" x14ac:dyDescent="0.35">
      <c r="A31" s="144" t="s">
        <v>470</v>
      </c>
      <c r="B31" s="125">
        <f>SUM('Month (GWh)'!B79:B81)</f>
        <v>26660</v>
      </c>
      <c r="C31" s="125">
        <f>SUM('Month (GWh)'!C79:C81)</f>
        <v>0</v>
      </c>
      <c r="D31" s="116">
        <f>SUM('Month (GWh)'!D79:D81)</f>
        <v>0</v>
      </c>
      <c r="E31" s="116">
        <f>SUM('Month (GWh)'!E79:E81)</f>
        <v>1384.98</v>
      </c>
      <c r="F31" s="116">
        <f>SUM('Month (GWh)'!F79:F81)</f>
        <v>33090.82</v>
      </c>
      <c r="G31" s="116">
        <f>SUM('Month (GWh)'!G79:G81)</f>
        <v>0</v>
      </c>
      <c r="H31" s="116">
        <f>SUM('Month (GWh)'!H79:H81)</f>
        <v>0</v>
      </c>
      <c r="I31" s="116">
        <f>SUM('Month (GWh)'!I79:I81)</f>
        <v>34475.79</v>
      </c>
      <c r="J31" s="117">
        <f>SUM('Month (GWh)'!J79:J81)</f>
        <v>61135.789999999994</v>
      </c>
      <c r="K31" s="116">
        <f>SUM('Month (GWh)'!K79:K81)</f>
        <v>5881.44</v>
      </c>
      <c r="L31" s="116">
        <v>0</v>
      </c>
      <c r="M31" s="116">
        <v>0</v>
      </c>
      <c r="N31" s="116">
        <f>SUM('Month (GWh)'!N79:N81)</f>
        <v>0</v>
      </c>
      <c r="O31" s="116">
        <v>0</v>
      </c>
      <c r="P31" s="116">
        <v>0</v>
      </c>
      <c r="Q31" s="116">
        <f>SUM('Month (GWh)'!O79:O81)</f>
        <v>0</v>
      </c>
      <c r="R31" s="116">
        <f>SUM('Month (GWh)'!R79:R81)</f>
        <v>2476.87</v>
      </c>
      <c r="S31" s="116">
        <f>SUM('Month (GWh)'!S79:S81)</f>
        <v>0</v>
      </c>
      <c r="T31" s="116">
        <v>0</v>
      </c>
      <c r="U31" s="116">
        <f>SUM('Month (GWh)'!U79:U81)</f>
        <v>0</v>
      </c>
      <c r="V31" s="116">
        <f>SUM('Month (GWh)'!V79:V81)</f>
        <v>0</v>
      </c>
      <c r="W31" s="116">
        <f>SUM('Month (GWh)'!W79:W81)</f>
        <v>0</v>
      </c>
      <c r="X31" s="116">
        <f>SUM('Month (GWh)'!X79:X81)</f>
        <v>0</v>
      </c>
      <c r="Y31" s="116">
        <f>SUM('Month (GWh)'!Y79:Y81)</f>
        <v>0</v>
      </c>
      <c r="Z31" s="116">
        <f>SUM('Month (GWh)'!Z79:Z81)</f>
        <v>0</v>
      </c>
      <c r="AA31" s="116">
        <v>0</v>
      </c>
      <c r="AB31" s="116">
        <f>SUM('Month (GWh)'!AB79:AB81)</f>
        <v>0</v>
      </c>
      <c r="AC31" s="116">
        <f>SUM('Month (GWh)'!AC79:AC81)</f>
        <v>2486.6400000000003</v>
      </c>
      <c r="AD31" s="116">
        <f>SUM('Month (GWh)'!AD79:AD81)</f>
        <v>0</v>
      </c>
      <c r="AE31" s="116">
        <f>SUM('Month (GWh)'!AE79:AE81)</f>
        <v>0</v>
      </c>
      <c r="AF31" s="117">
        <f>SUM('Month (GWh)'!AF79:AF81)</f>
        <v>10844.96</v>
      </c>
      <c r="AG31" s="116">
        <f>SUM('Month (GWh)'!AG79:AG81)</f>
        <v>71980.75</v>
      </c>
    </row>
    <row r="32" spans="1:33" ht="20.25" customHeight="1" x14ac:dyDescent="0.35">
      <c r="A32" s="144" t="s">
        <v>471</v>
      </c>
      <c r="B32" s="125">
        <f>SUM('Month (GWh)'!B82:B84)</f>
        <v>998</v>
      </c>
      <c r="C32" s="125">
        <f>SUM('Month (GWh)'!C82:C84)</f>
        <v>0</v>
      </c>
      <c r="D32" s="116">
        <f>SUM('Month (GWh)'!D82:D84)</f>
        <v>0</v>
      </c>
      <c r="E32" s="116">
        <f>SUM('Month (GWh)'!E82:E84)</f>
        <v>1170.9100000000001</v>
      </c>
      <c r="F32" s="116">
        <f>SUM('Month (GWh)'!F82:F84)</f>
        <v>23757.739999999998</v>
      </c>
      <c r="G32" s="116">
        <f>SUM('Month (GWh)'!G82:G84)</f>
        <v>0</v>
      </c>
      <c r="H32" s="116">
        <f>SUM('Month (GWh)'!H82:H84)</f>
        <v>0</v>
      </c>
      <c r="I32" s="116">
        <f>SUM('Month (GWh)'!I82:I84)</f>
        <v>24928.65</v>
      </c>
      <c r="J32" s="117">
        <f>SUM('Month (GWh)'!J82:J84)</f>
        <v>25926.65</v>
      </c>
      <c r="K32" s="116">
        <f>SUM('Month (GWh)'!K82:K84)</f>
        <v>5522.51</v>
      </c>
      <c r="L32" s="116">
        <v>0</v>
      </c>
      <c r="M32" s="116">
        <v>0</v>
      </c>
      <c r="N32" s="116">
        <f>SUM('Month (GWh)'!N82:N84)</f>
        <v>0</v>
      </c>
      <c r="O32" s="116">
        <v>0</v>
      </c>
      <c r="P32" s="116">
        <v>0</v>
      </c>
      <c r="Q32" s="116">
        <f>SUM('Month (GWh)'!O82:O84)</f>
        <v>0</v>
      </c>
      <c r="R32" s="116">
        <f>SUM('Month (GWh)'!R82:R84)</f>
        <v>1901.31</v>
      </c>
      <c r="S32" s="116">
        <f>SUM('Month (GWh)'!S82:S84)</f>
        <v>0</v>
      </c>
      <c r="T32" s="116">
        <v>0</v>
      </c>
      <c r="U32" s="116">
        <f>SUM('Month (GWh)'!U82:U84)</f>
        <v>0</v>
      </c>
      <c r="V32" s="116">
        <v>0</v>
      </c>
      <c r="W32" s="116">
        <f>SUM('Month (GWh)'!W82:W84)</f>
        <v>0</v>
      </c>
      <c r="X32" s="116">
        <f>SUM('Month (GWh)'!X82:X84)</f>
        <v>0</v>
      </c>
      <c r="Y32" s="116">
        <v>0</v>
      </c>
      <c r="Z32" s="116">
        <f>SUM('Month (GWh)'!Z82:Z84)</f>
        <v>0</v>
      </c>
      <c r="AA32" s="116">
        <v>0</v>
      </c>
      <c r="AB32" s="116">
        <v>0</v>
      </c>
      <c r="AC32" s="116">
        <v>0</v>
      </c>
      <c r="AD32" s="116">
        <v>0</v>
      </c>
      <c r="AE32" s="116">
        <v>0</v>
      </c>
      <c r="AF32" s="117">
        <f>SUM('Month (GWh)'!AF82:AF84)</f>
        <v>7423.83</v>
      </c>
      <c r="AG32" s="116">
        <f>SUM('Month (GWh)'!AG82:AG84)</f>
        <v>33350.479999999996</v>
      </c>
    </row>
    <row r="33" spans="1:33" ht="20.25" customHeight="1" x14ac:dyDescent="0.35">
      <c r="A33" s="144" t="s">
        <v>472</v>
      </c>
      <c r="B33" s="125">
        <f>SUM('Month (GWh)'!B85:B87)</f>
        <v>771</v>
      </c>
      <c r="C33" s="125">
        <f>SUM('Month (GWh)'!C85:C87)</f>
        <v>0</v>
      </c>
      <c r="D33" s="116">
        <f>SUM('Month (GWh)'!D85:D87)</f>
        <v>938.42</v>
      </c>
      <c r="E33" s="116">
        <f>SUM('Month (GWh)'!E85:E87)</f>
        <v>453.16</v>
      </c>
      <c r="F33" s="116">
        <f>SUM('Month (GWh)'!F85:F87)</f>
        <v>29176.690000000002</v>
      </c>
      <c r="G33" s="116">
        <f>SUM('Month (GWh)'!G85:G87)</f>
        <v>0</v>
      </c>
      <c r="H33" s="116">
        <f>SUM('Month (GWh)'!H85:H87)</f>
        <v>0</v>
      </c>
      <c r="I33" s="116">
        <f>SUM('Month (GWh)'!I85:I87)</f>
        <v>30568.28</v>
      </c>
      <c r="J33" s="117">
        <f>SUM('Month (GWh)'!J85:J87)</f>
        <v>31339.279999999999</v>
      </c>
      <c r="K33" s="116">
        <f>SUM('Month (GWh)'!K85:K87)</f>
        <v>3225.8</v>
      </c>
      <c r="L33" s="116">
        <v>0</v>
      </c>
      <c r="M33" s="116">
        <v>0</v>
      </c>
      <c r="N33" s="116">
        <f>SUM('Month (GWh)'!N85:N87)</f>
        <v>0</v>
      </c>
      <c r="O33" s="116">
        <v>0</v>
      </c>
      <c r="P33" s="116">
        <v>0</v>
      </c>
      <c r="Q33" s="116">
        <f>SUM('Month (GWh)'!O85:O87)</f>
        <v>0</v>
      </c>
      <c r="R33" s="116">
        <f>SUM('Month (GWh)'!R85:R87)</f>
        <v>2695.37</v>
      </c>
      <c r="S33" s="116">
        <f>SUM('Month (GWh)'!S85:S87)</f>
        <v>0</v>
      </c>
      <c r="T33" s="116">
        <v>0</v>
      </c>
      <c r="U33" s="116">
        <f>SUM('Month (GWh)'!U85:U87)</f>
        <v>0</v>
      </c>
      <c r="V33" s="116">
        <f>SUM('Month (GWh)'!V85:V87)</f>
        <v>0</v>
      </c>
      <c r="W33" s="116">
        <f>SUM('Month (GWh)'!W85:W87)</f>
        <v>0</v>
      </c>
      <c r="X33" s="116">
        <f>SUM('Month (GWh)'!X85:X87)</f>
        <v>0</v>
      </c>
      <c r="Y33" s="116">
        <f>SUM('Month (GWh)'!Y85:Y87)</f>
        <v>0</v>
      </c>
      <c r="Z33" s="116">
        <f>SUM('Month (GWh)'!Z85:Z87)</f>
        <v>0</v>
      </c>
      <c r="AA33" s="116">
        <v>0</v>
      </c>
      <c r="AB33" s="116">
        <f>SUM('Month (GWh)'!AB85:AB87)</f>
        <v>0</v>
      </c>
      <c r="AC33" s="116">
        <f>SUM('Month (GWh)'!AC85:AC87)</f>
        <v>1127.27</v>
      </c>
      <c r="AD33" s="116">
        <f>SUM('Month (GWh)'!AD85:AD87)</f>
        <v>0</v>
      </c>
      <c r="AE33" s="116">
        <f>SUM('Month (GWh)'!AE85:AE87)</f>
        <v>0</v>
      </c>
      <c r="AF33" s="117">
        <f>SUM('Month (GWh)'!AF85:AF87)</f>
        <v>7048.4400000000005</v>
      </c>
      <c r="AG33" s="116">
        <f>SUM('Month (GWh)'!AG85:AG87)</f>
        <v>38387.72</v>
      </c>
    </row>
    <row r="34" spans="1:33" ht="20.25" customHeight="1" x14ac:dyDescent="0.35">
      <c r="A34" s="144" t="s">
        <v>473</v>
      </c>
      <c r="B34" s="125">
        <f>SUM('Month (GWh)'!B88:B90)</f>
        <v>2076</v>
      </c>
      <c r="C34" s="125">
        <f>SUM('Month (GWh)'!C88:C90)</f>
        <v>9135</v>
      </c>
      <c r="D34" s="116">
        <f>SUM('Month (GWh)'!D88:D90)</f>
        <v>43012.049999999996</v>
      </c>
      <c r="E34" s="116">
        <f>SUM('Month (GWh)'!E88:E90)</f>
        <v>304.51000000000005</v>
      </c>
      <c r="F34" s="116">
        <f>SUM('Month (GWh)'!F88:F90)</f>
        <v>23745.489999999998</v>
      </c>
      <c r="G34" s="116">
        <f>SUM('Month (GWh)'!G88:G90)</f>
        <v>0</v>
      </c>
      <c r="H34" s="116">
        <f>SUM('Month (GWh)'!H88:H90)</f>
        <v>0</v>
      </c>
      <c r="I34" s="116">
        <f>SUM('Month (GWh)'!I88:I90)</f>
        <v>67062.079999999987</v>
      </c>
      <c r="J34" s="117">
        <f>SUM('Month (GWh)'!J88:J90)</f>
        <v>78273.079999999987</v>
      </c>
      <c r="K34" s="116">
        <f>SUM('Month (GWh)'!K88:K90)</f>
        <v>6087.7800000000007</v>
      </c>
      <c r="L34" s="116">
        <v>0</v>
      </c>
      <c r="M34" s="116">
        <v>0</v>
      </c>
      <c r="N34" s="116">
        <f>SUM('Month (GWh)'!N88:N90)</f>
        <v>0</v>
      </c>
      <c r="O34" s="116">
        <v>0</v>
      </c>
      <c r="P34" s="116">
        <v>0</v>
      </c>
      <c r="Q34" s="116">
        <f>SUM('Month (GWh)'!O88:O90)</f>
        <v>0</v>
      </c>
      <c r="R34" s="116">
        <f>SUM('Month (GWh)'!R88:R90)</f>
        <v>5391.8899999999994</v>
      </c>
      <c r="S34" s="116">
        <f>SUM('Month (GWh)'!S88:S90)</f>
        <v>0</v>
      </c>
      <c r="T34" s="116">
        <v>0</v>
      </c>
      <c r="U34" s="116">
        <f>SUM('Month (GWh)'!U88:U90)</f>
        <v>0</v>
      </c>
      <c r="V34" s="116">
        <v>0</v>
      </c>
      <c r="W34" s="116">
        <f>SUM('Month (GWh)'!W88:W90)</f>
        <v>0</v>
      </c>
      <c r="X34" s="116">
        <f>SUM('Month (GWh)'!X88:X90)</f>
        <v>0</v>
      </c>
      <c r="Y34" s="116">
        <v>0</v>
      </c>
      <c r="Z34" s="116">
        <f>SUM('Month (GWh)'!Z88:Z90)</f>
        <v>778.98</v>
      </c>
      <c r="AA34" s="116">
        <v>0</v>
      </c>
      <c r="AB34" s="116">
        <v>0</v>
      </c>
      <c r="AC34" s="116">
        <v>0</v>
      </c>
      <c r="AD34" s="116">
        <v>0</v>
      </c>
      <c r="AE34" s="116">
        <v>0</v>
      </c>
      <c r="AF34" s="117">
        <f>SUM('Month (GWh)'!AF88:AF90)</f>
        <v>12258.650000000001</v>
      </c>
      <c r="AG34" s="116">
        <f>SUM('Month (GWh)'!AG88:AG90)</f>
        <v>90531.72</v>
      </c>
    </row>
    <row r="35" spans="1:33" ht="20.25" customHeight="1" x14ac:dyDescent="0.35">
      <c r="A35" s="144" t="s">
        <v>474</v>
      </c>
      <c r="B35" s="125">
        <f>SUM('Month (GWh)'!B91:B93)</f>
        <v>3480</v>
      </c>
      <c r="C35" s="125">
        <f>SUM('Month (GWh)'!C91:C93)</f>
        <v>23417.02</v>
      </c>
      <c r="D35" s="116">
        <f>SUM('Month (GWh)'!D91:D93)</f>
        <v>48183.09</v>
      </c>
      <c r="E35" s="116">
        <f>SUM('Month (GWh)'!E91:E93)</f>
        <v>447.66</v>
      </c>
      <c r="F35" s="116">
        <f>SUM('Month (GWh)'!F91:F93)</f>
        <v>28111.520000000004</v>
      </c>
      <c r="G35" s="116">
        <f>SUM('Month (GWh)'!G91:G93)</f>
        <v>0</v>
      </c>
      <c r="H35" s="116">
        <f>SUM('Month (GWh)'!H91:H93)</f>
        <v>0</v>
      </c>
      <c r="I35" s="116">
        <f>SUM('Month (GWh)'!I91:I93)</f>
        <v>76742.260000000009</v>
      </c>
      <c r="J35" s="117">
        <f>SUM('Month (GWh)'!J91:J93)</f>
        <v>103639.28</v>
      </c>
      <c r="K35" s="116">
        <f>SUM('Month (GWh)'!K91:K93)</f>
        <v>3220.41</v>
      </c>
      <c r="L35" s="116">
        <v>0</v>
      </c>
      <c r="M35" s="116">
        <v>0</v>
      </c>
      <c r="N35" s="116">
        <f>SUM('Month (GWh)'!N91:N93)</f>
        <v>0</v>
      </c>
      <c r="O35" s="116">
        <v>0</v>
      </c>
      <c r="P35" s="116">
        <v>0</v>
      </c>
      <c r="Q35" s="116">
        <f>SUM('Month (GWh)'!O91:O93)</f>
        <v>0</v>
      </c>
      <c r="R35" s="116">
        <f>SUM('Month (GWh)'!R91:R93)</f>
        <v>1580.22</v>
      </c>
      <c r="S35" s="116">
        <f>SUM('Month (GWh)'!S91:S93)</f>
        <v>0</v>
      </c>
      <c r="T35" s="116">
        <v>0</v>
      </c>
      <c r="U35" s="116">
        <f>SUM('Month (GWh)'!U91:U93)</f>
        <v>0</v>
      </c>
      <c r="V35" s="116">
        <f>SUM('Month (GWh)'!V91:V93)</f>
        <v>0</v>
      </c>
      <c r="W35" s="116">
        <f>SUM('Month (GWh)'!W91:W93)</f>
        <v>0</v>
      </c>
      <c r="X35" s="116">
        <f>SUM('Month (GWh)'!X91:X93)</f>
        <v>0</v>
      </c>
      <c r="Y35" s="116">
        <f>SUM('Month (GWh)'!Y91:Y93)</f>
        <v>0</v>
      </c>
      <c r="Z35" s="116">
        <f>SUM('Month (GWh)'!Z91:Z93)</f>
        <v>2520.71</v>
      </c>
      <c r="AA35" s="116">
        <v>0</v>
      </c>
      <c r="AB35" s="116">
        <f>SUM('Month (GWh)'!AB91:AB93)</f>
        <v>0</v>
      </c>
      <c r="AC35" s="116">
        <f>SUM('Month (GWh)'!AC91:AC93)</f>
        <v>822.91000000000008</v>
      </c>
      <c r="AD35" s="116">
        <f>SUM('Month (GWh)'!AD91:AD93)</f>
        <v>0</v>
      </c>
      <c r="AE35" s="116">
        <f>SUM('Month (GWh)'!AE91:AE93)</f>
        <v>0</v>
      </c>
      <c r="AF35" s="117">
        <f>SUM('Month (GWh)'!AF91:AF93)</f>
        <v>8144.2300000000005</v>
      </c>
      <c r="AG35" s="116">
        <f>SUM('Month (GWh)'!AG91:AG93)</f>
        <v>111783.51000000001</v>
      </c>
    </row>
    <row r="36" spans="1:33" ht="20.25" customHeight="1" x14ac:dyDescent="0.35">
      <c r="A36" s="144" t="s">
        <v>475</v>
      </c>
      <c r="B36" s="125">
        <f>SUM('Month (GWh)'!B94:B96)</f>
        <v>477</v>
      </c>
      <c r="C36" s="125">
        <f>SUM('Month (GWh)'!C94:C96)</f>
        <v>14927.25</v>
      </c>
      <c r="D36" s="116">
        <f>SUM('Month (GWh)'!D94:D96)</f>
        <v>31056.76</v>
      </c>
      <c r="E36" s="116">
        <f>SUM('Month (GWh)'!E94:E96)</f>
        <v>1023.05</v>
      </c>
      <c r="F36" s="116">
        <f>SUM('Month (GWh)'!F94:F96)</f>
        <v>13123.37</v>
      </c>
      <c r="G36" s="116">
        <f>SUM('Month (GWh)'!G94:G96)</f>
        <v>0</v>
      </c>
      <c r="H36" s="116">
        <f>SUM('Month (GWh)'!H94:H96)</f>
        <v>0</v>
      </c>
      <c r="I36" s="116">
        <f>SUM('Month (GWh)'!I94:I96)</f>
        <v>45203.18</v>
      </c>
      <c r="J36" s="117">
        <f>SUM('Month (GWh)'!J94:J96)</f>
        <v>60607.430000000008</v>
      </c>
      <c r="K36" s="116">
        <f>SUM('Month (GWh)'!K94:K96)</f>
        <v>377.34</v>
      </c>
      <c r="L36" s="116">
        <v>0</v>
      </c>
      <c r="M36" s="116">
        <v>0</v>
      </c>
      <c r="N36" s="116">
        <f>SUM('Month (GWh)'!N94:N96)</f>
        <v>0</v>
      </c>
      <c r="O36" s="116">
        <v>0</v>
      </c>
      <c r="P36" s="116">
        <v>0</v>
      </c>
      <c r="Q36" s="116">
        <f>SUM('Month (GWh)'!O94:O96)</f>
        <v>0</v>
      </c>
      <c r="R36" s="116">
        <f>SUM('Month (GWh)'!R94:R96)</f>
        <v>170.8</v>
      </c>
      <c r="S36" s="116">
        <f>SUM('Month (GWh)'!S94:S96)</f>
        <v>0</v>
      </c>
      <c r="T36" s="116">
        <v>0</v>
      </c>
      <c r="U36" s="116">
        <f>SUM('Month (GWh)'!U94:U96)</f>
        <v>0</v>
      </c>
      <c r="V36" s="116">
        <f>SUM('Month (GWh)'!V94:V96)</f>
        <v>0</v>
      </c>
      <c r="W36" s="116">
        <f>SUM('Month (GWh)'!W94:W96)</f>
        <v>0</v>
      </c>
      <c r="X36" s="116">
        <f>SUM('Month (GWh)'!X94:X96)</f>
        <v>0</v>
      </c>
      <c r="Y36" s="116">
        <f>SUM('Month (GWh)'!Y94:Y96)</f>
        <v>0</v>
      </c>
      <c r="Z36" s="116">
        <f>SUM('Month (GWh)'!Z94:Z96)</f>
        <v>172.43</v>
      </c>
      <c r="AA36" s="116">
        <v>0</v>
      </c>
      <c r="AB36" s="116">
        <f>SUM('Month (GWh)'!AB94:AB96)</f>
        <v>0</v>
      </c>
      <c r="AC36" s="116">
        <f>SUM('Month (GWh)'!AC94:AC96)</f>
        <v>45.37</v>
      </c>
      <c r="AD36" s="116">
        <f>SUM('Month (GWh)'!AD94:AD96)</f>
        <v>0</v>
      </c>
      <c r="AE36" s="116">
        <f>SUM('Month (GWh)'!AE94:AE96)</f>
        <v>0</v>
      </c>
      <c r="AF36" s="117">
        <f>SUM('Month (GWh)'!AF94:AF96)</f>
        <v>765.94</v>
      </c>
      <c r="AG36" s="116">
        <f>SUM('Month (GWh)'!AG94:AG96)</f>
        <v>61373.380000000005</v>
      </c>
    </row>
    <row r="37" spans="1:33" ht="20.25" customHeight="1" x14ac:dyDescent="0.35">
      <c r="A37" s="144" t="s">
        <v>476</v>
      </c>
      <c r="B37" s="125">
        <f>SUM('Month (GWh)'!B97:B99)</f>
        <v>68</v>
      </c>
      <c r="C37" s="125">
        <f>SUM('Month (GWh)'!C97:C99)</f>
        <v>10811.31</v>
      </c>
      <c r="D37" s="116">
        <f>SUM('Month (GWh)'!D97:D99)</f>
        <v>23499.309999999998</v>
      </c>
      <c r="E37" s="116">
        <f>SUM('Month (GWh)'!E97:E99)</f>
        <v>909.13</v>
      </c>
      <c r="F37" s="116">
        <f>SUM('Month (GWh)'!F97:F99)</f>
        <v>12692.45</v>
      </c>
      <c r="G37" s="116">
        <f>SUM('Month (GWh)'!G97:G99)</f>
        <v>0</v>
      </c>
      <c r="H37" s="116">
        <f>SUM('Month (GWh)'!H97:H99)</f>
        <v>0</v>
      </c>
      <c r="I37" s="116">
        <f>SUM('Month (GWh)'!I97:I99)</f>
        <v>37100.89</v>
      </c>
      <c r="J37" s="117">
        <f>SUM('Month (GWh)'!J97:J99)</f>
        <v>47980.2</v>
      </c>
      <c r="K37" s="116">
        <f>SUM('Month (GWh)'!K97:K99)</f>
        <v>796.61</v>
      </c>
      <c r="L37" s="116">
        <v>0</v>
      </c>
      <c r="M37" s="116">
        <v>0</v>
      </c>
      <c r="N37" s="116">
        <f>SUM('Month (GWh)'!N97:N99)</f>
        <v>0</v>
      </c>
      <c r="O37" s="116">
        <v>0</v>
      </c>
      <c r="P37" s="116">
        <v>0</v>
      </c>
      <c r="Q37" s="116">
        <f>SUM('Month (GWh)'!O97:O99)</f>
        <v>0</v>
      </c>
      <c r="R37" s="116">
        <f>SUM('Month (GWh)'!R97:R99)</f>
        <v>0</v>
      </c>
      <c r="S37" s="116">
        <f>SUM('Month (GWh)'!S97:S99)</f>
        <v>0</v>
      </c>
      <c r="T37" s="116">
        <v>0</v>
      </c>
      <c r="U37" s="116">
        <f>SUM('Month (GWh)'!U97:U99)</f>
        <v>0</v>
      </c>
      <c r="V37" s="116">
        <f>SUM('Month (GWh)'!V97:V99)</f>
        <v>0</v>
      </c>
      <c r="W37" s="116">
        <f>SUM('Month (GWh)'!W97:W99)</f>
        <v>0</v>
      </c>
      <c r="X37" s="116">
        <f>SUM('Month (GWh)'!X97:X99)</f>
        <v>0</v>
      </c>
      <c r="Y37" s="116">
        <f>SUM('Month (GWh)'!Y97:Y99)</f>
        <v>0</v>
      </c>
      <c r="Z37" s="116">
        <f>SUM('Month (GWh)'!Z97:Z99)</f>
        <v>0</v>
      </c>
      <c r="AA37" s="116">
        <v>0</v>
      </c>
      <c r="AB37" s="116">
        <f>SUM('Month (GWh)'!AB97:AB99)</f>
        <v>0</v>
      </c>
      <c r="AC37" s="116">
        <f>SUM('Month (GWh)'!AC97:AC99)</f>
        <v>0</v>
      </c>
      <c r="AD37" s="116">
        <f>SUM('Month (GWh)'!AD97:AD99)</f>
        <v>0</v>
      </c>
      <c r="AE37" s="116">
        <f>SUM('Month (GWh)'!AE97:AE99)</f>
        <v>0</v>
      </c>
      <c r="AF37" s="117">
        <f>SUM('Month (GWh)'!AF97:AF99)</f>
        <v>796.61</v>
      </c>
      <c r="AG37" s="116">
        <f>SUM('Month (GWh)'!AG97:AG99)</f>
        <v>48776.81</v>
      </c>
    </row>
    <row r="38" spans="1:33" ht="20.25" customHeight="1" x14ac:dyDescent="0.35">
      <c r="A38" s="144" t="s">
        <v>477</v>
      </c>
      <c r="B38" s="125">
        <f>SUM('Month (GWh)'!B100:B102)</f>
        <v>2446.16</v>
      </c>
      <c r="C38" s="125">
        <f>SUM('Month (GWh)'!C100:C102)</f>
        <v>27446.84</v>
      </c>
      <c r="D38" s="116">
        <f>SUM('Month (GWh)'!D100:D102)</f>
        <v>37599.99</v>
      </c>
      <c r="E38" s="116">
        <f>SUM('Month (GWh)'!E100:E102)</f>
        <v>7948.95</v>
      </c>
      <c r="F38" s="116">
        <f>SUM('Month (GWh)'!F100:F102)</f>
        <v>21168.14</v>
      </c>
      <c r="G38" s="116">
        <f>SUM('Month (GWh)'!G100:G102)</f>
        <v>0</v>
      </c>
      <c r="H38" s="116">
        <f>SUM('Month (GWh)'!H100:H102)</f>
        <v>0</v>
      </c>
      <c r="I38" s="116">
        <f>SUM('Month (GWh)'!I100:I102)</f>
        <v>66717.08</v>
      </c>
      <c r="J38" s="117">
        <f>SUM('Month (GWh)'!J100:J102)</f>
        <v>96610.08</v>
      </c>
      <c r="K38" s="116">
        <f>SUM('Month (GWh)'!K100:K102)</f>
        <v>2210.85</v>
      </c>
      <c r="L38" s="116">
        <v>0</v>
      </c>
      <c r="M38" s="116">
        <v>0</v>
      </c>
      <c r="N38" s="116">
        <f>SUM('Month (GWh)'!N100:N102)</f>
        <v>0</v>
      </c>
      <c r="O38" s="116">
        <v>0</v>
      </c>
      <c r="P38" s="116">
        <v>0</v>
      </c>
      <c r="Q38" s="116">
        <f>SUM('Month (GWh)'!O100:O102)</f>
        <v>0</v>
      </c>
      <c r="R38" s="116">
        <f>SUM('Month (GWh)'!R100:R102)</f>
        <v>0</v>
      </c>
      <c r="S38" s="116">
        <f>SUM('Month (GWh)'!S100:S102)</f>
        <v>0</v>
      </c>
      <c r="T38" s="116">
        <v>0</v>
      </c>
      <c r="U38" s="116">
        <f>SUM('Month (GWh)'!U100:U102)</f>
        <v>0</v>
      </c>
      <c r="V38" s="116">
        <f>SUM('Month (GWh)'!V100:V102)</f>
        <v>0</v>
      </c>
      <c r="W38" s="116">
        <f>SUM('Month (GWh)'!W100:W102)</f>
        <v>0</v>
      </c>
      <c r="X38" s="116">
        <f>SUM('Month (GWh)'!X100:X102)</f>
        <v>0</v>
      </c>
      <c r="Y38" s="116">
        <f>SUM('Month (GWh)'!Y100:Y102)</f>
        <v>0</v>
      </c>
      <c r="Z38" s="116">
        <f>SUM('Month (GWh)'!Z100:Z102)</f>
        <v>0</v>
      </c>
      <c r="AA38" s="116">
        <v>0</v>
      </c>
      <c r="AB38" s="116">
        <f>SUM('Month (GWh)'!AB100:AB102)</f>
        <v>0</v>
      </c>
      <c r="AC38" s="116">
        <f>SUM('Month (GWh)'!AC100:AC102)</f>
        <v>2985.5199999999995</v>
      </c>
      <c r="AD38" s="116">
        <f>SUM('Month (GWh)'!AD100:AD102)</f>
        <v>0</v>
      </c>
      <c r="AE38" s="116">
        <f>SUM('Month (GWh)'!AE100:AE102)</f>
        <v>0</v>
      </c>
      <c r="AF38" s="117">
        <f>SUM('Month (GWh)'!AF100:AF102)</f>
        <v>5196.3700000000008</v>
      </c>
      <c r="AG38" s="116">
        <f>SUM('Month (GWh)'!AG100:AG102)</f>
        <v>101806.46</v>
      </c>
    </row>
    <row r="39" spans="1:33" ht="20.25" customHeight="1" x14ac:dyDescent="0.35">
      <c r="A39" s="144" t="s">
        <v>478</v>
      </c>
      <c r="B39" s="125">
        <f>SUM('Month (GWh)'!B103:B105)</f>
        <v>8528.9499999999989</v>
      </c>
      <c r="C39" s="125">
        <f>SUM('Month (GWh)'!C103:C105)</f>
        <v>33762.93</v>
      </c>
      <c r="D39" s="116">
        <f>SUM('Month (GWh)'!D103:D105)</f>
        <v>49819.770000000004</v>
      </c>
      <c r="E39" s="116">
        <f>SUM('Month (GWh)'!E103:E105)</f>
        <v>7944.9</v>
      </c>
      <c r="F39" s="116">
        <f>SUM('Month (GWh)'!F103:F105)</f>
        <v>24721.06</v>
      </c>
      <c r="G39" s="116">
        <f>SUM('Month (GWh)'!G103:G105)</f>
        <v>0</v>
      </c>
      <c r="H39" s="116">
        <f>SUM('Month (GWh)'!H103:H105)</f>
        <v>0</v>
      </c>
      <c r="I39" s="116">
        <f>SUM('Month (GWh)'!I103:I105)</f>
        <v>82485.710000000006</v>
      </c>
      <c r="J39" s="117">
        <f>SUM('Month (GWh)'!J103:J105)</f>
        <v>124777.59</v>
      </c>
      <c r="K39" s="116">
        <f>SUM('Month (GWh)'!K103:K105)</f>
        <v>1378.6399999999999</v>
      </c>
      <c r="L39" s="116">
        <v>0</v>
      </c>
      <c r="M39" s="116">
        <v>0</v>
      </c>
      <c r="N39" s="116">
        <f>SUM('Month (GWh)'!N103:N105)</f>
        <v>0</v>
      </c>
      <c r="O39" s="116">
        <v>0</v>
      </c>
      <c r="P39" s="116">
        <v>0</v>
      </c>
      <c r="Q39" s="116">
        <f>SUM('Month (GWh)'!O103:O105)</f>
        <v>0</v>
      </c>
      <c r="R39" s="116">
        <f>SUM('Month (GWh)'!R103:R105)</f>
        <v>0</v>
      </c>
      <c r="S39" s="116">
        <f>SUM('Month (GWh)'!S103:S105)</f>
        <v>0</v>
      </c>
      <c r="T39" s="116">
        <v>0</v>
      </c>
      <c r="U39" s="116">
        <f>SUM('Month (GWh)'!U103:U105)</f>
        <v>0</v>
      </c>
      <c r="V39" s="116">
        <f>SUM('Month (GWh)'!V103:V105)</f>
        <v>0</v>
      </c>
      <c r="W39" s="116">
        <f>SUM('Month (GWh)'!W103:W105)</f>
        <v>0</v>
      </c>
      <c r="X39" s="116">
        <f>SUM('Month (GWh)'!X103:X105)</f>
        <v>0</v>
      </c>
      <c r="Y39" s="116">
        <f>SUM('Month (GWh)'!Y103:Y105)</f>
        <v>0</v>
      </c>
      <c r="Z39" s="116">
        <f>SUM('Month (GWh)'!Z103:Z105)</f>
        <v>0</v>
      </c>
      <c r="AA39" s="116">
        <v>0</v>
      </c>
      <c r="AB39" s="116">
        <f>SUM('Month (GWh)'!AB103:AB105)</f>
        <v>0</v>
      </c>
      <c r="AC39" s="116">
        <f>SUM('Month (GWh)'!AC103:AC105)</f>
        <v>715.50000000000011</v>
      </c>
      <c r="AD39" s="116">
        <f>SUM('Month (GWh)'!AD103:AD105)</f>
        <v>0</v>
      </c>
      <c r="AE39" s="116">
        <f>SUM('Month (GWh)'!AE103:AE105)</f>
        <v>0</v>
      </c>
      <c r="AF39" s="117">
        <f>SUM('Month (GWh)'!AF103:AF105)</f>
        <v>2094.15</v>
      </c>
      <c r="AG39" s="116">
        <f>SUM('Month (GWh)'!AG103:AG105)</f>
        <v>126871.73000000001</v>
      </c>
    </row>
    <row r="40" spans="1:33" ht="20.25" customHeight="1" x14ac:dyDescent="0.35">
      <c r="A40" s="144" t="s">
        <v>479</v>
      </c>
      <c r="B40" s="125">
        <f>SUM('Month (GWh)'!B106:B108)</f>
        <v>3292.55</v>
      </c>
      <c r="C40" s="125">
        <f>SUM('Month (GWh)'!C106:C108)</f>
        <v>20789.11</v>
      </c>
      <c r="D40" s="116">
        <f>SUM('Month (GWh)'!D106:D108)</f>
        <v>27297.63</v>
      </c>
      <c r="E40" s="116">
        <f>SUM('Month (GWh)'!E106:E108)</f>
        <v>5975.05</v>
      </c>
      <c r="F40" s="116">
        <f>SUM('Month (GWh)'!F106:F108)</f>
        <v>19301.91</v>
      </c>
      <c r="G40" s="116">
        <f>SUM('Month (GWh)'!G106:G108)</f>
        <v>0</v>
      </c>
      <c r="H40" s="116">
        <f>SUM('Month (GWh)'!H106:H108)</f>
        <v>0</v>
      </c>
      <c r="I40" s="116">
        <f>SUM('Month (GWh)'!I106:I108)</f>
        <v>52574.590000000004</v>
      </c>
      <c r="J40" s="117">
        <f>SUM('Month (GWh)'!J106:J108)</f>
        <v>76656.25</v>
      </c>
      <c r="K40" s="116">
        <f>SUM('Month (GWh)'!K106:K108)</f>
        <v>747.05</v>
      </c>
      <c r="L40" s="116">
        <v>0</v>
      </c>
      <c r="M40" s="116">
        <v>0</v>
      </c>
      <c r="N40" s="116">
        <f>SUM('Month (GWh)'!N106:N108)</f>
        <v>0</v>
      </c>
      <c r="O40" s="116">
        <v>0</v>
      </c>
      <c r="P40" s="116">
        <v>0</v>
      </c>
      <c r="Q40" s="116">
        <f>SUM('Month (GWh)'!O106:O108)</f>
        <v>0</v>
      </c>
      <c r="R40" s="116">
        <f>SUM('Month (GWh)'!R106:R108)</f>
        <v>0</v>
      </c>
      <c r="S40" s="116">
        <f>SUM('Month (GWh)'!S106:S108)</f>
        <v>0</v>
      </c>
      <c r="T40" s="116">
        <v>0</v>
      </c>
      <c r="U40" s="116">
        <f>SUM('Month (GWh)'!U106:U108)</f>
        <v>0</v>
      </c>
      <c r="V40" s="116">
        <f>SUM('Month (GWh)'!V106:V108)</f>
        <v>0</v>
      </c>
      <c r="W40" s="116">
        <f>SUM('Month (GWh)'!W106:W108)</f>
        <v>0</v>
      </c>
      <c r="X40" s="116">
        <f>SUM('Month (GWh)'!X106:X108)</f>
        <v>0</v>
      </c>
      <c r="Y40" s="116">
        <f>SUM('Month (GWh)'!Y106:Y108)</f>
        <v>0</v>
      </c>
      <c r="Z40" s="116">
        <f>SUM('Month (GWh)'!Z106:Z108)</f>
        <v>0</v>
      </c>
      <c r="AA40" s="116">
        <v>0</v>
      </c>
      <c r="AB40" s="116">
        <f>SUM('Month (GWh)'!AB106:AB108)</f>
        <v>0</v>
      </c>
      <c r="AC40" s="116">
        <f>SUM('Month (GWh)'!AC106:AC108)</f>
        <v>214.17</v>
      </c>
      <c r="AD40" s="116">
        <f>SUM('Month (GWh)'!AD106:AD108)</f>
        <v>0</v>
      </c>
      <c r="AE40" s="116">
        <f>SUM('Month (GWh)'!AE106:AE108)</f>
        <v>0</v>
      </c>
      <c r="AF40" s="117">
        <f>SUM('Month (GWh)'!AF106:AF108)</f>
        <v>961.21999999999991</v>
      </c>
      <c r="AG40" s="116">
        <f>SUM('Month (GWh)'!AG106:AG108)</f>
        <v>77617.45</v>
      </c>
    </row>
    <row r="41" spans="1:33" ht="20.25" customHeight="1" x14ac:dyDescent="0.35">
      <c r="A41" s="144" t="s">
        <v>480</v>
      </c>
      <c r="B41" s="125">
        <f>SUM('Month (GWh)'!B109:B111)</f>
        <v>8.86</v>
      </c>
      <c r="C41" s="125">
        <f>SUM('Month (GWh)'!C109:C111)</f>
        <v>14235.84</v>
      </c>
      <c r="D41" s="116">
        <f>SUM('Month (GWh)'!D109:D111)</f>
        <v>40757.570000000007</v>
      </c>
      <c r="E41" s="116">
        <f>SUM('Month (GWh)'!E109:E111)</f>
        <v>4921.79</v>
      </c>
      <c r="F41" s="116">
        <f>SUM('Month (GWh)'!F109:F111)</f>
        <v>7186.6100000000006</v>
      </c>
      <c r="G41" s="116">
        <f>SUM('Month (GWh)'!G109:G111)</f>
        <v>825.65000000000009</v>
      </c>
      <c r="H41" s="116">
        <f>SUM('Month (GWh)'!H109:H111)</f>
        <v>0</v>
      </c>
      <c r="I41" s="116">
        <f>SUM('Month (GWh)'!I109:I111)</f>
        <v>53691.64</v>
      </c>
      <c r="J41" s="117">
        <f>SUM('Month (GWh)'!J109:J111)</f>
        <v>67936.34</v>
      </c>
      <c r="K41" s="116">
        <f>SUM('Month (GWh)'!K109:K111)</f>
        <v>234.47</v>
      </c>
      <c r="L41" s="116">
        <v>0</v>
      </c>
      <c r="M41" s="116">
        <v>0</v>
      </c>
      <c r="N41" s="116">
        <f>SUM('Month (GWh)'!N109:N111)</f>
        <v>0</v>
      </c>
      <c r="O41" s="116">
        <v>0</v>
      </c>
      <c r="P41" s="116">
        <v>0</v>
      </c>
      <c r="Q41" s="116">
        <f>SUM('Month (GWh)'!O109:O111)</f>
        <v>0</v>
      </c>
      <c r="R41" s="116">
        <f>SUM('Month (GWh)'!R109:R111)</f>
        <v>0</v>
      </c>
      <c r="S41" s="116">
        <f>SUM('Month (GWh)'!S109:S111)</f>
        <v>0</v>
      </c>
      <c r="T41" s="116">
        <v>0</v>
      </c>
      <c r="U41" s="116">
        <f>SUM('Month (GWh)'!U109:U111)</f>
        <v>0</v>
      </c>
      <c r="V41" s="116">
        <f>SUM('Month (GWh)'!V109:V111)</f>
        <v>0</v>
      </c>
      <c r="W41" s="116">
        <f>SUM('Month (GWh)'!W109:W111)</f>
        <v>0</v>
      </c>
      <c r="X41" s="116">
        <f>SUM('Month (GWh)'!X109:X111)</f>
        <v>0</v>
      </c>
      <c r="Y41" s="116">
        <f>SUM('Month (GWh)'!Y109:Y111)</f>
        <v>0</v>
      </c>
      <c r="Z41" s="116">
        <f>SUM('Month (GWh)'!Z109:Z111)</f>
        <v>0</v>
      </c>
      <c r="AA41" s="116">
        <v>0</v>
      </c>
      <c r="AB41" s="116">
        <f>SUM('Month (GWh)'!AB109:AB111)</f>
        <v>0</v>
      </c>
      <c r="AC41" s="116">
        <f>SUM('Month (GWh)'!AC109:AC111)</f>
        <v>562.11</v>
      </c>
      <c r="AD41" s="116">
        <f>SUM('Month (GWh)'!AD109:AD111)</f>
        <v>0</v>
      </c>
      <c r="AE41" s="116">
        <f>SUM('Month (GWh)'!AE109:AE111)</f>
        <v>0</v>
      </c>
      <c r="AF41" s="117">
        <f>SUM('Month (GWh)'!AF109:AF111)</f>
        <v>796.58</v>
      </c>
      <c r="AG41" s="116">
        <f>SUM('Month (GWh)'!AG109:AG111)</f>
        <v>68732.91</v>
      </c>
    </row>
    <row r="42" spans="1:33" ht="20.25" customHeight="1" x14ac:dyDescent="0.35">
      <c r="A42" s="144" t="s">
        <v>481</v>
      </c>
      <c r="B42" s="125">
        <f>SUM('Month (GWh)'!B112:B114)</f>
        <v>343.76</v>
      </c>
      <c r="C42" s="125">
        <f>SUM('Month (GWh)'!C112:C114)</f>
        <v>21775.21</v>
      </c>
      <c r="D42" s="116">
        <f>SUM('Month (GWh)'!D112:D114)</f>
        <v>57666.62999999999</v>
      </c>
      <c r="E42" s="116">
        <f>SUM('Month (GWh)'!E112:E114)</f>
        <v>7170.76</v>
      </c>
      <c r="F42" s="116">
        <f>SUM('Month (GWh)'!F112:F114)</f>
        <v>30958</v>
      </c>
      <c r="G42" s="116">
        <f>SUM('Month (GWh)'!G112:G114)</f>
        <v>1035.05</v>
      </c>
      <c r="H42" s="116">
        <f>SUM('Month (GWh)'!H112:H114)</f>
        <v>0</v>
      </c>
      <c r="I42" s="116">
        <f>SUM('Month (GWh)'!I112:I114)</f>
        <v>96830.43</v>
      </c>
      <c r="J42" s="117">
        <f>SUM('Month (GWh)'!J112:J114)</f>
        <v>118949.4</v>
      </c>
      <c r="K42" s="116">
        <f>SUM('Month (GWh)'!K112:K114)</f>
        <v>799.68</v>
      </c>
      <c r="L42" s="116">
        <v>0</v>
      </c>
      <c r="M42" s="116">
        <v>0</v>
      </c>
      <c r="N42" s="116">
        <f>SUM('Month (GWh)'!N112:N114)</f>
        <v>0</v>
      </c>
      <c r="O42" s="116">
        <v>0</v>
      </c>
      <c r="P42" s="116">
        <v>0</v>
      </c>
      <c r="Q42" s="116">
        <f>SUM('Month (GWh)'!O112:O114)</f>
        <v>0</v>
      </c>
      <c r="R42" s="116">
        <f>SUM('Month (GWh)'!R112:R114)</f>
        <v>0</v>
      </c>
      <c r="S42" s="116">
        <f>SUM('Month (GWh)'!S112:S114)</f>
        <v>0</v>
      </c>
      <c r="T42" s="116">
        <v>0</v>
      </c>
      <c r="U42" s="116">
        <f>SUM('Month (GWh)'!U112:U114)</f>
        <v>0</v>
      </c>
      <c r="V42" s="116">
        <f>SUM('Month (GWh)'!V112:V114)</f>
        <v>0</v>
      </c>
      <c r="W42" s="116">
        <f>SUM('Month (GWh)'!W112:W114)</f>
        <v>0</v>
      </c>
      <c r="X42" s="116">
        <f>SUM('Month (GWh)'!X112:X114)</f>
        <v>0</v>
      </c>
      <c r="Y42" s="116">
        <f>SUM('Month (GWh)'!Y112:Y114)</f>
        <v>0</v>
      </c>
      <c r="Z42" s="116">
        <f>SUM('Month (GWh)'!Z112:Z114)</f>
        <v>0</v>
      </c>
      <c r="AA42" s="116">
        <v>0</v>
      </c>
      <c r="AB42" s="116">
        <f>SUM('Month (GWh)'!AB112:AB114)</f>
        <v>0</v>
      </c>
      <c r="AC42" s="116">
        <f>SUM('Month (GWh)'!AC112:AC114)</f>
        <v>4393.8600000000006</v>
      </c>
      <c r="AD42" s="116">
        <f>SUM('Month (GWh)'!AD112:AD114)</f>
        <v>0</v>
      </c>
      <c r="AE42" s="116">
        <f>SUM('Month (GWh)'!AE112:AE114)</f>
        <v>0</v>
      </c>
      <c r="AF42" s="117">
        <f>SUM('Month (GWh)'!AF112:AF114)</f>
        <v>5193.54</v>
      </c>
      <c r="AG42" s="116">
        <f>SUM('Month (GWh)'!AG112:AG114)</f>
        <v>124142.95000000001</v>
      </c>
    </row>
    <row r="43" spans="1:33" ht="20.25" customHeight="1" x14ac:dyDescent="0.35">
      <c r="A43" s="144" t="s">
        <v>482</v>
      </c>
      <c r="B43" s="125">
        <f>SUM('Month (GWh)'!B115:B117)</f>
        <v>1464.27</v>
      </c>
      <c r="C43" s="125">
        <f>SUM('Month (GWh)'!C115:C117)</f>
        <v>25423.360000000001</v>
      </c>
      <c r="D43" s="116">
        <f>SUM('Month (GWh)'!D115:D117)</f>
        <v>60884.899999999994</v>
      </c>
      <c r="E43" s="116">
        <f>SUM('Month (GWh)'!E115:E117)</f>
        <v>6689.6900000000005</v>
      </c>
      <c r="F43" s="116">
        <f>SUM('Month (GWh)'!F115:F117)</f>
        <v>31421.769999999997</v>
      </c>
      <c r="G43" s="116">
        <f>SUM('Month (GWh)'!G115:G117)</f>
        <v>1636.85</v>
      </c>
      <c r="H43" s="116">
        <f>SUM('Month (GWh)'!H115:H117)</f>
        <v>1387.29</v>
      </c>
      <c r="I43" s="116">
        <f>SUM('Month (GWh)'!I115:I117)</f>
        <v>102020.51</v>
      </c>
      <c r="J43" s="117">
        <f>SUM('Month (GWh)'!J115:J117)</f>
        <v>128908.14</v>
      </c>
      <c r="K43" s="116">
        <f>SUM('Month (GWh)'!K115:K117)</f>
        <v>3258.78</v>
      </c>
      <c r="L43" s="116">
        <v>0</v>
      </c>
      <c r="M43" s="116">
        <v>0</v>
      </c>
      <c r="N43" s="116">
        <f>SUM('Month (GWh)'!N115:N117)</f>
        <v>0</v>
      </c>
      <c r="O43" s="116">
        <v>0</v>
      </c>
      <c r="P43" s="116">
        <v>0</v>
      </c>
      <c r="Q43" s="116">
        <f>SUM('Month (GWh)'!O115:O117)</f>
        <v>0</v>
      </c>
      <c r="R43" s="116">
        <f>SUM('Month (GWh)'!R115:R117)</f>
        <v>913.33999999999992</v>
      </c>
      <c r="S43" s="116">
        <f>SUM('Month (GWh)'!S115:S117)</f>
        <v>0</v>
      </c>
      <c r="T43" s="116">
        <v>0</v>
      </c>
      <c r="U43" s="116">
        <f>SUM('Month (GWh)'!U115:U117)</f>
        <v>0</v>
      </c>
      <c r="V43" s="116">
        <f>SUM('Month (GWh)'!V115:V117)</f>
        <v>0</v>
      </c>
      <c r="W43" s="116">
        <f>SUM('Month (GWh)'!W115:W117)</f>
        <v>0</v>
      </c>
      <c r="X43" s="116">
        <f>SUM('Month (GWh)'!X115:X117)</f>
        <v>0</v>
      </c>
      <c r="Y43" s="116">
        <f>SUM('Month (GWh)'!Y115:Y117)</f>
        <v>0</v>
      </c>
      <c r="Z43" s="116">
        <f>SUM('Month (GWh)'!Z115:Z117)</f>
        <v>3119.56</v>
      </c>
      <c r="AA43" s="116">
        <v>0</v>
      </c>
      <c r="AB43" s="116">
        <f>SUM('Month (GWh)'!AB115:AB117)</f>
        <v>0</v>
      </c>
      <c r="AC43" s="116">
        <f>SUM('Month (GWh)'!AC115:AC117)</f>
        <v>6131.11</v>
      </c>
      <c r="AD43" s="116">
        <f>SUM('Month (GWh)'!AD115:AD117)</f>
        <v>0</v>
      </c>
      <c r="AE43" s="116">
        <f>SUM('Month (GWh)'!AE115:AE117)</f>
        <v>0</v>
      </c>
      <c r="AF43" s="117">
        <f>SUM('Month (GWh)'!AF115:AF117)</f>
        <v>13422.8</v>
      </c>
      <c r="AG43" s="116">
        <f>SUM('Month (GWh)'!AG115:AG117)</f>
        <v>142330.95000000001</v>
      </c>
    </row>
    <row r="44" spans="1:33" ht="20.25" customHeight="1" x14ac:dyDescent="0.35">
      <c r="A44" s="144" t="s">
        <v>483</v>
      </c>
      <c r="B44" s="125">
        <f>SUM('Month (GWh)'!B118:B120)</f>
        <v>0</v>
      </c>
      <c r="C44" s="125">
        <f>SUM('Month (GWh)'!C118:C120)</f>
        <v>13979.23</v>
      </c>
      <c r="D44" s="116">
        <f>SUM('Month (GWh)'!D118:D120)</f>
        <v>33178.080000000002</v>
      </c>
      <c r="E44" s="116">
        <f>SUM('Month (GWh)'!E118:E120)</f>
        <v>5018.8999999999996</v>
      </c>
      <c r="F44" s="116">
        <f>SUM('Month (GWh)'!F118:F120)</f>
        <v>10784.660000000002</v>
      </c>
      <c r="G44" s="116">
        <f>SUM('Month (GWh)'!G118:G120)</f>
        <v>1559.99</v>
      </c>
      <c r="H44" s="116">
        <f>SUM('Month (GWh)'!H118:H120)</f>
        <v>1340.5</v>
      </c>
      <c r="I44" s="116">
        <f>SUM('Month (GWh)'!I118:I120)</f>
        <v>51882.109999999993</v>
      </c>
      <c r="J44" s="117">
        <f>SUM('Month (GWh)'!J118:J120)</f>
        <v>65861.34</v>
      </c>
      <c r="K44" s="116">
        <f>SUM('Month (GWh)'!K118:K120)</f>
        <v>2132.91</v>
      </c>
      <c r="L44" s="116">
        <v>0</v>
      </c>
      <c r="M44" s="116">
        <f>SUM('Month (GWh)'!M118:M120)</f>
        <v>1801.7</v>
      </c>
      <c r="N44" s="116">
        <f>SUM('Month (GWh)'!N118:N120)</f>
        <v>0</v>
      </c>
      <c r="O44" s="116">
        <v>0</v>
      </c>
      <c r="P44" s="116">
        <v>0</v>
      </c>
      <c r="Q44" s="116">
        <f>SUM('Month (GWh)'!O118:O120)</f>
        <v>0</v>
      </c>
      <c r="R44" s="116">
        <f>SUM('Month (GWh)'!R118:R120)</f>
        <v>0</v>
      </c>
      <c r="S44" s="116">
        <f>SUM('Month (GWh)'!S118:S120)</f>
        <v>0</v>
      </c>
      <c r="T44" s="116">
        <v>0</v>
      </c>
      <c r="U44" s="116">
        <f>SUM('Month (GWh)'!U118:U120)</f>
        <v>0</v>
      </c>
      <c r="V44" s="116">
        <f>SUM('Month (GWh)'!V118:V120)</f>
        <v>0</v>
      </c>
      <c r="W44" s="116">
        <f>SUM('Month (GWh)'!W118:W120)</f>
        <v>960.19</v>
      </c>
      <c r="X44" s="116">
        <f>SUM('Month (GWh)'!X118:X120)</f>
        <v>0</v>
      </c>
      <c r="Y44" s="116">
        <f>SUM('Month (GWh)'!Y118:Y120)</f>
        <v>0</v>
      </c>
      <c r="Z44" s="116">
        <f>SUM('Month (GWh)'!Z118:Z120)</f>
        <v>10025.17</v>
      </c>
      <c r="AA44" s="116">
        <v>0</v>
      </c>
      <c r="AB44" s="116">
        <f>SUM('Month (GWh)'!AB118:AB120)</f>
        <v>0</v>
      </c>
      <c r="AC44" s="116">
        <f>SUM('Month (GWh)'!AC118:AC120)</f>
        <v>4105.28</v>
      </c>
      <c r="AD44" s="116">
        <f>SUM('Month (GWh)'!AD118:AD120)</f>
        <v>0</v>
      </c>
      <c r="AE44" s="116">
        <f>SUM('Month (GWh)'!AE118:AE120)</f>
        <v>0</v>
      </c>
      <c r="AF44" s="117">
        <f>SUM('Month (GWh)'!AF118:AF120)</f>
        <v>19025.23</v>
      </c>
      <c r="AG44" s="116">
        <f>SUM('Month (GWh)'!AG118:AG120)</f>
        <v>84886.59</v>
      </c>
    </row>
    <row r="45" spans="1:33" ht="20.25" customHeight="1" x14ac:dyDescent="0.35">
      <c r="A45" s="144" t="s">
        <v>484</v>
      </c>
      <c r="B45" s="125">
        <f>SUM('Month (GWh)'!B121:B123)</f>
        <v>58.98</v>
      </c>
      <c r="C45" s="125">
        <f>SUM('Month (GWh)'!C121:C123)</f>
        <v>7277.3399999999992</v>
      </c>
      <c r="D45" s="116">
        <f>SUM('Month (GWh)'!D121:D123)</f>
        <v>34992.14</v>
      </c>
      <c r="E45" s="116">
        <f>SUM('Month (GWh)'!E121:E123)</f>
        <v>4333.6000000000004</v>
      </c>
      <c r="F45" s="116">
        <f>SUM('Month (GWh)'!F121:F123)</f>
        <v>1142.33</v>
      </c>
      <c r="G45" s="116">
        <f>SUM('Month (GWh)'!G121:G123)</f>
        <v>1767.03</v>
      </c>
      <c r="H45" s="116">
        <f>SUM('Month (GWh)'!H121:H123)</f>
        <v>1410.9</v>
      </c>
      <c r="I45" s="116">
        <f>SUM('Month (GWh)'!I121:I123)</f>
        <v>43646</v>
      </c>
      <c r="J45" s="117">
        <f>SUM('Month (GWh)'!J121:J123)</f>
        <v>50982.319999999992</v>
      </c>
      <c r="K45" s="116">
        <f>SUM('Month (GWh)'!K121:K123)</f>
        <v>4221.16</v>
      </c>
      <c r="L45" s="116">
        <v>0</v>
      </c>
      <c r="M45" s="116">
        <f>SUM('Month (GWh)'!M121:M123)</f>
        <v>0</v>
      </c>
      <c r="N45" s="116">
        <f>SUM('Month (GWh)'!N121:N123)</f>
        <v>0</v>
      </c>
      <c r="O45" s="116">
        <v>0</v>
      </c>
      <c r="P45" s="116">
        <v>0</v>
      </c>
      <c r="Q45" s="116">
        <f>SUM('Month (GWh)'!O121:O123)</f>
        <v>0</v>
      </c>
      <c r="R45" s="116">
        <f>SUM('Month (GWh)'!R121:R123)</f>
        <v>71.08</v>
      </c>
      <c r="S45" s="116">
        <f>SUM('Month (GWh)'!S121:S123)</f>
        <v>0</v>
      </c>
      <c r="T45" s="116">
        <v>0</v>
      </c>
      <c r="U45" s="116">
        <f>SUM('Month (GWh)'!U121:U123)</f>
        <v>0</v>
      </c>
      <c r="V45" s="116">
        <f>SUM('Month (GWh)'!V121:V123)</f>
        <v>0</v>
      </c>
      <c r="W45" s="116">
        <f>SUM('Month (GWh)'!W121:W123)</f>
        <v>476.58000000000004</v>
      </c>
      <c r="X45" s="116">
        <f>SUM('Month (GWh)'!X121:X123)</f>
        <v>0</v>
      </c>
      <c r="Y45" s="116">
        <f>SUM('Month (GWh)'!Y121:Y123)</f>
        <v>0</v>
      </c>
      <c r="Z45" s="116">
        <f>SUM('Month (GWh)'!Z121:Z123)</f>
        <v>23106.46</v>
      </c>
      <c r="AA45" s="116">
        <v>0</v>
      </c>
      <c r="AB45" s="116">
        <f>SUM('Month (GWh)'!AB121:AB123)</f>
        <v>0</v>
      </c>
      <c r="AC45" s="116">
        <f>SUM('Month (GWh)'!AC121:AC123)</f>
        <v>2446.2199999999998</v>
      </c>
      <c r="AD45" s="116">
        <f>SUM('Month (GWh)'!AD121:AD123)</f>
        <v>0</v>
      </c>
      <c r="AE45" s="116">
        <f>SUM('Month (GWh)'!AE121:AE123)</f>
        <v>0</v>
      </c>
      <c r="AF45" s="117">
        <f>SUM('Month (GWh)'!AF121:AF123)</f>
        <v>30321.5</v>
      </c>
      <c r="AG45" s="116">
        <f>SUM('Month (GWh)'!AG121:AG123)</f>
        <v>81303.83</v>
      </c>
    </row>
    <row r="46" spans="1:33" ht="20.25" customHeight="1" x14ac:dyDescent="0.35">
      <c r="A46" s="144" t="s">
        <v>485</v>
      </c>
      <c r="B46" s="125">
        <f>SUM('Month (GWh)'!B124:B126)</f>
        <v>6421.9800000000005</v>
      </c>
      <c r="C46" s="125">
        <f>SUM('Month (GWh)'!C124:C126)</f>
        <v>22848.620000000003</v>
      </c>
      <c r="D46" s="116">
        <f>SUM('Month (GWh)'!D124:D126)</f>
        <v>50891.16</v>
      </c>
      <c r="E46" s="116">
        <f>SUM('Month (GWh)'!E124:E126)</f>
        <v>6429.4400000000005</v>
      </c>
      <c r="F46" s="116">
        <f>SUM('Month (GWh)'!F124:F126)</f>
        <v>14670.84</v>
      </c>
      <c r="G46" s="116">
        <f>SUM('Month (GWh)'!G124:G126)</f>
        <v>1964.79</v>
      </c>
      <c r="H46" s="116">
        <f>SUM('Month (GWh)'!H124:H126)</f>
        <v>3327.9</v>
      </c>
      <c r="I46" s="116">
        <f>SUM('Month (GWh)'!I124:I126)</f>
        <v>77284.12</v>
      </c>
      <c r="J46" s="117">
        <f>SUM('Month (GWh)'!J124:J126)</f>
        <v>106554.72</v>
      </c>
      <c r="K46" s="116">
        <f>SUM('Month (GWh)'!K124:K126)</f>
        <v>7797.7400000000007</v>
      </c>
      <c r="L46" s="116">
        <v>0</v>
      </c>
      <c r="M46" s="116">
        <f>SUM('Month (GWh)'!M124:M126)</f>
        <v>0</v>
      </c>
      <c r="N46" s="116">
        <f>SUM('Month (GWh)'!N124:N126)</f>
        <v>0</v>
      </c>
      <c r="O46" s="116">
        <v>0</v>
      </c>
      <c r="P46" s="116">
        <v>0</v>
      </c>
      <c r="Q46" s="116">
        <f>SUM('Month (GWh)'!O124:O126)</f>
        <v>0</v>
      </c>
      <c r="R46" s="116">
        <f>SUM('Month (GWh)'!R124:R126)</f>
        <v>912.92</v>
      </c>
      <c r="S46" s="116">
        <f>SUM('Month (GWh)'!S124:S126)</f>
        <v>0</v>
      </c>
      <c r="T46" s="116">
        <v>0</v>
      </c>
      <c r="U46" s="116">
        <f>SUM('Month (GWh)'!U124:U126)</f>
        <v>0</v>
      </c>
      <c r="V46" s="116">
        <f>SUM('Month (GWh)'!V124:V126)</f>
        <v>0</v>
      </c>
      <c r="W46" s="116">
        <f>SUM('Month (GWh)'!W124:W126)</f>
        <v>0</v>
      </c>
      <c r="X46" s="116">
        <f>SUM('Month (GWh)'!X124:X126)</f>
        <v>0</v>
      </c>
      <c r="Y46" s="116">
        <f>SUM('Month (GWh)'!Y124:Y126)</f>
        <v>0</v>
      </c>
      <c r="Z46" s="116">
        <f>SUM('Month (GWh)'!Z124:Z126)</f>
        <v>39806.76</v>
      </c>
      <c r="AA46" s="116">
        <v>0</v>
      </c>
      <c r="AB46" s="116">
        <f>SUM('Month (GWh)'!AB124:AB126)</f>
        <v>0</v>
      </c>
      <c r="AC46" s="116">
        <f>SUM('Month (GWh)'!AC124:AC126)</f>
        <v>950.58</v>
      </c>
      <c r="AD46" s="116">
        <f>SUM('Month (GWh)'!AD124:AD126)</f>
        <v>0</v>
      </c>
      <c r="AE46" s="116">
        <f>SUM('Month (GWh)'!AE124:AE126)</f>
        <v>0</v>
      </c>
      <c r="AF46" s="117">
        <f>SUM('Month (GWh)'!AF124:AF126)</f>
        <v>49467.990000000005</v>
      </c>
      <c r="AG46" s="116">
        <f>SUM('Month (GWh)'!AG124:AG126)</f>
        <v>156022.72999999998</v>
      </c>
    </row>
    <row r="47" spans="1:33" ht="20.25" customHeight="1" x14ac:dyDescent="0.35">
      <c r="A47" s="144" t="s">
        <v>486</v>
      </c>
      <c r="B47" s="125">
        <f>SUM('Month (GWh)'!B127:B129)</f>
        <v>5759.0199999999995</v>
      </c>
      <c r="C47" s="125">
        <f>SUM('Month (GWh)'!C127:C129)</f>
        <v>30035.42</v>
      </c>
      <c r="D47" s="116">
        <f>SUM('Month (GWh)'!D127:D129)</f>
        <v>60558.479999999996</v>
      </c>
      <c r="E47" s="116">
        <f>SUM('Month (GWh)'!E127:E129)</f>
        <v>5865.05</v>
      </c>
      <c r="F47" s="116">
        <f>SUM('Month (GWh)'!F127:F129)</f>
        <v>27913.96</v>
      </c>
      <c r="G47" s="116">
        <f>SUM('Month (GWh)'!G127:G129)</f>
        <v>1840.6599999999999</v>
      </c>
      <c r="H47" s="116">
        <f>SUM('Month (GWh)'!H127:H129)</f>
        <v>3229.7799999999997</v>
      </c>
      <c r="I47" s="116">
        <f>SUM('Month (GWh)'!I127:I129)</f>
        <v>99407.94</v>
      </c>
      <c r="J47" s="117">
        <f>SUM('Month (GWh)'!J127:J129)</f>
        <v>135202.38</v>
      </c>
      <c r="K47" s="116">
        <f>SUM('Month (GWh)'!K127:K129)</f>
        <v>4614.5400000000009</v>
      </c>
      <c r="L47" s="116">
        <v>0</v>
      </c>
      <c r="M47" s="116">
        <f>SUM('Month (GWh)'!M127:M129)</f>
        <v>0</v>
      </c>
      <c r="N47" s="116">
        <f>SUM('Month (GWh)'!N127:N129)</f>
        <v>0</v>
      </c>
      <c r="O47" s="116">
        <v>0</v>
      </c>
      <c r="P47" s="116">
        <v>0</v>
      </c>
      <c r="Q47" s="116">
        <f>SUM('Month (GWh)'!O127:O129)</f>
        <v>0</v>
      </c>
      <c r="R47" s="116">
        <f>SUM('Month (GWh)'!R127:R129)</f>
        <v>0</v>
      </c>
      <c r="S47" s="116">
        <f>SUM('Month (GWh)'!S127:S129)</f>
        <v>0</v>
      </c>
      <c r="T47" s="116">
        <v>0</v>
      </c>
      <c r="U47" s="116">
        <f>SUM('Month (GWh)'!U127:U129)</f>
        <v>0</v>
      </c>
      <c r="V47" s="116">
        <f>SUM('Month (GWh)'!V127:V129)</f>
        <v>0</v>
      </c>
      <c r="W47" s="116">
        <f>SUM('Month (GWh)'!W127:W129)</f>
        <v>4209.49</v>
      </c>
      <c r="X47" s="116">
        <f>SUM('Month (GWh)'!X127:X129)</f>
        <v>0</v>
      </c>
      <c r="Y47" s="116">
        <f>SUM('Month (GWh)'!Y127:Y129)</f>
        <v>0</v>
      </c>
      <c r="Z47" s="116">
        <f>SUM('Month (GWh)'!Z127:Z129)</f>
        <v>37434.369999999995</v>
      </c>
      <c r="AA47" s="116">
        <v>0</v>
      </c>
      <c r="AB47" s="116">
        <f>SUM('Month (GWh)'!AB127:AB129)</f>
        <v>0</v>
      </c>
      <c r="AC47" s="116">
        <f>SUM('Month (GWh)'!AC127:AC129)</f>
        <v>2495.2799999999997</v>
      </c>
      <c r="AD47" s="116">
        <f>SUM('Month (GWh)'!AD127:AD129)</f>
        <v>0</v>
      </c>
      <c r="AE47" s="116">
        <f>SUM('Month (GWh)'!AE127:AE129)</f>
        <v>0</v>
      </c>
      <c r="AF47" s="117">
        <f>SUM('Month (GWh)'!AF127:AF129)</f>
        <v>48753.68</v>
      </c>
      <c r="AG47" s="116">
        <f>SUM('Month (GWh)'!AG127:AG129)</f>
        <v>183956.08000000002</v>
      </c>
    </row>
    <row r="48" spans="1:33" ht="20.25" customHeight="1" x14ac:dyDescent="0.35">
      <c r="A48" s="144" t="s">
        <v>487</v>
      </c>
      <c r="B48" s="125">
        <f>SUM('Month (GWh)'!B130:B132)</f>
        <v>0</v>
      </c>
      <c r="C48" s="125">
        <f>SUM('Month (GWh)'!C130:C132)</f>
        <v>17958.5</v>
      </c>
      <c r="D48" s="116">
        <f>SUM('Month (GWh)'!D130:D132)</f>
        <v>43824.28</v>
      </c>
      <c r="E48" s="116">
        <f>SUM('Month (GWh)'!E130:E132)</f>
        <v>6249.05</v>
      </c>
      <c r="F48" s="116">
        <f>SUM('Month (GWh)'!F130:F132)</f>
        <v>11184.17</v>
      </c>
      <c r="G48" s="116">
        <f>SUM('Month (GWh)'!G130:G132)</f>
        <v>2136.5</v>
      </c>
      <c r="H48" s="116">
        <f>SUM('Month (GWh)'!H130:H132)</f>
        <v>2726.67</v>
      </c>
      <c r="I48" s="116">
        <f>SUM('Month (GWh)'!I130:I132)</f>
        <v>66120.67</v>
      </c>
      <c r="J48" s="117">
        <f>SUM('Month (GWh)'!J130:J132)</f>
        <v>84079.17</v>
      </c>
      <c r="K48" s="116">
        <f>SUM('Month (GWh)'!K130:K132)</f>
        <v>4073.46</v>
      </c>
      <c r="L48" s="116">
        <v>0</v>
      </c>
      <c r="M48" s="116">
        <f>SUM('Month (GWh)'!M130:M132)</f>
        <v>0</v>
      </c>
      <c r="N48" s="116">
        <f>SUM('Month (GWh)'!N130:N132)</f>
        <v>0</v>
      </c>
      <c r="O48" s="116">
        <v>0</v>
      </c>
      <c r="P48" s="116">
        <v>0</v>
      </c>
      <c r="Q48" s="116">
        <f>SUM('Month (GWh)'!O130:O132)</f>
        <v>0</v>
      </c>
      <c r="R48" s="116">
        <f>SUM('Month (GWh)'!R130:R132)</f>
        <v>0</v>
      </c>
      <c r="S48" s="116">
        <f>SUM('Month (GWh)'!S130:S132)</f>
        <v>0</v>
      </c>
      <c r="T48" s="116">
        <v>0</v>
      </c>
      <c r="U48" s="116">
        <f>SUM('Month (GWh)'!U130:U132)</f>
        <v>0</v>
      </c>
      <c r="V48" s="116">
        <f>SUM('Month (GWh)'!V130:V132)</f>
        <v>1041.17</v>
      </c>
      <c r="W48" s="116">
        <f>SUM('Month (GWh)'!W130:W132)</f>
        <v>1927.2</v>
      </c>
      <c r="X48" s="116">
        <f>SUM('Month (GWh)'!X130:X132)</f>
        <v>0</v>
      </c>
      <c r="Y48" s="116">
        <f>SUM('Month (GWh)'!Y130:Y132)</f>
        <v>0</v>
      </c>
      <c r="Z48" s="116">
        <f>SUM('Month (GWh)'!Z130:Z132)</f>
        <v>32217.599999999999</v>
      </c>
      <c r="AA48" s="116">
        <v>0</v>
      </c>
      <c r="AB48" s="116">
        <f>SUM('Month (GWh)'!AB130:AB132)</f>
        <v>0</v>
      </c>
      <c r="AC48" s="116">
        <f>SUM('Month (GWh)'!AC130:AC132)</f>
        <v>8288.8799999999992</v>
      </c>
      <c r="AD48" s="116">
        <f>SUM('Month (GWh)'!AD130:AD132)</f>
        <v>0</v>
      </c>
      <c r="AE48" s="116">
        <f>SUM('Month (GWh)'!AE130:AE132)</f>
        <v>1657.8200000000002</v>
      </c>
      <c r="AF48" s="117">
        <f>SUM('Month (GWh)'!AF130:AF132)</f>
        <v>49206.119999999995</v>
      </c>
      <c r="AG48" s="116">
        <f>SUM('Month (GWh)'!AG130:AG132)</f>
        <v>133285.29999999999</v>
      </c>
    </row>
    <row r="49" spans="1:33" ht="20.25" customHeight="1" x14ac:dyDescent="0.35">
      <c r="A49" s="144" t="s">
        <v>488</v>
      </c>
      <c r="B49" s="125">
        <f>SUM('Month (GWh)'!B133:B135)</f>
        <v>0</v>
      </c>
      <c r="C49" s="125">
        <f>SUM('Month (GWh)'!C133:C135)</f>
        <v>13713.27</v>
      </c>
      <c r="D49" s="116">
        <f>SUM('Month (GWh)'!D133:D135)</f>
        <v>26755.73</v>
      </c>
      <c r="E49" s="116">
        <f>SUM('Month (GWh)'!E133:E135)</f>
        <v>5067.16</v>
      </c>
      <c r="F49" s="116">
        <f>SUM('Month (GWh)'!F133:F135)</f>
        <v>1283.56</v>
      </c>
      <c r="G49" s="116">
        <f>SUM('Month (GWh)'!G133:G135)</f>
        <v>2246.5</v>
      </c>
      <c r="H49" s="116">
        <f>SUM('Month (GWh)'!H133:H135)</f>
        <v>3674.16</v>
      </c>
      <c r="I49" s="116">
        <f>SUM('Month (GWh)'!I133:I135)</f>
        <v>39027.120000000003</v>
      </c>
      <c r="J49" s="117">
        <f>SUM('Month (GWh)'!J133:J135)</f>
        <v>52740.39</v>
      </c>
      <c r="K49" s="116">
        <f>SUM('Month (GWh)'!K133:K135)</f>
        <v>1843.7600000000002</v>
      </c>
      <c r="L49" s="116">
        <v>0</v>
      </c>
      <c r="M49" s="116">
        <f>SUM('Month (GWh)'!M133:M135)</f>
        <v>0</v>
      </c>
      <c r="N49" s="116">
        <f>SUM('Month (GWh)'!N133:N135)</f>
        <v>0</v>
      </c>
      <c r="O49" s="116">
        <v>0</v>
      </c>
      <c r="P49" s="116">
        <v>0</v>
      </c>
      <c r="Q49" s="116">
        <f>SUM('Month (GWh)'!O133:O135)</f>
        <v>0</v>
      </c>
      <c r="R49" s="116">
        <f>SUM('Month (GWh)'!R133:R135)</f>
        <v>456.63</v>
      </c>
      <c r="S49" s="116">
        <f>SUM('Month (GWh)'!S133:S135)</f>
        <v>0</v>
      </c>
      <c r="T49" s="116">
        <v>0</v>
      </c>
      <c r="U49" s="116">
        <f>SUM('Month (GWh)'!U133:U135)</f>
        <v>0</v>
      </c>
      <c r="V49" s="116">
        <f>SUM('Month (GWh)'!V133:V135)</f>
        <v>2595.6000000000004</v>
      </c>
      <c r="W49" s="116">
        <f>SUM('Month (GWh)'!W133:W135)</f>
        <v>804.7</v>
      </c>
      <c r="X49" s="116">
        <f>SUM('Month (GWh)'!X133:X135)</f>
        <v>0</v>
      </c>
      <c r="Y49" s="116">
        <f>SUM('Month (GWh)'!Y133:Y135)</f>
        <v>0</v>
      </c>
      <c r="Z49" s="116">
        <f>SUM('Month (GWh)'!Z133:Z135)</f>
        <v>34938.25</v>
      </c>
      <c r="AA49" s="116">
        <v>0</v>
      </c>
      <c r="AB49" s="116">
        <f>SUM('Month (GWh)'!AB133:AB135)</f>
        <v>0</v>
      </c>
      <c r="AC49" s="116">
        <f>SUM('Month (GWh)'!AC133:AC135)</f>
        <v>3694.1300000000006</v>
      </c>
      <c r="AD49" s="116">
        <f>SUM('Month (GWh)'!AD133:AD135)</f>
        <v>0</v>
      </c>
      <c r="AE49" s="116">
        <f>SUM('Month (GWh)'!AE133:AE135)</f>
        <v>163</v>
      </c>
      <c r="AF49" s="117">
        <f>SUM('Month (GWh)'!AF133:AF135)</f>
        <v>44496.09</v>
      </c>
      <c r="AG49" s="116">
        <f>SUM('Month (GWh)'!AG133:AG135)</f>
        <v>97236.45</v>
      </c>
    </row>
    <row r="50" spans="1:33" ht="20.25" customHeight="1" x14ac:dyDescent="0.35">
      <c r="A50" s="144" t="s">
        <v>489</v>
      </c>
      <c r="B50" s="125">
        <f>SUM('Month (GWh)'!B136:B138)</f>
        <v>7809.17</v>
      </c>
      <c r="C50" s="125">
        <f>SUM('Month (GWh)'!C136:C138)</f>
        <v>25412.78</v>
      </c>
      <c r="D50" s="116">
        <f>SUM('Month (GWh)'!D136:D138)</f>
        <v>63142.21</v>
      </c>
      <c r="E50" s="116">
        <f>SUM('Month (GWh)'!E136:E138)</f>
        <v>6238.59</v>
      </c>
      <c r="F50" s="116">
        <f>SUM('Month (GWh)'!F136:F138)</f>
        <v>18724.41</v>
      </c>
      <c r="G50" s="116">
        <f>SUM('Month (GWh)'!G136:G138)</f>
        <v>2091.4</v>
      </c>
      <c r="H50" s="116">
        <f>SUM('Month (GWh)'!H136:H138)</f>
        <v>3978.8900000000003</v>
      </c>
      <c r="I50" s="116">
        <f>SUM('Month (GWh)'!I136:I138)</f>
        <v>94175.5</v>
      </c>
      <c r="J50" s="117">
        <f>SUM('Month (GWh)'!J136:J138)</f>
        <v>127397.45</v>
      </c>
      <c r="K50" s="116">
        <f>SUM('Month (GWh)'!K136:K138)</f>
        <v>1165.17</v>
      </c>
      <c r="L50" s="116">
        <v>0</v>
      </c>
      <c r="M50" s="116">
        <f>SUM('Month (GWh)'!M136:M138)</f>
        <v>0</v>
      </c>
      <c r="N50" s="116">
        <f>SUM('Month (GWh)'!N136:N138)</f>
        <v>0</v>
      </c>
      <c r="O50" s="116">
        <v>0</v>
      </c>
      <c r="P50" s="116">
        <v>0</v>
      </c>
      <c r="Q50" s="116">
        <f>SUM('Month (GWh)'!O136:O138)</f>
        <v>0</v>
      </c>
      <c r="R50" s="116">
        <f>SUM('Month (GWh)'!R136:R138)</f>
        <v>825.06000000000006</v>
      </c>
      <c r="S50" s="116">
        <f>SUM('Month (GWh)'!S136:S138)</f>
        <v>0</v>
      </c>
      <c r="T50" s="116">
        <v>0</v>
      </c>
      <c r="U50" s="116">
        <f>SUM('Month (GWh)'!U136:U138)</f>
        <v>0</v>
      </c>
      <c r="V50" s="116">
        <f>SUM('Month (GWh)'!V136:V138)</f>
        <v>92.38</v>
      </c>
      <c r="W50" s="116">
        <f>SUM('Month (GWh)'!W136:W138)</f>
        <v>2096.13</v>
      </c>
      <c r="X50" s="116">
        <f>SUM('Month (GWh)'!X136:X138)</f>
        <v>0</v>
      </c>
      <c r="Y50" s="116">
        <f>SUM('Month (GWh)'!Y136:Y138)</f>
        <v>0</v>
      </c>
      <c r="Z50" s="116">
        <f>SUM('Month (GWh)'!Z136:Z138)</f>
        <v>57793.61</v>
      </c>
      <c r="AA50" s="116">
        <v>0</v>
      </c>
      <c r="AB50" s="116">
        <f>SUM('Month (GWh)'!AB136:AB138)</f>
        <v>0</v>
      </c>
      <c r="AC50" s="116">
        <f>SUM('Month (GWh)'!AC136:AC138)</f>
        <v>2417.75</v>
      </c>
      <c r="AD50" s="116">
        <f>SUM('Month (GWh)'!AD136:AD138)</f>
        <v>0</v>
      </c>
      <c r="AE50" s="116">
        <f>SUM('Month (GWh)'!AE136:AE138)</f>
        <v>0</v>
      </c>
      <c r="AF50" s="117">
        <f>SUM('Month (GWh)'!AF136:AF138)</f>
        <v>64390.11</v>
      </c>
      <c r="AG50" s="116">
        <f>SUM('Month (GWh)'!AG136:AG138)</f>
        <v>191787.55</v>
      </c>
    </row>
    <row r="51" spans="1:33" ht="20.25" customHeight="1" x14ac:dyDescent="0.35">
      <c r="A51" s="144" t="s">
        <v>490</v>
      </c>
      <c r="B51" s="125">
        <f>SUM('Month (GWh)'!B139:B141)</f>
        <v>3967.5299999999997</v>
      </c>
      <c r="C51" s="125">
        <f>SUM('Month (GWh)'!C139:C141)</f>
        <v>18378.68</v>
      </c>
      <c r="D51" s="116">
        <f>SUM('Month (GWh)'!D139:D141)</f>
        <v>57676.14</v>
      </c>
      <c r="E51" s="116">
        <f>SUM('Month (GWh)'!E139:E141)</f>
        <v>9750.869999999999</v>
      </c>
      <c r="F51" s="116">
        <f>SUM('Month (GWh)'!F139:F141)</f>
        <v>9450.0400000000009</v>
      </c>
      <c r="G51" s="116">
        <f>SUM('Month (GWh)'!G139:G141)</f>
        <v>2408.11</v>
      </c>
      <c r="H51" s="116">
        <f>SUM('Month (GWh)'!H139:H141)</f>
        <v>2470.56</v>
      </c>
      <c r="I51" s="116">
        <f>SUM('Month (GWh)'!I139:I141)</f>
        <v>81755.72</v>
      </c>
      <c r="J51" s="117">
        <f>SUM('Month (GWh)'!J139:J141)</f>
        <v>104101.93</v>
      </c>
      <c r="K51" s="116">
        <f>SUM('Month (GWh)'!K139:K141)</f>
        <v>1225.4000000000001</v>
      </c>
      <c r="L51" s="116">
        <v>0</v>
      </c>
      <c r="M51" s="116">
        <f>SUM('Month (GWh)'!M139:M141)</f>
        <v>0</v>
      </c>
      <c r="N51" s="116">
        <f>SUM('Month (GWh)'!N139:N141)</f>
        <v>0</v>
      </c>
      <c r="O51" s="116">
        <v>0</v>
      </c>
      <c r="P51" s="116">
        <v>0</v>
      </c>
      <c r="Q51" s="116">
        <f>SUM('Month (GWh)'!O139:O141)</f>
        <v>0</v>
      </c>
      <c r="R51" s="116">
        <f>SUM('Month (GWh)'!R139:R141)</f>
        <v>0</v>
      </c>
      <c r="S51" s="116">
        <f>SUM('Month (GWh)'!S139:S141)</f>
        <v>0</v>
      </c>
      <c r="T51" s="116">
        <v>0</v>
      </c>
      <c r="U51" s="116">
        <f>SUM('Month (GWh)'!U139:U141)</f>
        <v>0</v>
      </c>
      <c r="V51" s="116">
        <f>SUM('Month (GWh)'!V139:V141)</f>
        <v>7314.7900000000009</v>
      </c>
      <c r="W51" s="116">
        <f>SUM('Month (GWh)'!W139:W141)</f>
        <v>1197.42</v>
      </c>
      <c r="X51" s="116">
        <f>SUM('Month (GWh)'!X139:X141)</f>
        <v>0</v>
      </c>
      <c r="Y51" s="116">
        <f>SUM('Month (GWh)'!Y139:Y141)</f>
        <v>0</v>
      </c>
      <c r="Z51" s="116">
        <f>SUM('Month (GWh)'!Z139:Z141)</f>
        <v>59301.87</v>
      </c>
      <c r="AA51" s="116">
        <v>0</v>
      </c>
      <c r="AB51" s="116">
        <f>SUM('Month (GWh)'!AB139:AB141)</f>
        <v>0</v>
      </c>
      <c r="AC51" s="116">
        <f>SUM('Month (GWh)'!AC139:AC141)</f>
        <v>5043.5200000000004</v>
      </c>
      <c r="AD51" s="116">
        <f>SUM('Month (GWh)'!AD139:AD141)</f>
        <v>1575.6100000000001</v>
      </c>
      <c r="AE51" s="116">
        <f>SUM('Month (GWh)'!AE139:AE141)</f>
        <v>3886.95</v>
      </c>
      <c r="AF51" s="117">
        <f>SUM('Month (GWh)'!AF139:AF141)</f>
        <v>79545.14</v>
      </c>
      <c r="AG51" s="116">
        <f>SUM('Month (GWh)'!AG139:AG141)</f>
        <v>183647.08</v>
      </c>
    </row>
    <row r="52" spans="1:33" ht="20.25" customHeight="1" x14ac:dyDescent="0.35">
      <c r="A52" s="144" t="s">
        <v>491</v>
      </c>
      <c r="B52" s="125">
        <f>SUM('Month (GWh)'!B142:B144)</f>
        <v>0</v>
      </c>
      <c r="C52" s="125">
        <f>SUM('Month (GWh)'!C142:C144)</f>
        <v>15087.970000000001</v>
      </c>
      <c r="D52" s="116">
        <f>SUM('Month (GWh)'!D142:D144)</f>
        <v>19556.919999999998</v>
      </c>
      <c r="E52" s="116">
        <f>SUM('Month (GWh)'!E142:E144)</f>
        <v>10335.030000000001</v>
      </c>
      <c r="F52" s="116">
        <f>SUM('Month (GWh)'!F142:F144)</f>
        <v>853.88</v>
      </c>
      <c r="G52" s="116">
        <f>SUM('Month (GWh)'!G142:G144)</f>
        <v>1996.5</v>
      </c>
      <c r="H52" s="116">
        <f>SUM('Month (GWh)'!H142:H144)</f>
        <v>1639.8700000000001</v>
      </c>
      <c r="I52" s="116">
        <f>SUM('Month (GWh)'!I142:I144)</f>
        <v>34382.21</v>
      </c>
      <c r="J52" s="117">
        <f>SUM('Month (GWh)'!J142:J144)</f>
        <v>49470.18</v>
      </c>
      <c r="K52" s="116">
        <f>SUM('Month (GWh)'!K142:K144)</f>
        <v>1460.83</v>
      </c>
      <c r="L52" s="116">
        <v>0</v>
      </c>
      <c r="M52" s="116">
        <f>SUM('Month (GWh)'!M142:M144)</f>
        <v>0</v>
      </c>
      <c r="N52" s="116">
        <f>SUM('Month (GWh)'!N142:N144)</f>
        <v>0</v>
      </c>
      <c r="O52" s="116">
        <v>0</v>
      </c>
      <c r="P52" s="116">
        <v>0</v>
      </c>
      <c r="Q52" s="116">
        <f>SUM('Month (GWh)'!O142:O144)</f>
        <v>0</v>
      </c>
      <c r="R52" s="116">
        <f>SUM('Month (GWh)'!R142:R144)</f>
        <v>890.34999999999991</v>
      </c>
      <c r="S52" s="116">
        <f>SUM('Month (GWh)'!S142:S144)</f>
        <v>0</v>
      </c>
      <c r="T52" s="116">
        <v>0</v>
      </c>
      <c r="U52" s="116">
        <f>SUM('Month (GWh)'!U142:U144)</f>
        <v>0</v>
      </c>
      <c r="V52" s="116">
        <f>SUM('Month (GWh)'!V142:V144)</f>
        <v>5710.71</v>
      </c>
      <c r="W52" s="116">
        <f>SUM('Month (GWh)'!W142:W144)</f>
        <v>6595.45</v>
      </c>
      <c r="X52" s="116">
        <f>SUM('Month (GWh)'!X142:X144)</f>
        <v>0</v>
      </c>
      <c r="Y52" s="116">
        <f>SUM('Month (GWh)'!Y142:Y144)</f>
        <v>0</v>
      </c>
      <c r="Z52" s="116">
        <f>SUM('Month (GWh)'!Z142:Z144)</f>
        <v>66029.37000000001</v>
      </c>
      <c r="AA52" s="116">
        <v>0</v>
      </c>
      <c r="AB52" s="116">
        <f>SUM('Month (GWh)'!AB142:AB144)</f>
        <v>0</v>
      </c>
      <c r="AC52" s="116">
        <f>SUM('Month (GWh)'!AC142:AC144)</f>
        <v>859.92</v>
      </c>
      <c r="AD52" s="116">
        <f>SUM('Month (GWh)'!AD142:AD144)</f>
        <v>0</v>
      </c>
      <c r="AE52" s="116">
        <f>SUM('Month (GWh)'!AE142:AE144)</f>
        <v>1189.81</v>
      </c>
      <c r="AF52" s="117">
        <f>SUM('Month (GWh)'!AF142:AF144)</f>
        <v>82736.41</v>
      </c>
      <c r="AG52" s="116">
        <f>SUM('Month (GWh)'!AG142:AG144)</f>
        <v>132206.6</v>
      </c>
    </row>
    <row r="53" spans="1:33" ht="20.25" customHeight="1" x14ac:dyDescent="0.35">
      <c r="A53" s="144" t="s">
        <v>492</v>
      </c>
      <c r="B53" s="125">
        <f>SUM('Month (GWh)'!B145:B147)</f>
        <v>0</v>
      </c>
      <c r="C53" s="125">
        <f>SUM('Month (GWh)'!C145:C147)</f>
        <v>13610.64</v>
      </c>
      <c r="D53" s="116">
        <f>SUM('Month (GWh)'!D145:D147)</f>
        <v>33659.78</v>
      </c>
      <c r="E53" s="116">
        <f>SUM('Month (GWh)'!E145:E147)</f>
        <v>10406.32</v>
      </c>
      <c r="F53" s="116">
        <f>SUM('Month (GWh)'!F145:F147)</f>
        <v>3705.82</v>
      </c>
      <c r="G53" s="116">
        <f>SUM('Month (GWh)'!G145:G147)</f>
        <v>2303.98</v>
      </c>
      <c r="H53" s="116">
        <f>SUM('Month (GWh)'!H145:H147)</f>
        <v>0</v>
      </c>
      <c r="I53" s="116">
        <f>SUM('Month (GWh)'!I145:I147)</f>
        <v>50075.91</v>
      </c>
      <c r="J53" s="117">
        <f>SUM('Month (GWh)'!J145:J147)</f>
        <v>63686.55</v>
      </c>
      <c r="K53" s="116">
        <f>SUM('Month (GWh)'!K145:K147)</f>
        <v>0</v>
      </c>
      <c r="L53" s="116">
        <v>0</v>
      </c>
      <c r="M53" s="116">
        <f>SUM('Month (GWh)'!M145:M147)</f>
        <v>0</v>
      </c>
      <c r="N53" s="116">
        <f>SUM('Month (GWh)'!N145:N147)</f>
        <v>0</v>
      </c>
      <c r="O53" s="116">
        <v>0</v>
      </c>
      <c r="P53" s="116">
        <v>0</v>
      </c>
      <c r="Q53" s="116">
        <f>SUM('Month (GWh)'!O145:O147)</f>
        <v>0</v>
      </c>
      <c r="R53" s="116">
        <f>SUM('Month (GWh)'!R145:R147)</f>
        <v>0</v>
      </c>
      <c r="S53" s="116">
        <f>SUM('Month (GWh)'!S145:S147)</f>
        <v>0</v>
      </c>
      <c r="T53" s="116">
        <v>0</v>
      </c>
      <c r="U53" s="116">
        <f>SUM('Month (GWh)'!U145:U147)</f>
        <v>0</v>
      </c>
      <c r="V53" s="116">
        <f>SUM('Month (GWh)'!V145:V147)</f>
        <v>0.44</v>
      </c>
      <c r="W53" s="116">
        <f>SUM('Month (GWh)'!W145:W147)</f>
        <v>0</v>
      </c>
      <c r="X53" s="116">
        <f>SUM('Month (GWh)'!X145:X147)</f>
        <v>0</v>
      </c>
      <c r="Y53" s="116">
        <f>SUM('Month (GWh)'!Y145:Y147)</f>
        <v>0</v>
      </c>
      <c r="Z53" s="116">
        <f>SUM('Month (GWh)'!Z145:Z147)</f>
        <v>59368.84</v>
      </c>
      <c r="AA53" s="116">
        <v>0</v>
      </c>
      <c r="AB53" s="116">
        <f>SUM('Month (GWh)'!AB145:AB147)</f>
        <v>0</v>
      </c>
      <c r="AC53" s="116">
        <f>SUM('Month (GWh)'!AC145:AC147)</f>
        <v>0</v>
      </c>
      <c r="AD53" s="116">
        <f>SUM('Month (GWh)'!AD145:AD147)</f>
        <v>0</v>
      </c>
      <c r="AE53" s="116">
        <f>SUM('Month (GWh)'!AE145:AE147)</f>
        <v>1444.47</v>
      </c>
      <c r="AF53" s="117">
        <f>SUM('Month (GWh)'!AF145:AF147)</f>
        <v>60813.75</v>
      </c>
      <c r="AG53" s="116">
        <f>SUM('Month (GWh)'!AG145:AG147)</f>
        <v>124500.29999999999</v>
      </c>
    </row>
    <row r="54" spans="1:33" ht="20.25" customHeight="1" x14ac:dyDescent="0.35">
      <c r="A54" s="144" t="s">
        <v>493</v>
      </c>
      <c r="B54" s="125">
        <f>SUM('Month (GWh)'!B148:B150)</f>
        <v>64.069999999999993</v>
      </c>
      <c r="C54" s="125">
        <f>SUM('Month (GWh)'!C148:C150)</f>
        <v>21923.8</v>
      </c>
      <c r="D54" s="116">
        <f>SUM('Month (GWh)'!D148:D150)</f>
        <v>54676.68</v>
      </c>
      <c r="E54" s="116">
        <f>SUM('Month (GWh)'!E148:E150)</f>
        <v>6784.51</v>
      </c>
      <c r="F54" s="116">
        <f>SUM('Month (GWh)'!F148:F150)</f>
        <v>17337.66</v>
      </c>
      <c r="G54" s="116">
        <f>SUM('Month (GWh)'!G148:G150)</f>
        <v>2780.54</v>
      </c>
      <c r="H54" s="116">
        <f>SUM('Month (GWh)'!H148:H150)</f>
        <v>1849.3200000000002</v>
      </c>
      <c r="I54" s="116">
        <f>SUM('Month (GWh)'!I148:I150)</f>
        <v>83428.7</v>
      </c>
      <c r="J54" s="117">
        <f>SUM('Month (GWh)'!J148:J150)</f>
        <v>105416.57</v>
      </c>
      <c r="K54" s="116">
        <f>SUM('Month (GWh)'!K148:K150)</f>
        <v>0</v>
      </c>
      <c r="L54" s="116">
        <v>0</v>
      </c>
      <c r="M54" s="116">
        <f>SUM('Month (GWh)'!M148:M150)</f>
        <v>0</v>
      </c>
      <c r="N54" s="116">
        <f>SUM('Month (GWh)'!N148:N150)</f>
        <v>0</v>
      </c>
      <c r="O54" s="116">
        <v>0</v>
      </c>
      <c r="P54" s="116">
        <v>0</v>
      </c>
      <c r="Q54" s="116">
        <f>SUM('Month (GWh)'!O148:O150)</f>
        <v>0</v>
      </c>
      <c r="R54" s="116">
        <f>SUM('Month (GWh)'!R148:R150)</f>
        <v>0</v>
      </c>
      <c r="S54" s="116">
        <f>SUM('Month (GWh)'!S148:S150)</f>
        <v>0</v>
      </c>
      <c r="T54" s="116">
        <v>0</v>
      </c>
      <c r="U54" s="116">
        <f>SUM('Month (GWh)'!U148:U150)</f>
        <v>0</v>
      </c>
      <c r="V54" s="116">
        <f>SUM('Month (GWh)'!V148:V150)</f>
        <v>0</v>
      </c>
      <c r="W54" s="116">
        <f>SUM('Month (GWh)'!W148:W150)</f>
        <v>2321.54</v>
      </c>
      <c r="X54" s="116">
        <f>SUM('Month (GWh)'!X148:X150)</f>
        <v>0</v>
      </c>
      <c r="Y54" s="116">
        <f>SUM('Month (GWh)'!Y148:Y150)</f>
        <v>0</v>
      </c>
      <c r="Z54" s="116">
        <f>SUM('Month (GWh)'!Z148:Z150)</f>
        <v>49377.39</v>
      </c>
      <c r="AA54" s="116">
        <v>0</v>
      </c>
      <c r="AB54" s="116">
        <f>SUM('Month (GWh)'!AB148:AB150)</f>
        <v>0</v>
      </c>
      <c r="AC54" s="116">
        <f>SUM('Month (GWh)'!AC148:AC150)</f>
        <v>0</v>
      </c>
      <c r="AD54" s="116">
        <f>SUM('Month (GWh)'!AD148:AD150)</f>
        <v>0</v>
      </c>
      <c r="AE54" s="116">
        <f>SUM('Month (GWh)'!AE148:AE150)</f>
        <v>0</v>
      </c>
      <c r="AF54" s="117">
        <f>SUM('Month (GWh)'!AF148:AF150)</f>
        <v>51698.93</v>
      </c>
      <c r="AG54" s="116">
        <f>SUM('Month (GWh)'!AG148:AG150)</f>
        <v>157115.5</v>
      </c>
    </row>
    <row r="55" spans="1:33" ht="20.25" customHeight="1" x14ac:dyDescent="0.35">
      <c r="A55" s="144" t="s">
        <v>494</v>
      </c>
      <c r="B55" s="125">
        <f>SUM('Month (GWh)'!B151:B153)</f>
        <v>340.9</v>
      </c>
      <c r="C55" s="125">
        <f>SUM('Month (GWh)'!C151:C153)</f>
        <v>26970.12</v>
      </c>
      <c r="D55" s="116">
        <f>SUM('Month (GWh)'!D151:D153)</f>
        <v>64932.130000000005</v>
      </c>
      <c r="E55" s="116">
        <f>SUM('Month (GWh)'!E151:E153)</f>
        <v>14807.98</v>
      </c>
      <c r="F55" s="116">
        <f>SUM('Month (GWh)'!F151:F153)</f>
        <v>17009.36</v>
      </c>
      <c r="G55" s="116">
        <f>SUM('Month (GWh)'!G151:G153)</f>
        <v>2817.1</v>
      </c>
      <c r="H55" s="116">
        <f>SUM('Month (GWh)'!H151:H153)</f>
        <v>1315.15</v>
      </c>
      <c r="I55" s="116">
        <f>SUM('Month (GWh)'!I151:I153)</f>
        <v>100881.70999999999</v>
      </c>
      <c r="J55" s="117">
        <f>SUM('Month (GWh)'!J151:J153)</f>
        <v>128192.72999999998</v>
      </c>
      <c r="K55" s="116">
        <f>SUM('Month (GWh)'!K151:K153)</f>
        <v>0</v>
      </c>
      <c r="L55" s="116">
        <v>0</v>
      </c>
      <c r="M55" s="116">
        <f>SUM('Month (GWh)'!M151:M153)</f>
        <v>0</v>
      </c>
      <c r="N55" s="116">
        <f>SUM('Month (GWh)'!N151:N153)</f>
        <v>0</v>
      </c>
      <c r="O55" s="116">
        <v>0</v>
      </c>
      <c r="P55" s="116">
        <v>0</v>
      </c>
      <c r="Q55" s="116">
        <f>SUM('Month (GWh)'!O151:O153)</f>
        <v>0</v>
      </c>
      <c r="R55" s="116">
        <f>SUM('Month (GWh)'!R151:R153)</f>
        <v>0</v>
      </c>
      <c r="S55" s="116">
        <f>SUM('Month (GWh)'!S151:S153)</f>
        <v>0</v>
      </c>
      <c r="T55" s="116">
        <v>0</v>
      </c>
      <c r="U55" s="116">
        <f>SUM('Month (GWh)'!U151:U153)</f>
        <v>0</v>
      </c>
      <c r="V55" s="116">
        <f>SUM('Month (GWh)'!V151:V153)</f>
        <v>0</v>
      </c>
      <c r="W55" s="116">
        <f>SUM('Month (GWh)'!W151:W153)</f>
        <v>1734.64</v>
      </c>
      <c r="X55" s="116">
        <f>SUM('Month (GWh)'!X151:X153)</f>
        <v>0</v>
      </c>
      <c r="Y55" s="116">
        <f>SUM('Month (GWh)'!Y151:Y153)</f>
        <v>0</v>
      </c>
      <c r="Z55" s="116">
        <f>SUM('Month (GWh)'!Z151:Z153)</f>
        <v>37489.81</v>
      </c>
      <c r="AA55" s="116">
        <v>0</v>
      </c>
      <c r="AB55" s="116">
        <f>SUM('Month (GWh)'!AB151:AB153)</f>
        <v>0</v>
      </c>
      <c r="AC55" s="116">
        <f>SUM('Month (GWh)'!AC151:AC153)</f>
        <v>0</v>
      </c>
      <c r="AD55" s="116">
        <f>SUM('Month (GWh)'!AD151:AD153)</f>
        <v>0</v>
      </c>
      <c r="AE55" s="116">
        <f>SUM('Month (GWh)'!AE151:AE153)</f>
        <v>0</v>
      </c>
      <c r="AF55" s="117">
        <f>SUM('Month (GWh)'!AF151:AF153)</f>
        <v>39224.449999999997</v>
      </c>
      <c r="AG55" s="116">
        <f>SUM('Month (GWh)'!AG151:AG153)</f>
        <v>167417.18</v>
      </c>
    </row>
    <row r="56" spans="1:33" ht="20.25" customHeight="1" x14ac:dyDescent="0.35">
      <c r="A56" s="144" t="s">
        <v>495</v>
      </c>
      <c r="B56" s="125">
        <f>SUM('Month (GWh)'!B154:B156)</f>
        <v>121.53</v>
      </c>
      <c r="C56" s="125">
        <f>SUM('Month (GWh)'!C154:C156)</f>
        <v>17604.46</v>
      </c>
      <c r="D56" s="116">
        <f>SUM('Month (GWh)'!D154:D156)</f>
        <v>34470.33</v>
      </c>
      <c r="E56" s="116">
        <f>SUM('Month (GWh)'!E154:E156)</f>
        <v>14059.489999999998</v>
      </c>
      <c r="F56" s="116">
        <f>SUM('Month (GWh)'!F154:F156)</f>
        <v>5217.13</v>
      </c>
      <c r="G56" s="116">
        <f>SUM('Month (GWh)'!G154:G156)</f>
        <v>2850.3199999999997</v>
      </c>
      <c r="H56" s="116">
        <f>SUM('Month (GWh)'!H154:H156)</f>
        <v>1511.62</v>
      </c>
      <c r="I56" s="116">
        <f>SUM('Month (GWh)'!I154:I156)</f>
        <v>58108.89</v>
      </c>
      <c r="J56" s="117">
        <f>SUM('Month (GWh)'!J154:J156)</f>
        <v>75834.880000000005</v>
      </c>
      <c r="K56" s="116">
        <f>SUM('Month (GWh)'!K154:K156)</f>
        <v>788.52</v>
      </c>
      <c r="L56" s="116">
        <v>0</v>
      </c>
      <c r="M56" s="116">
        <f>SUM('Month (GWh)'!M154:M156)</f>
        <v>0</v>
      </c>
      <c r="N56" s="116">
        <f>SUM('Month (GWh)'!N154:N156)</f>
        <v>0</v>
      </c>
      <c r="O56" s="116">
        <v>0</v>
      </c>
      <c r="P56" s="116">
        <v>0</v>
      </c>
      <c r="Q56" s="116">
        <f>SUM('Month (GWh)'!O154:O156)</f>
        <v>0</v>
      </c>
      <c r="R56" s="116">
        <f>SUM('Month (GWh)'!R154:R156)</f>
        <v>0</v>
      </c>
      <c r="S56" s="116">
        <f>SUM('Month (GWh)'!S154:S156)</f>
        <v>0</v>
      </c>
      <c r="T56" s="116">
        <v>0</v>
      </c>
      <c r="U56" s="116">
        <f>SUM('Month (GWh)'!U154:U156)</f>
        <v>0</v>
      </c>
      <c r="V56" s="116">
        <f>SUM('Month (GWh)'!V154:V156)</f>
        <v>130.03</v>
      </c>
      <c r="W56" s="116">
        <f>SUM('Month (GWh)'!W154:W156)</f>
        <v>0</v>
      </c>
      <c r="X56" s="116">
        <f>SUM('Month (GWh)'!X154:X156)</f>
        <v>0</v>
      </c>
      <c r="Y56" s="116">
        <f>SUM('Month (GWh)'!Y154:Y156)</f>
        <v>0</v>
      </c>
      <c r="Z56" s="116">
        <f>SUM('Month (GWh)'!Z154:Z156)</f>
        <v>47157.760000000002</v>
      </c>
      <c r="AA56" s="116">
        <v>0</v>
      </c>
      <c r="AB56" s="116">
        <f>SUM('Month (GWh)'!AB154:AB156)</f>
        <v>0</v>
      </c>
      <c r="AC56" s="116">
        <f>SUM('Month (GWh)'!AC154:AC156)</f>
        <v>0</v>
      </c>
      <c r="AD56" s="116">
        <f>SUM('Month (GWh)'!AD154:AD156)</f>
        <v>0</v>
      </c>
      <c r="AE56" s="116">
        <f>SUM('Month (GWh)'!AE154:AE156)</f>
        <v>0</v>
      </c>
      <c r="AF56" s="117">
        <f>SUM('Month (GWh)'!AF154:AF156)</f>
        <v>48076.31</v>
      </c>
      <c r="AG56" s="116">
        <f>SUM('Month (GWh)'!AG154:AG156)</f>
        <v>123911.19</v>
      </c>
    </row>
    <row r="57" spans="1:33" ht="20.25" customHeight="1" x14ac:dyDescent="0.35">
      <c r="A57" s="144" t="s">
        <v>496</v>
      </c>
      <c r="B57" s="125">
        <f>SUM('Month (GWh)'!B157:B159)</f>
        <v>66</v>
      </c>
      <c r="C57" s="125">
        <f>SUM('Month (GWh)'!C157:C159)</f>
        <v>10317.39</v>
      </c>
      <c r="D57" s="116">
        <f>SUM('Month (GWh)'!D157:D159)</f>
        <v>33621.03</v>
      </c>
      <c r="E57" s="116">
        <f>SUM('Month (GWh)'!E157:E159)</f>
        <v>11284.119999999999</v>
      </c>
      <c r="F57" s="116">
        <f>SUM('Month (GWh)'!F157:F159)</f>
        <v>2420.8200000000002</v>
      </c>
      <c r="G57" s="116">
        <f>SUM('Month (GWh)'!G157:G159)</f>
        <v>2962.52</v>
      </c>
      <c r="H57" s="116">
        <f>SUM('Month (GWh)'!H157:H159)</f>
        <v>1408.3</v>
      </c>
      <c r="I57" s="116">
        <f>SUM('Month (GWh)'!I157:I159)</f>
        <v>51696.77</v>
      </c>
      <c r="J57" s="117">
        <f>SUM('Month (GWh)'!J157:J159)</f>
        <v>62080.160000000003</v>
      </c>
      <c r="K57" s="116">
        <f>SUM('Month (GWh)'!K157:K159)</f>
        <v>523.20000000000005</v>
      </c>
      <c r="L57" s="116">
        <v>0</v>
      </c>
      <c r="M57" s="116">
        <f>SUM('Month (GWh)'!M157:M159)</f>
        <v>0</v>
      </c>
      <c r="N57" s="116">
        <f>SUM('Month (GWh)'!N157:N159)</f>
        <v>0</v>
      </c>
      <c r="O57" s="116">
        <v>0</v>
      </c>
      <c r="P57" s="116">
        <v>0</v>
      </c>
      <c r="Q57" s="116">
        <f>SUM('Month (GWh)'!O157:O159)</f>
        <v>0</v>
      </c>
      <c r="R57" s="116">
        <f>SUM('Month (GWh)'!R157:R159)</f>
        <v>144.72</v>
      </c>
      <c r="S57" s="116">
        <f>SUM('Month (GWh)'!S157:S159)</f>
        <v>0</v>
      </c>
      <c r="T57" s="116">
        <v>0</v>
      </c>
      <c r="U57" s="116">
        <f>SUM('Month (GWh)'!U157:U159)</f>
        <v>0</v>
      </c>
      <c r="V57" s="116">
        <f>SUM('Month (GWh)'!V157:V159)</f>
        <v>345.07000000000005</v>
      </c>
      <c r="W57" s="116">
        <f>SUM('Month (GWh)'!W157:W159)</f>
        <v>0</v>
      </c>
      <c r="X57" s="116">
        <f>SUM('Month (GWh)'!X157:X159)</f>
        <v>0</v>
      </c>
      <c r="Y57" s="116">
        <f>SUM('Month (GWh)'!Y157:Y159)</f>
        <v>0</v>
      </c>
      <c r="Z57" s="116">
        <f>SUM('Month (GWh)'!Z157:Z159)</f>
        <v>34210.42</v>
      </c>
      <c r="AA57" s="116">
        <v>0</v>
      </c>
      <c r="AB57" s="116">
        <f>SUM('Month (GWh)'!AB157:AB159)</f>
        <v>0</v>
      </c>
      <c r="AC57" s="116">
        <f>SUM('Month (GWh)'!AC157:AC159)</f>
        <v>0</v>
      </c>
      <c r="AD57" s="116">
        <f>SUM('Month (GWh)'!AD157:AD159)</f>
        <v>0</v>
      </c>
      <c r="AE57" s="116">
        <f>SUM('Month (GWh)'!AE157:AE159)</f>
        <v>0</v>
      </c>
      <c r="AF57" s="117">
        <f>SUM('Month (GWh)'!AF157:AF159)</f>
        <v>35223.42</v>
      </c>
      <c r="AG57" s="116">
        <f>SUM('Month (GWh)'!AG157:AG159)</f>
        <v>97303.579999999987</v>
      </c>
    </row>
    <row r="58" spans="1:33" ht="20.25" customHeight="1" x14ac:dyDescent="0.35">
      <c r="A58" s="144" t="s">
        <v>497</v>
      </c>
      <c r="B58" s="125">
        <f>SUM('Month (GWh)'!B160:B162)</f>
        <v>13735.19</v>
      </c>
      <c r="C58" s="125">
        <f>SUM('Month (GWh)'!C160:C162)</f>
        <v>23366.5</v>
      </c>
      <c r="D58" s="116">
        <f>SUM('Month (GWh)'!D160:D162)</f>
        <v>64960.009999999995</v>
      </c>
      <c r="E58" s="116">
        <f>SUM('Month (GWh)'!E160:E162)</f>
        <v>13347.73</v>
      </c>
      <c r="F58" s="116">
        <f>SUM('Month (GWh)'!F160:F162)</f>
        <v>18455.68</v>
      </c>
      <c r="G58" s="116">
        <f>SUM('Month (GWh)'!G160:G162)</f>
        <v>2850.13</v>
      </c>
      <c r="H58" s="116">
        <f>SUM('Month (GWh)'!H160:H162)</f>
        <v>1435.29</v>
      </c>
      <c r="I58" s="116">
        <f>SUM('Month (GWh)'!I160:I162)</f>
        <v>101048.85</v>
      </c>
      <c r="J58" s="117">
        <f>SUM('Month (GWh)'!J160:J162)</f>
        <v>138150.53999999998</v>
      </c>
      <c r="K58" s="116">
        <f>SUM('Month (GWh)'!K160:K162)</f>
        <v>0</v>
      </c>
      <c r="L58" s="116">
        <v>0</v>
      </c>
      <c r="M58" s="116">
        <f>SUM('Month (GWh)'!M160:M162)</f>
        <v>0</v>
      </c>
      <c r="N58" s="116">
        <f>SUM('Month (GWh)'!N160:N162)</f>
        <v>0</v>
      </c>
      <c r="O58" s="116">
        <v>0</v>
      </c>
      <c r="P58" s="116">
        <v>0</v>
      </c>
      <c r="Q58" s="116">
        <f>SUM('Month (GWh)'!O160:O162)</f>
        <v>0</v>
      </c>
      <c r="R58" s="116">
        <f>SUM('Month (GWh)'!R160:R162)</f>
        <v>0</v>
      </c>
      <c r="S58" s="116">
        <f>SUM('Month (GWh)'!S160:S162)</f>
        <v>0</v>
      </c>
      <c r="T58" s="116">
        <v>0</v>
      </c>
      <c r="U58" s="116">
        <f>SUM('Month (GWh)'!U160:U162)</f>
        <v>0</v>
      </c>
      <c r="V58" s="116">
        <f>SUM('Month (GWh)'!V160:V162)</f>
        <v>0</v>
      </c>
      <c r="W58" s="116">
        <f>SUM('Month (GWh)'!W160:W162)</f>
        <v>0</v>
      </c>
      <c r="X58" s="116">
        <f>SUM('Month (GWh)'!X160:X162)</f>
        <v>0</v>
      </c>
      <c r="Y58" s="116">
        <f>SUM('Month (GWh)'!Y160:Y162)</f>
        <v>0</v>
      </c>
      <c r="Z58" s="116">
        <f>SUM('Month (GWh)'!Z160:Z162)</f>
        <v>27573.5</v>
      </c>
      <c r="AA58" s="116">
        <v>0</v>
      </c>
      <c r="AB58" s="116">
        <f>SUM('Month (GWh)'!AB160:AB162)</f>
        <v>0</v>
      </c>
      <c r="AC58" s="116">
        <f>SUM('Month (GWh)'!AC160:AC162)</f>
        <v>0</v>
      </c>
      <c r="AD58" s="116">
        <f>SUM('Month (GWh)'!AD160:AD162)</f>
        <v>0</v>
      </c>
      <c r="AE58" s="116">
        <f>SUM('Month (GWh)'!AE160:AE162)</f>
        <v>0</v>
      </c>
      <c r="AF58" s="117">
        <f>SUM('Month (GWh)'!AF160:AF162)</f>
        <v>27573.5</v>
      </c>
      <c r="AG58" s="116">
        <f>SUM('Month (GWh)'!AG160:AG162)</f>
        <v>165724.04999999999</v>
      </c>
    </row>
    <row r="59" spans="1:33" ht="20.25" customHeight="1" x14ac:dyDescent="0.35">
      <c r="A59" s="144" t="s">
        <v>498</v>
      </c>
      <c r="B59" s="125">
        <f>SUM('Month (GWh)'!B163:B165)</f>
        <v>27914.940000000002</v>
      </c>
      <c r="C59" s="125">
        <f>SUM('Month (GWh)'!C163:C165)</f>
        <v>30713.39</v>
      </c>
      <c r="D59" s="116">
        <f>SUM('Month (GWh)'!D163:D165)</f>
        <v>65456.07</v>
      </c>
      <c r="E59" s="116">
        <f>SUM('Month (GWh)'!E163:E165)</f>
        <v>16264.560000000001</v>
      </c>
      <c r="F59" s="116">
        <f>SUM('Month (GWh)'!F163:F165)</f>
        <v>23103.599999999999</v>
      </c>
      <c r="G59" s="116">
        <f>SUM('Month (GWh)'!G163:G165)</f>
        <v>2802.85</v>
      </c>
      <c r="H59" s="116">
        <f>SUM('Month (GWh)'!H163:H165)</f>
        <v>931.96</v>
      </c>
      <c r="I59" s="116">
        <f>SUM('Month (GWh)'!I163:I165)</f>
        <v>108559.04999999999</v>
      </c>
      <c r="J59" s="117">
        <f>SUM('Month (GWh)'!J163:J165)</f>
        <v>167187.38</v>
      </c>
      <c r="K59" s="116">
        <f>SUM('Month (GWh)'!K163:K165)</f>
        <v>1818.36</v>
      </c>
      <c r="L59" s="116">
        <v>0</v>
      </c>
      <c r="M59" s="116">
        <f>SUM('Month (GWh)'!M163:M165)</f>
        <v>0</v>
      </c>
      <c r="N59" s="116">
        <f>SUM('Month (GWh)'!N163:N165)</f>
        <v>0</v>
      </c>
      <c r="O59" s="116">
        <v>0</v>
      </c>
      <c r="P59" s="116">
        <v>0</v>
      </c>
      <c r="Q59" s="116">
        <f>SUM('Month (GWh)'!O163:O165)</f>
        <v>0</v>
      </c>
      <c r="R59" s="116">
        <f>SUM('Month (GWh)'!R163:R165)</f>
        <v>754.9</v>
      </c>
      <c r="S59" s="116">
        <f>SUM('Month (GWh)'!S163:S165)</f>
        <v>0</v>
      </c>
      <c r="T59" s="116">
        <v>0</v>
      </c>
      <c r="U59" s="116">
        <f>SUM('Month (GWh)'!U163:U165)</f>
        <v>0</v>
      </c>
      <c r="V59" s="116">
        <f>SUM('Month (GWh)'!V163:V165)</f>
        <v>0</v>
      </c>
      <c r="W59" s="116">
        <f>SUM('Month (GWh)'!W163:W165)</f>
        <v>0</v>
      </c>
      <c r="X59" s="116">
        <f>SUM('Month (GWh)'!X163:X165)</f>
        <v>0</v>
      </c>
      <c r="Y59" s="116">
        <f>SUM('Month (GWh)'!Y163:Y165)</f>
        <v>0</v>
      </c>
      <c r="Z59" s="116">
        <f>SUM('Month (GWh)'!Z163:Z165)</f>
        <v>13652.890000000001</v>
      </c>
      <c r="AA59" s="116">
        <v>0</v>
      </c>
      <c r="AB59" s="116">
        <f>SUM('Month (GWh)'!AB163:AB165)</f>
        <v>0</v>
      </c>
      <c r="AC59" s="116">
        <f>SUM('Month (GWh)'!AC163:AC165)</f>
        <v>0</v>
      </c>
      <c r="AD59" s="116">
        <f>SUM('Month (GWh)'!AD163:AD165)</f>
        <v>0</v>
      </c>
      <c r="AE59" s="116">
        <f>SUM('Month (GWh)'!AE163:AE165)</f>
        <v>0</v>
      </c>
      <c r="AF59" s="117">
        <f>SUM('Month (GWh)'!AF163:AF165)</f>
        <v>16226.15</v>
      </c>
      <c r="AG59" s="116">
        <f>SUM('Month (GWh)'!AG163:AG165)</f>
        <v>183413.54</v>
      </c>
    </row>
    <row r="60" spans="1:33" ht="20.25" customHeight="1" x14ac:dyDescent="0.35">
      <c r="A60" s="144" t="s">
        <v>499</v>
      </c>
      <c r="B60" s="125">
        <f>SUM('Month (GWh)'!B166:B168)</f>
        <v>1578.6100000000001</v>
      </c>
      <c r="C60" s="125">
        <f>SUM('Month (GWh)'!C166:C168)</f>
        <v>15902.130000000001</v>
      </c>
      <c r="D60" s="116">
        <f>SUM('Month (GWh)'!D166:D168)</f>
        <v>38581.9</v>
      </c>
      <c r="E60" s="116">
        <f>SUM('Month (GWh)'!E166:E168)</f>
        <v>17845.97</v>
      </c>
      <c r="F60" s="116">
        <f>SUM('Month (GWh)'!F166:F168)</f>
        <v>9541.82</v>
      </c>
      <c r="G60" s="116">
        <f>SUM('Month (GWh)'!G166:G168)</f>
        <v>2776.94</v>
      </c>
      <c r="H60" s="116">
        <f>SUM('Month (GWh)'!H166:H168)</f>
        <v>652.54</v>
      </c>
      <c r="I60" s="116">
        <f>SUM('Month (GWh)'!I166:I168)</f>
        <v>69399.17</v>
      </c>
      <c r="J60" s="117">
        <f>SUM('Month (GWh)'!J166:J168)</f>
        <v>86879.91</v>
      </c>
      <c r="K60" s="116">
        <f>SUM('Month (GWh)'!K166:K168)</f>
        <v>1204.6599999999999</v>
      </c>
      <c r="L60" s="116">
        <v>0</v>
      </c>
      <c r="M60" s="116">
        <f>SUM('Month (GWh)'!M166:M168)</f>
        <v>0</v>
      </c>
      <c r="N60" s="116">
        <f>SUM('Month (GWh)'!N166:N168)</f>
        <v>0</v>
      </c>
      <c r="O60" s="116">
        <v>0</v>
      </c>
      <c r="P60" s="116">
        <v>0</v>
      </c>
      <c r="Q60" s="116">
        <f>SUM('Month (GWh)'!O166:O168)</f>
        <v>0</v>
      </c>
      <c r="R60" s="116">
        <f>SUM('Month (GWh)'!R166:R168)</f>
        <v>0</v>
      </c>
      <c r="S60" s="116">
        <f>SUM('Month (GWh)'!S166:S168)</f>
        <v>0</v>
      </c>
      <c r="T60" s="116">
        <v>0</v>
      </c>
      <c r="U60" s="116">
        <f>SUM('Month (GWh)'!U166:U168)</f>
        <v>0</v>
      </c>
      <c r="V60" s="116">
        <f>SUM('Month (GWh)'!V166:V168)</f>
        <v>0</v>
      </c>
      <c r="W60" s="116">
        <f>SUM('Month (GWh)'!W166:W168)</f>
        <v>0</v>
      </c>
      <c r="X60" s="116">
        <f>SUM('Month (GWh)'!X166:X168)</f>
        <v>0</v>
      </c>
      <c r="Y60" s="116">
        <f>SUM('Month (GWh)'!Y166:Y168)</f>
        <v>0</v>
      </c>
      <c r="Z60" s="116">
        <f>SUM('Month (GWh)'!Z166:Z168)</f>
        <v>42821.57</v>
      </c>
      <c r="AA60" s="116">
        <v>0</v>
      </c>
      <c r="AB60" s="116">
        <f>SUM('Month (GWh)'!AB166:AB168)</f>
        <v>0</v>
      </c>
      <c r="AC60" s="116">
        <f>SUM('Month (GWh)'!AC166:AC168)</f>
        <v>169.51</v>
      </c>
      <c r="AD60" s="116">
        <f>SUM('Month (GWh)'!AD166:AD168)</f>
        <v>0</v>
      </c>
      <c r="AE60" s="116">
        <f>SUM('Month (GWh)'!AE166:AE168)</f>
        <v>0</v>
      </c>
      <c r="AF60" s="117">
        <f>SUM('Month (GWh)'!AF166:AF168)</f>
        <v>44195.74</v>
      </c>
      <c r="AG60" s="116">
        <f>SUM('Month (GWh)'!AG166:AG168)</f>
        <v>131075.65</v>
      </c>
    </row>
    <row r="61" spans="1:33" ht="20.25" customHeight="1" x14ac:dyDescent="0.35">
      <c r="A61" s="144" t="s">
        <v>500</v>
      </c>
      <c r="B61" s="125">
        <f>SUM('Month (GWh)'!B169:B171)</f>
        <v>275.39999999999998</v>
      </c>
      <c r="C61" s="125">
        <f>SUM('Month (GWh)'!C169:C171)</f>
        <v>10513.36</v>
      </c>
      <c r="D61" s="116">
        <f>SUM('Month (GWh)'!D169:D171)</f>
        <v>23306.75</v>
      </c>
      <c r="E61" s="116">
        <f>SUM('Month (GWh)'!E169:E171)</f>
        <v>18093.400000000001</v>
      </c>
      <c r="F61" s="116">
        <f>SUM('Month (GWh)'!F169:F171)</f>
        <v>4443.4799999999996</v>
      </c>
      <c r="G61" s="116">
        <f>SUM('Month (GWh)'!G169:G171)</f>
        <v>2259.0700000000002</v>
      </c>
      <c r="H61" s="116">
        <f>SUM('Month (GWh)'!H169:H171)</f>
        <v>299.51</v>
      </c>
      <c r="I61" s="116">
        <f>SUM('Month (GWh)'!I169:I171)</f>
        <v>48402.22</v>
      </c>
      <c r="J61" s="117">
        <f>SUM('Month (GWh)'!J169:J171)</f>
        <v>59190.979999999996</v>
      </c>
      <c r="K61" s="116">
        <f>SUM('Month (GWh)'!K169:K171)</f>
        <v>1468.6799999999998</v>
      </c>
      <c r="L61" s="116">
        <v>0</v>
      </c>
      <c r="M61" s="116">
        <f>SUM('Month (GWh)'!M169:M171)</f>
        <v>0</v>
      </c>
      <c r="N61" s="116">
        <f>SUM('Month (GWh)'!N169:N171)</f>
        <v>0</v>
      </c>
      <c r="O61" s="116">
        <v>0</v>
      </c>
      <c r="P61" s="116">
        <v>0</v>
      </c>
      <c r="Q61" s="116">
        <f>SUM('Month (GWh)'!O169:O171)</f>
        <v>0</v>
      </c>
      <c r="R61" s="116">
        <f>SUM('Month (GWh)'!R169:R171)</f>
        <v>0</v>
      </c>
      <c r="S61" s="116">
        <f>SUM('Month (GWh)'!S169:S171)</f>
        <v>0</v>
      </c>
      <c r="T61" s="116">
        <v>0</v>
      </c>
      <c r="U61" s="116">
        <f>SUM('Month (GWh)'!U169:U171)</f>
        <v>0</v>
      </c>
      <c r="V61" s="116">
        <f>SUM('Month (GWh)'!V169:V171)</f>
        <v>0</v>
      </c>
      <c r="W61" s="116">
        <f>SUM('Month (GWh)'!W169:W171)</f>
        <v>875.46</v>
      </c>
      <c r="X61" s="116">
        <f>SUM('Month (GWh)'!X169:X171)</f>
        <v>0</v>
      </c>
      <c r="Y61" s="116">
        <f>SUM('Month (GWh)'!Y169:Y171)</f>
        <v>0</v>
      </c>
      <c r="Z61" s="116">
        <f>SUM('Month (GWh)'!Z169:Z171)</f>
        <v>17039.829999999998</v>
      </c>
      <c r="AA61" s="116">
        <v>0</v>
      </c>
      <c r="AB61" s="116">
        <f>SUM('Month (GWh)'!AB169:AB171)</f>
        <v>0</v>
      </c>
      <c r="AC61" s="116">
        <f>SUM('Month (GWh)'!AC169:AC171)</f>
        <v>43.65</v>
      </c>
      <c r="AD61" s="116">
        <f>SUM('Month (GWh)'!AD169:AD171)</f>
        <v>0</v>
      </c>
      <c r="AE61" s="116">
        <f>SUM('Month (GWh)'!AE169:AE171)</f>
        <v>0</v>
      </c>
      <c r="AF61" s="117">
        <f>SUM('Month (GWh)'!AF169:AF171)</f>
        <v>19427.599999999999</v>
      </c>
      <c r="AG61" s="116">
        <f>SUM('Month (GWh)'!AG169:AG171)</f>
        <v>78618.559999999998</v>
      </c>
    </row>
    <row r="62" spans="1:33" ht="20.25" customHeight="1" x14ac:dyDescent="0.35">
      <c r="A62" s="144" t="s">
        <v>501</v>
      </c>
      <c r="B62" s="125">
        <f>SUM('Month (GWh)'!B172:B174)</f>
        <v>5597.9</v>
      </c>
      <c r="C62" s="125">
        <f>SUM('Month (GWh)'!C172:C174)</f>
        <v>24390.53</v>
      </c>
      <c r="D62" s="116">
        <f>SUM('Month (GWh)'!D172:D174)</f>
        <v>57949.53</v>
      </c>
      <c r="E62" s="116">
        <f>SUM('Month (GWh)'!E172:E174)</f>
        <v>18552.27</v>
      </c>
      <c r="F62" s="116">
        <f>SUM('Month (GWh)'!F172:F174)</f>
        <v>12376.42</v>
      </c>
      <c r="G62" s="116">
        <f>SUM('Month (GWh)'!G172:G174)</f>
        <v>2790.39</v>
      </c>
      <c r="H62" s="116">
        <f>SUM('Month (GWh)'!H172:H174)</f>
        <v>604.51</v>
      </c>
      <c r="I62" s="116">
        <f>SUM('Month (GWh)'!I172:I174)</f>
        <v>92273.13</v>
      </c>
      <c r="J62" s="117">
        <f>SUM('Month (GWh)'!J172:J174)</f>
        <v>122261.56</v>
      </c>
      <c r="K62" s="116">
        <f>SUM('Month (GWh)'!K172:K174)</f>
        <v>0</v>
      </c>
      <c r="L62" s="116">
        <v>0</v>
      </c>
      <c r="M62" s="116">
        <f>SUM('Month (GWh)'!M172:M174)</f>
        <v>0</v>
      </c>
      <c r="N62" s="116">
        <f>SUM('Month (GWh)'!N172:N174)</f>
        <v>0</v>
      </c>
      <c r="O62" s="116">
        <v>0</v>
      </c>
      <c r="P62" s="116">
        <v>0</v>
      </c>
      <c r="Q62" s="116">
        <f>SUM('Month (GWh)'!O172:O174)</f>
        <v>0</v>
      </c>
      <c r="R62" s="116">
        <f>SUM('Month (GWh)'!R172:R174)</f>
        <v>0</v>
      </c>
      <c r="S62" s="116">
        <f>SUM('Month (GWh)'!S172:S174)</f>
        <v>0</v>
      </c>
      <c r="T62" s="116">
        <v>0</v>
      </c>
      <c r="U62" s="116">
        <f>SUM('Month (GWh)'!U172:U174)</f>
        <v>0</v>
      </c>
      <c r="V62" s="116">
        <f>SUM('Month (GWh)'!V172:V174)</f>
        <v>0</v>
      </c>
      <c r="W62" s="116">
        <f>SUM('Month (GWh)'!W172:W174)</f>
        <v>192.7</v>
      </c>
      <c r="X62" s="116">
        <f>SUM('Month (GWh)'!X172:X174)</f>
        <v>0</v>
      </c>
      <c r="Y62" s="116">
        <f>SUM('Month (GWh)'!Y172:Y174)</f>
        <v>0</v>
      </c>
      <c r="Z62" s="116">
        <f>SUM('Month (GWh)'!Z172:Z174)</f>
        <v>21689.81</v>
      </c>
      <c r="AA62" s="116">
        <v>0</v>
      </c>
      <c r="AB62" s="116">
        <f>SUM('Month (GWh)'!AB172:AB174)</f>
        <v>0</v>
      </c>
      <c r="AC62" s="116">
        <f>SUM('Month (GWh)'!AC172:AC174)</f>
        <v>888.34</v>
      </c>
      <c r="AD62" s="116">
        <f>SUM('Month (GWh)'!AD172:AD174)</f>
        <v>0</v>
      </c>
      <c r="AE62" s="116">
        <f>SUM('Month (GWh)'!AE172:AE174)</f>
        <v>0</v>
      </c>
      <c r="AF62" s="117">
        <f>SUM('Month (GWh)'!AF172:AF174)</f>
        <v>22770.84</v>
      </c>
      <c r="AG62" s="116">
        <f>SUM('Month (GWh)'!AG172:AG174)</f>
        <v>145032.41</v>
      </c>
    </row>
    <row r="63" spans="1:33" ht="20.25" customHeight="1" x14ac:dyDescent="0.35">
      <c r="A63" s="144" t="s">
        <v>502</v>
      </c>
      <c r="B63" s="125">
        <f>SUM('Month (GWh)'!B175:B177)</f>
        <v>3218.4599999999996</v>
      </c>
      <c r="C63" s="125">
        <f>SUM('Month (GWh)'!C175:C177)</f>
        <v>29789.780000000002</v>
      </c>
      <c r="D63" s="116">
        <f>SUM('Month (GWh)'!D175:D177)</f>
        <v>64623.28</v>
      </c>
      <c r="E63" s="116">
        <f>SUM('Month (GWh)'!E175:E177)</f>
        <v>18275.52</v>
      </c>
      <c r="F63" s="116">
        <f>SUM('Month (GWh)'!F175:F177)</f>
        <v>10781.019999999999</v>
      </c>
      <c r="G63" s="116">
        <f>SUM('Month (GWh)'!G175:G177)</f>
        <v>2481.87</v>
      </c>
      <c r="H63" s="116">
        <f>SUM('Month (GWh)'!H175:H177)</f>
        <v>903.75</v>
      </c>
      <c r="I63" s="116">
        <f>SUM('Month (GWh)'!I175:I177)</f>
        <v>97065.43</v>
      </c>
      <c r="J63" s="117">
        <f>SUM('Month (GWh)'!J175:J177)</f>
        <v>130073.66999999998</v>
      </c>
      <c r="K63" s="116">
        <f>SUM('Month (GWh)'!K175:K177)</f>
        <v>2254.6499999999996</v>
      </c>
      <c r="L63" s="116">
        <v>0</v>
      </c>
      <c r="M63" s="116">
        <f>SUM('Month (GWh)'!M175:M177)</f>
        <v>0</v>
      </c>
      <c r="N63" s="116">
        <f>SUM('Month (GWh)'!N175:N177)</f>
        <v>0</v>
      </c>
      <c r="O63" s="116">
        <v>0</v>
      </c>
      <c r="P63" s="116">
        <v>0</v>
      </c>
      <c r="Q63" s="116">
        <f>SUM('Month (GWh)'!O175:O177)</f>
        <v>0</v>
      </c>
      <c r="R63" s="116">
        <f>SUM('Month (GWh)'!R175:R177)</f>
        <v>0</v>
      </c>
      <c r="S63" s="116">
        <f>SUM('Month (GWh)'!S175:S177)</f>
        <v>0</v>
      </c>
      <c r="T63" s="116">
        <v>0</v>
      </c>
      <c r="U63" s="116">
        <f>SUM('Month (GWh)'!U175:U177)</f>
        <v>0</v>
      </c>
      <c r="V63" s="116">
        <f>SUM('Month (GWh)'!V175:V177)</f>
        <v>0</v>
      </c>
      <c r="W63" s="116">
        <f>SUM('Month (GWh)'!W175:W177)</f>
        <v>0</v>
      </c>
      <c r="X63" s="116">
        <f>SUM('Month (GWh)'!X175:X177)</f>
        <v>0</v>
      </c>
      <c r="Y63" s="116">
        <f>SUM('Month (GWh)'!Y175:Y177)</f>
        <v>0</v>
      </c>
      <c r="Z63" s="116">
        <f>SUM('Month (GWh)'!Z175:Z177)</f>
        <v>9480.15</v>
      </c>
      <c r="AA63" s="116">
        <v>0</v>
      </c>
      <c r="AB63" s="116">
        <f>SUM('Month (GWh)'!AB175:AB177)</f>
        <v>0</v>
      </c>
      <c r="AC63" s="116">
        <f>SUM('Month (GWh)'!AC175:AC177)</f>
        <v>1176.3900000000001</v>
      </c>
      <c r="AD63" s="116">
        <f>SUM('Month (GWh)'!AD175:AD177)</f>
        <v>0</v>
      </c>
      <c r="AE63" s="116">
        <f>SUM('Month (GWh)'!AE175:AE177)</f>
        <v>0</v>
      </c>
      <c r="AF63" s="117">
        <f>SUM('Month (GWh)'!AF175:AF177)</f>
        <v>12911.18</v>
      </c>
      <c r="AG63" s="116">
        <f>SUM('Month (GWh)'!AG175:AG177)</f>
        <v>142984.83000000002</v>
      </c>
    </row>
    <row r="64" spans="1:33" ht="20.25" customHeight="1" x14ac:dyDescent="0.35">
      <c r="A64" s="144" t="s">
        <v>503</v>
      </c>
      <c r="B64" s="125">
        <f>SUM('Month (GWh)'!B178:B180)</f>
        <v>0</v>
      </c>
      <c r="C64" s="125">
        <f>SUM('Month (GWh)'!C178:C180)</f>
        <v>14671.1</v>
      </c>
      <c r="D64" s="116">
        <f>SUM('Month (GWh)'!D178:D180)</f>
        <v>22036.260000000002</v>
      </c>
      <c r="E64" s="116">
        <f>SUM('Month (GWh)'!E178:E180)</f>
        <v>18875.599999999999</v>
      </c>
      <c r="F64" s="116">
        <f>SUM('Month (GWh)'!F178:F180)</f>
        <v>2059.0299999999997</v>
      </c>
      <c r="G64" s="116">
        <f>SUM('Month (GWh)'!G178:G180)</f>
        <v>2603.1000000000004</v>
      </c>
      <c r="H64" s="116">
        <f>SUM('Month (GWh)'!H178:H180)</f>
        <v>1138.93</v>
      </c>
      <c r="I64" s="116">
        <f>SUM('Month (GWh)'!I178:I180)</f>
        <v>46712.93</v>
      </c>
      <c r="J64" s="117">
        <f>SUM('Month (GWh)'!J178:J180)</f>
        <v>61384.03</v>
      </c>
      <c r="K64" s="116">
        <f>SUM('Month (GWh)'!K178:K180)</f>
        <v>0</v>
      </c>
      <c r="L64" s="116">
        <v>0</v>
      </c>
      <c r="M64" s="116">
        <f>SUM('Month (GWh)'!M178:M180)</f>
        <v>0</v>
      </c>
      <c r="N64" s="116">
        <f>SUM('Month (GWh)'!N178:N180)</f>
        <v>0</v>
      </c>
      <c r="O64" s="116">
        <v>0</v>
      </c>
      <c r="P64" s="116">
        <v>0</v>
      </c>
      <c r="Q64" s="116">
        <f>SUM('Month (GWh)'!O178:O180)</f>
        <v>0</v>
      </c>
      <c r="R64" s="116">
        <f>SUM('Month (GWh)'!R178:R180)</f>
        <v>0</v>
      </c>
      <c r="S64" s="116">
        <f>SUM('Month (GWh)'!S178:S180)</f>
        <v>0</v>
      </c>
      <c r="T64" s="116">
        <v>0</v>
      </c>
      <c r="U64" s="116">
        <f>SUM('Month (GWh)'!U178:U180)</f>
        <v>0</v>
      </c>
      <c r="V64" s="116">
        <f>SUM('Month (GWh)'!V178:V180)</f>
        <v>0</v>
      </c>
      <c r="W64" s="116">
        <f>SUM('Month (GWh)'!W178:W180)</f>
        <v>0</v>
      </c>
      <c r="X64" s="116">
        <f>SUM('Month (GWh)'!X178:X180)</f>
        <v>0</v>
      </c>
      <c r="Y64" s="116">
        <f>SUM('Month (GWh)'!Y178:Y180)</f>
        <v>0</v>
      </c>
      <c r="Z64" s="116">
        <f>SUM('Month (GWh)'!Z178:Z180)</f>
        <v>43973.47</v>
      </c>
      <c r="AA64" s="116">
        <v>0</v>
      </c>
      <c r="AB64" s="116">
        <f>SUM('Month (GWh)'!AB178:AB180)</f>
        <v>0</v>
      </c>
      <c r="AC64" s="116">
        <f>SUM('Month (GWh)'!AC178:AC180)</f>
        <v>0</v>
      </c>
      <c r="AD64" s="116">
        <f>SUM('Month (GWh)'!AD178:AD180)</f>
        <v>0</v>
      </c>
      <c r="AE64" s="116">
        <f>SUM('Month (GWh)'!AE178:AE180)</f>
        <v>0</v>
      </c>
      <c r="AF64" s="117">
        <f>SUM('Month (GWh)'!AF178:AF180)</f>
        <v>43973.47</v>
      </c>
      <c r="AG64" s="116">
        <f>SUM('Month (GWh)'!AG178:AG180)</f>
        <v>105357.48999999999</v>
      </c>
    </row>
    <row r="65" spans="1:33" ht="20.25" customHeight="1" x14ac:dyDescent="0.35">
      <c r="A65" s="144" t="s">
        <v>504</v>
      </c>
      <c r="B65" s="125">
        <f>SUM('Month (GWh)'!B181:B183)</f>
        <v>0</v>
      </c>
      <c r="C65" s="125">
        <f>SUM('Month (GWh)'!C181:C183)</f>
        <v>9130.25</v>
      </c>
      <c r="D65" s="116">
        <f>SUM('Month (GWh)'!D181:D183)</f>
        <v>19311.96</v>
      </c>
      <c r="E65" s="116">
        <f>SUM('Month (GWh)'!E181:E183)</f>
        <v>17455.509999999998</v>
      </c>
      <c r="F65" s="116">
        <f>SUM('Month (GWh)'!F181:F183)</f>
        <v>976.33999999999992</v>
      </c>
      <c r="G65" s="116">
        <f>SUM('Month (GWh)'!G181:G183)</f>
        <v>2073.9499999999998</v>
      </c>
      <c r="H65" s="116">
        <f>SUM('Month (GWh)'!H181:H183)</f>
        <v>590.87</v>
      </c>
      <c r="I65" s="116">
        <f>SUM('Month (GWh)'!I181:I183)</f>
        <v>40408.630000000005</v>
      </c>
      <c r="J65" s="117">
        <f>SUM('Month (GWh)'!J181:J183)</f>
        <v>49538.879999999997</v>
      </c>
      <c r="K65" s="116">
        <f>SUM('Month (GWh)'!K181:K183)</f>
        <v>1099.28</v>
      </c>
      <c r="L65" s="116">
        <v>0</v>
      </c>
      <c r="M65" s="116">
        <f>SUM('Month (GWh)'!M181:M183)</f>
        <v>0</v>
      </c>
      <c r="N65" s="116">
        <f>SUM('Month (GWh)'!N181:N183)</f>
        <v>0</v>
      </c>
      <c r="O65" s="116">
        <v>0</v>
      </c>
      <c r="P65" s="116">
        <v>0</v>
      </c>
      <c r="Q65" s="116">
        <f>SUM('Month (GWh)'!O181:O183)</f>
        <v>0</v>
      </c>
      <c r="R65" s="116">
        <f>SUM('Month (GWh)'!R181:R183)</f>
        <v>0</v>
      </c>
      <c r="S65" s="116">
        <f>SUM('Month (GWh)'!S181:S183)</f>
        <v>0</v>
      </c>
      <c r="T65" s="116">
        <v>0</v>
      </c>
      <c r="U65" s="116">
        <f>SUM('Month (GWh)'!U181:U183)</f>
        <v>0</v>
      </c>
      <c r="V65" s="116">
        <f>SUM('Month (GWh)'!V181:V183)</f>
        <v>478.07</v>
      </c>
      <c r="W65" s="116">
        <f>SUM('Month (GWh)'!W181:W183)</f>
        <v>0</v>
      </c>
      <c r="X65" s="116">
        <f>SUM('Month (GWh)'!X181:X183)</f>
        <v>0</v>
      </c>
      <c r="Y65" s="116">
        <f>SUM('Month (GWh)'!Y181:Y183)</f>
        <v>0</v>
      </c>
      <c r="Z65" s="116">
        <f>SUM('Month (GWh)'!Z181:Z183)</f>
        <v>38347.08</v>
      </c>
      <c r="AA65" s="116">
        <v>0</v>
      </c>
      <c r="AB65" s="116">
        <f>SUM('Month (GWh)'!AB181:AB183)</f>
        <v>0</v>
      </c>
      <c r="AC65" s="116">
        <f>SUM('Month (GWh)'!AC181:AC183)</f>
        <v>226.49</v>
      </c>
      <c r="AD65" s="116">
        <f>SUM('Month (GWh)'!AD181:AD183)</f>
        <v>0</v>
      </c>
      <c r="AE65" s="116">
        <f>SUM('Month (GWh)'!AE181:AE183)</f>
        <v>0</v>
      </c>
      <c r="AF65" s="117">
        <f>SUM('Month (GWh)'!AF181:AF183)</f>
        <v>40150.92</v>
      </c>
      <c r="AG65" s="116">
        <f>SUM('Month (GWh)'!AG181:AG183)</f>
        <v>89689.81</v>
      </c>
    </row>
    <row r="66" spans="1:33" ht="20.25" customHeight="1" x14ac:dyDescent="0.35">
      <c r="A66" s="144" t="s">
        <v>505</v>
      </c>
      <c r="B66" s="125">
        <f>SUM('Month (GWh)'!B184:B186)</f>
        <v>730.12</v>
      </c>
      <c r="C66" s="125">
        <f>SUM('Month (GWh)'!C184:C186)</f>
        <v>16701.48</v>
      </c>
      <c r="D66" s="116">
        <f>SUM('Month (GWh)'!D184:D186)</f>
        <v>64260.58</v>
      </c>
      <c r="E66" s="116">
        <f>SUM('Month (GWh)'!E184:E186)</f>
        <v>20424.73</v>
      </c>
      <c r="F66" s="116">
        <f>SUM('Month (GWh)'!F184:F186)</f>
        <v>7468.55</v>
      </c>
      <c r="G66" s="116">
        <f>SUM('Month (GWh)'!G184:G186)</f>
        <v>2351.75</v>
      </c>
      <c r="H66" s="116">
        <f>SUM('Month (GWh)'!H184:H186)</f>
        <v>124.92</v>
      </c>
      <c r="I66" s="116">
        <f>SUM('Month (GWh)'!I184:I186)</f>
        <v>94630.53</v>
      </c>
      <c r="J66" s="117">
        <f>SUM('Month (GWh)'!J184:J186)</f>
        <v>112062.13</v>
      </c>
      <c r="K66" s="116">
        <f>SUM('Month (GWh)'!K184:K186)</f>
        <v>2420.3999999999996</v>
      </c>
      <c r="L66" s="116">
        <v>0</v>
      </c>
      <c r="M66" s="116">
        <f>SUM('Month (GWh)'!M184:M186)</f>
        <v>0</v>
      </c>
      <c r="N66" s="116">
        <f>SUM('Month (GWh)'!N184:N186)</f>
        <v>0</v>
      </c>
      <c r="O66" s="116">
        <v>0</v>
      </c>
      <c r="P66" s="116">
        <v>0</v>
      </c>
      <c r="Q66" s="116">
        <f>SUM('Month (GWh)'!O184:O186)</f>
        <v>0</v>
      </c>
      <c r="R66" s="116">
        <f>SUM('Month (GWh)'!R184:R186)</f>
        <v>0</v>
      </c>
      <c r="S66" s="116">
        <f>SUM('Month (GWh)'!S184:S186)</f>
        <v>0</v>
      </c>
      <c r="T66" s="116">
        <v>0</v>
      </c>
      <c r="U66" s="116">
        <f>SUM('Month (GWh)'!U184:U186)</f>
        <v>0</v>
      </c>
      <c r="V66" s="116">
        <f>SUM('Month (GWh)'!V184:V186)</f>
        <v>55.83</v>
      </c>
      <c r="W66" s="116">
        <f>SUM('Month (GWh)'!W184:W186)</f>
        <v>0</v>
      </c>
      <c r="X66" s="116">
        <f>SUM('Month (GWh)'!X184:X186)</f>
        <v>0</v>
      </c>
      <c r="Y66" s="116">
        <f>SUM('Month (GWh)'!Y184:Y186)</f>
        <v>0</v>
      </c>
      <c r="Z66" s="116">
        <f>SUM('Month (GWh)'!Z184:Z186)</f>
        <v>21796.760000000002</v>
      </c>
      <c r="AA66" s="116">
        <v>0</v>
      </c>
      <c r="AB66" s="116">
        <f>SUM('Month (GWh)'!AB184:AB186)</f>
        <v>0</v>
      </c>
      <c r="AC66" s="116">
        <f>SUM('Month (GWh)'!AC184:AC186)</f>
        <v>2601.3000000000002</v>
      </c>
      <c r="AD66" s="116">
        <f>SUM('Month (GWh)'!AD184:AD186)</f>
        <v>0</v>
      </c>
      <c r="AE66" s="116">
        <f>SUM('Month (GWh)'!AE184:AE186)</f>
        <v>0</v>
      </c>
      <c r="AF66" s="117">
        <f>SUM('Month (GWh)'!AF184:AF186)</f>
        <v>26874.29</v>
      </c>
      <c r="AG66" s="116">
        <f>SUM('Month (GWh)'!AG184:AG186)</f>
        <v>138936.41999999998</v>
      </c>
    </row>
    <row r="67" spans="1:33" ht="20.25" customHeight="1" x14ac:dyDescent="0.35">
      <c r="A67" s="144" t="s">
        <v>506</v>
      </c>
      <c r="B67" s="125">
        <f>SUM('Month (GWh)'!B187:B189)</f>
        <v>2114.1999999999998</v>
      </c>
      <c r="C67" s="125">
        <f>SUM('Month (GWh)'!C187:C189)</f>
        <v>22596.410000000003</v>
      </c>
      <c r="D67" s="116">
        <f>SUM('Month (GWh)'!D187:D189)</f>
        <v>58041.240000000005</v>
      </c>
      <c r="E67" s="116">
        <f>SUM('Month (GWh)'!E187:E189)</f>
        <v>21420.910000000003</v>
      </c>
      <c r="F67" s="116">
        <f>SUM('Month (GWh)'!F187:F189)</f>
        <v>14852.36</v>
      </c>
      <c r="G67" s="116">
        <f>SUM('Month (GWh)'!G187:G189)</f>
        <v>2216.0500000000002</v>
      </c>
      <c r="H67" s="116">
        <f>SUM('Month (GWh)'!H187:H189)</f>
        <v>0</v>
      </c>
      <c r="I67" s="116">
        <f>SUM('Month (GWh)'!I187:I189)</f>
        <v>96530.540000000008</v>
      </c>
      <c r="J67" s="117">
        <f>SUM('Month (GWh)'!J187:J189)</f>
        <v>121241.15</v>
      </c>
      <c r="K67" s="116">
        <f>SUM('Month (GWh)'!K187:K189)</f>
        <v>1260.4000000000001</v>
      </c>
      <c r="L67" s="116">
        <v>0</v>
      </c>
      <c r="M67" s="116">
        <f>SUM('Month (GWh)'!M187:M189)</f>
        <v>0</v>
      </c>
      <c r="N67" s="116">
        <f>SUM('Month (GWh)'!N187:N189)</f>
        <v>0</v>
      </c>
      <c r="O67" s="116">
        <v>0</v>
      </c>
      <c r="P67" s="116">
        <v>0</v>
      </c>
      <c r="Q67" s="116">
        <f>SUM('Month (GWh)'!O187:O189)</f>
        <v>0</v>
      </c>
      <c r="R67" s="116">
        <f>SUM('Month (GWh)'!R187:R189)</f>
        <v>0</v>
      </c>
      <c r="S67" s="116">
        <f>SUM('Month (GWh)'!S187:S189)</f>
        <v>0</v>
      </c>
      <c r="T67" s="116">
        <v>0</v>
      </c>
      <c r="U67" s="116">
        <f>SUM('Month (GWh)'!U187:U189)</f>
        <v>0</v>
      </c>
      <c r="V67" s="116">
        <f>SUM('Month (GWh)'!V187:V189)</f>
        <v>0</v>
      </c>
      <c r="W67" s="116">
        <f>SUM('Month (GWh)'!W187:W189)</f>
        <v>601.12</v>
      </c>
      <c r="X67" s="116">
        <f>SUM('Month (GWh)'!X187:X189)</f>
        <v>0</v>
      </c>
      <c r="Y67" s="116">
        <f>SUM('Month (GWh)'!Y187:Y189)</f>
        <v>0</v>
      </c>
      <c r="Z67" s="116">
        <f>SUM('Month (GWh)'!Z187:Z189)</f>
        <v>30387.409999999996</v>
      </c>
      <c r="AA67" s="116">
        <v>0</v>
      </c>
      <c r="AB67" s="116">
        <f>SUM('Month (GWh)'!AB187:AB189)</f>
        <v>0</v>
      </c>
      <c r="AC67" s="116">
        <f>SUM('Month (GWh)'!AC187:AC189)</f>
        <v>3369.1000000000004</v>
      </c>
      <c r="AD67" s="116">
        <f>SUM('Month (GWh)'!AD187:AD189)</f>
        <v>0</v>
      </c>
      <c r="AE67" s="116">
        <f>SUM('Month (GWh)'!AE187:AE189)</f>
        <v>0</v>
      </c>
      <c r="AF67" s="117">
        <f>SUM('Month (GWh)'!AF187:AF189)</f>
        <v>35618.03</v>
      </c>
      <c r="AG67" s="116">
        <f>SUM('Month (GWh)'!AG187:AG189)</f>
        <v>156859.18</v>
      </c>
    </row>
    <row r="68" spans="1:33" ht="20.25" customHeight="1" x14ac:dyDescent="0.35">
      <c r="A68" s="144" t="s">
        <v>507</v>
      </c>
      <c r="B68" s="125">
        <f>SUM('Month (GWh)'!B190:B192)</f>
        <v>2</v>
      </c>
      <c r="C68" s="125">
        <f>SUM('Month (GWh)'!C190:C192)</f>
        <v>3296.12</v>
      </c>
      <c r="D68" s="116">
        <f>SUM('Month (GWh)'!D190:D192)</f>
        <v>22448.34</v>
      </c>
      <c r="E68" s="116">
        <f>SUM('Month (GWh)'!E190:E192)</f>
        <v>21122.149999999998</v>
      </c>
      <c r="F68" s="116">
        <f>SUM('Month (GWh)'!F190:F192)</f>
        <v>8640.7000000000007</v>
      </c>
      <c r="G68" s="116">
        <f>SUM('Month (GWh)'!G190:G192)</f>
        <v>1901.5899999999997</v>
      </c>
      <c r="H68" s="116">
        <f>SUM('Month (GWh)'!H190:H192)</f>
        <v>459.01</v>
      </c>
      <c r="I68" s="116">
        <f>SUM('Month (GWh)'!I190:I192)</f>
        <v>54571.770000000004</v>
      </c>
      <c r="J68" s="117">
        <f>SUM('Month (GWh)'!J190:J192)</f>
        <v>57869.89</v>
      </c>
      <c r="K68" s="116">
        <f>SUM('Month (GWh)'!K190:K192)</f>
        <v>0</v>
      </c>
      <c r="L68" s="116">
        <v>0</v>
      </c>
      <c r="M68" s="116">
        <f>SUM('Month (GWh)'!M190:M192)</f>
        <v>0</v>
      </c>
      <c r="N68" s="116">
        <f>SUM('Month (GWh)'!N190:N192)</f>
        <v>0</v>
      </c>
      <c r="O68" s="116">
        <v>0</v>
      </c>
      <c r="P68" s="116">
        <v>0</v>
      </c>
      <c r="Q68" s="116">
        <f>SUM('Month (GWh)'!O190:O192)</f>
        <v>0</v>
      </c>
      <c r="R68" s="116">
        <f>SUM('Month (GWh)'!R190:R192)</f>
        <v>0</v>
      </c>
      <c r="S68" s="116">
        <f>SUM('Month (GWh)'!S190:S192)</f>
        <v>0</v>
      </c>
      <c r="T68" s="116">
        <v>0</v>
      </c>
      <c r="U68" s="116">
        <f>SUM('Month (GWh)'!U190:U192)</f>
        <v>0</v>
      </c>
      <c r="V68" s="116">
        <f>SUM('Month (GWh)'!V190:V192)</f>
        <v>0</v>
      </c>
      <c r="W68" s="116">
        <f>SUM('Month (GWh)'!W190:W192)</f>
        <v>0</v>
      </c>
      <c r="X68" s="116">
        <f>SUM('Month (GWh)'!X190:X192)</f>
        <v>0</v>
      </c>
      <c r="Y68" s="116">
        <f>SUM('Month (GWh)'!Y190:Y192)</f>
        <v>0</v>
      </c>
      <c r="Z68" s="116">
        <f>SUM('Month (GWh)'!Z190:Z192)</f>
        <v>36580.54</v>
      </c>
      <c r="AA68" s="116">
        <v>0</v>
      </c>
      <c r="AB68" s="116">
        <f>SUM('Month (GWh)'!AB190:AB192)</f>
        <v>0</v>
      </c>
      <c r="AC68" s="116">
        <f>SUM('Month (GWh)'!AC190:AC192)</f>
        <v>0</v>
      </c>
      <c r="AD68" s="116">
        <f>SUM('Month (GWh)'!AD190:AD192)</f>
        <v>0</v>
      </c>
      <c r="AE68" s="116">
        <f>SUM('Month (GWh)'!AE190:AE192)</f>
        <v>0</v>
      </c>
      <c r="AF68" s="117">
        <f>SUM('Month (GWh)'!AF190:AF192)</f>
        <v>36580.54</v>
      </c>
      <c r="AG68" s="116">
        <f>SUM('Month (GWh)'!AG190:AG192)</f>
        <v>94450.45</v>
      </c>
    </row>
    <row r="69" spans="1:33" ht="20.25" customHeight="1" x14ac:dyDescent="0.35">
      <c r="A69" s="144" t="s">
        <v>508</v>
      </c>
      <c r="B69" s="125">
        <f>SUM('Month (GWh)'!B193:B195)</f>
        <v>0</v>
      </c>
      <c r="C69" s="125">
        <f>SUM('Month (GWh)'!C193:C195)</f>
        <v>264.42</v>
      </c>
      <c r="D69" s="116">
        <f>SUM('Month (GWh)'!D193:D195)</f>
        <v>36214.9</v>
      </c>
      <c r="E69" s="116">
        <f>SUM('Month (GWh)'!E193:E195)</f>
        <v>20593.739999999998</v>
      </c>
      <c r="F69" s="116">
        <f>SUM('Month (GWh)'!F193:F195)</f>
        <v>5912.54</v>
      </c>
      <c r="G69" s="116">
        <f>SUM('Month (GWh)'!G193:G195)</f>
        <v>1915.55</v>
      </c>
      <c r="H69" s="116">
        <f>SUM('Month (GWh)'!H193:H195)</f>
        <v>496.49</v>
      </c>
      <c r="I69" s="116">
        <f>SUM('Month (GWh)'!I193:I195)</f>
        <v>65133.23</v>
      </c>
      <c r="J69" s="117">
        <f>SUM('Month (GWh)'!J193:J195)</f>
        <v>65397.649999999994</v>
      </c>
      <c r="K69" s="116">
        <f>SUM('Month (GWh)'!K193:K195)</f>
        <v>2633.4700000000003</v>
      </c>
      <c r="L69" s="116">
        <v>0</v>
      </c>
      <c r="M69" s="116">
        <f>SUM('Month (GWh)'!M193:M195)</f>
        <v>0</v>
      </c>
      <c r="N69" s="116">
        <f>SUM('Month (GWh)'!N193:N195)</f>
        <v>0</v>
      </c>
      <c r="O69" s="116">
        <v>0</v>
      </c>
      <c r="P69" s="116">
        <v>0</v>
      </c>
      <c r="Q69" s="116">
        <f>SUM('Month (GWh)'!O193:O195)</f>
        <v>0</v>
      </c>
      <c r="R69" s="116">
        <f>SUM('Month (GWh)'!R193:R195)</f>
        <v>0</v>
      </c>
      <c r="S69" s="116">
        <f>SUM('Month (GWh)'!S193:S195)</f>
        <v>0</v>
      </c>
      <c r="T69" s="116">
        <v>0</v>
      </c>
      <c r="U69" s="116">
        <f>SUM('Month (GWh)'!U193:U195)</f>
        <v>0</v>
      </c>
      <c r="V69" s="116">
        <f>SUM('Month (GWh)'!V193:V195)</f>
        <v>436.45</v>
      </c>
      <c r="W69" s="116">
        <f>SUM('Month (GWh)'!W193:W195)</f>
        <v>0</v>
      </c>
      <c r="X69" s="116">
        <f>SUM('Month (GWh)'!X193:X195)</f>
        <v>0</v>
      </c>
      <c r="Y69" s="116">
        <f>SUM('Month (GWh)'!Y193:Y195)</f>
        <v>0</v>
      </c>
      <c r="Z69" s="116">
        <f>SUM('Month (GWh)'!Z193:Z195)</f>
        <v>36137.03</v>
      </c>
      <c r="AA69" s="116">
        <v>0</v>
      </c>
      <c r="AB69" s="116">
        <f>SUM('Month (GWh)'!AB193:AB195)</f>
        <v>0</v>
      </c>
      <c r="AC69" s="116">
        <f>SUM('Month (GWh)'!AC193:AC195)</f>
        <v>0</v>
      </c>
      <c r="AD69" s="116">
        <f>SUM('Month (GWh)'!AD193:AD195)</f>
        <v>0</v>
      </c>
      <c r="AE69" s="116">
        <f>SUM('Month (GWh)'!AE193:AE195)</f>
        <v>0</v>
      </c>
      <c r="AF69" s="117">
        <f>SUM('Month (GWh)'!AF193:AF195)</f>
        <v>39206.949999999997</v>
      </c>
      <c r="AG69" s="116">
        <f>SUM('Month (GWh)'!AG193:AG195)</f>
        <v>104604.59000000001</v>
      </c>
    </row>
    <row r="70" spans="1:33" ht="20.25" customHeight="1" x14ac:dyDescent="0.35">
      <c r="A70" s="144" t="s">
        <v>532</v>
      </c>
      <c r="B70" s="125">
        <f>SUM('Month (GWh)'!B196:B198)</f>
        <v>0</v>
      </c>
      <c r="C70" s="125">
        <f>SUM('Month (GWh)'!C196:C198)</f>
        <v>9775.91</v>
      </c>
      <c r="D70" s="116">
        <f>SUM('Month (GWh)'!D196:D198)</f>
        <v>52209.83</v>
      </c>
      <c r="E70" s="116">
        <f>SUM('Month (GWh)'!E196:E198)</f>
        <v>23907.21</v>
      </c>
      <c r="F70" s="116">
        <f>SUM('Month (GWh)'!F196:F198)</f>
        <v>13408.880000000001</v>
      </c>
      <c r="G70" s="116">
        <f>SUM('Month (GWh)'!G196:G198)</f>
        <v>1727.31</v>
      </c>
      <c r="H70" s="116">
        <f>SUM('Month (GWh)'!H196:H198)</f>
        <v>453.76</v>
      </c>
      <c r="I70" s="116">
        <f>SUM('Month (GWh)'!I196:I198)</f>
        <v>91706.989999999991</v>
      </c>
      <c r="J70" s="117">
        <f>SUM('Month (GWh)'!J196:J198)</f>
        <v>101482.9</v>
      </c>
      <c r="K70" s="116">
        <f>SUM('Month (GWh)'!K196:K198)</f>
        <v>912.91000000000008</v>
      </c>
      <c r="L70" s="116">
        <v>0</v>
      </c>
      <c r="M70" s="116">
        <f>SUM('Month (GWh)'!M196:M198)</f>
        <v>0</v>
      </c>
      <c r="N70" s="116">
        <f>SUM('Month (GWh)'!N196:N198)</f>
        <v>0</v>
      </c>
      <c r="O70" s="116">
        <v>0</v>
      </c>
      <c r="P70" s="116">
        <v>0</v>
      </c>
      <c r="Q70" s="116">
        <f>SUM('Month (GWh)'!O196:O198)</f>
        <v>0</v>
      </c>
      <c r="R70" s="116">
        <f>SUM('Month (GWh)'!R196:R198)</f>
        <v>0</v>
      </c>
      <c r="S70" s="116">
        <f>SUM('Month (GWh)'!S196:S198)</f>
        <v>0</v>
      </c>
      <c r="T70" s="116">
        <v>0</v>
      </c>
      <c r="U70" s="116">
        <f>SUM('Month (GWh)'!U196:U198)</f>
        <v>0</v>
      </c>
      <c r="V70" s="116">
        <f>SUM('Month (GWh)'!V196:V198)</f>
        <v>0</v>
      </c>
      <c r="W70" s="116">
        <f>SUM('Month (GWh)'!W196:W198)</f>
        <v>0</v>
      </c>
      <c r="X70" s="116">
        <f>SUM('Month (GWh)'!X196:X198)</f>
        <v>0</v>
      </c>
      <c r="Y70" s="116">
        <f>SUM('Month (GWh)'!Y196:Y198)</f>
        <v>0</v>
      </c>
      <c r="Z70" s="116">
        <f>SUM('Month (GWh)'!Z196:Z198)</f>
        <v>38444.239999999998</v>
      </c>
      <c r="AA70" s="116">
        <v>0</v>
      </c>
      <c r="AB70" s="116">
        <f>SUM('Month (GWh)'!AB196:AB198)</f>
        <v>0</v>
      </c>
      <c r="AC70" s="116">
        <f>SUM('Month (GWh)'!AC196:AC198)</f>
        <v>1643.81</v>
      </c>
      <c r="AD70" s="116">
        <f>SUM('Month (GWh)'!AD196:AD198)</f>
        <v>0</v>
      </c>
      <c r="AE70" s="116">
        <f>SUM('Month (GWh)'!AE196:AE198)</f>
        <v>0</v>
      </c>
      <c r="AF70" s="117">
        <f>SUM('Month (GWh)'!AF196:AF198)</f>
        <v>41000.949999999997</v>
      </c>
      <c r="AG70" s="116">
        <f>SUM('Month (GWh)'!AG196:AG198)</f>
        <v>142483.85999999999</v>
      </c>
    </row>
    <row r="71" spans="1:33" ht="20.25" customHeight="1" x14ac:dyDescent="0.35">
      <c r="A71" s="144" t="s">
        <v>510</v>
      </c>
      <c r="B71" s="125">
        <f>SUM('Month (GWh)'!B199:B201)</f>
        <v>836.45</v>
      </c>
      <c r="C71" s="125">
        <f>SUM('Month (GWh)'!C199:C201)</f>
        <v>22393.57</v>
      </c>
      <c r="D71" s="116">
        <f>SUM('Month (GWh)'!D199:D201)</f>
        <v>62769.91</v>
      </c>
      <c r="E71" s="116">
        <f>SUM('Month (GWh)'!E199:E201)</f>
        <v>24444.159999999996</v>
      </c>
      <c r="F71" s="116">
        <f>SUM('Month (GWh)'!F199:F201)</f>
        <v>11513.65</v>
      </c>
      <c r="G71" s="116">
        <f>SUM('Month (GWh)'!G199:G201)</f>
        <v>2864.41</v>
      </c>
      <c r="H71" s="116">
        <f>SUM('Month (GWh)'!H199:H201)</f>
        <v>515.26</v>
      </c>
      <c r="I71" s="116">
        <f>SUM('Month (GWh)'!I199:I201)</f>
        <v>102107.39</v>
      </c>
      <c r="J71" s="117">
        <f>SUM('Month (GWh)'!J199:J201)</f>
        <v>125337.41</v>
      </c>
      <c r="K71" s="116">
        <f>SUM('Month (GWh)'!K199:K201)</f>
        <v>984.9</v>
      </c>
      <c r="L71" s="116">
        <v>0</v>
      </c>
      <c r="M71" s="116">
        <f>SUM('Month (GWh)'!M199:M201)</f>
        <v>0</v>
      </c>
      <c r="N71" s="116">
        <f>SUM('Month (GWh)'!N199:N201)</f>
        <v>0</v>
      </c>
      <c r="O71" s="116">
        <v>0</v>
      </c>
      <c r="P71" s="116">
        <v>0</v>
      </c>
      <c r="Q71" s="116">
        <f>SUM('Month (GWh)'!O199:O201)</f>
        <v>0</v>
      </c>
      <c r="R71" s="116">
        <f>SUM('Month (GWh)'!R199:R201)</f>
        <v>0</v>
      </c>
      <c r="S71" s="116">
        <f>SUM('Month (GWh)'!S199:S201)</f>
        <v>0</v>
      </c>
      <c r="T71" s="116">
        <v>0</v>
      </c>
      <c r="U71" s="116">
        <f>SUM('Month (GWh)'!U199:U201)</f>
        <v>0</v>
      </c>
      <c r="V71" s="116">
        <f>SUM('Month (GWh)'!V199:V201)</f>
        <v>0</v>
      </c>
      <c r="W71" s="116">
        <f>SUM('Month (GWh)'!W199:W201)</f>
        <v>914.01</v>
      </c>
      <c r="X71" s="116">
        <f>SUM('Month (GWh)'!X199:X201)</f>
        <v>0</v>
      </c>
      <c r="Y71" s="116">
        <f>SUM('Month (GWh)'!Y199:Y201)</f>
        <v>0</v>
      </c>
      <c r="Z71" s="116">
        <f>SUM('Month (GWh)'!Z199:Z201)</f>
        <v>24344.07</v>
      </c>
      <c r="AA71" s="116">
        <v>0</v>
      </c>
      <c r="AB71" s="116">
        <f>SUM('Month (GWh)'!AB199:AB201)</f>
        <v>0</v>
      </c>
      <c r="AC71" s="116">
        <f>SUM('Month (GWh)'!AC199:AC201)</f>
        <v>1421.71</v>
      </c>
      <c r="AD71" s="116">
        <f>SUM('Month (GWh)'!AD199:AD201)</f>
        <v>0</v>
      </c>
      <c r="AE71" s="116">
        <f>SUM('Month (GWh)'!AE199:AE201)</f>
        <v>0</v>
      </c>
      <c r="AF71" s="117">
        <f>SUM('Month (GWh)'!AF199:AF201)</f>
        <v>27664.71</v>
      </c>
      <c r="AG71" s="116">
        <f>SUM('Month (GWh)'!AG199:AG201)</f>
        <v>153002.12</v>
      </c>
    </row>
    <row r="72" spans="1:33" ht="20.25" customHeight="1" x14ac:dyDescent="0.35">
      <c r="A72" s="144" t="s">
        <v>533</v>
      </c>
      <c r="B72" s="125">
        <f>SUM('Month (GWh)'!B202:B204)</f>
        <v>179.58</v>
      </c>
      <c r="C72" s="125">
        <f>SUM('Month (GWh)'!C202:C204)</f>
        <v>5478.18</v>
      </c>
      <c r="D72" s="116">
        <f>SUM('Month (GWh)'!D202:D204)</f>
        <v>37051.78</v>
      </c>
      <c r="E72" s="116">
        <f>SUM('Month (GWh)'!E202:E204)</f>
        <v>23049.030000000002</v>
      </c>
      <c r="F72" s="116">
        <f>SUM('Month (GWh)'!F202:F204)</f>
        <v>9870.4500000000007</v>
      </c>
      <c r="G72" s="116">
        <f>SUM('Month (GWh)'!G202:G204)</f>
        <v>2870.93</v>
      </c>
      <c r="H72" s="116">
        <f>SUM('Month (GWh)'!H202:H204)</f>
        <v>343.69</v>
      </c>
      <c r="I72" s="116">
        <f>SUM('Month (GWh)'!I202:I204)</f>
        <v>73185.900000000009</v>
      </c>
      <c r="J72" s="117">
        <f>SUM('Month (GWh)'!J202:J204)</f>
        <v>78843.66</v>
      </c>
      <c r="K72" s="116">
        <f>SUM('Month (GWh)'!K202:K204)</f>
        <v>1835.79</v>
      </c>
      <c r="L72" s="116">
        <v>0</v>
      </c>
      <c r="M72" s="116">
        <f>SUM('Month (GWh)'!M202:M204)</f>
        <v>0</v>
      </c>
      <c r="N72" s="116">
        <f>SUM('Month (GWh)'!N202:N204)</f>
        <v>872.17</v>
      </c>
      <c r="O72" s="116">
        <v>0</v>
      </c>
      <c r="P72" s="116">
        <v>0</v>
      </c>
      <c r="Q72" s="116">
        <f>SUM('Month (GWh)'!O202:O204)</f>
        <v>0</v>
      </c>
      <c r="R72" s="116">
        <f>SUM('Month (GWh)'!R202:R204)</f>
        <v>0</v>
      </c>
      <c r="S72" s="116">
        <f>SUM('Month (GWh)'!S202:S204)</f>
        <v>0</v>
      </c>
      <c r="T72" s="116">
        <v>0</v>
      </c>
      <c r="U72" s="116">
        <f>SUM('Month (GWh)'!U202:U204)</f>
        <v>0</v>
      </c>
      <c r="V72" s="116">
        <f>SUM('Month (GWh)'!V202:V204)</f>
        <v>0</v>
      </c>
      <c r="W72" s="116">
        <f>SUM('Month (GWh)'!W202:W204)</f>
        <v>969.18</v>
      </c>
      <c r="X72" s="116">
        <f>SUM('Month (GWh)'!X202:X204)</f>
        <v>0</v>
      </c>
      <c r="Y72" s="116">
        <f>SUM('Month (GWh)'!Y202:Y204)</f>
        <v>0</v>
      </c>
      <c r="Z72" s="116">
        <f>SUM('Month (GWh)'!Z202:Z204)</f>
        <v>29964.610000000004</v>
      </c>
      <c r="AA72" s="116">
        <v>0</v>
      </c>
      <c r="AB72" s="116">
        <f>SUM('Month (GWh)'!AB202:AB204)</f>
        <v>0</v>
      </c>
      <c r="AC72" s="116">
        <f>SUM('Month (GWh)'!AC202:AC204)</f>
        <v>0</v>
      </c>
      <c r="AD72" s="116">
        <f>SUM('Month (GWh)'!AD202:AD204)</f>
        <v>0</v>
      </c>
      <c r="AE72" s="116">
        <f>SUM('Month (GWh)'!AE202:AE204)</f>
        <v>0</v>
      </c>
      <c r="AF72" s="117">
        <f>SUM('Month (GWh)'!AF202:AF204)</f>
        <v>33641.74</v>
      </c>
      <c r="AG72" s="116">
        <f>SUM('Month (GWh)'!AG202:AG204)</f>
        <v>112485.41</v>
      </c>
    </row>
    <row r="73" spans="1:33" ht="20.25" customHeight="1" x14ac:dyDescent="0.35">
      <c r="A73" s="144" t="s">
        <v>512</v>
      </c>
      <c r="B73" s="125">
        <f>SUM('Month (GWh)'!B205:B207)</f>
        <v>0</v>
      </c>
      <c r="C73" s="125">
        <f>SUM('Month (GWh)'!C205:C207)</f>
        <v>309.01</v>
      </c>
      <c r="D73" s="116">
        <f>SUM('Month (GWh)'!D205:D207)</f>
        <v>14831.010000000002</v>
      </c>
      <c r="E73" s="116">
        <f>SUM('Month (GWh)'!E205:E207)</f>
        <v>24265.410000000003</v>
      </c>
      <c r="F73" s="116">
        <f>SUM('Month (GWh)'!F205:F207)</f>
        <v>11274.8</v>
      </c>
      <c r="G73" s="116">
        <f>SUM('Month (GWh)'!G205:G207)</f>
        <v>2760.37</v>
      </c>
      <c r="H73" s="116">
        <f>SUM('Month (GWh)'!H205:H207)</f>
        <v>46.76</v>
      </c>
      <c r="I73" s="116">
        <f>SUM('Month (GWh)'!I205:I207)</f>
        <v>53178.349999999991</v>
      </c>
      <c r="J73" s="117">
        <f>SUM('Month (GWh)'!J205:J207)</f>
        <v>53487.360000000001</v>
      </c>
      <c r="K73" s="116">
        <f>SUM('Month (GWh)'!K205:K207)</f>
        <v>0</v>
      </c>
      <c r="L73" s="116">
        <v>0</v>
      </c>
      <c r="M73" s="116">
        <f>SUM('Month (GWh)'!M205:M207)</f>
        <v>0</v>
      </c>
      <c r="N73" s="116">
        <f>SUM('Month (GWh)'!N205:N207)</f>
        <v>0</v>
      </c>
      <c r="O73" s="116">
        <v>0</v>
      </c>
      <c r="P73" s="116">
        <v>0</v>
      </c>
      <c r="Q73" s="116">
        <f>SUM('Month (GWh)'!O205:O207)</f>
        <v>0</v>
      </c>
      <c r="R73" s="116">
        <f>SUM('Month (GWh)'!R205:R207)</f>
        <v>70.78</v>
      </c>
      <c r="S73" s="116">
        <f>SUM('Month (GWh)'!S205:S207)</f>
        <v>0</v>
      </c>
      <c r="T73" s="116">
        <v>0</v>
      </c>
      <c r="U73" s="116">
        <f>SUM('Month (GWh)'!U205:U207)</f>
        <v>0</v>
      </c>
      <c r="V73" s="116">
        <f>SUM('Month (GWh)'!V205:V207)</f>
        <v>0</v>
      </c>
      <c r="W73" s="116">
        <f>SUM('Month (GWh)'!W205:W207)</f>
        <v>927.22</v>
      </c>
      <c r="X73" s="116">
        <f>SUM('Month (GWh)'!X205:X207)</f>
        <v>0</v>
      </c>
      <c r="Y73" s="116">
        <f>SUM('Month (GWh)'!Y205:Y207)</f>
        <v>0</v>
      </c>
      <c r="Z73" s="116">
        <f>SUM('Month (GWh)'!Z205:Z207)</f>
        <v>32284.129999999997</v>
      </c>
      <c r="AA73" s="116">
        <v>0</v>
      </c>
      <c r="AB73" s="116">
        <f>SUM('Month (GWh)'!AB205:AB207)</f>
        <v>0</v>
      </c>
      <c r="AC73" s="116">
        <f>SUM('Month (GWh)'!AC205:AC207)</f>
        <v>0</v>
      </c>
      <c r="AD73" s="116">
        <f>SUM('Month (GWh)'!AD205:AD207)</f>
        <v>0</v>
      </c>
      <c r="AE73" s="116">
        <f>SUM('Month (GWh)'!AE205:AE207)</f>
        <v>0</v>
      </c>
      <c r="AF73" s="117">
        <f>SUM('Month (GWh)'!AF205:AF207)</f>
        <v>33282.129999999997</v>
      </c>
      <c r="AG73" s="116">
        <f>SUM('Month (GWh)'!AG205:AG207)</f>
        <v>86769.5</v>
      </c>
    </row>
    <row r="74" spans="1:33" ht="20.25" customHeight="1" x14ac:dyDescent="0.35">
      <c r="A74" s="144" t="s">
        <v>513</v>
      </c>
      <c r="B74" s="125">
        <f>SUM('Month (GWh)'!B208:B210)</f>
        <v>14398.02</v>
      </c>
      <c r="C74" s="125">
        <f>SUM('Month (GWh)'!C208:C210)</f>
        <v>19263.21</v>
      </c>
      <c r="D74" s="116">
        <f>SUM('Month (GWh)'!D208:D210)</f>
        <v>68147.87</v>
      </c>
      <c r="E74" s="116">
        <f>SUM('Month (GWh)'!E208:E210)</f>
        <v>24020.99</v>
      </c>
      <c r="F74" s="116">
        <f>SUM('Month (GWh)'!F208:F210)</f>
        <v>22969.98</v>
      </c>
      <c r="G74" s="116">
        <f>SUM('Month (GWh)'!G208:G210)</f>
        <v>3248.25</v>
      </c>
      <c r="H74" s="116">
        <f>SUM('Month (GWh)'!H208:H210)</f>
        <v>146.06</v>
      </c>
      <c r="I74" s="116">
        <f>SUM('Month (GWh)'!I208:I210)</f>
        <v>118533.16</v>
      </c>
      <c r="J74" s="117">
        <f>SUM('Month (GWh)'!J208:J210)</f>
        <v>152194.39000000001</v>
      </c>
      <c r="K74" s="116">
        <f>SUM('Month (GWh)'!K208:K210)</f>
        <v>0</v>
      </c>
      <c r="L74" s="116">
        <v>0</v>
      </c>
      <c r="M74" s="116">
        <f>SUM('Month (GWh)'!M208:M210)</f>
        <v>0</v>
      </c>
      <c r="N74" s="116">
        <f>SUM('Month (GWh)'!N208:N210)</f>
        <v>0</v>
      </c>
      <c r="O74" s="116">
        <v>0</v>
      </c>
      <c r="P74" s="116">
        <v>0</v>
      </c>
      <c r="Q74" s="116">
        <f>SUM('Month (GWh)'!O208:O210)</f>
        <v>0</v>
      </c>
      <c r="R74" s="116">
        <f>SUM('Month (GWh)'!R208:R210)</f>
        <v>0</v>
      </c>
      <c r="S74" s="116">
        <f>SUM('Month (GWh)'!S208:S210)</f>
        <v>0</v>
      </c>
      <c r="T74" s="116">
        <v>0</v>
      </c>
      <c r="U74" s="116">
        <f>SUM('Month (GWh)'!U208:U210)</f>
        <v>0</v>
      </c>
      <c r="V74" s="116">
        <f>SUM('Month (GWh)'!V208:V210)</f>
        <v>1048.9100000000001</v>
      </c>
      <c r="W74" s="116">
        <f>SUM('Month (GWh)'!W208:W210)</f>
        <v>0</v>
      </c>
      <c r="X74" s="116">
        <f>SUM('Month (GWh)'!X208:X210)</f>
        <v>0</v>
      </c>
      <c r="Y74" s="116">
        <f>SUM('Month (GWh)'!Y208:Y210)</f>
        <v>0</v>
      </c>
      <c r="Z74" s="116">
        <f>SUM('Month (GWh)'!Z208:Z210)</f>
        <v>11010.43</v>
      </c>
      <c r="AA74" s="116">
        <v>0</v>
      </c>
      <c r="AB74" s="116">
        <f>SUM('Month (GWh)'!AB208:AB210)</f>
        <v>0</v>
      </c>
      <c r="AC74" s="116">
        <f>SUM('Month (GWh)'!AC208:AC210)</f>
        <v>0</v>
      </c>
      <c r="AD74" s="116">
        <f>SUM('Month (GWh)'!AD208:AD210)</f>
        <v>0</v>
      </c>
      <c r="AE74" s="116">
        <f>SUM('Month (GWh)'!AE208:AE210)</f>
        <v>0</v>
      </c>
      <c r="AF74" s="117">
        <f>SUM('Month (GWh)'!AF208:AF210)</f>
        <v>12059.34</v>
      </c>
      <c r="AG74" s="116">
        <f>SUM('Month (GWh)'!AG208:AG210)</f>
        <v>164253.75</v>
      </c>
    </row>
    <row r="75" spans="1:33" ht="20.25" customHeight="1" x14ac:dyDescent="0.35">
      <c r="A75" s="144" t="s">
        <v>514</v>
      </c>
      <c r="B75" s="125">
        <f>SUM('Month (GWh)'!B211:B213)</f>
        <v>12575.99</v>
      </c>
      <c r="C75" s="125">
        <f>SUM('Month (GWh)'!C211:C213)</f>
        <v>9338.01</v>
      </c>
      <c r="D75" s="116">
        <f>SUM('Month (GWh)'!D211:D213)</f>
        <v>70333.459999999992</v>
      </c>
      <c r="E75" s="116">
        <f>SUM('Month (GWh)'!E211:E213)</f>
        <v>23180.97</v>
      </c>
      <c r="F75" s="116">
        <f>SUM('Month (GWh)'!F211:F213)</f>
        <v>27840.62</v>
      </c>
      <c r="G75" s="116">
        <f>SUM('Month (GWh)'!G211:G213)</f>
        <v>4568.6000000000004</v>
      </c>
      <c r="H75" s="116">
        <f>SUM('Month (GWh)'!H211:H213)</f>
        <v>97.85</v>
      </c>
      <c r="I75" s="116">
        <f>SUM('Month (GWh)'!I211:I213)</f>
        <v>126021.48999999999</v>
      </c>
      <c r="J75" s="117">
        <f>SUM('Month (GWh)'!J211:J213)</f>
        <v>147935.49</v>
      </c>
      <c r="K75" s="116">
        <f>SUM('Month (GWh)'!K211:K213)</f>
        <v>864.32</v>
      </c>
      <c r="L75" s="116">
        <v>0</v>
      </c>
      <c r="M75" s="116">
        <f>SUM('Month (GWh)'!M211:M213)</f>
        <v>0</v>
      </c>
      <c r="N75" s="116">
        <f>SUM('Month (GWh)'!N211:N213)</f>
        <v>0</v>
      </c>
      <c r="O75" s="116">
        <v>0</v>
      </c>
      <c r="P75" s="116">
        <v>0</v>
      </c>
      <c r="Q75" s="116">
        <f>SUM('Month (GWh)'!Q211:Q213)</f>
        <v>408.41</v>
      </c>
      <c r="R75" s="116">
        <f>SUM('Month (GWh)'!R211:R213)</f>
        <v>0</v>
      </c>
      <c r="S75" s="116">
        <f>SUM('Month (GWh)'!S211:S213)</f>
        <v>0</v>
      </c>
      <c r="T75" s="116">
        <v>0</v>
      </c>
      <c r="U75" s="116">
        <f>SUM('Month (GWh)'!U211:U213)</f>
        <v>0</v>
      </c>
      <c r="V75" s="116">
        <f>SUM('Month (GWh)'!V211:V213)</f>
        <v>0</v>
      </c>
      <c r="W75" s="116">
        <f>SUM('Month (GWh)'!W211:W213)</f>
        <v>0</v>
      </c>
      <c r="X75" s="116">
        <f>SUM('Month (GWh)'!X211:X213)</f>
        <v>0</v>
      </c>
      <c r="Y75" s="116">
        <f>SUM('Month (GWh)'!Y211:Y213)</f>
        <v>882.28</v>
      </c>
      <c r="Z75" s="116">
        <f>SUM('Month (GWh)'!Z211:Z213)</f>
        <v>11578.31</v>
      </c>
      <c r="AA75" s="116">
        <f>SUM('Month (GWh)'!AA211:AA213)</f>
        <v>0</v>
      </c>
      <c r="AB75" s="116">
        <f>SUM('Month (GWh)'!AB211:AB213)</f>
        <v>0</v>
      </c>
      <c r="AC75" s="116">
        <f>SUM('Month (GWh)'!AC211:AC213)</f>
        <v>0</v>
      </c>
      <c r="AD75" s="116">
        <f>SUM('Month (GWh)'!AD211:AD213)</f>
        <v>0</v>
      </c>
      <c r="AE75" s="116">
        <f>SUM('Month (GWh)'!AE211:AE213)</f>
        <v>0</v>
      </c>
      <c r="AF75" s="117">
        <f>SUM('Month (GWh)'!AF211:AF213)</f>
        <v>13733.32</v>
      </c>
      <c r="AG75" s="116">
        <f>SUM('Month (GWh)'!AG211:AG213)</f>
        <v>161668.81</v>
      </c>
    </row>
    <row r="76" spans="1:33" ht="20.25" customHeight="1" x14ac:dyDescent="0.35">
      <c r="A76" s="144" t="s">
        <v>515</v>
      </c>
      <c r="B76" s="125">
        <f>SUM('Month (GWh)'!B214:B216)</f>
        <v>0</v>
      </c>
      <c r="C76" s="125">
        <f>SUM('Month (GWh)'!C214:C216)</f>
        <v>90.77</v>
      </c>
      <c r="D76" s="116">
        <f>SUM('Month (GWh)'!D214:D216)</f>
        <v>31014.81</v>
      </c>
      <c r="E76" s="116">
        <f>SUM('Month (GWh)'!E214:E216)</f>
        <v>21432.14</v>
      </c>
      <c r="F76" s="116">
        <f>SUM('Month (GWh)'!F214:F216)</f>
        <v>10728.9</v>
      </c>
      <c r="G76" s="116">
        <f>SUM('Month (GWh)'!G214:G216)</f>
        <v>5485.85</v>
      </c>
      <c r="H76" s="116">
        <f>SUM('Month (GWh)'!H214:H216)</f>
        <v>89.5</v>
      </c>
      <c r="I76" s="116">
        <f>SUM('Month (GWh)'!I214:I216)</f>
        <v>68751.199999999997</v>
      </c>
      <c r="J76" s="117">
        <f>SUM('Month (GWh)'!J214:J216)</f>
        <v>68841.97</v>
      </c>
      <c r="K76" s="116">
        <f>SUM('Month (GWh)'!K214:K216)</f>
        <v>484.8</v>
      </c>
      <c r="L76" s="116">
        <v>0</v>
      </c>
      <c r="M76" s="116">
        <f>SUM('Month (GWh)'!M214:M216)</f>
        <v>0</v>
      </c>
      <c r="N76" s="116">
        <f>SUM('Month (GWh)'!N214:N216)</f>
        <v>0</v>
      </c>
      <c r="O76" s="116">
        <v>0</v>
      </c>
      <c r="P76" s="116">
        <v>0</v>
      </c>
      <c r="Q76" s="116">
        <f>SUM('Month (GWh)'!Q214:Q216)</f>
        <v>0</v>
      </c>
      <c r="R76" s="116">
        <f>SUM('Month (GWh)'!R214:R216)</f>
        <v>0</v>
      </c>
      <c r="S76" s="116">
        <f>SUM('Month (GWh)'!S214:S216)</f>
        <v>0</v>
      </c>
      <c r="T76" s="116">
        <v>0</v>
      </c>
      <c r="U76" s="116">
        <f>SUM('Month (GWh)'!U214:U216)</f>
        <v>0</v>
      </c>
      <c r="V76" s="116">
        <f>SUM('Month (GWh)'!V214:V216)</f>
        <v>0</v>
      </c>
      <c r="W76" s="116">
        <f>SUM('Month (GWh)'!W214:W216)</f>
        <v>0</v>
      </c>
      <c r="X76" s="116">
        <f>SUM('Month (GWh)'!X214:X216)</f>
        <v>0</v>
      </c>
      <c r="Y76" s="116">
        <f>SUM('Month (GWh)'!Y214:Y216)</f>
        <v>0</v>
      </c>
      <c r="Z76" s="116">
        <f>SUM('Month (GWh)'!Z214:Z216)</f>
        <v>22093.27</v>
      </c>
      <c r="AA76" s="116">
        <f>SUM('Month (GWh)'!AA214:AA216)</f>
        <v>0</v>
      </c>
      <c r="AB76" s="116">
        <f>SUM('Month (GWh)'!AB214:AB216)</f>
        <v>0</v>
      </c>
      <c r="AC76" s="116">
        <f>SUM('Month (GWh)'!AC214:AC216)</f>
        <v>605.46</v>
      </c>
      <c r="AD76" s="116">
        <f>SUM('Month (GWh)'!AD214:AD216)</f>
        <v>0</v>
      </c>
      <c r="AE76" s="116">
        <f>SUM('Month (GWh)'!AE214:AE216)</f>
        <v>0</v>
      </c>
      <c r="AF76" s="117">
        <f>SUM('Month (GWh)'!AF214:AF216)</f>
        <v>23183.53</v>
      </c>
      <c r="AG76" s="116">
        <f>SUM('Month (GWh)'!AG214:AG216)</f>
        <v>92025.500000000015</v>
      </c>
    </row>
    <row r="77" spans="1:33" ht="20.25" customHeight="1" x14ac:dyDescent="0.35">
      <c r="A77" s="144" t="s">
        <v>516</v>
      </c>
      <c r="B77" s="125">
        <f>SUM('Month (GWh)'!B217:B219)</f>
        <v>0</v>
      </c>
      <c r="C77" s="125">
        <f>SUM('Month (GWh)'!C217:C219)</f>
        <v>54.52</v>
      </c>
      <c r="D77" s="116">
        <f>SUM('Month (GWh)'!D217:D219)</f>
        <v>42201.18</v>
      </c>
      <c r="E77" s="116">
        <f>SUM('Month (GWh)'!E217:E219)</f>
        <v>18681.48</v>
      </c>
      <c r="F77" s="116">
        <f>SUM('Month (GWh)'!F217:F219)</f>
        <v>13750.8</v>
      </c>
      <c r="G77" s="116">
        <f>SUM('Month (GWh)'!G217:G219)</f>
        <v>5111.0300000000007</v>
      </c>
      <c r="H77" s="116">
        <f>SUM('Month (GWh)'!H217:H219)</f>
        <v>104.54</v>
      </c>
      <c r="I77" s="116">
        <f>SUM('Month (GWh)'!I217:I219)</f>
        <v>79849.05</v>
      </c>
      <c r="J77" s="117">
        <f>SUM('Month (GWh)'!J217:J219)</f>
        <v>79903.570000000007</v>
      </c>
      <c r="K77" s="116">
        <f>SUM('Month (GWh)'!K217:K219)</f>
        <v>201.82</v>
      </c>
      <c r="L77" s="116">
        <v>0</v>
      </c>
      <c r="M77" s="116">
        <f>SUM('Month (GWh)'!M217:M219)</f>
        <v>0</v>
      </c>
      <c r="N77" s="116">
        <f>SUM('Month (GWh)'!N217:N219)</f>
        <v>0</v>
      </c>
      <c r="O77" s="116">
        <v>0</v>
      </c>
      <c r="P77" s="116">
        <v>0</v>
      </c>
      <c r="Q77" s="116">
        <f>SUM('Month (GWh)'!Q217:Q219)</f>
        <v>0</v>
      </c>
      <c r="R77" s="116">
        <f>SUM('Month (GWh)'!R217:R219)</f>
        <v>0</v>
      </c>
      <c r="S77" s="116">
        <f>SUM('Month (GWh)'!S217:S219)</f>
        <v>0</v>
      </c>
      <c r="T77" s="116">
        <v>0</v>
      </c>
      <c r="U77" s="116">
        <f>SUM('Month (GWh)'!U217:U219)</f>
        <v>0</v>
      </c>
      <c r="V77" s="116">
        <f>SUM('Month (GWh)'!V217:V219)</f>
        <v>970.77</v>
      </c>
      <c r="W77" s="116">
        <f>SUM('Month (GWh)'!W217:W219)</f>
        <v>0</v>
      </c>
      <c r="X77" s="116">
        <f>SUM('Month (GWh)'!X217:X219)</f>
        <v>0</v>
      </c>
      <c r="Y77" s="116">
        <f>SUM('Month (GWh)'!Y217:Y219)</f>
        <v>0</v>
      </c>
      <c r="Z77" s="116">
        <f>SUM('Month (GWh)'!Z217:Z219)</f>
        <v>15358.420000000002</v>
      </c>
      <c r="AA77" s="116">
        <f>SUM('Month (GWh)'!AA217:AA219)</f>
        <v>0</v>
      </c>
      <c r="AB77" s="116">
        <f>SUM('Month (GWh)'!AB217:AB219)</f>
        <v>0</v>
      </c>
      <c r="AC77" s="116">
        <f>SUM('Month (GWh)'!AC217:AC219)</f>
        <v>351.42</v>
      </c>
      <c r="AD77" s="116">
        <f>SUM('Month (GWh)'!AD217:AD219)</f>
        <v>1003.98</v>
      </c>
      <c r="AE77" s="116">
        <f>SUM('Month (GWh)'!AE217:AE219)</f>
        <v>0</v>
      </c>
      <c r="AF77" s="117">
        <f>SUM('Month (GWh)'!AF217:AF219)</f>
        <v>17886.41</v>
      </c>
      <c r="AG77" s="116">
        <f>SUM('Month (GWh)'!AG217:AG219)</f>
        <v>97789.98</v>
      </c>
    </row>
    <row r="78" spans="1:33" ht="20.25" customHeight="1" x14ac:dyDescent="0.35">
      <c r="A78" s="144" t="s">
        <v>517</v>
      </c>
      <c r="B78" s="125">
        <f>SUM('Month (GWh)'!B220:B222)</f>
        <v>16852.27</v>
      </c>
      <c r="C78" s="125">
        <f>SUM('Month (GWh)'!C220:C222)</f>
        <v>11282.47</v>
      </c>
      <c r="D78" s="116">
        <f>SUM('Month (GWh)'!D220:D222)</f>
        <v>65170.71</v>
      </c>
      <c r="E78" s="116">
        <f>SUM('Month (GWh)'!E220:E222)</f>
        <v>21569.82</v>
      </c>
      <c r="F78" s="116">
        <f>SUM('Month (GWh)'!F220:F222)</f>
        <v>26236.34</v>
      </c>
      <c r="G78" s="116">
        <f>SUM('Month (GWh)'!G220:G222)</f>
        <v>5753.83</v>
      </c>
      <c r="H78" s="116">
        <f>SUM('Month (GWh)'!H220:H222)</f>
        <v>64.92</v>
      </c>
      <c r="I78" s="116">
        <f>SUM('Month (GWh)'!I220:I222)</f>
        <v>118795.6</v>
      </c>
      <c r="J78" s="117">
        <f>SUM('Month (GWh)'!J220:J222)</f>
        <v>146930.34000000003</v>
      </c>
      <c r="K78" s="116">
        <f>SUM('Month (GWh)'!K220:K222)</f>
        <v>554.25</v>
      </c>
      <c r="L78" s="116">
        <v>0</v>
      </c>
      <c r="M78" s="116">
        <f>SUM('Month (GWh)'!M220:M222)</f>
        <v>0</v>
      </c>
      <c r="N78" s="116">
        <f>SUM('Month (GWh)'!N220:N222)</f>
        <v>0</v>
      </c>
      <c r="O78" s="116">
        <v>0</v>
      </c>
      <c r="P78" s="116">
        <v>0</v>
      </c>
      <c r="Q78" s="116">
        <f>SUM('Month (GWh)'!Q220:Q222)</f>
        <v>0</v>
      </c>
      <c r="R78" s="116">
        <f>SUM('Month (GWh)'!R220:R222)</f>
        <v>0</v>
      </c>
      <c r="S78" s="116">
        <f>SUM('Month (GWh)'!S220:S222)</f>
        <v>0</v>
      </c>
      <c r="T78" s="116">
        <v>0</v>
      </c>
      <c r="U78" s="116">
        <f>SUM('Month (GWh)'!U220:U222)</f>
        <v>0</v>
      </c>
      <c r="V78" s="116">
        <f>SUM('Month (GWh)'!V220:V222)</f>
        <v>0</v>
      </c>
      <c r="W78" s="116">
        <f>SUM('Month (GWh)'!W220:W222)</f>
        <v>0</v>
      </c>
      <c r="X78" s="116">
        <f>SUM('Month (GWh)'!X220:X222)</f>
        <v>0</v>
      </c>
      <c r="Y78" s="116">
        <f>SUM('Month (GWh)'!Y220:Y222)</f>
        <v>0</v>
      </c>
      <c r="Z78" s="116">
        <f>SUM('Month (GWh)'!Z220:Z222)</f>
        <v>12552.25</v>
      </c>
      <c r="AA78" s="116">
        <f>SUM('Month (GWh)'!AA220:AA222)</f>
        <v>1064.29</v>
      </c>
      <c r="AB78" s="116">
        <f>SUM('Month (GWh)'!AB220:AB222)</f>
        <v>0</v>
      </c>
      <c r="AC78" s="116">
        <f>SUM('Month (GWh)'!AC220:AC222)</f>
        <v>1702.83</v>
      </c>
      <c r="AD78" s="116">
        <f>SUM('Month (GWh)'!AD220:AD222)</f>
        <v>0</v>
      </c>
      <c r="AE78" s="116">
        <f>SUM('Month (GWh)'!AE220:AE222)</f>
        <v>0</v>
      </c>
      <c r="AF78" s="117">
        <f>SUM('Month (GWh)'!AF220:AF222)</f>
        <v>15873.63</v>
      </c>
      <c r="AG78" s="116">
        <f>SUM('Month (GWh)'!AG220:AG222)</f>
        <v>162803.96</v>
      </c>
    </row>
    <row r="79" spans="1:33" ht="20.25" customHeight="1" x14ac:dyDescent="0.35">
      <c r="A79" s="144" t="s">
        <v>518</v>
      </c>
      <c r="B79" s="125">
        <f>SUM('Month (GWh)'!B223:B225)</f>
        <v>34548.17</v>
      </c>
      <c r="C79" s="125">
        <f>SUM('Month (GWh)'!C223:C225)</f>
        <v>22112.98</v>
      </c>
      <c r="D79" s="116">
        <f>SUM('Month (GWh)'!D223:D225)</f>
        <v>72987.06</v>
      </c>
      <c r="E79" s="116">
        <f>SUM('Month (GWh)'!E223:E225)</f>
        <v>18773.38</v>
      </c>
      <c r="F79" s="116">
        <f>SUM('Month (GWh)'!F223:F225)</f>
        <v>30519.4</v>
      </c>
      <c r="G79" s="116">
        <f>SUM('Month (GWh)'!G223:G225)</f>
        <v>5586.2</v>
      </c>
      <c r="H79" s="116">
        <f>SUM('Month (GWh)'!H223:H225)</f>
        <v>107.49000000000001</v>
      </c>
      <c r="I79" s="116">
        <f>SUM('Month (GWh)'!I223:I225)</f>
        <v>127973.54</v>
      </c>
      <c r="J79" s="117">
        <f>SUM('Month (GWh)'!J223:J225)</f>
        <v>184634.69</v>
      </c>
      <c r="K79" s="116">
        <f>SUM('Month (GWh)'!K223:K225)</f>
        <v>0</v>
      </c>
      <c r="L79" s="116">
        <v>0</v>
      </c>
      <c r="M79" s="116">
        <f>SUM('Month (GWh)'!M223:M225)</f>
        <v>0</v>
      </c>
      <c r="N79" s="116">
        <f>SUM('Month (GWh)'!N223:N225)</f>
        <v>0</v>
      </c>
      <c r="O79" s="116">
        <v>0</v>
      </c>
      <c r="P79" s="116">
        <v>0</v>
      </c>
      <c r="Q79" s="116">
        <f>SUM('Month (GWh)'!Q223:Q225)</f>
        <v>0</v>
      </c>
      <c r="R79" s="116">
        <f>SUM('Month (GWh)'!R223:R225)</f>
        <v>0</v>
      </c>
      <c r="S79" s="116">
        <f>SUM('Month (GWh)'!S223:S225)</f>
        <v>0</v>
      </c>
      <c r="T79" s="116">
        <v>0</v>
      </c>
      <c r="U79" s="116">
        <f>SUM('Month (GWh)'!U223:U225)</f>
        <v>0</v>
      </c>
      <c r="V79" s="116">
        <f>SUM('Month (GWh)'!V223:V225)</f>
        <v>0</v>
      </c>
      <c r="W79" s="116">
        <f>SUM('Month (GWh)'!W223:W225)</f>
        <v>261.69</v>
      </c>
      <c r="X79" s="116">
        <f>SUM('Month (GWh)'!X223:X225)</f>
        <v>0</v>
      </c>
      <c r="Y79" s="116">
        <f>SUM('Month (GWh)'!Y223:Y225)</f>
        <v>0</v>
      </c>
      <c r="Z79" s="116">
        <f>SUM('Month (GWh)'!Z223:Z225)</f>
        <v>4749.99</v>
      </c>
      <c r="AA79" s="116">
        <f>SUM('Month (GWh)'!AA223:AA225)</f>
        <v>2291.1999999999998</v>
      </c>
      <c r="AB79" s="116">
        <f>SUM('Month (GWh)'!AB223:AB225)</f>
        <v>0</v>
      </c>
      <c r="AC79" s="116">
        <f>SUM('Month (GWh)'!AC223:AC225)</f>
        <v>0</v>
      </c>
      <c r="AD79" s="116">
        <f>SUM('Month (GWh)'!AD223:AD225)</f>
        <v>839.5</v>
      </c>
      <c r="AE79" s="116">
        <f>SUM('Month (GWh)'!AE223:AE225)</f>
        <v>0</v>
      </c>
      <c r="AF79" s="117">
        <f>SUM('Month (GWh)'!AF223:AF225)</f>
        <v>8142.3899999999994</v>
      </c>
      <c r="AG79" s="116">
        <f>SUM('Month (GWh)'!AG223:AG225)</f>
        <v>192777.08000000002</v>
      </c>
    </row>
    <row r="80" spans="1:33" ht="20.25" customHeight="1" x14ac:dyDescent="0.35">
      <c r="A80" s="144" t="s">
        <v>519</v>
      </c>
      <c r="B80" s="125">
        <f>SUM('Month (GWh)'!B226:B228)</f>
        <v>521.58000000000004</v>
      </c>
      <c r="C80" s="125">
        <f>SUM('Month (GWh)'!C226:C228)</f>
        <v>788.04</v>
      </c>
      <c r="D80" s="116">
        <f>SUM('Month (GWh)'!D226:D228)</f>
        <v>40259.82</v>
      </c>
      <c r="E80" s="116">
        <f>SUM('Month (GWh)'!E226:E228)</f>
        <v>19091.66</v>
      </c>
      <c r="F80" s="116">
        <f>SUM('Month (GWh)'!F226:F228)</f>
        <v>6208.3600000000006</v>
      </c>
      <c r="G80" s="116">
        <f>SUM('Month (GWh)'!G226:G228)</f>
        <v>5590.83</v>
      </c>
      <c r="H80" s="116">
        <f>SUM('Month (GWh)'!H226:H228)</f>
        <v>37.07</v>
      </c>
      <c r="I80" s="116">
        <f>SUM('Month (GWh)'!I226:I228)</f>
        <v>71187.709999999992</v>
      </c>
      <c r="J80" s="117">
        <f>SUM('Month (GWh)'!J226:J228)</f>
        <v>72497.33</v>
      </c>
      <c r="K80" s="116">
        <f>SUM('Month (GWh)'!K226:K228)</f>
        <v>1332.53</v>
      </c>
      <c r="L80" s="116">
        <v>0</v>
      </c>
      <c r="M80" s="116">
        <f>SUM('Month (GWh)'!M226:M228)</f>
        <v>0</v>
      </c>
      <c r="N80" s="116">
        <f>SUM('Month (GWh)'!N226:N228)</f>
        <v>0</v>
      </c>
      <c r="O80" s="116">
        <v>0</v>
      </c>
      <c r="P80" s="116">
        <v>0</v>
      </c>
      <c r="Q80" s="116">
        <f>SUM('Month (GWh)'!Q226:Q228)</f>
        <v>0</v>
      </c>
      <c r="R80" s="116">
        <f>SUM('Month (GWh)'!R226:R228)</f>
        <v>446.39</v>
      </c>
      <c r="S80" s="116">
        <f>SUM('Month (GWh)'!S226:S228)</f>
        <v>0</v>
      </c>
      <c r="T80" s="116">
        <v>0</v>
      </c>
      <c r="U80" s="116">
        <f>SUM('Month (GWh)'!U226:U228)</f>
        <v>0</v>
      </c>
      <c r="V80" s="116">
        <f>SUM('Month (GWh)'!V226:V228)</f>
        <v>0</v>
      </c>
      <c r="W80" s="116">
        <f>SUM('Month (GWh)'!W226:W228)</f>
        <v>874.46</v>
      </c>
      <c r="X80" s="116">
        <f>SUM('Month (GWh)'!X226:X228)</f>
        <v>0</v>
      </c>
      <c r="Y80" s="116">
        <f>SUM('Month (GWh)'!Y226:Y228)</f>
        <v>0</v>
      </c>
      <c r="Z80" s="116">
        <f>SUM('Month (GWh)'!Z226:Z228)</f>
        <v>9168.06</v>
      </c>
      <c r="AA80" s="116">
        <f>SUM('Month (GWh)'!AA226:AA228)</f>
        <v>1427.31</v>
      </c>
      <c r="AB80" s="116">
        <f>SUM('Month (GWh)'!AB226:AB228)</f>
        <v>0</v>
      </c>
      <c r="AC80" s="116">
        <f>SUM('Month (GWh)'!AC226:AC228)</f>
        <v>3739.35</v>
      </c>
      <c r="AD80" s="116">
        <f>SUM('Month (GWh)'!AD226:AD228)</f>
        <v>938.28</v>
      </c>
      <c r="AE80" s="116">
        <f>SUM('Month (GWh)'!AE226:AE228)</f>
        <v>0</v>
      </c>
      <c r="AF80" s="117">
        <f>SUM('Month (GWh)'!AF226:AF228)</f>
        <v>17926.37</v>
      </c>
      <c r="AG80" s="116">
        <f>SUM('Month (GWh)'!AG226:AG228)</f>
        <v>90423.709999999992</v>
      </c>
    </row>
    <row r="81" spans="1:33" ht="20.25" customHeight="1" x14ac:dyDescent="0.35">
      <c r="A81" s="144" t="s">
        <v>520</v>
      </c>
      <c r="B81" s="125">
        <f>SUM('Month (GWh)'!B229:B231)</f>
        <v>0</v>
      </c>
      <c r="C81" s="125">
        <f>SUM('Month (GWh)'!C229:C231)</f>
        <v>228.68</v>
      </c>
      <c r="D81" s="116">
        <f>SUM('Month (GWh)'!D229:D231)</f>
        <v>38672.080000000002</v>
      </c>
      <c r="E81" s="116">
        <f>SUM('Month (GWh)'!E229:E231)</f>
        <v>18581.86</v>
      </c>
      <c r="F81" s="116">
        <f>SUM('Month (GWh)'!F229:F231)</f>
        <v>8609.16</v>
      </c>
      <c r="G81" s="116">
        <f>SUM('Month (GWh)'!G229:G231)</f>
        <v>5416.89</v>
      </c>
      <c r="H81" s="116">
        <f>SUM('Month (GWh)'!H229:H231)</f>
        <v>0.61</v>
      </c>
      <c r="I81" s="116">
        <f>SUM('Month (GWh)'!I229:I231)</f>
        <v>71280.600000000006</v>
      </c>
      <c r="J81" s="117">
        <f>SUM('Month (GWh)'!J229:J231)</f>
        <v>71509.279999999999</v>
      </c>
      <c r="K81" s="116">
        <f>SUM('Month (GWh)'!K229:K231)</f>
        <v>1077.73</v>
      </c>
      <c r="L81" s="116">
        <v>0</v>
      </c>
      <c r="M81" s="116">
        <f>SUM('Month (GWh)'!M229:M231)</f>
        <v>0</v>
      </c>
      <c r="N81" s="116">
        <f>SUM('Month (GWh)'!N229:N231)</f>
        <v>0</v>
      </c>
      <c r="O81" s="116">
        <v>0</v>
      </c>
      <c r="P81" s="116">
        <v>0</v>
      </c>
      <c r="Q81" s="116">
        <f>SUM('Month (GWh)'!Q229:Q231)</f>
        <v>0</v>
      </c>
      <c r="R81" s="116">
        <f>SUM('Month (GWh)'!R229:R231)</f>
        <v>0</v>
      </c>
      <c r="S81" s="116">
        <f>SUM('Month (GWh)'!S229:S231)</f>
        <v>0</v>
      </c>
      <c r="T81" s="116">
        <v>0</v>
      </c>
      <c r="U81" s="116">
        <f>SUM('Month (GWh)'!U229:U231)</f>
        <v>0</v>
      </c>
      <c r="V81" s="116">
        <f>SUM('Month (GWh)'!V229:V231)</f>
        <v>0</v>
      </c>
      <c r="W81" s="116">
        <f>SUM('Month (GWh)'!W229:W231)</f>
        <v>0</v>
      </c>
      <c r="X81" s="116">
        <f>SUM('Month (GWh)'!X229:X231)</f>
        <v>0</v>
      </c>
      <c r="Y81" s="116">
        <f>SUM('Month (GWh)'!Y229:Y231)</f>
        <v>0</v>
      </c>
      <c r="Z81" s="116">
        <f>SUM('Month (GWh)'!Z229:Z231)</f>
        <v>6112.91</v>
      </c>
      <c r="AA81" s="116">
        <f>SUM('Month (GWh)'!AA229:AA231)</f>
        <v>2173.9799999999996</v>
      </c>
      <c r="AB81" s="116">
        <f>SUM('Month (GWh)'!AB229:AB231)</f>
        <v>0</v>
      </c>
      <c r="AC81" s="116">
        <f>SUM('Month (GWh)'!AC229:AC231)</f>
        <v>0</v>
      </c>
      <c r="AD81" s="116">
        <f>SUM('Month (GWh)'!AD229:AD231)</f>
        <v>0</v>
      </c>
      <c r="AE81" s="116">
        <f>SUM('Month (GWh)'!AE229:AE231)</f>
        <v>0</v>
      </c>
      <c r="AF81" s="117">
        <f>SUM('Month (GWh)'!AF229:AF231)</f>
        <v>9364.6200000000008</v>
      </c>
      <c r="AG81" s="116">
        <f>SUM('Month (GWh)'!AG229:AG231)</f>
        <v>80873.89</v>
      </c>
    </row>
    <row r="82" spans="1:33" ht="20.25" customHeight="1" x14ac:dyDescent="0.35">
      <c r="A82" s="144" t="s">
        <v>521</v>
      </c>
      <c r="B82" s="125">
        <f>SUM('Month (GWh)'!B232:B234)</f>
        <v>457.64</v>
      </c>
      <c r="C82" s="125">
        <f>SUM('Month (GWh)'!C232:C234)</f>
        <v>6966.09</v>
      </c>
      <c r="D82" s="116">
        <f>SUM('Month (GWh)'!D232:D234)</f>
        <v>65309.75</v>
      </c>
      <c r="E82" s="116">
        <f>SUM('Month (GWh)'!E232:E234)</f>
        <v>18000.66</v>
      </c>
      <c r="F82" s="116">
        <f>SUM('Month (GWh)'!F232:F234)</f>
        <v>14680.55</v>
      </c>
      <c r="G82" s="116">
        <f>SUM('Month (GWh)'!G232:G234)</f>
        <v>4913.8999999999996</v>
      </c>
      <c r="H82" s="116">
        <f>SUM('Month (GWh)'!H232:H234)</f>
        <v>0</v>
      </c>
      <c r="I82" s="116">
        <f>SUM('Month (GWh)'!I232:I234)</f>
        <v>102904.87999999999</v>
      </c>
      <c r="J82" s="117">
        <f>SUM('Month (GWh)'!J232:J234)</f>
        <v>110328.61</v>
      </c>
      <c r="K82" s="116">
        <f>SUM('Month (GWh)'!K232:K234)</f>
        <v>0</v>
      </c>
      <c r="L82" s="116">
        <v>0</v>
      </c>
      <c r="M82" s="116">
        <f>SUM('Month (GWh)'!M232:M234)</f>
        <v>0</v>
      </c>
      <c r="N82" s="116">
        <f>SUM('Month (GWh)'!N232:N234)</f>
        <v>0</v>
      </c>
      <c r="O82" s="116">
        <v>0</v>
      </c>
      <c r="P82" s="116">
        <v>0</v>
      </c>
      <c r="Q82" s="116">
        <f>SUM('Month (GWh)'!Q232:Q234)</f>
        <v>0</v>
      </c>
      <c r="R82" s="116">
        <f>SUM('Month (GWh)'!R232:R234)</f>
        <v>1061.1300000000001</v>
      </c>
      <c r="S82" s="116">
        <f>SUM('Month (GWh)'!S232:S234)</f>
        <v>850.03</v>
      </c>
      <c r="T82" s="116">
        <v>0</v>
      </c>
      <c r="U82" s="116">
        <f>SUM('Month (GWh)'!U232:U234)</f>
        <v>0</v>
      </c>
      <c r="V82" s="116">
        <f>SUM('Month (GWh)'!V232:V234)</f>
        <v>839.8</v>
      </c>
      <c r="W82" s="116">
        <f>SUM('Month (GWh)'!W232:W234)</f>
        <v>2085.06</v>
      </c>
      <c r="X82" s="116">
        <f>SUM('Month (GWh)'!X232:X234)</f>
        <v>0</v>
      </c>
      <c r="Y82" s="116">
        <f>SUM('Month (GWh)'!Y232:Y234)</f>
        <v>864.97</v>
      </c>
      <c r="Z82" s="116">
        <f>SUM('Month (GWh)'!Z232:Z234)</f>
        <v>10484.81</v>
      </c>
      <c r="AA82" s="116">
        <f>SUM('Month (GWh)'!AA232:AA234)</f>
        <v>10371.68</v>
      </c>
      <c r="AB82" s="116">
        <f>SUM('Month (GWh)'!AB232:AB234)</f>
        <v>0</v>
      </c>
      <c r="AC82" s="116">
        <f>SUM('Month (GWh)'!AC232:AC234)</f>
        <v>2706.25</v>
      </c>
      <c r="AD82" s="116">
        <f>SUM('Month (GWh)'!AD232:AD234)</f>
        <v>10092.58</v>
      </c>
      <c r="AE82" s="116">
        <f>SUM('Month (GWh)'!AE232:AE234)</f>
        <v>0</v>
      </c>
      <c r="AF82" s="117">
        <f>SUM('Month (GWh)'!AF232:AF234)</f>
        <v>39356.32</v>
      </c>
      <c r="AG82" s="116">
        <f>SUM('Month (GWh)'!AG232:AG234)</f>
        <v>149684.92000000001</v>
      </c>
    </row>
    <row r="83" spans="1:33" ht="20.25" customHeight="1" x14ac:dyDescent="0.35">
      <c r="A83" s="144" t="s">
        <v>522</v>
      </c>
      <c r="B83" s="125">
        <f>SUM('Month (GWh)'!B235:B237)</f>
        <v>3228.38</v>
      </c>
      <c r="C83" s="125">
        <f>SUM('Month (GWh)'!C235:C237)</f>
        <v>14090.75</v>
      </c>
      <c r="D83" s="116">
        <f>SUM('Month (GWh)'!D235:D237)</f>
        <v>65505.919999999998</v>
      </c>
      <c r="E83" s="116">
        <f>SUM('Month (GWh)'!E235:E237)</f>
        <v>16940.62</v>
      </c>
      <c r="F83" s="116">
        <f>SUM('Month (GWh)'!F235:F237)</f>
        <v>15259.73</v>
      </c>
      <c r="G83" s="116">
        <f>SUM('Month (GWh)'!G235:G237)</f>
        <v>4799.01</v>
      </c>
      <c r="H83" s="116">
        <f>SUM('Month (GWh)'!H235:H237)</f>
        <v>0</v>
      </c>
      <c r="I83" s="116">
        <f>SUM('Month (GWh)'!I235:I237)</f>
        <v>102505.29</v>
      </c>
      <c r="J83" s="117">
        <f>SUM('Month (GWh)'!J235:J237)</f>
        <v>119824.42</v>
      </c>
      <c r="K83" s="116">
        <f>SUM('Month (GWh)'!K235:K237)</f>
        <v>3646.7599999999998</v>
      </c>
      <c r="L83" s="116">
        <v>0</v>
      </c>
      <c r="M83" s="116">
        <f>SUM('Month (GWh)'!M235:M237)</f>
        <v>0</v>
      </c>
      <c r="N83" s="116">
        <f>SUM('Month (GWh)'!N235:N237)</f>
        <v>0</v>
      </c>
      <c r="O83" s="116">
        <f>SUM('Month (GWh)'!O235:O237)</f>
        <v>909</v>
      </c>
      <c r="P83" s="116">
        <v>0</v>
      </c>
      <c r="Q83" s="116">
        <f>SUM('Month (GWh)'!Q235:Q237)</f>
        <v>0</v>
      </c>
      <c r="R83" s="116">
        <f>SUM('Month (GWh)'!R235:R237)</f>
        <v>0</v>
      </c>
      <c r="S83" s="116">
        <f>SUM('Month (GWh)'!S235:S237)</f>
        <v>840.82</v>
      </c>
      <c r="T83" s="116">
        <v>0</v>
      </c>
      <c r="U83" s="116">
        <f>SUM('Month (GWh)'!U235:U237)</f>
        <v>0</v>
      </c>
      <c r="V83" s="116">
        <f>SUM('Month (GWh)'!V235:V237)</f>
        <v>855.04</v>
      </c>
      <c r="W83" s="116">
        <f>SUM('Month (GWh)'!W235:W237)</f>
        <v>882.71</v>
      </c>
      <c r="X83" s="116">
        <f>SUM('Month (GWh)'!X235:X237)</f>
        <v>0</v>
      </c>
      <c r="Y83" s="116">
        <f>SUM('Month (GWh)'!Y235:Y237)</f>
        <v>2095.14</v>
      </c>
      <c r="Z83" s="116">
        <f>SUM('Month (GWh)'!Z235:Z237)</f>
        <v>15877.32</v>
      </c>
      <c r="AA83" s="116">
        <f>SUM('Month (GWh)'!AA235:AA237)</f>
        <v>14132.960000000001</v>
      </c>
      <c r="AB83" s="116">
        <f>SUM('Month (GWh)'!AB235:AB237)</f>
        <v>0</v>
      </c>
      <c r="AC83" s="116">
        <f>SUM('Month (GWh)'!AC235:AC237)</f>
        <v>726.59</v>
      </c>
      <c r="AD83" s="116">
        <f>SUM('Month (GWh)'!AD235:AD237)</f>
        <v>6056.87</v>
      </c>
      <c r="AE83" s="116">
        <f>SUM('Month (GWh)'!AE235:AE237)</f>
        <v>0</v>
      </c>
      <c r="AF83" s="117">
        <f>SUM('Month (GWh)'!AF235:AF237)</f>
        <v>46023.21</v>
      </c>
      <c r="AG83" s="116">
        <f>SUM('Month (GWh)'!AG235:AG237)</f>
        <v>165847.60999999999</v>
      </c>
    </row>
    <row r="84" spans="1:33" ht="20.25" customHeight="1" x14ac:dyDescent="0.35">
      <c r="A84" s="144" t="s">
        <v>523</v>
      </c>
      <c r="B84" s="125">
        <f>SUM('Month (GWh)'!B238:B240)</f>
        <v>0</v>
      </c>
      <c r="C84" s="125">
        <f>SUM('Month (GWh)'!C238:C240)</f>
        <v>34.4</v>
      </c>
      <c r="D84" s="116">
        <f>SUM('Month (GWh)'!D238:D240)</f>
        <v>40752.589999999997</v>
      </c>
      <c r="E84" s="116">
        <f>SUM('Month (GWh)'!E238:E240)</f>
        <v>16856.289999999997</v>
      </c>
      <c r="F84" s="116">
        <f>SUM('Month (GWh)'!F238:F240)</f>
        <v>3604.29</v>
      </c>
      <c r="G84" s="116">
        <f>SUM('Month (GWh)'!G238:G240)</f>
        <v>4558.87</v>
      </c>
      <c r="H84" s="116">
        <f>SUM('Month (GWh)'!H238:H240)</f>
        <v>0</v>
      </c>
      <c r="I84" s="116">
        <f>SUM('Month (GWh)'!I238:I240)</f>
        <v>65772.05</v>
      </c>
      <c r="J84" s="117">
        <f>SUM('Month (GWh)'!J238:J240)</f>
        <v>65806.45</v>
      </c>
      <c r="K84" s="116">
        <f>SUM('Month (GWh)'!K238:K240)</f>
        <v>3662.4900000000002</v>
      </c>
      <c r="L84" s="116">
        <f>SUM('Month (GWh)'!L238:L240)</f>
        <v>979.28</v>
      </c>
      <c r="M84" s="116">
        <f>SUM('Month (GWh)'!M238:M240)</f>
        <v>0</v>
      </c>
      <c r="N84" s="116">
        <f>SUM('Month (GWh)'!N238:N240)</f>
        <v>0</v>
      </c>
      <c r="O84" s="116">
        <f>SUM('Month (GWh)'!O238:O240)</f>
        <v>0</v>
      </c>
      <c r="P84" s="116">
        <v>0</v>
      </c>
      <c r="Q84" s="116">
        <f>SUM('Month (GWh)'!Q238:Q240)</f>
        <v>0</v>
      </c>
      <c r="R84" s="116">
        <f>SUM('Month (GWh)'!R238:R240)</f>
        <v>0</v>
      </c>
      <c r="S84" s="116">
        <f>SUM('Month (GWh)'!S238:S240)</f>
        <v>0</v>
      </c>
      <c r="T84" s="116">
        <v>0</v>
      </c>
      <c r="U84" s="116">
        <f>SUM('Month (GWh)'!U238:U240)</f>
        <v>0</v>
      </c>
      <c r="V84" s="116">
        <f>SUM('Month (GWh)'!V238:V240)</f>
        <v>874.15</v>
      </c>
      <c r="W84" s="116">
        <f>SUM('Month (GWh)'!W238:W240)</f>
        <v>901.93</v>
      </c>
      <c r="X84" s="116">
        <f>SUM('Month (GWh)'!X238:X240)</f>
        <v>0</v>
      </c>
      <c r="Y84" s="116">
        <f>SUM('Month (GWh)'!Y238:Y240)</f>
        <v>0</v>
      </c>
      <c r="Z84" s="116">
        <f>SUM('Month (GWh)'!Z238:Z240)</f>
        <v>41413.710000000006</v>
      </c>
      <c r="AA84" s="116">
        <f>SUM('Month (GWh)'!AA238:AA240)</f>
        <v>3170.8900000000003</v>
      </c>
      <c r="AB84" s="116">
        <f>SUM('Month (GWh)'!AB238:AB240)</f>
        <v>0</v>
      </c>
      <c r="AC84" s="116">
        <f>SUM('Month (GWh)'!AC238:AC240)</f>
        <v>1071.8499999999999</v>
      </c>
      <c r="AD84" s="116">
        <f>SUM('Month (GWh)'!AD238:AD240)</f>
        <v>1086.4100000000001</v>
      </c>
      <c r="AE84" s="116">
        <f>SUM('Month (GWh)'!AE238:AE240)</f>
        <v>0</v>
      </c>
      <c r="AF84" s="117">
        <f>SUM('Month (GWh)'!AF238:AF240)</f>
        <v>53160.73</v>
      </c>
      <c r="AG84" s="116">
        <f>SUM('Month (GWh)'!AG238:AG240)</f>
        <v>118967.17000000001</v>
      </c>
    </row>
    <row r="85" spans="1:33" ht="20.25" customHeight="1" x14ac:dyDescent="0.35">
      <c r="A85" s="144" t="s">
        <v>524</v>
      </c>
      <c r="B85" s="125">
        <f>SUM('Month (GWh)'!B241:B243)</f>
        <v>0</v>
      </c>
      <c r="C85" s="125">
        <f>SUM('Month (GWh)'!C241:C243)</f>
        <v>590.34</v>
      </c>
      <c r="D85" s="116">
        <f>SUM('Month (GWh)'!D241:D243)</f>
        <v>24246.23</v>
      </c>
      <c r="E85" s="116">
        <f>SUM('Month (GWh)'!E241:E243)</f>
        <v>14211.080000000002</v>
      </c>
      <c r="F85" s="116">
        <f>SUM('Month (GWh)'!F241:F243)</f>
        <v>2665.45</v>
      </c>
      <c r="G85" s="116">
        <f>SUM('Month (GWh)'!G241:G243)</f>
        <v>3466.3</v>
      </c>
      <c r="H85" s="116">
        <f>SUM('Month (GWh)'!H241:H243)</f>
        <v>0</v>
      </c>
      <c r="I85" s="116">
        <f>SUM('Month (GWh)'!I241:I243)</f>
        <v>44589.060000000005</v>
      </c>
      <c r="J85" s="117">
        <f>SUM('Month (GWh)'!J241:J243)</f>
        <v>45179.4</v>
      </c>
      <c r="K85" s="116">
        <f>SUM('Month (GWh)'!K241:K243)</f>
        <v>866.59</v>
      </c>
      <c r="L85" s="116">
        <f>SUM('Month (GWh)'!L241:L243)</f>
        <v>0</v>
      </c>
      <c r="M85" s="116">
        <f>SUM('Month (GWh)'!M241:M243)</f>
        <v>0</v>
      </c>
      <c r="N85" s="116">
        <f>SUM('Month (GWh)'!N241:N243)</f>
        <v>0</v>
      </c>
      <c r="O85" s="116">
        <f>SUM('Month (GWh)'!O241:O243)</f>
        <v>0</v>
      </c>
      <c r="P85" s="116">
        <v>0</v>
      </c>
      <c r="Q85" s="116">
        <f>SUM('Month (GWh)'!Q241:Q243)</f>
        <v>0</v>
      </c>
      <c r="R85" s="116">
        <f>SUM('Month (GWh)'!R241:R243)</f>
        <v>0</v>
      </c>
      <c r="S85" s="116">
        <f>SUM('Month (GWh)'!S241:S243)</f>
        <v>0</v>
      </c>
      <c r="T85" s="116">
        <v>0</v>
      </c>
      <c r="U85" s="116">
        <f>SUM('Month (GWh)'!U241:U243)</f>
        <v>0</v>
      </c>
      <c r="V85" s="116">
        <f>SUM('Month (GWh)'!V241:V243)</f>
        <v>0</v>
      </c>
      <c r="W85" s="116">
        <f>SUM('Month (GWh)'!W241:W243)</f>
        <v>0</v>
      </c>
      <c r="X85" s="116">
        <f>SUM('Month (GWh)'!X241:X243)</f>
        <v>0</v>
      </c>
      <c r="Y85" s="116">
        <f>SUM('Month (GWh)'!Y241:Y243)</f>
        <v>0</v>
      </c>
      <c r="Z85" s="116">
        <f>SUM('Month (GWh)'!Z241:Z243)</f>
        <v>13259.76</v>
      </c>
      <c r="AA85" s="116">
        <f>SUM('Month (GWh)'!AA241:AA243)</f>
        <v>3990.8199999999997</v>
      </c>
      <c r="AB85" s="116">
        <f>SUM('Month (GWh)'!AB241:AB243)</f>
        <v>0</v>
      </c>
      <c r="AC85" s="116">
        <f>SUM('Month (GWh)'!AC241:AC243)</f>
        <v>0</v>
      </c>
      <c r="AD85" s="116">
        <f>SUM('Month (GWh)'!AD241:AD243)</f>
        <v>1342.6</v>
      </c>
      <c r="AE85" s="116">
        <f>SUM('Month (GWh)'!AE241:AE243)</f>
        <v>0</v>
      </c>
      <c r="AF85" s="117">
        <f>SUM('Month (GWh)'!AF241:AF243)</f>
        <v>19459.77</v>
      </c>
      <c r="AG85" s="116">
        <f>SUM('Month (GWh)'!AG241:AG243)</f>
        <v>64639.19</v>
      </c>
    </row>
    <row r="86" spans="1:33" ht="20.25" customHeight="1" x14ac:dyDescent="0.35">
      <c r="A86" s="144" t="s">
        <v>525</v>
      </c>
      <c r="B86" s="125">
        <f>SUM('Month (GWh)'!B244:B246)</f>
        <v>827.74</v>
      </c>
      <c r="C86" s="125">
        <f>SUM('Month (GWh)'!C244:C246)</f>
        <v>2854.66</v>
      </c>
      <c r="D86" s="116">
        <f>SUM('Month (GWh)'!D244:D246)</f>
        <v>55324.19</v>
      </c>
      <c r="E86" s="116">
        <f>SUM('Month (GWh)'!E244:E246)</f>
        <v>13590.54</v>
      </c>
      <c r="F86" s="116">
        <f>SUM('Month (GWh)'!F244:F246)</f>
        <v>8836.130000000001</v>
      </c>
      <c r="G86" s="116">
        <f>SUM('Month (GWh)'!G244:G246)</f>
        <v>5222.55</v>
      </c>
      <c r="H86" s="116">
        <f>SUM('Month (GWh)'!H244:H246)</f>
        <v>87.95</v>
      </c>
      <c r="I86" s="116">
        <f>SUM('Month (GWh)'!I244:I246)</f>
        <v>83061.350000000006</v>
      </c>
      <c r="J86" s="117">
        <f>SUM('Month (GWh)'!J244:J246)</f>
        <v>86743.75</v>
      </c>
      <c r="K86" s="116">
        <f>SUM('Month (GWh)'!K244:K246)</f>
        <v>1732.14</v>
      </c>
      <c r="L86" s="116">
        <f>SUM('Month (GWh)'!L244:L246)</f>
        <v>0</v>
      </c>
      <c r="M86" s="116">
        <f>SUM('Month (GWh)'!M244:M246)</f>
        <v>0</v>
      </c>
      <c r="N86" s="116">
        <f>SUM('Month (GWh)'!N244:N246)</f>
        <v>0</v>
      </c>
      <c r="O86" s="116">
        <f>SUM('Month (GWh)'!O244:O246)</f>
        <v>0</v>
      </c>
      <c r="P86" s="116">
        <v>0</v>
      </c>
      <c r="Q86" s="116">
        <f>SUM('Month (GWh)'!Q244:Q246)</f>
        <v>0</v>
      </c>
      <c r="R86" s="116">
        <f>SUM('Month (GWh)'!R244:R246)</f>
        <v>0</v>
      </c>
      <c r="S86" s="116">
        <f>SUM('Month (GWh)'!S244:S246)</f>
        <v>1726.88</v>
      </c>
      <c r="T86" s="116">
        <v>0</v>
      </c>
      <c r="U86" s="116">
        <f>SUM('Month (GWh)'!U244:U246)</f>
        <v>0</v>
      </c>
      <c r="V86" s="116">
        <f>SUM('Month (GWh)'!V244:V246)</f>
        <v>1789.1999999999998</v>
      </c>
      <c r="W86" s="116">
        <f>SUM('Month (GWh)'!W244:W246)</f>
        <v>1785.68</v>
      </c>
      <c r="X86" s="116">
        <f>SUM('Month (GWh)'!X244:X246)</f>
        <v>0</v>
      </c>
      <c r="Y86" s="116">
        <f>SUM('Month (GWh)'!Y244:Y246)</f>
        <v>796.87</v>
      </c>
      <c r="Z86" s="116">
        <f>SUM('Month (GWh)'!Z244:Z246)</f>
        <v>21650.880000000001</v>
      </c>
      <c r="AA86" s="116">
        <f>SUM('Month (GWh)'!AA244:AA246)</f>
        <v>8806.59</v>
      </c>
      <c r="AB86" s="116">
        <f>SUM('Month (GWh)'!AB244:AB246)</f>
        <v>0</v>
      </c>
      <c r="AC86" s="116">
        <f>SUM('Month (GWh)'!AC244:AC246)</f>
        <v>8059.7</v>
      </c>
      <c r="AD86" s="116">
        <f>SUM('Month (GWh)'!AD244:AD246)</f>
        <v>21076.7</v>
      </c>
      <c r="AE86" s="116">
        <f>SUM('Month (GWh)'!AE244:AE246)</f>
        <v>0</v>
      </c>
      <c r="AF86" s="117">
        <f>SUM('Month (GWh)'!AF244:AF246)</f>
        <v>67424.63</v>
      </c>
      <c r="AG86" s="116">
        <f>SUM('Month (GWh)'!AG244:AG246)</f>
        <v>154168.35999999999</v>
      </c>
    </row>
    <row r="87" spans="1:33" ht="20.25" customHeight="1" x14ac:dyDescent="0.35">
      <c r="A87" s="144" t="s">
        <v>526</v>
      </c>
      <c r="B87" s="125">
        <f>SUM('Month (GWh)'!B247:B249)</f>
        <v>370.51</v>
      </c>
      <c r="C87" s="125">
        <f>SUM('Month (GWh)'!C247:C249)</f>
        <v>1112.1099999999999</v>
      </c>
      <c r="D87" s="116">
        <f>SUM('Month (GWh)'!D247:D249)</f>
        <v>49696.020000000004</v>
      </c>
      <c r="E87" s="116">
        <f>SUM('Month (GWh)'!E247:E249)</f>
        <v>16349.849999999999</v>
      </c>
      <c r="F87" s="116">
        <f>SUM('Month (GWh)'!F247:F249)</f>
        <v>5194.34</v>
      </c>
      <c r="G87" s="116">
        <f>SUM('Month (GWh)'!G247:G249)</f>
        <v>5280.16</v>
      </c>
      <c r="H87" s="116">
        <f>SUM('Month (GWh)'!H247:H249)</f>
        <v>53.03</v>
      </c>
      <c r="I87" s="116">
        <f>SUM('Month (GWh)'!I247:I249)</f>
        <v>76573.399999999994</v>
      </c>
      <c r="J87" s="117">
        <f>SUM('Month (GWh)'!J247:J249)</f>
        <v>78056.02</v>
      </c>
      <c r="K87" s="116">
        <f>SUM('Month (GWh)'!K247:K249)</f>
        <v>0</v>
      </c>
      <c r="L87" s="116">
        <f>SUM('Month (GWh)'!L247:L249)</f>
        <v>0</v>
      </c>
      <c r="M87" s="116">
        <f>SUM('Month (GWh)'!M247:M249)</f>
        <v>0</v>
      </c>
      <c r="N87" s="116">
        <f>SUM('Month (GWh)'!N247:N249)</f>
        <v>1956.22</v>
      </c>
      <c r="O87" s="116">
        <f>SUM('Month (GWh)'!O247:O249)</f>
        <v>0</v>
      </c>
      <c r="P87" s="116">
        <v>0</v>
      </c>
      <c r="Q87" s="116">
        <f>SUM('Month (GWh)'!Q247:Q249)</f>
        <v>0</v>
      </c>
      <c r="R87" s="116">
        <f>SUM('Month (GWh)'!R247:R249)</f>
        <v>1050.98</v>
      </c>
      <c r="S87" s="116">
        <f>SUM('Month (GWh)'!S247:S249)</f>
        <v>0</v>
      </c>
      <c r="T87" s="116">
        <f>SUM('Month (GWh)'!T247:T249)</f>
        <v>0</v>
      </c>
      <c r="U87" s="116">
        <f>SUM('Month (GWh)'!U247:U249)</f>
        <v>0</v>
      </c>
      <c r="V87" s="116">
        <f>SUM('Month (GWh)'!V247:V249)</f>
        <v>1830.97</v>
      </c>
      <c r="W87" s="116">
        <f>SUM('Month (GWh)'!W247:W249)</f>
        <v>1713.16</v>
      </c>
      <c r="X87" s="116">
        <f>SUM('Month (GWh)'!X247:X249)</f>
        <v>0</v>
      </c>
      <c r="Y87" s="116">
        <f>SUM('Month (GWh)'!Y247:Y249)</f>
        <v>0</v>
      </c>
      <c r="Z87" s="116">
        <f>SUM('Month (GWh)'!Z247:Z249)</f>
        <v>20497.72</v>
      </c>
      <c r="AA87" s="116">
        <f>SUM('Month (GWh)'!AA247:AA249)</f>
        <v>11738.05</v>
      </c>
      <c r="AB87" s="116">
        <f>SUM('Month (GWh)'!AB247:AB249)</f>
        <v>0</v>
      </c>
      <c r="AC87" s="116">
        <f>SUM('Month (GWh)'!AC247:AC249)</f>
        <v>5702.2</v>
      </c>
      <c r="AD87" s="116">
        <f>SUM('Month (GWh)'!AD247:AD249)</f>
        <v>24919.93</v>
      </c>
      <c r="AE87" s="116">
        <f>SUM('Month (GWh)'!AE247:AE249)</f>
        <v>0</v>
      </c>
      <c r="AF87" s="117">
        <f>SUM('Month (GWh)'!AF247:AF249)</f>
        <v>69409.25</v>
      </c>
      <c r="AG87" s="116">
        <f>SUM('Month (GWh)'!AG247:AG249)</f>
        <v>147465.28</v>
      </c>
    </row>
    <row r="88" spans="1:33" ht="20.25" customHeight="1" x14ac:dyDescent="0.35">
      <c r="A88" s="144" t="s">
        <v>527</v>
      </c>
      <c r="B88" s="125">
        <f>SUM('Month (GWh)'!B250:B252)</f>
        <v>0</v>
      </c>
      <c r="C88" s="125">
        <f>SUM('Month (GWh)'!C250:C252)</f>
        <v>0</v>
      </c>
      <c r="D88" s="116">
        <f>SUM('Month (GWh)'!D250:D252)</f>
        <v>16676.259999999998</v>
      </c>
      <c r="E88" s="116">
        <f>SUM('Month (GWh)'!E250:E252)</f>
        <v>12993.65</v>
      </c>
      <c r="F88" s="116">
        <f>SUM('Month (GWh)'!F250:F252)</f>
        <v>1665.38</v>
      </c>
      <c r="G88" s="116">
        <f>SUM('Month (GWh)'!G250:G252)</f>
        <v>5029.8500000000004</v>
      </c>
      <c r="H88" s="116">
        <f>SUM('Month (GWh)'!H250:H252)</f>
        <v>0</v>
      </c>
      <c r="I88" s="116">
        <f>SUM('Month (GWh)'!I250:I252)</f>
        <v>36365.149999999994</v>
      </c>
      <c r="J88" s="117">
        <f>SUM('Month (GWh)'!J250:J252)</f>
        <v>36365.149999999994</v>
      </c>
      <c r="K88" s="116">
        <f>SUM('Month (GWh)'!K250:K252)</f>
        <v>0</v>
      </c>
      <c r="L88" s="116">
        <f>SUM('Month (GWh)'!L250:L252)</f>
        <v>0</v>
      </c>
      <c r="M88" s="116">
        <f>SUM('Month (GWh)'!M250:M252)</f>
        <v>0</v>
      </c>
      <c r="N88" s="116">
        <f>SUM('Month (GWh)'!N250:N252)</f>
        <v>982.79</v>
      </c>
      <c r="O88" s="116">
        <f>SUM('Month (GWh)'!O250:O252)</f>
        <v>0</v>
      </c>
      <c r="P88" s="116">
        <v>0</v>
      </c>
      <c r="Q88" s="116">
        <f>SUM('Month (GWh)'!Q250:Q252)</f>
        <v>0</v>
      </c>
      <c r="R88" s="116">
        <f>SUM('Month (GWh)'!R250:R252)</f>
        <v>0</v>
      </c>
      <c r="S88" s="116">
        <f>SUM('Month (GWh)'!S250:S252)</f>
        <v>0</v>
      </c>
      <c r="T88" s="116">
        <f>SUM('Month (GWh)'!T250:T252)</f>
        <v>1079.17</v>
      </c>
      <c r="U88" s="116">
        <f>SUM('Month (GWh)'!U250:U252)</f>
        <v>0</v>
      </c>
      <c r="V88" s="116">
        <f>SUM('Month (GWh)'!V250:V252)</f>
        <v>869.89</v>
      </c>
      <c r="W88" s="116">
        <f>SUM('Month (GWh)'!W250:W252)</f>
        <v>0</v>
      </c>
      <c r="X88" s="116">
        <f>SUM('Month (GWh)'!X250:X252)</f>
        <v>0</v>
      </c>
      <c r="Y88" s="116">
        <f>SUM('Month (GWh)'!Y250:Y252)</f>
        <v>0</v>
      </c>
      <c r="Z88" s="116">
        <f>SUM('Month (GWh)'!Z250:Z252)</f>
        <v>46247.69</v>
      </c>
      <c r="AA88" s="116">
        <f>SUM('Month (GWh)'!AA250:AA252)</f>
        <v>3190.2</v>
      </c>
      <c r="AB88" s="116">
        <f>SUM('Month (GWh)'!AB250:AB252)</f>
        <v>0</v>
      </c>
      <c r="AC88" s="116">
        <f>SUM('Month (GWh)'!AC250:AC252)</f>
        <v>2860.24</v>
      </c>
      <c r="AD88" s="116">
        <f>SUM('Month (GWh)'!AD250:AD252)</f>
        <v>3771.11</v>
      </c>
      <c r="AE88" s="116">
        <f>SUM('Month (GWh)'!AE250:AE252)</f>
        <v>0</v>
      </c>
      <c r="AF88" s="117">
        <f>SUM('Month (GWh)'!AF250:AF252)</f>
        <v>59001.1</v>
      </c>
      <c r="AG88" s="116">
        <f>SUM('Month (GWh)'!AG250:AG252)</f>
        <v>95366.23</v>
      </c>
    </row>
    <row r="89" spans="1:33" ht="20.25" customHeight="1" x14ac:dyDescent="0.35">
      <c r="A89" s="144" t="s">
        <v>528</v>
      </c>
      <c r="B89" s="125">
        <f>SUM('Month (GWh)'!B253:B255)</f>
        <v>0</v>
      </c>
      <c r="C89" s="125">
        <f>SUM('Month (GWh)'!C253:C255)</f>
        <v>0</v>
      </c>
      <c r="D89" s="116">
        <f>SUM('Month (GWh)'!D253:D255)</f>
        <v>26990.39</v>
      </c>
      <c r="E89" s="116">
        <f>SUM('Month (GWh)'!E253:E255)</f>
        <v>12519.57</v>
      </c>
      <c r="F89" s="116">
        <f>SUM('Month (GWh)'!F253:F255)</f>
        <v>2526.61</v>
      </c>
      <c r="G89" s="116">
        <f>SUM('Month (GWh)'!G253:G255)</f>
        <v>4240.8900000000003</v>
      </c>
      <c r="H89" s="116">
        <f>SUM('Month (GWh)'!H253:H255)</f>
        <v>0</v>
      </c>
      <c r="I89" s="116">
        <f>SUM('Month (GWh)'!I253:I255)</f>
        <v>46277.46</v>
      </c>
      <c r="J89" s="117">
        <f>SUM('Month (GWh)'!J253:J255)</f>
        <v>46277.46</v>
      </c>
      <c r="K89" s="116">
        <f>SUM('Month (GWh)'!K253:K255)</f>
        <v>0</v>
      </c>
      <c r="L89" s="116">
        <f>SUM('Month (GWh)'!L253:L255)</f>
        <v>0</v>
      </c>
      <c r="M89" s="116">
        <f>SUM('Month (GWh)'!M253:M255)</f>
        <v>0</v>
      </c>
      <c r="N89" s="116">
        <f>SUM('Month (GWh)'!N253:N255)</f>
        <v>0</v>
      </c>
      <c r="O89" s="116">
        <f>SUM('Month (GWh)'!O253:O255)</f>
        <v>0</v>
      </c>
      <c r="P89" s="116">
        <v>0</v>
      </c>
      <c r="Q89" s="116">
        <f>SUM('Month (GWh)'!Q253:Q255)</f>
        <v>0</v>
      </c>
      <c r="R89" s="116">
        <f>SUM('Month (GWh)'!R253:R255)</f>
        <v>0</v>
      </c>
      <c r="S89" s="116">
        <f>SUM('Month (GWh)'!S253:S255)</f>
        <v>0</v>
      </c>
      <c r="T89" s="116">
        <f>SUM('Month (GWh)'!T253:T255)</f>
        <v>0</v>
      </c>
      <c r="U89" s="116">
        <f>SUM('Month (GWh)'!U253:U255)</f>
        <v>0</v>
      </c>
      <c r="V89" s="116">
        <f>SUM('Month (GWh)'!V253:V255)</f>
        <v>0</v>
      </c>
      <c r="W89" s="116">
        <f>SUM('Month (GWh)'!W253:W255)</f>
        <v>0</v>
      </c>
      <c r="X89" s="116">
        <f>SUM('Month (GWh)'!X253:X255)</f>
        <v>0</v>
      </c>
      <c r="Y89" s="116">
        <f>SUM('Month (GWh)'!Y253:Y255)</f>
        <v>0</v>
      </c>
      <c r="Z89" s="116">
        <f>SUM('Month (GWh)'!Z253:Z255)</f>
        <v>23702.09</v>
      </c>
      <c r="AA89" s="116">
        <f>SUM('Month (GWh)'!AA253:AA255)</f>
        <v>0</v>
      </c>
      <c r="AB89" s="116">
        <f>SUM('Month (GWh)'!AB253:AB255)</f>
        <v>0</v>
      </c>
      <c r="AC89" s="116">
        <f>SUM('Month (GWh)'!AC253:AC255)</f>
        <v>0</v>
      </c>
      <c r="AD89" s="116">
        <f>SUM('Month (GWh)'!AD253:AD255)</f>
        <v>2455.33</v>
      </c>
      <c r="AE89" s="116">
        <f>SUM('Month (GWh)'!AE253:AE255)</f>
        <v>0</v>
      </c>
      <c r="AF89" s="117">
        <f>SUM('Month (GWh)'!AF253:AF255)</f>
        <v>26157.42</v>
      </c>
      <c r="AG89" s="116">
        <f>SUM('Month (GWh)'!AG253:AG255)</f>
        <v>72434.880000000005</v>
      </c>
    </row>
    <row r="90" spans="1:33" ht="20.25" customHeight="1" x14ac:dyDescent="0.35">
      <c r="A90" s="144" t="s">
        <v>529</v>
      </c>
      <c r="B90" s="125">
        <f>SUM('Month (GWh)'!B256:B258)</f>
        <v>3183.02</v>
      </c>
      <c r="C90" s="125">
        <f>SUM('Month (GWh)'!C256:C258)</f>
        <v>9960.4</v>
      </c>
      <c r="D90" s="116">
        <f>SUM('Month (GWh)'!D256:D258)</f>
        <v>72369.899999999994</v>
      </c>
      <c r="E90" s="116">
        <f>SUM('Month (GWh)'!E256:E258)</f>
        <v>14499.47</v>
      </c>
      <c r="F90" s="116">
        <f>SUM('Month (GWh)'!F256:F258)</f>
        <v>11952.21</v>
      </c>
      <c r="G90" s="116">
        <f>SUM('Month (GWh)'!G256:G258)</f>
        <v>5376.4500000000007</v>
      </c>
      <c r="H90" s="116">
        <f>SUM('Month (GWh)'!H256:H258)</f>
        <v>81.34</v>
      </c>
      <c r="I90" s="116">
        <f>SUM('Month (GWh)'!I256:I258)</f>
        <v>104279.38</v>
      </c>
      <c r="J90" s="117">
        <f>SUM('Month (GWh)'!J256:J258)</f>
        <v>117422.8</v>
      </c>
      <c r="K90" s="116">
        <f>SUM('Month (GWh)'!K256:K258)</f>
        <v>487.53</v>
      </c>
      <c r="L90" s="116">
        <f>SUM('Month (GWh)'!L256:L258)</f>
        <v>0</v>
      </c>
      <c r="M90" s="116">
        <f>SUM('Month (GWh)'!M256:M258)</f>
        <v>0</v>
      </c>
      <c r="N90" s="116">
        <f>SUM('Month (GWh)'!N256:N258)</f>
        <v>0</v>
      </c>
      <c r="O90" s="116">
        <f>SUM('Month (GWh)'!O256:O258)</f>
        <v>0</v>
      </c>
      <c r="P90" s="116">
        <v>0</v>
      </c>
      <c r="Q90" s="116">
        <f>SUM('Month (GWh)'!Q256:Q258)</f>
        <v>0</v>
      </c>
      <c r="R90" s="116">
        <f>SUM('Month (GWh)'!R256:R258)</f>
        <v>989.46</v>
      </c>
      <c r="S90" s="116">
        <f>SUM('Month (GWh)'!S256:S258)</f>
        <v>0</v>
      </c>
      <c r="T90" s="116">
        <f>SUM('Month (GWh)'!T256:T258)</f>
        <v>0</v>
      </c>
      <c r="U90" s="116">
        <f>SUM('Month (GWh)'!U256:U258)</f>
        <v>0</v>
      </c>
      <c r="V90" s="116">
        <f>SUM('Month (GWh)'!V256:V258)</f>
        <v>986.8</v>
      </c>
      <c r="W90" s="116">
        <f>SUM('Month (GWh)'!W256:W258)</f>
        <v>0</v>
      </c>
      <c r="X90" s="116">
        <f>SUM('Month (GWh)'!X256:X258)</f>
        <v>0</v>
      </c>
      <c r="Y90" s="116">
        <f>SUM('Month (GWh)'!Y256:Y258)</f>
        <v>0</v>
      </c>
      <c r="Z90" s="116">
        <f>SUM('Month (GWh)'!Z256:Z258)</f>
        <v>6456.3700000000008</v>
      </c>
      <c r="AA90" s="116">
        <f>SUM('Month (GWh)'!AA256:AA258)</f>
        <v>11658.37</v>
      </c>
      <c r="AB90" s="116">
        <f>SUM('Month (GWh)'!AB256:AB258)</f>
        <v>0</v>
      </c>
      <c r="AC90" s="116">
        <f>SUM('Month (GWh)'!AC256:AC258)</f>
        <v>2627.4700000000003</v>
      </c>
      <c r="AD90" s="116">
        <f>SUM('Month (GWh)'!AD256:AD258)</f>
        <v>22292.69</v>
      </c>
      <c r="AE90" s="116">
        <f>SUM('Month (GWh)'!AE256:AE258)</f>
        <v>0</v>
      </c>
      <c r="AF90" s="117">
        <f>SUM('Month (GWh)'!AF256:AF258)</f>
        <v>45498.7</v>
      </c>
      <c r="AG90" s="116">
        <f>SUM('Month (GWh)'!AG256:AG258)</f>
        <v>162921.5</v>
      </c>
    </row>
    <row r="91" spans="1:33" ht="20.25" customHeight="1" x14ac:dyDescent="0.35">
      <c r="A91" s="144" t="s">
        <v>530</v>
      </c>
      <c r="B91" s="125">
        <f>SUM('Month (GWh)'!B259:B261)</f>
        <v>19070.600000000002</v>
      </c>
      <c r="C91" s="125">
        <f>SUM('Month (GWh)'!C259:C261)</f>
        <v>21060.26</v>
      </c>
      <c r="D91" s="116">
        <f>SUM('Month (GWh)'!D259:D261)</f>
        <v>69401.75</v>
      </c>
      <c r="E91" s="116">
        <f>SUM('Month (GWh)'!E259:E261)</f>
        <v>14657.1</v>
      </c>
      <c r="F91" s="116">
        <f>SUM('Month (GWh)'!F259:F261)</f>
        <v>15526.300000000001</v>
      </c>
      <c r="G91" s="116">
        <f>SUM('Month (GWh)'!G259:G261)</f>
        <v>5164.57</v>
      </c>
      <c r="H91" s="116">
        <f>SUM('Month (GWh)'!H259:H261)</f>
        <v>50.23</v>
      </c>
      <c r="I91" s="116">
        <f>SUM('Month (GWh)'!I259:I261)</f>
        <v>104799.95000000001</v>
      </c>
      <c r="J91" s="117">
        <f>SUM('Month (GWh)'!J259:J261)</f>
        <v>144930.81</v>
      </c>
      <c r="K91" s="116">
        <f>SUM('Month (GWh)'!K259:K261)</f>
        <v>0</v>
      </c>
      <c r="L91" s="116">
        <f>SUM('Month (GWh)'!L259:L261)</f>
        <v>0</v>
      </c>
      <c r="M91" s="116">
        <f>SUM('Month (GWh)'!M259:M261)</f>
        <v>0</v>
      </c>
      <c r="N91" s="116">
        <f>SUM('Month (GWh)'!N259:N261)</f>
        <v>0</v>
      </c>
      <c r="O91" s="116">
        <f>SUM('Month (GWh)'!O259:O261)</f>
        <v>0</v>
      </c>
      <c r="P91" s="116">
        <v>0</v>
      </c>
      <c r="Q91" s="116">
        <f>SUM('Month (GWh)'!Q259:Q261)</f>
        <v>0</v>
      </c>
      <c r="R91" s="116">
        <f>SUM('Month (GWh)'!R259:R261)</f>
        <v>0</v>
      </c>
      <c r="S91" s="116">
        <f>SUM('Month (GWh)'!S259:S261)</f>
        <v>0</v>
      </c>
      <c r="T91" s="116">
        <f>SUM('Month (GWh)'!T259:T261)</f>
        <v>0</v>
      </c>
      <c r="U91" s="116">
        <f>SUM('Month (GWh)'!U259:U261)</f>
        <v>0</v>
      </c>
      <c r="V91" s="116">
        <f>SUM('Month (GWh)'!V259:V261)</f>
        <v>0</v>
      </c>
      <c r="W91" s="116">
        <f>SUM('Month (GWh)'!W259:W261)</f>
        <v>0</v>
      </c>
      <c r="X91" s="116">
        <f>SUM('Month (GWh)'!X259:X261)</f>
        <v>0</v>
      </c>
      <c r="Y91" s="116">
        <f>SUM('Month (GWh)'!Y259:Y261)</f>
        <v>0</v>
      </c>
      <c r="Z91" s="116">
        <f>SUM('Month (GWh)'!Z259:Z261)</f>
        <v>13992.79</v>
      </c>
      <c r="AA91" s="116">
        <f>SUM('Month (GWh)'!AA259:AA261)</f>
        <v>17756.2</v>
      </c>
      <c r="AB91" s="116">
        <f>SUM('Month (GWh)'!AB259:AB261)</f>
        <v>0</v>
      </c>
      <c r="AC91" s="116">
        <f>SUM('Month (GWh)'!AC259:AC261)</f>
        <v>765.77</v>
      </c>
      <c r="AD91" s="116">
        <f>SUM('Month (GWh)'!AD259:AD261)</f>
        <v>22522.36</v>
      </c>
      <c r="AE91" s="116">
        <f>SUM('Month (GWh)'!AE259:AE261)</f>
        <v>0</v>
      </c>
      <c r="AF91" s="117">
        <f>SUM('Month (GWh)'!AF259:AF261)</f>
        <v>55037.11</v>
      </c>
      <c r="AG91" s="116">
        <f>SUM('Month (GWh)'!AG259:AG261)</f>
        <v>199967.92</v>
      </c>
    </row>
    <row r="92" spans="1:33" ht="20.25" customHeight="1" x14ac:dyDescent="0.35">
      <c r="A92" s="144" t="s">
        <v>531</v>
      </c>
      <c r="B92" s="125">
        <f>SUM('Month (GWh)'!B262:B264)</f>
        <v>777.84999999999991</v>
      </c>
      <c r="C92" s="125">
        <f>SUM('Month (GWh)'!C262:C264)</f>
        <v>881.91</v>
      </c>
      <c r="D92" s="116">
        <f>SUM('Month (GWh)'!D262:D264)</f>
        <v>53332.590000000004</v>
      </c>
      <c r="E92" s="116">
        <f>SUM('Month (GWh)'!E262:E264)</f>
        <v>10435</v>
      </c>
      <c r="F92" s="116">
        <f>SUM('Month (GWh)'!F262:F264)</f>
        <v>4335.51</v>
      </c>
      <c r="G92" s="116">
        <f>SUM('Month (GWh)'!G262:G264)</f>
        <v>4314.09</v>
      </c>
      <c r="H92" s="116">
        <f>SUM('Month (GWh)'!H262:H264)</f>
        <v>19.07</v>
      </c>
      <c r="I92" s="116">
        <f>SUM('Month (GWh)'!I262:I264)</f>
        <v>72436.240000000005</v>
      </c>
      <c r="J92" s="117">
        <f>SUM('Month (GWh)'!J262:J264)</f>
        <v>74096</v>
      </c>
      <c r="K92" s="116">
        <f>SUM('Month (GWh)'!K262:K264)</f>
        <v>5092.6400000000003</v>
      </c>
      <c r="L92" s="116">
        <f>SUM('Month (GWh)'!L262:L264)</f>
        <v>0</v>
      </c>
      <c r="M92" s="116">
        <f>SUM('Month (GWh)'!M262:M264)</f>
        <v>0</v>
      </c>
      <c r="N92" s="116">
        <f>SUM('Month (GWh)'!N262:N264)</f>
        <v>0</v>
      </c>
      <c r="O92" s="116">
        <f>SUM('Month (GWh)'!O262:O264)</f>
        <v>0</v>
      </c>
      <c r="P92" s="116">
        <v>0</v>
      </c>
      <c r="Q92" s="116">
        <f>SUM('Month (GWh)'!Q262:Q264)</f>
        <v>0</v>
      </c>
      <c r="R92" s="116">
        <f>SUM('Month (GWh)'!R262:R264)</f>
        <v>0</v>
      </c>
      <c r="S92" s="116">
        <f>SUM('Month (GWh)'!S262:S264)</f>
        <v>0</v>
      </c>
      <c r="T92" s="116">
        <f>SUM('Month (GWh)'!T262:T264)</f>
        <v>0</v>
      </c>
      <c r="U92" s="116">
        <f>SUM('Month (GWh)'!U262:U264)</f>
        <v>0</v>
      </c>
      <c r="V92" s="116">
        <f>SUM('Month (GWh)'!V262:V264)</f>
        <v>0</v>
      </c>
      <c r="W92" s="116">
        <f>SUM('Month (GWh)'!W262:W264)</f>
        <v>0</v>
      </c>
      <c r="X92" s="116">
        <f>SUM('Month (GWh)'!X262:X264)</f>
        <v>0</v>
      </c>
      <c r="Y92" s="116">
        <f>SUM('Month (GWh)'!Y262:Y264)</f>
        <v>0</v>
      </c>
      <c r="Z92" s="116">
        <f>SUM('Month (GWh)'!Z262:Z264)</f>
        <v>28597.82</v>
      </c>
      <c r="AA92" s="116">
        <f>SUM('Month (GWh)'!AA262:AA264)</f>
        <v>9552.7200000000012</v>
      </c>
      <c r="AB92" s="116">
        <f>SUM('Month (GWh)'!AB262:AB264)</f>
        <v>0</v>
      </c>
      <c r="AC92" s="116">
        <f>SUM('Month (GWh)'!AC262:AC264)</f>
        <v>904.51</v>
      </c>
      <c r="AD92" s="116">
        <f>SUM('Month (GWh)'!AD262:AD264)</f>
        <v>6915.49</v>
      </c>
      <c r="AE92" s="116">
        <f>SUM('Month (GWh)'!AE262:AE264)</f>
        <v>0</v>
      </c>
      <c r="AF92" s="117">
        <f>SUM('Month (GWh)'!AF262:AF264)</f>
        <v>51063.159999999996</v>
      </c>
      <c r="AG92" s="116">
        <f>SUM('Month (GWh)'!AG262:AG264)</f>
        <v>125159.17</v>
      </c>
    </row>
    <row r="93" spans="1:33" ht="20.25" customHeight="1" x14ac:dyDescent="0.35">
      <c r="A93" s="144" t="s">
        <v>548</v>
      </c>
      <c r="B93" s="125">
        <f>SUM('Month (GWh)'!B265:B267)</f>
        <v>0</v>
      </c>
      <c r="C93" s="125">
        <f>SUM('Month (GWh)'!C265:C267)</f>
        <v>0</v>
      </c>
      <c r="D93" s="116">
        <f>SUM('Month (GWh)'!D265:D267)</f>
        <v>42226.229999999996</v>
      </c>
      <c r="E93" s="116">
        <f>SUM('Month (GWh)'!E265:E267)</f>
        <v>14150.800000000001</v>
      </c>
      <c r="F93" s="116">
        <f>SUM('Month (GWh)'!F265:F267)</f>
        <v>5891.4500000000007</v>
      </c>
      <c r="G93" s="116">
        <f>SUM('Month (GWh)'!G265:G267)</f>
        <v>5027.9400000000005</v>
      </c>
      <c r="H93" s="116">
        <f>SUM('Month (GWh)'!H265:H267)</f>
        <v>28.54</v>
      </c>
      <c r="I93" s="116">
        <f>SUM('Month (GWh)'!I265:I267)</f>
        <v>67324.959999999992</v>
      </c>
      <c r="J93" s="117">
        <f>SUM('Month (GWh)'!J265:J267)</f>
        <v>67324.959999999992</v>
      </c>
      <c r="K93" s="116">
        <f>SUM('Month (GWh)'!K265:K267)</f>
        <v>1128.6500000000001</v>
      </c>
      <c r="L93" s="116">
        <f>SUM('Month (GWh)'!L265:L267)</f>
        <v>0</v>
      </c>
      <c r="M93" s="116">
        <f>SUM('Month (GWh)'!M265:M267)</f>
        <v>0</v>
      </c>
      <c r="N93" s="116">
        <f>SUM('Month (GWh)'!N265:N267)</f>
        <v>0</v>
      </c>
      <c r="O93" s="116">
        <f>SUM('Month (GWh)'!O265:O267)</f>
        <v>0</v>
      </c>
      <c r="P93" s="116">
        <v>0</v>
      </c>
      <c r="Q93" s="116">
        <f>SUM('Month (GWh)'!Q265:Q267)</f>
        <v>0</v>
      </c>
      <c r="R93" s="116">
        <f>SUM('Month (GWh)'!R265:R267)</f>
        <v>0</v>
      </c>
      <c r="S93" s="116">
        <f>SUM('Month (GWh)'!S265:S267)</f>
        <v>0</v>
      </c>
      <c r="T93" s="116">
        <f>SUM('Month (GWh)'!T265:T267)</f>
        <v>0</v>
      </c>
      <c r="U93" s="116">
        <f>SUM('Month (GWh)'!U265:U267)</f>
        <v>0</v>
      </c>
      <c r="V93" s="116">
        <f>SUM('Month (GWh)'!V265:V267)</f>
        <v>882.97</v>
      </c>
      <c r="W93" s="116">
        <f>SUM('Month (GWh)'!W265:W267)</f>
        <v>0</v>
      </c>
      <c r="X93" s="116">
        <f>SUM('Month (GWh)'!X265:X267)</f>
        <v>0</v>
      </c>
      <c r="Y93" s="116">
        <f>SUM('Month (GWh)'!Y265:Y267)</f>
        <v>0</v>
      </c>
      <c r="Z93" s="116">
        <f>SUM('Month (GWh)'!Z265:Z267)</f>
        <v>4785.93</v>
      </c>
      <c r="AA93" s="116">
        <f>SUM('Month (GWh)'!AA265:AA267)</f>
        <v>0</v>
      </c>
      <c r="AB93" s="116">
        <f>SUM('Month (GWh)'!AB265:AB267)</f>
        <v>0</v>
      </c>
      <c r="AC93" s="116">
        <f>SUM('Month (GWh)'!AC265:AC267)</f>
        <v>0</v>
      </c>
      <c r="AD93" s="116">
        <f>SUM('Month (GWh)'!AD265:AD267)</f>
        <v>0</v>
      </c>
      <c r="AE93" s="116">
        <f>SUM('Month (GWh)'!AE265:AE267)</f>
        <v>0</v>
      </c>
      <c r="AF93" s="117">
        <f>SUM('Month (GWh)'!AF265:AF267)</f>
        <v>6797.55</v>
      </c>
      <c r="AG93" s="116">
        <f>SUM('Month (GWh)'!AG265:AG267)</f>
        <v>74122.5</v>
      </c>
    </row>
    <row r="94" spans="1:33" ht="20.25" customHeight="1" x14ac:dyDescent="0.35">
      <c r="A94" s="144" t="s">
        <v>555</v>
      </c>
      <c r="B94" s="125">
        <f>SUM('Month (GWh)'!B268:B270)</f>
        <v>216.23</v>
      </c>
      <c r="C94" s="125">
        <f>SUM('Month (GWh)'!C268:C270)</f>
        <v>3981.45</v>
      </c>
      <c r="D94" s="116">
        <f>SUM('Month (GWh)'!D268:D270)</f>
        <v>72271.569999999992</v>
      </c>
      <c r="E94" s="116">
        <f>SUM('Month (GWh)'!E268:E270)</f>
        <v>14747.16</v>
      </c>
      <c r="F94" s="116">
        <f>SUM('Month (GWh)'!F268:F270)</f>
        <v>18359.82</v>
      </c>
      <c r="G94" s="116">
        <f>SUM('Month (GWh)'!G268:G270)</f>
        <v>5037.8499999999995</v>
      </c>
      <c r="H94" s="116">
        <f>SUM('Month (GWh)'!H268:H270)</f>
        <v>14.52</v>
      </c>
      <c r="I94" s="116">
        <f>SUM('Month (GWh)'!I268:I270)</f>
        <v>110430.9</v>
      </c>
      <c r="J94" s="117">
        <f>SUM('Month (GWh)'!J268:J270)</f>
        <v>114628.58</v>
      </c>
      <c r="K94" s="116">
        <f>SUM('Month (GWh)'!K268:K270)</f>
        <v>1973.66</v>
      </c>
      <c r="L94" s="116">
        <f>SUM('Month (GWh)'!L268:L270)</f>
        <v>0</v>
      </c>
      <c r="M94" s="116">
        <f>SUM('Month (GWh)'!M268:M270)</f>
        <v>0</v>
      </c>
      <c r="N94" s="116">
        <f>SUM('Month (GWh)'!N268:N270)</f>
        <v>0</v>
      </c>
      <c r="O94" s="116">
        <f>SUM('Month (GWh)'!O268:O270)</f>
        <v>0</v>
      </c>
      <c r="P94" s="116">
        <v>0</v>
      </c>
      <c r="Q94" s="116">
        <f>SUM('Month (GWh)'!Q268:Q270)</f>
        <v>0</v>
      </c>
      <c r="R94" s="116">
        <f>SUM('Month (GWh)'!R268:R270)</f>
        <v>0</v>
      </c>
      <c r="S94" s="116">
        <f>SUM('Month (GWh)'!S268:S270)</f>
        <v>0</v>
      </c>
      <c r="T94" s="116">
        <f>SUM('Month (GWh)'!T268:T270)</f>
        <v>1071.42</v>
      </c>
      <c r="U94" s="116">
        <f>SUM('Month (GWh)'!U268:U270)</f>
        <v>0</v>
      </c>
      <c r="V94" s="116">
        <f>SUM('Month (GWh)'!V268:V270)</f>
        <v>0</v>
      </c>
      <c r="W94" s="116">
        <f>SUM('Month (GWh)'!W268:W270)</f>
        <v>0</v>
      </c>
      <c r="X94" s="116">
        <f>SUM('Month (GWh)'!X268:X270)</f>
        <v>0</v>
      </c>
      <c r="Y94" s="116">
        <f>SUM('Month (GWh)'!Y268:Y270)</f>
        <v>9040.48</v>
      </c>
      <c r="Z94" s="116">
        <f>SUM('Month (GWh)'!Z268:Z270)</f>
        <v>14583.16</v>
      </c>
      <c r="AA94" s="116">
        <f>SUM('Month (GWh)'!AA268:AA270)</f>
        <v>7429.09</v>
      </c>
      <c r="AB94" s="116">
        <f>SUM('Month (GWh)'!AB268:AB270)</f>
        <v>0</v>
      </c>
      <c r="AC94" s="116">
        <f>SUM('Month (GWh)'!AC268:AC270)</f>
        <v>0</v>
      </c>
      <c r="AD94" s="116">
        <f>SUM('Month (GWh)'!AD268:AD270)</f>
        <v>12868.2</v>
      </c>
      <c r="AE94" s="116">
        <f>SUM('Month (GWh)'!AE268:AE270)</f>
        <v>0</v>
      </c>
      <c r="AF94" s="117">
        <f>SUM('Month (GWh)'!AF268:AF270)</f>
        <v>46966.009999999995</v>
      </c>
      <c r="AG94" s="116">
        <f>SUM('Month (GWh)'!AG268:AG270)</f>
        <v>161594.59000000003</v>
      </c>
    </row>
    <row r="95" spans="1:33" ht="20.25" customHeight="1" x14ac:dyDescent="0.35">
      <c r="A95" s="144" t="s">
        <v>560</v>
      </c>
      <c r="B95" s="125">
        <f>SUM('Month (GWh)'!B271:B273)</f>
        <v>581.33000000000004</v>
      </c>
      <c r="C95" s="125">
        <f>SUM('Month (GWh)'!C271:C273)</f>
        <v>940.83999999999992</v>
      </c>
      <c r="D95" s="116">
        <f>SUM('Month (GWh)'!D271:D273)</f>
        <v>66731.38</v>
      </c>
      <c r="E95" s="116">
        <f>SUM('Month (GWh)'!E271:E273)</f>
        <v>13777.62</v>
      </c>
      <c r="F95" s="116">
        <f>SUM('Month (GWh)'!F271:F273)</f>
        <v>9663.380000000001</v>
      </c>
      <c r="G95" s="116">
        <f>SUM('Month (GWh)'!G271:G273)</f>
        <v>4992.57</v>
      </c>
      <c r="H95" s="116">
        <f>SUM('Month (GWh)'!H271:H273)</f>
        <v>10.35</v>
      </c>
      <c r="I95" s="116">
        <f>SUM('Month (GWh)'!I271:I273)</f>
        <v>95175.28</v>
      </c>
      <c r="J95" s="117">
        <f>SUM('Month (GWh)'!J271:J273)</f>
        <v>96697.45</v>
      </c>
      <c r="K95" s="116">
        <f>SUM('Month (GWh)'!K271:K273)</f>
        <v>0</v>
      </c>
      <c r="L95" s="116">
        <f>SUM('Month (GWh)'!L271:L273)</f>
        <v>1883.77</v>
      </c>
      <c r="M95" s="116">
        <f>SUM('Month (GWh)'!M271:M273)</f>
        <v>0</v>
      </c>
      <c r="N95" s="116">
        <f>SUM('Month (GWh)'!N271:N273)</f>
        <v>0</v>
      </c>
      <c r="O95" s="116">
        <f>SUM('Month (GWh)'!O271:O273)</f>
        <v>0</v>
      </c>
      <c r="P95" s="116">
        <f>SUM('Month (GWh)'!P271:P273)</f>
        <v>0</v>
      </c>
      <c r="Q95" s="116">
        <f>SUM('Month (GWh)'!Q271:Q273)</f>
        <v>0</v>
      </c>
      <c r="R95" s="116">
        <f>SUM('Month (GWh)'!R271:R273)</f>
        <v>719.05</v>
      </c>
      <c r="S95" s="116">
        <f>SUM('Month (GWh)'!S271:S273)</f>
        <v>0</v>
      </c>
      <c r="T95" s="116">
        <f>SUM('Month (GWh)'!T271:T273)</f>
        <v>0</v>
      </c>
      <c r="U95" s="116">
        <f>SUM('Month (GWh)'!U271:U273)</f>
        <v>0</v>
      </c>
      <c r="V95" s="116">
        <f>SUM('Month (GWh)'!V271:V273)</f>
        <v>1869.95</v>
      </c>
      <c r="W95" s="116">
        <f>SUM('Month (GWh)'!W271:W273)</f>
        <v>0</v>
      </c>
      <c r="X95" s="116">
        <f>SUM('Month (GWh)'!X271:X273)</f>
        <v>0</v>
      </c>
      <c r="Y95" s="116">
        <f>SUM('Month (GWh)'!Y271:Y273)</f>
        <v>5209.75</v>
      </c>
      <c r="Z95" s="116">
        <f>SUM('Month (GWh)'!Z271:Z273)</f>
        <v>16200.76</v>
      </c>
      <c r="AA95" s="116">
        <f>SUM('Month (GWh)'!AA271:AA273)</f>
        <v>5289.34</v>
      </c>
      <c r="AB95" s="116">
        <f>SUM('Month (GWh)'!AB271:AB273)</f>
        <v>887</v>
      </c>
      <c r="AC95" s="116">
        <f>SUM('Month (GWh)'!AC271:AC273)</f>
        <v>1963.44</v>
      </c>
      <c r="AD95" s="116">
        <f>SUM('Month (GWh)'!AD271:AD273)</f>
        <v>47653.19</v>
      </c>
      <c r="AE95" s="116">
        <f>SUM('Month (GWh)'!AE271:AE273)</f>
        <v>0</v>
      </c>
      <c r="AF95" s="117">
        <f>SUM('Month (GWh)'!AF271:AF273)</f>
        <v>81676.23</v>
      </c>
      <c r="AG95" s="116">
        <f>SUM('Month (GWh)'!AG271:AG273)</f>
        <v>178373.66</v>
      </c>
    </row>
    <row r="96" spans="1:33" ht="20.25" customHeight="1" x14ac:dyDescent="0.35">
      <c r="A96" s="144" t="s">
        <v>579</v>
      </c>
      <c r="B96" s="125">
        <f>SUM('Month (GWh)'!B274:B276)</f>
        <v>0</v>
      </c>
      <c r="C96" s="125">
        <f>SUM('Month (GWh)'!C274:C276)</f>
        <v>0</v>
      </c>
      <c r="D96" s="116">
        <f>SUM('Month (GWh)'!D274:D276)</f>
        <v>47410.799999999996</v>
      </c>
      <c r="E96" s="116">
        <f>SUM('Month (GWh)'!E274:E276)</f>
        <v>14988.5</v>
      </c>
      <c r="F96" s="116">
        <f>SUM('Month (GWh)'!F274:F276)</f>
        <v>9408.19</v>
      </c>
      <c r="G96" s="116">
        <f>SUM('Month (GWh)'!G274:G276)</f>
        <v>4100.8</v>
      </c>
      <c r="H96" s="116">
        <f>SUM('Month (GWh)'!H274:H276)</f>
        <v>0</v>
      </c>
      <c r="I96" s="116">
        <f>SUM('Month (GWh)'!I274:I276)</f>
        <v>75908.27</v>
      </c>
      <c r="J96" s="117">
        <f>SUM('Month (GWh)'!J274:J276)</f>
        <v>75908.27</v>
      </c>
      <c r="K96" s="116">
        <f>SUM('Month (GWh)'!K274:K276)</f>
        <v>3765.56</v>
      </c>
      <c r="L96" s="116">
        <f>SUM('Month (GWh)'!L274:L276)</f>
        <v>1991.36</v>
      </c>
      <c r="M96" s="116">
        <f>SUM('Month (GWh)'!M274:M276)</f>
        <v>0</v>
      </c>
      <c r="N96" s="116">
        <f>SUM('Month (GWh)'!N274:N276)</f>
        <v>0</v>
      </c>
      <c r="O96" s="116">
        <f>SUM('Month (GWh)'!O274:O276)</f>
        <v>0</v>
      </c>
      <c r="P96" s="116">
        <f>SUM('Month (GWh)'!P274:P276)</f>
        <v>0</v>
      </c>
      <c r="Q96" s="116">
        <f>SUM('Month (GWh)'!Q274:Q276)</f>
        <v>0</v>
      </c>
      <c r="R96" s="116">
        <f>SUM('Month (GWh)'!R274:R276)</f>
        <v>421.35</v>
      </c>
      <c r="S96" s="116">
        <f>SUM('Month (GWh)'!S274:S276)</f>
        <v>0</v>
      </c>
      <c r="T96" s="116">
        <f>SUM('Month (GWh)'!T274:T276)</f>
        <v>0</v>
      </c>
      <c r="U96" s="116">
        <f>SUM('Month (GWh)'!U274:U276)</f>
        <v>0</v>
      </c>
      <c r="V96" s="116">
        <f>SUM('Month (GWh)'!V274:V276)</f>
        <v>962.7</v>
      </c>
      <c r="W96" s="116">
        <f>SUM('Month (GWh)'!W274:W276)</f>
        <v>839.86</v>
      </c>
      <c r="X96" s="116">
        <f>SUM('Month (GWh)'!X274:X276)</f>
        <v>0</v>
      </c>
      <c r="Y96" s="116">
        <f>SUM('Month (GWh)'!Y274:Y276)</f>
        <v>5906.1900000000005</v>
      </c>
      <c r="Z96" s="116">
        <f>SUM('Month (GWh)'!Z274:Z276)</f>
        <v>31101.119999999999</v>
      </c>
      <c r="AA96" s="116">
        <f>SUM('Month (GWh)'!AA274:AA276)</f>
        <v>0</v>
      </c>
      <c r="AB96" s="116">
        <f>SUM('Month (GWh)'!AB274:AB276)</f>
        <v>0</v>
      </c>
      <c r="AC96" s="116">
        <f>SUM('Month (GWh)'!AC274:AC276)</f>
        <v>0</v>
      </c>
      <c r="AD96" s="116">
        <f>SUM('Month (GWh)'!AD274:AD276)</f>
        <v>25079.46</v>
      </c>
      <c r="AE96" s="116">
        <f>SUM('Month (GWh)'!AE274:AE276)</f>
        <v>0</v>
      </c>
      <c r="AF96" s="117">
        <f>SUM('Month (GWh)'!AF274:AF276)</f>
        <v>70067.600000000006</v>
      </c>
      <c r="AG96" s="116">
        <f>SUM('Month (GWh)'!AG274:AG276)</f>
        <v>145975.87</v>
      </c>
    </row>
    <row r="97" spans="1:33" ht="20.25" customHeight="1" x14ac:dyDescent="0.35">
      <c r="A97" s="144" t="s">
        <v>590</v>
      </c>
      <c r="B97" s="125">
        <f>SUM('Month (GWh)'!B277:B279)</f>
        <v>0</v>
      </c>
      <c r="C97" s="125">
        <f>SUM('Month (GWh)'!C277:C279)</f>
        <v>0</v>
      </c>
      <c r="D97" s="116">
        <f>SUM('Month (GWh)'!D277:D279)</f>
        <v>44727.91</v>
      </c>
      <c r="E97" s="116">
        <f>SUM('Month (GWh)'!E277:E279)</f>
        <v>15822.75</v>
      </c>
      <c r="F97" s="116">
        <f>SUM('Month (GWh)'!F277:F279)</f>
        <v>9578.49</v>
      </c>
      <c r="G97" s="116">
        <f>SUM('Month (GWh)'!G277:G279)</f>
        <v>5137.59</v>
      </c>
      <c r="H97" s="116">
        <f>SUM('Month (GWh)'!H277:H279)</f>
        <v>19.36</v>
      </c>
      <c r="I97" s="116">
        <f>SUM('Month (GWh)'!I277:I279)</f>
        <v>75286.100000000006</v>
      </c>
      <c r="J97" s="117">
        <f>SUM('Month (GWh)'!J277:J279)</f>
        <v>75286.100000000006</v>
      </c>
      <c r="K97" s="116">
        <f>SUM('Month (GWh)'!K277:K279)</f>
        <v>1412.02</v>
      </c>
      <c r="L97" s="116">
        <f>SUM('Month (GWh)'!L277:L279)</f>
        <v>0</v>
      </c>
      <c r="M97" s="116">
        <f>SUM('Month (GWh)'!M277:M279)</f>
        <v>0</v>
      </c>
      <c r="N97" s="116">
        <f>SUM('Month (GWh)'!N277:N279)</f>
        <v>0</v>
      </c>
      <c r="O97" s="116">
        <f>SUM('Month (GWh)'!O277:O279)</f>
        <v>0</v>
      </c>
      <c r="P97" s="116">
        <f>SUM('Month (GWh)'!P277:P279)</f>
        <v>0</v>
      </c>
      <c r="Q97" s="116">
        <f>SUM('Month (GWh)'!Q277:Q279)</f>
        <v>0</v>
      </c>
      <c r="R97" s="116">
        <f>SUM('Month (GWh)'!R277:R279)</f>
        <v>0</v>
      </c>
      <c r="S97" s="116">
        <f>SUM('Month (GWh)'!S277:S279)</f>
        <v>0</v>
      </c>
      <c r="T97" s="116">
        <f>SUM('Month (GWh)'!T277:T279)</f>
        <v>0</v>
      </c>
      <c r="U97" s="116">
        <f>SUM('Month (GWh)'!U277:U279)</f>
        <v>0</v>
      </c>
      <c r="V97" s="116">
        <f>SUM('Month (GWh)'!V277:V279)</f>
        <v>1725.71</v>
      </c>
      <c r="W97" s="116">
        <f>SUM('Month (GWh)'!W277:W279)</f>
        <v>0</v>
      </c>
      <c r="X97" s="116">
        <f>SUM('Month (GWh)'!X277:X279)</f>
        <v>270.83</v>
      </c>
      <c r="Y97" s="116">
        <f>SUM('Month (GWh)'!Y277:Y279)</f>
        <v>5738.13</v>
      </c>
      <c r="Z97" s="116">
        <f>SUM('Month (GWh)'!Z277:Z279)</f>
        <v>24728.370000000003</v>
      </c>
      <c r="AA97" s="116">
        <f>SUM('Month (GWh)'!AA277:AA279)</f>
        <v>0</v>
      </c>
      <c r="AB97" s="116">
        <f>SUM('Month (GWh)'!AB277:AB279)</f>
        <v>0</v>
      </c>
      <c r="AC97" s="116">
        <f>SUM('Month (GWh)'!AC277:AC279)</f>
        <v>0</v>
      </c>
      <c r="AD97" s="116">
        <f>SUM('Month (GWh)'!AD277:AD279)</f>
        <v>9203.0499999999993</v>
      </c>
      <c r="AE97" s="116">
        <f>SUM('Month (GWh)'!AE277:AE279)</f>
        <v>0</v>
      </c>
      <c r="AF97" s="117">
        <f>SUM('Month (GWh)'!AF277:AF279)</f>
        <v>43078.12</v>
      </c>
      <c r="AG97" s="116">
        <f>SUM('Month (GWh)'!AG277:AG279)</f>
        <v>118364.2</v>
      </c>
    </row>
    <row r="98" spans="1:33" ht="20.25" customHeight="1" x14ac:dyDescent="0.35">
      <c r="A98" s="144" t="s">
        <v>606</v>
      </c>
      <c r="B98" s="125">
        <f>SUM('Month (GWh)'!B280:B282)</f>
        <v>0</v>
      </c>
      <c r="C98" s="125">
        <f>SUM('Month (GWh)'!C280:C282)</f>
        <v>238.41</v>
      </c>
      <c r="D98" s="116">
        <f>SUM('Month (GWh)'!D280:D282)</f>
        <v>56838.270000000004</v>
      </c>
      <c r="E98" s="116">
        <f>SUM('Month (GWh)'!E280:E282)</f>
        <v>18636.96</v>
      </c>
      <c r="F98" s="116">
        <f>SUM('Month (GWh)'!F280:F282)</f>
        <v>11557.89</v>
      </c>
      <c r="G98" s="116">
        <f>SUM('Month (GWh)'!G280:G282)</f>
        <v>5295.09</v>
      </c>
      <c r="H98" s="116">
        <f>SUM('Month (GWh)'!H280:H282)</f>
        <v>0</v>
      </c>
      <c r="I98" s="116">
        <f>SUM('Month (GWh)'!I280:I282)</f>
        <v>92328.209999999992</v>
      </c>
      <c r="J98" s="117">
        <f>SUM('Month (GWh)'!J280:J282)</f>
        <v>92566.62</v>
      </c>
      <c r="K98" s="116">
        <f>SUM('Month (GWh)'!K280:K282)</f>
        <v>1071.72</v>
      </c>
      <c r="L98" s="116">
        <f>SUM('Month (GWh)'!L280:L282)</f>
        <v>2925.69</v>
      </c>
      <c r="M98" s="116">
        <f>SUM('Month (GWh)'!M280:M282)</f>
        <v>0</v>
      </c>
      <c r="N98" s="116">
        <f>SUM('Month (GWh)'!N280:N282)</f>
        <v>0</v>
      </c>
      <c r="O98" s="116">
        <f>SUM('Month (GWh)'!O280:O282)</f>
        <v>0</v>
      </c>
      <c r="P98" s="116">
        <f>SUM('Month (GWh)'!P280:P282)</f>
        <v>775.47</v>
      </c>
      <c r="Q98" s="116">
        <f>SUM('Month (GWh)'!Q280:Q282)</f>
        <v>0</v>
      </c>
      <c r="R98" s="116">
        <f>SUM('Month (GWh)'!R280:R282)</f>
        <v>0</v>
      </c>
      <c r="S98" s="116">
        <f>SUM('Month (GWh)'!S280:S282)</f>
        <v>0</v>
      </c>
      <c r="T98" s="116">
        <f>SUM('Month (GWh)'!T280:T282)</f>
        <v>0</v>
      </c>
      <c r="U98" s="116">
        <f>SUM('Month (GWh)'!U280:U282)</f>
        <v>0</v>
      </c>
      <c r="V98" s="116">
        <f>SUM('Month (GWh)'!V280:V282)</f>
        <v>962.14</v>
      </c>
      <c r="W98" s="116">
        <f>SUM('Month (GWh)'!W280:W282)</f>
        <v>1849.37</v>
      </c>
      <c r="X98" s="116">
        <f>SUM('Month (GWh)'!X280:X282)</f>
        <v>0</v>
      </c>
      <c r="Y98" s="116">
        <f>SUM('Month (GWh)'!Y280:Y282)</f>
        <v>7076.68</v>
      </c>
      <c r="Z98" s="116">
        <f>SUM('Month (GWh)'!Z280:Z282)</f>
        <v>11990.42</v>
      </c>
      <c r="AA98" s="116">
        <f>SUM('Month (GWh)'!AA280:AA282)</f>
        <v>0</v>
      </c>
      <c r="AB98" s="116">
        <f>SUM('Month (GWh)'!AB280:AB282)</f>
        <v>0</v>
      </c>
      <c r="AC98" s="116">
        <f>SUM('Month (GWh)'!AC280:AC282)</f>
        <v>0</v>
      </c>
      <c r="AD98" s="116">
        <f>SUM('Month (GWh)'!AD280:AD282)</f>
        <v>56359.31</v>
      </c>
      <c r="AE98" s="116">
        <f>SUM('Month (GWh)'!AE280:AE282)</f>
        <v>0</v>
      </c>
      <c r="AF98" s="117">
        <f>SUM('Month (GWh)'!AF280:AF282)</f>
        <v>83010.78</v>
      </c>
      <c r="AG98" s="116">
        <f>SUM('Month (GWh)'!AG280:AG282)</f>
        <v>175577.4</v>
      </c>
    </row>
    <row r="99" spans="1:33" ht="20.25" customHeight="1" x14ac:dyDescent="0.35">
      <c r="A99" s="144" t="s">
        <v>612</v>
      </c>
      <c r="B99" s="125">
        <f>SUM('Month (GWh)'!B283:B285)</f>
        <v>21</v>
      </c>
      <c r="C99" s="125">
        <f>SUM('Month (GWh)'!C283:C285)</f>
        <v>352.03999999999996</v>
      </c>
      <c r="D99" s="116">
        <f>SUM('Month (GWh)'!D283:D285)</f>
        <v>60030.94</v>
      </c>
      <c r="E99" s="116">
        <f>SUM('Month (GWh)'!E283:E285)</f>
        <v>16990.900000000001</v>
      </c>
      <c r="F99" s="116">
        <f>SUM('Month (GWh)'!F283:F285)</f>
        <v>8664.36</v>
      </c>
      <c r="G99" s="116">
        <f>SUM('Month (GWh)'!G283:G285)</f>
        <v>4792.75</v>
      </c>
      <c r="H99" s="116">
        <f>SUM('Month (GWh)'!H283:H285)</f>
        <v>21.17</v>
      </c>
      <c r="I99" s="116">
        <f>SUM('Month (GWh)'!I283:I285)</f>
        <v>90500.12</v>
      </c>
      <c r="J99" s="117">
        <f>SUM('Month (GWh)'!J283:J285)</f>
        <v>90873.14</v>
      </c>
      <c r="K99" s="116">
        <f>SUM('Month (GWh)'!K283:K285)</f>
        <v>0</v>
      </c>
      <c r="L99" s="116">
        <f>SUM('Month (GWh)'!L283:L285)</f>
        <v>7850.35</v>
      </c>
      <c r="M99" s="116">
        <f>SUM('Month (GWh)'!M283:M285)</f>
        <v>0</v>
      </c>
      <c r="N99" s="116">
        <f>SUM('Month (GWh)'!N283:N285)</f>
        <v>0</v>
      </c>
      <c r="O99" s="116">
        <f>SUM('Month (GWh)'!O283:O285)</f>
        <v>0</v>
      </c>
      <c r="P99" s="116">
        <f>SUM('Month (GWh)'!P283:P285)</f>
        <v>0</v>
      </c>
      <c r="Q99" s="116">
        <f>SUM('Month (GWh)'!Q283:Q285)</f>
        <v>0</v>
      </c>
      <c r="R99" s="116">
        <f>SUM('Month (GWh)'!R283:R285)</f>
        <v>2038.05</v>
      </c>
      <c r="S99" s="116">
        <f>SUM('Month (GWh)'!S283:S285)</f>
        <v>0</v>
      </c>
      <c r="T99" s="116">
        <f>SUM('Month (GWh)'!T283:T285)</f>
        <v>0</v>
      </c>
      <c r="U99" s="116">
        <f>SUM('Month (GWh)'!U283:U285)</f>
        <v>0</v>
      </c>
      <c r="V99" s="116">
        <f>SUM('Month (GWh)'!V283:V285)</f>
        <v>2665.39</v>
      </c>
      <c r="W99" s="116">
        <f>SUM('Month (GWh)'!W283:W285)</f>
        <v>888.36</v>
      </c>
      <c r="X99" s="116">
        <f>SUM('Month (GWh)'!X283:X285)</f>
        <v>0</v>
      </c>
      <c r="Y99" s="116">
        <f>SUM('Month (GWh)'!Y283:Y285)</f>
        <v>5333.0899999999992</v>
      </c>
      <c r="Z99" s="116">
        <f>SUM('Month (GWh)'!Z283:Z285)</f>
        <v>7258.05</v>
      </c>
      <c r="AA99" s="116">
        <f>SUM('Month (GWh)'!AA283:AA285)</f>
        <v>0</v>
      </c>
      <c r="AB99" s="116">
        <f>SUM('Month (GWh)'!AB283:AB285)</f>
        <v>0</v>
      </c>
      <c r="AC99" s="116">
        <f>SUM('Month (GWh)'!AC283:AC285)</f>
        <v>1957.49</v>
      </c>
      <c r="AD99" s="116">
        <f>SUM('Month (GWh)'!AD283:AD285)</f>
        <v>59123.4</v>
      </c>
      <c r="AE99" s="116">
        <f>SUM('Month (GWh)'!AE283:AE285)</f>
        <v>0</v>
      </c>
      <c r="AF99" s="117">
        <f>SUM('Month (GWh)'!AF283:AF285)</f>
        <v>87114.16</v>
      </c>
      <c r="AG99" s="116">
        <f>SUM('Month (GWh)'!AG283:AG285)</f>
        <v>177987.31</v>
      </c>
    </row>
    <row r="100" spans="1:33" ht="18" customHeight="1" x14ac:dyDescent="0.35">
      <c r="A100" s="144" t="s">
        <v>616</v>
      </c>
      <c r="B100" s="125">
        <f>SUM('Month (GWh)'!B286:B288)</f>
        <v>0</v>
      </c>
      <c r="C100" s="125">
        <f>SUM('Month (GWh)'!C286:C288)</f>
        <v>0</v>
      </c>
      <c r="D100" s="116">
        <f>SUM('Month (GWh)'!D286:D288)</f>
        <v>18355.12</v>
      </c>
      <c r="E100" s="116">
        <f>SUM('Month (GWh)'!E286:E288)</f>
        <v>15284.23</v>
      </c>
      <c r="F100" s="116">
        <f>SUM('Month (GWh)'!F286:F288)</f>
        <v>8026.2999999999993</v>
      </c>
      <c r="G100" s="116">
        <f>SUM('Month (GWh)'!G286:G288)</f>
        <v>4969.9399999999996</v>
      </c>
      <c r="H100" s="116">
        <f>SUM('Month (GWh)'!H286:H288)</f>
        <v>0</v>
      </c>
      <c r="I100" s="116">
        <f>SUM('Month (GWh)'!I286:I288)</f>
        <v>46635.58</v>
      </c>
      <c r="J100" s="117">
        <f>SUM('Month (GWh)'!J286:J288)</f>
        <v>46635.58</v>
      </c>
      <c r="K100" s="116">
        <f>SUM('Month (GWh)'!K286:K288)</f>
        <v>2272.31</v>
      </c>
      <c r="L100" s="116">
        <f>SUM('Month (GWh)'!L286:L288)</f>
        <v>970.13</v>
      </c>
      <c r="M100" s="116">
        <f>SUM('Month (GWh)'!M286:M288)</f>
        <v>0</v>
      </c>
      <c r="N100" s="116">
        <f>SUM('Month (GWh)'!N286:N288)</f>
        <v>0</v>
      </c>
      <c r="O100" s="116">
        <f>SUM('Month (GWh)'!O286:O288)</f>
        <v>0</v>
      </c>
      <c r="P100" s="116">
        <f>SUM('Month (GWh)'!P286:P288)</f>
        <v>0</v>
      </c>
      <c r="Q100" s="116">
        <f>SUM('Month (GWh)'!Q286:Q288)</f>
        <v>0</v>
      </c>
      <c r="R100" s="116">
        <f>SUM('Month (GWh)'!R286:R288)</f>
        <v>863.2</v>
      </c>
      <c r="S100" s="116">
        <f>SUM('Month (GWh)'!S286:S288)</f>
        <v>0</v>
      </c>
      <c r="T100" s="116">
        <f>SUM('Month (GWh)'!T286:T288)</f>
        <v>0</v>
      </c>
      <c r="U100" s="116">
        <f>SUM('Month (GWh)'!U286:U288)</f>
        <v>0</v>
      </c>
      <c r="V100" s="116">
        <f>SUM('Month (GWh)'!V286:V288)</f>
        <v>953.08</v>
      </c>
      <c r="W100" s="116">
        <f>SUM('Month (GWh)'!W286:W288)</f>
        <v>915.75</v>
      </c>
      <c r="X100" s="116">
        <f>SUM('Month (GWh)'!X286:X288)</f>
        <v>0</v>
      </c>
      <c r="Y100" s="116">
        <f>SUM('Month (GWh)'!Y286:Y288)</f>
        <v>4950.6099999999997</v>
      </c>
      <c r="Z100" s="116">
        <f>SUM('Month (GWh)'!Z286:Z288)</f>
        <v>13811.900000000001</v>
      </c>
      <c r="AA100" s="116">
        <f>SUM('Month (GWh)'!AA286:AA288)</f>
        <v>0</v>
      </c>
      <c r="AB100" s="116">
        <f>SUM('Month (GWh)'!AB286:AB288)</f>
        <v>0</v>
      </c>
      <c r="AC100" s="116">
        <f>SUM('Month (GWh)'!AC286:AC288)</f>
        <v>1059.04</v>
      </c>
      <c r="AD100" s="116">
        <f>SUM('Month (GWh)'!AD286:AD288)</f>
        <v>40022.310000000005</v>
      </c>
      <c r="AE100" s="116">
        <f>SUM('Month (GWh)'!AE286:AE288)</f>
        <v>0</v>
      </c>
      <c r="AF100" s="117">
        <f>SUM('Month (GWh)'!AF286:AF288)</f>
        <v>65818.34</v>
      </c>
      <c r="AG100" s="116">
        <f>SUM('Month (GWh)'!AG286:AG288)</f>
        <v>112453.94</v>
      </c>
    </row>
    <row r="101" spans="1:33" ht="18" customHeight="1" x14ac:dyDescent="0.35">
      <c r="A101" s="144" t="s">
        <v>625</v>
      </c>
      <c r="B101" s="125">
        <f>SUM('Month (GWh)'!B289:B291)</f>
        <v>0</v>
      </c>
      <c r="C101" s="125">
        <f>SUM('Month (GWh)'!C289:C291)</f>
        <v>0</v>
      </c>
      <c r="D101" s="116">
        <f>SUM('Month (GWh)'!D289:D291)</f>
        <v>28016.35</v>
      </c>
      <c r="E101" s="116">
        <f>SUM('Month (GWh)'!E289:E291)</f>
        <v>14671.79</v>
      </c>
      <c r="F101" s="116">
        <f>SUM('Month (GWh)'!F289:F291)</f>
        <v>5441.29</v>
      </c>
      <c r="G101" s="116">
        <f>SUM('Month (GWh)'!G289:G291)</f>
        <v>4220.24</v>
      </c>
      <c r="H101" s="116">
        <f>SUM('Month (GWh)'!H289:H291)</f>
        <v>0</v>
      </c>
      <c r="I101" s="116">
        <f>SUM('Month (GWh)'!I289:I291)</f>
        <v>52349.659999999996</v>
      </c>
      <c r="J101" s="117">
        <f>SUM('Month (GWh)'!J289:J291)</f>
        <v>52349.659999999996</v>
      </c>
      <c r="K101" s="116">
        <f>SUM('Month (GWh)'!K289:K291)</f>
        <v>2189.87</v>
      </c>
      <c r="L101" s="116">
        <f>SUM('Month (GWh)'!L289:L291)</f>
        <v>0</v>
      </c>
      <c r="M101" s="116">
        <f>SUM('Month (GWh)'!M289:M291)</f>
        <v>0</v>
      </c>
      <c r="N101" s="116">
        <f>SUM('Month (GWh)'!N289:N291)</f>
        <v>0</v>
      </c>
      <c r="O101" s="116">
        <f>SUM('Month (GWh)'!O289:O291)</f>
        <v>0</v>
      </c>
      <c r="P101" s="116">
        <f>SUM('Month (GWh)'!P289:P291)</f>
        <v>0</v>
      </c>
      <c r="Q101" s="116">
        <f>SUM('Month (GWh)'!Q289:Q291)</f>
        <v>0</v>
      </c>
      <c r="R101" s="116">
        <f>SUM('Month (GWh)'!R289:R291)</f>
        <v>0</v>
      </c>
      <c r="S101" s="116">
        <f>SUM('Month (GWh)'!S289:S291)</f>
        <v>0</v>
      </c>
      <c r="T101" s="116">
        <f>SUM('Month (GWh)'!T289:T291)</f>
        <v>0</v>
      </c>
      <c r="U101" s="116">
        <f>SUM('Month (GWh)'!U289:U291)</f>
        <v>0</v>
      </c>
      <c r="V101" s="116">
        <f>SUM('Month (GWh)'!V289:V291)</f>
        <v>948.44</v>
      </c>
      <c r="W101" s="116">
        <f>SUM('Month (GWh)'!W289:W291)</f>
        <v>1811.09</v>
      </c>
      <c r="X101" s="116">
        <f>SUM('Month (GWh)'!X289:X291)</f>
        <v>0</v>
      </c>
      <c r="Y101" s="116">
        <f>SUM('Month (GWh)'!Y289:Y291)</f>
        <v>0</v>
      </c>
      <c r="Z101" s="116">
        <f>SUM('Month (GWh)'!Z289:Z291)</f>
        <v>4950.8999999999996</v>
      </c>
      <c r="AA101" s="116">
        <f>SUM('Month (GWh)'!AA289:AA291)</f>
        <v>0</v>
      </c>
      <c r="AB101" s="116">
        <f>SUM('Month (GWh)'!AB289:AB291)</f>
        <v>0</v>
      </c>
      <c r="AC101" s="116">
        <f>SUM('Month (GWh)'!AC289:AC291)</f>
        <v>0</v>
      </c>
      <c r="AD101" s="116">
        <f>SUM('Month (GWh)'!AD289:AD291)</f>
        <v>2143.54</v>
      </c>
      <c r="AE101" s="116">
        <f>SUM('Month (GWh)'!AE289:AE291)</f>
        <v>0</v>
      </c>
      <c r="AF101" s="117">
        <f>SUM('Month (GWh)'!AF289:AF291)</f>
        <v>12043.84</v>
      </c>
      <c r="AG101" s="116">
        <f>SUM('Month (GWh)'!AG289:AG291)</f>
        <v>64393.5</v>
      </c>
    </row>
    <row r="102" spans="1:33" ht="18" customHeight="1" x14ac:dyDescent="0.35">
      <c r="A102" s="144" t="s">
        <v>626</v>
      </c>
      <c r="B102" s="125">
        <f>SUM('Month (GWh)'!B292:B294)</f>
        <v>0</v>
      </c>
      <c r="C102" s="125">
        <f>SUM('Month (GWh)'!C292:C294)</f>
        <v>21.34</v>
      </c>
      <c r="D102" s="116">
        <f>SUM('Month (GWh)'!D292:D294)</f>
        <v>64260.01</v>
      </c>
      <c r="E102" s="116">
        <f>SUM('Month (GWh)'!E292:E294)</f>
        <v>13846.82</v>
      </c>
      <c r="F102" s="116">
        <f>SUM('Month (GWh)'!F292:F294)</f>
        <v>12299.310000000001</v>
      </c>
      <c r="G102" s="116">
        <f>SUM('Month (GWh)'!G292:G294)</f>
        <v>3752.2</v>
      </c>
      <c r="H102" s="116">
        <f>SUM('Month (GWh)'!H292:H294)</f>
        <v>0</v>
      </c>
      <c r="I102" s="116">
        <f>SUM('Month (GWh)'!I292:I294)</f>
        <v>94158.34</v>
      </c>
      <c r="J102" s="117">
        <f>SUM('Month (GWh)'!J292:J294)</f>
        <v>94179.680000000008</v>
      </c>
      <c r="K102" s="116">
        <f>SUM('Month (GWh)'!K292:K294)</f>
        <v>864.61</v>
      </c>
      <c r="L102" s="116">
        <f>SUM('Month (GWh)'!L292:L294)</f>
        <v>0</v>
      </c>
      <c r="M102" s="116">
        <f>SUM('Month (GWh)'!M292:M294)</f>
        <v>0</v>
      </c>
      <c r="N102" s="116">
        <f>SUM('Month (GWh)'!N292:N294)</f>
        <v>0</v>
      </c>
      <c r="O102" s="116">
        <f>SUM('Month (GWh)'!O292:O294)</f>
        <v>0</v>
      </c>
      <c r="P102" s="116">
        <f>SUM('Month (GWh)'!P292:P294)</f>
        <v>0</v>
      </c>
      <c r="Q102" s="116">
        <f>SUM('Month (GWh)'!Q292:Q294)</f>
        <v>0</v>
      </c>
      <c r="R102" s="116">
        <f>SUM('Month (GWh)'!R292:R294)</f>
        <v>0</v>
      </c>
      <c r="S102" s="116">
        <f>SUM('Month (GWh)'!S292:S294)</f>
        <v>0</v>
      </c>
      <c r="T102" s="116">
        <f>SUM('Month (GWh)'!T292:T294)</f>
        <v>0</v>
      </c>
      <c r="U102" s="116">
        <f>SUM('Month (GWh)'!U292:U294)</f>
        <v>0</v>
      </c>
      <c r="V102" s="116">
        <f>SUM('Month (GWh)'!V292:V294)</f>
        <v>512.21</v>
      </c>
      <c r="W102" s="116">
        <f>SUM('Month (GWh)'!W292:W294)</f>
        <v>926.11</v>
      </c>
      <c r="X102" s="116">
        <f>SUM('Month (GWh)'!X292:X294)</f>
        <v>0</v>
      </c>
      <c r="Y102" s="116">
        <f>SUM('Month (GWh)'!Y292:Y294)</f>
        <v>9310.7799999999988</v>
      </c>
      <c r="Z102" s="116">
        <f>SUM('Month (GWh)'!Z292:Z294)</f>
        <v>3821.37</v>
      </c>
      <c r="AA102" s="116">
        <f>SUM('Month (GWh)'!AA292:AA294)</f>
        <v>0</v>
      </c>
      <c r="AB102" s="116">
        <f>SUM('Month (GWh)'!AB292:AB294)</f>
        <v>503.62</v>
      </c>
      <c r="AC102" s="116">
        <f>SUM('Month (GWh)'!AC292:AC294)</f>
        <v>1733.0900000000001</v>
      </c>
      <c r="AD102" s="116">
        <f>SUM('Month (GWh)'!AD292:AD294)</f>
        <v>27200.760000000002</v>
      </c>
      <c r="AE102" s="116">
        <f>SUM('Month (GWh)'!AE292:AE294)</f>
        <v>0</v>
      </c>
      <c r="AF102" s="117">
        <f>SUM('Month (GWh)'!AF292:AF294)</f>
        <v>44872.57</v>
      </c>
      <c r="AG102" s="116">
        <f>SUM('Month (GWh)'!AG292:AG294)</f>
        <v>139052.25</v>
      </c>
    </row>
  </sheetData>
  <pageMargins left="0.7" right="0.7" top="0.75" bottom="0.75" header="0.3" footer="0.3"/>
  <pageSetup paperSize="9" orientation="portrait" r:id="rId1"/>
  <ignoredErrors>
    <ignoredError sqref="U7:AG97 B7:O97 Q7:T97 B98:AG98 B99:AG99 B100:AG100 B101:AG101 B102:AG102" formulaRange="1"/>
  </ignoredError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6447F-FA6B-4679-90FA-673E191B3771}">
  <sheetPr codeName="Sheet5"/>
  <dimension ref="A1:AI298"/>
  <sheetViews>
    <sheetView showGridLines="0" zoomScaleNormal="100" workbookViewId="0">
      <pane xSplit="1" ySplit="6" topLeftCell="B293" activePane="bottomRight" state="frozen"/>
      <selection pane="topRight" activeCell="B1" sqref="B1"/>
      <selection pane="bottomLeft" activeCell="A7" sqref="A7"/>
      <selection pane="bottomRight" activeCell="A293" sqref="A293"/>
    </sheetView>
  </sheetViews>
  <sheetFormatPr defaultRowHeight="15.5" x14ac:dyDescent="0.35"/>
  <cols>
    <col min="1" max="1" width="28.54296875" style="2" customWidth="1"/>
    <col min="2" max="2" width="14.81640625" style="2" customWidth="1"/>
    <col min="3" max="10" width="13.54296875" style="2" customWidth="1"/>
    <col min="11" max="12" width="13.54296875" customWidth="1"/>
    <col min="13" max="30" width="13.54296875" style="2" customWidth="1"/>
    <col min="31" max="32" width="13.54296875" customWidth="1"/>
    <col min="33" max="33" width="13.54296875" style="2" customWidth="1"/>
    <col min="34" max="35" width="10.54296875" style="2" customWidth="1"/>
    <col min="36" max="36" width="12" style="2" customWidth="1"/>
    <col min="37" max="37" width="15.453125" style="2" customWidth="1"/>
    <col min="38" max="230" width="9.26953125" style="2"/>
    <col min="231" max="231" width="7.26953125" style="2" customWidth="1"/>
    <col min="232" max="232" width="13" style="2" bestFit="1" customWidth="1"/>
    <col min="233" max="233" width="9.26953125" style="2" customWidth="1"/>
    <col min="234" max="234" width="17.26953125" style="2" customWidth="1"/>
    <col min="235" max="235" width="9.26953125" style="2" customWidth="1"/>
    <col min="236" max="236" width="12" style="2" customWidth="1"/>
    <col min="237" max="237" width="9.26953125" style="2" customWidth="1"/>
    <col min="238" max="238" width="10.7265625" style="2" customWidth="1"/>
    <col min="239" max="239" width="11.453125" style="2" customWidth="1"/>
    <col min="240" max="240" width="12.54296875" style="2" customWidth="1"/>
    <col min="241" max="241" width="8.54296875" style="2" customWidth="1"/>
    <col min="242" max="242" width="9.453125" style="2" customWidth="1"/>
    <col min="243" max="243" width="11.54296875" style="2" customWidth="1"/>
    <col min="244" max="244" width="9.26953125" style="2" customWidth="1"/>
    <col min="245" max="245" width="7.54296875" style="2" customWidth="1"/>
    <col min="246" max="246" width="10" style="2" customWidth="1"/>
    <col min="247" max="247" width="11.26953125" style="2" customWidth="1"/>
    <col min="248" max="248" width="10" style="2" customWidth="1"/>
    <col min="249" max="250" width="7" style="2" customWidth="1"/>
    <col min="251" max="252" width="7.54296875" style="2" customWidth="1"/>
    <col min="253" max="253" width="9.26953125" style="2" customWidth="1"/>
    <col min="254" max="254" width="9.453125" style="2" customWidth="1"/>
    <col min="255" max="255" width="7" style="2" customWidth="1"/>
    <col min="256" max="256" width="9" style="2" customWidth="1"/>
    <col min="257" max="257" width="7" style="2" customWidth="1"/>
    <col min="258" max="258" width="10.453125" style="2" customWidth="1"/>
    <col min="259" max="262" width="7" style="2" customWidth="1"/>
    <col min="263" max="263" width="8.54296875" style="2" customWidth="1"/>
    <col min="264" max="264" width="9.26953125" style="2" customWidth="1"/>
    <col min="265" max="265" width="11" style="2" customWidth="1"/>
    <col min="266" max="267" width="9.26953125" style="2" customWidth="1"/>
    <col min="268" max="268" width="16.26953125" style="2" bestFit="1" customWidth="1"/>
    <col min="269" max="269" width="14.54296875" style="2" bestFit="1" customWidth="1"/>
    <col min="270" max="270" width="15" style="2" bestFit="1" customWidth="1"/>
    <col min="271" max="271" width="9.26953125" style="2"/>
    <col min="272" max="272" width="14.453125" style="2" bestFit="1" customWidth="1"/>
    <col min="273" max="486" width="9.26953125" style="2"/>
    <col min="487" max="487" width="7.26953125" style="2" customWidth="1"/>
    <col min="488" max="488" width="13" style="2" bestFit="1" customWidth="1"/>
    <col min="489" max="489" width="9.26953125" style="2" customWidth="1"/>
    <col min="490" max="490" width="17.26953125" style="2" customWidth="1"/>
    <col min="491" max="491" width="9.26953125" style="2" customWidth="1"/>
    <col min="492" max="492" width="12" style="2" customWidth="1"/>
    <col min="493" max="493" width="9.26953125" style="2" customWidth="1"/>
    <col min="494" max="494" width="10.7265625" style="2" customWidth="1"/>
    <col min="495" max="495" width="11.453125" style="2" customWidth="1"/>
    <col min="496" max="496" width="12.54296875" style="2" customWidth="1"/>
    <col min="497" max="497" width="8.54296875" style="2" customWidth="1"/>
    <col min="498" max="498" width="9.453125" style="2" customWidth="1"/>
    <col min="499" max="499" width="11.54296875" style="2" customWidth="1"/>
    <col min="500" max="500" width="9.26953125" style="2" customWidth="1"/>
    <col min="501" max="501" width="7.54296875" style="2" customWidth="1"/>
    <col min="502" max="502" width="10" style="2" customWidth="1"/>
    <col min="503" max="503" width="11.26953125" style="2" customWidth="1"/>
    <col min="504" max="504" width="10" style="2" customWidth="1"/>
    <col min="505" max="506" width="7" style="2" customWidth="1"/>
    <col min="507" max="508" width="7.54296875" style="2" customWidth="1"/>
    <col min="509" max="509" width="9.26953125" style="2" customWidth="1"/>
    <col min="510" max="510" width="9.453125" style="2" customWidth="1"/>
    <col min="511" max="511" width="7" style="2" customWidth="1"/>
    <col min="512" max="512" width="9" style="2" customWidth="1"/>
    <col min="513" max="513" width="7" style="2" customWidth="1"/>
    <col min="514" max="514" width="10.453125" style="2" customWidth="1"/>
    <col min="515" max="518" width="7" style="2" customWidth="1"/>
    <col min="519" max="519" width="8.54296875" style="2" customWidth="1"/>
    <col min="520" max="520" width="9.26953125" style="2" customWidth="1"/>
    <col min="521" max="521" width="11" style="2" customWidth="1"/>
    <col min="522" max="523" width="9.26953125" style="2" customWidth="1"/>
    <col min="524" max="524" width="16.26953125" style="2" bestFit="1" customWidth="1"/>
    <col min="525" max="525" width="14.54296875" style="2" bestFit="1" customWidth="1"/>
    <col min="526" max="526" width="15" style="2" bestFit="1" customWidth="1"/>
    <col min="527" max="527" width="9.26953125" style="2"/>
    <col min="528" max="528" width="14.453125" style="2" bestFit="1" customWidth="1"/>
    <col min="529" max="742" width="9.26953125" style="2"/>
    <col min="743" max="743" width="7.26953125" style="2" customWidth="1"/>
    <col min="744" max="744" width="13" style="2" bestFit="1" customWidth="1"/>
    <col min="745" max="745" width="9.26953125" style="2" customWidth="1"/>
    <col min="746" max="746" width="17.26953125" style="2" customWidth="1"/>
    <col min="747" max="747" width="9.26953125" style="2" customWidth="1"/>
    <col min="748" max="748" width="12" style="2" customWidth="1"/>
    <col min="749" max="749" width="9.26953125" style="2" customWidth="1"/>
    <col min="750" max="750" width="10.7265625" style="2" customWidth="1"/>
    <col min="751" max="751" width="11.453125" style="2" customWidth="1"/>
    <col min="752" max="752" width="12.54296875" style="2" customWidth="1"/>
    <col min="753" max="753" width="8.54296875" style="2" customWidth="1"/>
    <col min="754" max="754" width="9.453125" style="2" customWidth="1"/>
    <col min="755" max="755" width="11.54296875" style="2" customWidth="1"/>
    <col min="756" max="756" width="9.26953125" style="2" customWidth="1"/>
    <col min="757" max="757" width="7.54296875" style="2" customWidth="1"/>
    <col min="758" max="758" width="10" style="2" customWidth="1"/>
    <col min="759" max="759" width="11.26953125" style="2" customWidth="1"/>
    <col min="760" max="760" width="10" style="2" customWidth="1"/>
    <col min="761" max="762" width="7" style="2" customWidth="1"/>
    <col min="763" max="764" width="7.54296875" style="2" customWidth="1"/>
    <col min="765" max="765" width="9.26953125" style="2" customWidth="1"/>
    <col min="766" max="766" width="9.453125" style="2" customWidth="1"/>
    <col min="767" max="767" width="7" style="2" customWidth="1"/>
    <col min="768" max="768" width="9" style="2" customWidth="1"/>
    <col min="769" max="769" width="7" style="2" customWidth="1"/>
    <col min="770" max="770" width="10.453125" style="2" customWidth="1"/>
    <col min="771" max="774" width="7" style="2" customWidth="1"/>
    <col min="775" max="775" width="8.54296875" style="2" customWidth="1"/>
    <col min="776" max="776" width="9.26953125" style="2" customWidth="1"/>
    <col min="777" max="777" width="11" style="2" customWidth="1"/>
    <col min="778" max="779" width="9.26953125" style="2" customWidth="1"/>
    <col min="780" max="780" width="16.26953125" style="2" bestFit="1" customWidth="1"/>
    <col min="781" max="781" width="14.54296875" style="2" bestFit="1" customWidth="1"/>
    <col min="782" max="782" width="15" style="2" bestFit="1" customWidth="1"/>
    <col min="783" max="783" width="9.26953125" style="2"/>
    <col min="784" max="784" width="14.453125" style="2" bestFit="1" customWidth="1"/>
    <col min="785" max="998" width="9.26953125" style="2"/>
    <col min="999" max="999" width="7.26953125" style="2" customWidth="1"/>
    <col min="1000" max="1000" width="13" style="2" bestFit="1" customWidth="1"/>
    <col min="1001" max="1001" width="9.26953125" style="2" customWidth="1"/>
    <col min="1002" max="1002" width="17.26953125" style="2" customWidth="1"/>
    <col min="1003" max="1003" width="9.26953125" style="2" customWidth="1"/>
    <col min="1004" max="1004" width="12" style="2" customWidth="1"/>
    <col min="1005" max="1005" width="9.26953125" style="2" customWidth="1"/>
    <col min="1006" max="1006" width="10.7265625" style="2" customWidth="1"/>
    <col min="1007" max="1007" width="11.453125" style="2" customWidth="1"/>
    <col min="1008" max="1008" width="12.54296875" style="2" customWidth="1"/>
    <col min="1009" max="1009" width="8.54296875" style="2" customWidth="1"/>
    <col min="1010" max="1010" width="9.453125" style="2" customWidth="1"/>
    <col min="1011" max="1011" width="11.54296875" style="2" customWidth="1"/>
    <col min="1012" max="1012" width="9.26953125" style="2" customWidth="1"/>
    <col min="1013" max="1013" width="7.54296875" style="2" customWidth="1"/>
    <col min="1014" max="1014" width="10" style="2" customWidth="1"/>
    <col min="1015" max="1015" width="11.26953125" style="2" customWidth="1"/>
    <col min="1016" max="1016" width="10" style="2" customWidth="1"/>
    <col min="1017" max="1018" width="7" style="2" customWidth="1"/>
    <col min="1019" max="1020" width="7.54296875" style="2" customWidth="1"/>
    <col min="1021" max="1021" width="9.26953125" style="2" customWidth="1"/>
    <col min="1022" max="1022" width="9.453125" style="2" customWidth="1"/>
    <col min="1023" max="1023" width="7" style="2" customWidth="1"/>
    <col min="1024" max="1024" width="9" style="2" customWidth="1"/>
    <col min="1025" max="1025" width="7" style="2" customWidth="1"/>
    <col min="1026" max="1026" width="10.453125" style="2" customWidth="1"/>
    <col min="1027" max="1030" width="7" style="2" customWidth="1"/>
    <col min="1031" max="1031" width="8.54296875" style="2" customWidth="1"/>
    <col min="1032" max="1032" width="9.26953125" style="2" customWidth="1"/>
    <col min="1033" max="1033" width="11" style="2" customWidth="1"/>
    <col min="1034" max="1035" width="9.26953125" style="2" customWidth="1"/>
    <col min="1036" max="1036" width="16.26953125" style="2" bestFit="1" customWidth="1"/>
    <col min="1037" max="1037" width="14.54296875" style="2" bestFit="1" customWidth="1"/>
    <col min="1038" max="1038" width="15" style="2" bestFit="1" customWidth="1"/>
    <col min="1039" max="1039" width="9.26953125" style="2"/>
    <col min="1040" max="1040" width="14.453125" style="2" bestFit="1" customWidth="1"/>
    <col min="1041" max="1254" width="9.26953125" style="2"/>
    <col min="1255" max="1255" width="7.26953125" style="2" customWidth="1"/>
    <col min="1256" max="1256" width="13" style="2" bestFit="1" customWidth="1"/>
    <col min="1257" max="1257" width="9.26953125" style="2" customWidth="1"/>
    <col min="1258" max="1258" width="17.26953125" style="2" customWidth="1"/>
    <col min="1259" max="1259" width="9.26953125" style="2" customWidth="1"/>
    <col min="1260" max="1260" width="12" style="2" customWidth="1"/>
    <col min="1261" max="1261" width="9.26953125" style="2" customWidth="1"/>
    <col min="1262" max="1262" width="10.7265625" style="2" customWidth="1"/>
    <col min="1263" max="1263" width="11.453125" style="2" customWidth="1"/>
    <col min="1264" max="1264" width="12.54296875" style="2" customWidth="1"/>
    <col min="1265" max="1265" width="8.54296875" style="2" customWidth="1"/>
    <col min="1266" max="1266" width="9.453125" style="2" customWidth="1"/>
    <col min="1267" max="1267" width="11.54296875" style="2" customWidth="1"/>
    <col min="1268" max="1268" width="9.26953125" style="2" customWidth="1"/>
    <col min="1269" max="1269" width="7.54296875" style="2" customWidth="1"/>
    <col min="1270" max="1270" width="10" style="2" customWidth="1"/>
    <col min="1271" max="1271" width="11.26953125" style="2" customWidth="1"/>
    <col min="1272" max="1272" width="10" style="2" customWidth="1"/>
    <col min="1273" max="1274" width="7" style="2" customWidth="1"/>
    <col min="1275" max="1276" width="7.54296875" style="2" customWidth="1"/>
    <col min="1277" max="1277" width="9.26953125" style="2" customWidth="1"/>
    <col min="1278" max="1278" width="9.453125" style="2" customWidth="1"/>
    <col min="1279" max="1279" width="7" style="2" customWidth="1"/>
    <col min="1280" max="1280" width="9" style="2" customWidth="1"/>
    <col min="1281" max="1281" width="7" style="2" customWidth="1"/>
    <col min="1282" max="1282" width="10.453125" style="2" customWidth="1"/>
    <col min="1283" max="1286" width="7" style="2" customWidth="1"/>
    <col min="1287" max="1287" width="8.54296875" style="2" customWidth="1"/>
    <col min="1288" max="1288" width="9.26953125" style="2" customWidth="1"/>
    <col min="1289" max="1289" width="11" style="2" customWidth="1"/>
    <col min="1290" max="1291" width="9.26953125" style="2" customWidth="1"/>
    <col min="1292" max="1292" width="16.26953125" style="2" bestFit="1" customWidth="1"/>
    <col min="1293" max="1293" width="14.54296875" style="2" bestFit="1" customWidth="1"/>
    <col min="1294" max="1294" width="15" style="2" bestFit="1" customWidth="1"/>
    <col min="1295" max="1295" width="9.26953125" style="2"/>
    <col min="1296" max="1296" width="14.453125" style="2" bestFit="1" customWidth="1"/>
    <col min="1297" max="1510" width="9.26953125" style="2"/>
    <col min="1511" max="1511" width="7.26953125" style="2" customWidth="1"/>
    <col min="1512" max="1512" width="13" style="2" bestFit="1" customWidth="1"/>
    <col min="1513" max="1513" width="9.26953125" style="2" customWidth="1"/>
    <col min="1514" max="1514" width="17.26953125" style="2" customWidth="1"/>
    <col min="1515" max="1515" width="9.26953125" style="2" customWidth="1"/>
    <col min="1516" max="1516" width="12" style="2" customWidth="1"/>
    <col min="1517" max="1517" width="9.26953125" style="2" customWidth="1"/>
    <col min="1518" max="1518" width="10.7265625" style="2" customWidth="1"/>
    <col min="1519" max="1519" width="11.453125" style="2" customWidth="1"/>
    <col min="1520" max="1520" width="12.54296875" style="2" customWidth="1"/>
    <col min="1521" max="1521" width="8.54296875" style="2" customWidth="1"/>
    <col min="1522" max="1522" width="9.453125" style="2" customWidth="1"/>
    <col min="1523" max="1523" width="11.54296875" style="2" customWidth="1"/>
    <col min="1524" max="1524" width="9.26953125" style="2" customWidth="1"/>
    <col min="1525" max="1525" width="7.54296875" style="2" customWidth="1"/>
    <col min="1526" max="1526" width="10" style="2" customWidth="1"/>
    <col min="1527" max="1527" width="11.26953125" style="2" customWidth="1"/>
    <col min="1528" max="1528" width="10" style="2" customWidth="1"/>
    <col min="1529" max="1530" width="7" style="2" customWidth="1"/>
    <col min="1531" max="1532" width="7.54296875" style="2" customWidth="1"/>
    <col min="1533" max="1533" width="9.26953125" style="2" customWidth="1"/>
    <col min="1534" max="1534" width="9.453125" style="2" customWidth="1"/>
    <col min="1535" max="1535" width="7" style="2" customWidth="1"/>
    <col min="1536" max="1536" width="9" style="2" customWidth="1"/>
    <col min="1537" max="1537" width="7" style="2" customWidth="1"/>
    <col min="1538" max="1538" width="10.453125" style="2" customWidth="1"/>
    <col min="1539" max="1542" width="7" style="2" customWidth="1"/>
    <col min="1543" max="1543" width="8.54296875" style="2" customWidth="1"/>
    <col min="1544" max="1544" width="9.26953125" style="2" customWidth="1"/>
    <col min="1545" max="1545" width="11" style="2" customWidth="1"/>
    <col min="1546" max="1547" width="9.26953125" style="2" customWidth="1"/>
    <col min="1548" max="1548" width="16.26953125" style="2" bestFit="1" customWidth="1"/>
    <col min="1549" max="1549" width="14.54296875" style="2" bestFit="1" customWidth="1"/>
    <col min="1550" max="1550" width="15" style="2" bestFit="1" customWidth="1"/>
    <col min="1551" max="1551" width="9.26953125" style="2"/>
    <col min="1552" max="1552" width="14.453125" style="2" bestFit="1" customWidth="1"/>
    <col min="1553" max="1766" width="9.26953125" style="2"/>
    <col min="1767" max="1767" width="7.26953125" style="2" customWidth="1"/>
    <col min="1768" max="1768" width="13" style="2" bestFit="1" customWidth="1"/>
    <col min="1769" max="1769" width="9.26953125" style="2" customWidth="1"/>
    <col min="1770" max="1770" width="17.26953125" style="2" customWidth="1"/>
    <col min="1771" max="1771" width="9.26953125" style="2" customWidth="1"/>
    <col min="1772" max="1772" width="12" style="2" customWidth="1"/>
    <col min="1773" max="1773" width="9.26953125" style="2" customWidth="1"/>
    <col min="1774" max="1774" width="10.7265625" style="2" customWidth="1"/>
    <col min="1775" max="1775" width="11.453125" style="2" customWidth="1"/>
    <col min="1776" max="1776" width="12.54296875" style="2" customWidth="1"/>
    <col min="1777" max="1777" width="8.54296875" style="2" customWidth="1"/>
    <col min="1778" max="1778" width="9.453125" style="2" customWidth="1"/>
    <col min="1779" max="1779" width="11.54296875" style="2" customWidth="1"/>
    <col min="1780" max="1780" width="9.26953125" style="2" customWidth="1"/>
    <col min="1781" max="1781" width="7.54296875" style="2" customWidth="1"/>
    <col min="1782" max="1782" width="10" style="2" customWidth="1"/>
    <col min="1783" max="1783" width="11.26953125" style="2" customWidth="1"/>
    <col min="1784" max="1784" width="10" style="2" customWidth="1"/>
    <col min="1785" max="1786" width="7" style="2" customWidth="1"/>
    <col min="1787" max="1788" width="7.54296875" style="2" customWidth="1"/>
    <col min="1789" max="1789" width="9.26953125" style="2" customWidth="1"/>
    <col min="1790" max="1790" width="9.453125" style="2" customWidth="1"/>
    <col min="1791" max="1791" width="7" style="2" customWidth="1"/>
    <col min="1792" max="1792" width="9" style="2" customWidth="1"/>
    <col min="1793" max="1793" width="7" style="2" customWidth="1"/>
    <col min="1794" max="1794" width="10.453125" style="2" customWidth="1"/>
    <col min="1795" max="1798" width="7" style="2" customWidth="1"/>
    <col min="1799" max="1799" width="8.54296875" style="2" customWidth="1"/>
    <col min="1800" max="1800" width="9.26953125" style="2" customWidth="1"/>
    <col min="1801" max="1801" width="11" style="2" customWidth="1"/>
    <col min="1802" max="1803" width="9.26953125" style="2" customWidth="1"/>
    <col min="1804" max="1804" width="16.26953125" style="2" bestFit="1" customWidth="1"/>
    <col min="1805" max="1805" width="14.54296875" style="2" bestFit="1" customWidth="1"/>
    <col min="1806" max="1806" width="15" style="2" bestFit="1" customWidth="1"/>
    <col min="1807" max="1807" width="9.26953125" style="2"/>
    <col min="1808" max="1808" width="14.453125" style="2" bestFit="1" customWidth="1"/>
    <col min="1809" max="2022" width="9.26953125" style="2"/>
    <col min="2023" max="2023" width="7.26953125" style="2" customWidth="1"/>
    <col min="2024" max="2024" width="13" style="2" bestFit="1" customWidth="1"/>
    <col min="2025" max="2025" width="9.26953125" style="2" customWidth="1"/>
    <col min="2026" max="2026" width="17.26953125" style="2" customWidth="1"/>
    <col min="2027" max="2027" width="9.26953125" style="2" customWidth="1"/>
    <col min="2028" max="2028" width="12" style="2" customWidth="1"/>
    <col min="2029" max="2029" width="9.26953125" style="2" customWidth="1"/>
    <col min="2030" max="2030" width="10.7265625" style="2" customWidth="1"/>
    <col min="2031" max="2031" width="11.453125" style="2" customWidth="1"/>
    <col min="2032" max="2032" width="12.54296875" style="2" customWidth="1"/>
    <col min="2033" max="2033" width="8.54296875" style="2" customWidth="1"/>
    <col min="2034" max="2034" width="9.453125" style="2" customWidth="1"/>
    <col min="2035" max="2035" width="11.54296875" style="2" customWidth="1"/>
    <col min="2036" max="2036" width="9.26953125" style="2" customWidth="1"/>
    <col min="2037" max="2037" width="7.54296875" style="2" customWidth="1"/>
    <col min="2038" max="2038" width="10" style="2" customWidth="1"/>
    <col min="2039" max="2039" width="11.26953125" style="2" customWidth="1"/>
    <col min="2040" max="2040" width="10" style="2" customWidth="1"/>
    <col min="2041" max="2042" width="7" style="2" customWidth="1"/>
    <col min="2043" max="2044" width="7.54296875" style="2" customWidth="1"/>
    <col min="2045" max="2045" width="9.26953125" style="2" customWidth="1"/>
    <col min="2046" max="2046" width="9.453125" style="2" customWidth="1"/>
    <col min="2047" max="2047" width="7" style="2" customWidth="1"/>
    <col min="2048" max="2048" width="9" style="2" customWidth="1"/>
    <col min="2049" max="2049" width="7" style="2" customWidth="1"/>
    <col min="2050" max="2050" width="10.453125" style="2" customWidth="1"/>
    <col min="2051" max="2054" width="7" style="2" customWidth="1"/>
    <col min="2055" max="2055" width="8.54296875" style="2" customWidth="1"/>
    <col min="2056" max="2056" width="9.26953125" style="2" customWidth="1"/>
    <col min="2057" max="2057" width="11" style="2" customWidth="1"/>
    <col min="2058" max="2059" width="9.26953125" style="2" customWidth="1"/>
    <col min="2060" max="2060" width="16.26953125" style="2" bestFit="1" customWidth="1"/>
    <col min="2061" max="2061" width="14.54296875" style="2" bestFit="1" customWidth="1"/>
    <col min="2062" max="2062" width="15" style="2" bestFit="1" customWidth="1"/>
    <col min="2063" max="2063" width="9.26953125" style="2"/>
    <col min="2064" max="2064" width="14.453125" style="2" bestFit="1" customWidth="1"/>
    <col min="2065" max="2278" width="9.26953125" style="2"/>
    <col min="2279" max="2279" width="7.26953125" style="2" customWidth="1"/>
    <col min="2280" max="2280" width="13" style="2" bestFit="1" customWidth="1"/>
    <col min="2281" max="2281" width="9.26953125" style="2" customWidth="1"/>
    <col min="2282" max="2282" width="17.26953125" style="2" customWidth="1"/>
    <col min="2283" max="2283" width="9.26953125" style="2" customWidth="1"/>
    <col min="2284" max="2284" width="12" style="2" customWidth="1"/>
    <col min="2285" max="2285" width="9.26953125" style="2" customWidth="1"/>
    <col min="2286" max="2286" width="10.7265625" style="2" customWidth="1"/>
    <col min="2287" max="2287" width="11.453125" style="2" customWidth="1"/>
    <col min="2288" max="2288" width="12.54296875" style="2" customWidth="1"/>
    <col min="2289" max="2289" width="8.54296875" style="2" customWidth="1"/>
    <col min="2290" max="2290" width="9.453125" style="2" customWidth="1"/>
    <col min="2291" max="2291" width="11.54296875" style="2" customWidth="1"/>
    <col min="2292" max="2292" width="9.26953125" style="2" customWidth="1"/>
    <col min="2293" max="2293" width="7.54296875" style="2" customWidth="1"/>
    <col min="2294" max="2294" width="10" style="2" customWidth="1"/>
    <col min="2295" max="2295" width="11.26953125" style="2" customWidth="1"/>
    <col min="2296" max="2296" width="10" style="2" customWidth="1"/>
    <col min="2297" max="2298" width="7" style="2" customWidth="1"/>
    <col min="2299" max="2300" width="7.54296875" style="2" customWidth="1"/>
    <col min="2301" max="2301" width="9.26953125" style="2" customWidth="1"/>
    <col min="2302" max="2302" width="9.453125" style="2" customWidth="1"/>
    <col min="2303" max="2303" width="7" style="2" customWidth="1"/>
    <col min="2304" max="2304" width="9" style="2" customWidth="1"/>
    <col min="2305" max="2305" width="7" style="2" customWidth="1"/>
    <col min="2306" max="2306" width="10.453125" style="2" customWidth="1"/>
    <col min="2307" max="2310" width="7" style="2" customWidth="1"/>
    <col min="2311" max="2311" width="8.54296875" style="2" customWidth="1"/>
    <col min="2312" max="2312" width="9.26953125" style="2" customWidth="1"/>
    <col min="2313" max="2313" width="11" style="2" customWidth="1"/>
    <col min="2314" max="2315" width="9.26953125" style="2" customWidth="1"/>
    <col min="2316" max="2316" width="16.26953125" style="2" bestFit="1" customWidth="1"/>
    <col min="2317" max="2317" width="14.54296875" style="2" bestFit="1" customWidth="1"/>
    <col min="2318" max="2318" width="15" style="2" bestFit="1" customWidth="1"/>
    <col min="2319" max="2319" width="9.26953125" style="2"/>
    <col min="2320" max="2320" width="14.453125" style="2" bestFit="1" customWidth="1"/>
    <col min="2321" max="2534" width="9.26953125" style="2"/>
    <col min="2535" max="2535" width="7.26953125" style="2" customWidth="1"/>
    <col min="2536" max="2536" width="13" style="2" bestFit="1" customWidth="1"/>
    <col min="2537" max="2537" width="9.26953125" style="2" customWidth="1"/>
    <col min="2538" max="2538" width="17.26953125" style="2" customWidth="1"/>
    <col min="2539" max="2539" width="9.26953125" style="2" customWidth="1"/>
    <col min="2540" max="2540" width="12" style="2" customWidth="1"/>
    <col min="2541" max="2541" width="9.26953125" style="2" customWidth="1"/>
    <col min="2542" max="2542" width="10.7265625" style="2" customWidth="1"/>
    <col min="2543" max="2543" width="11.453125" style="2" customWidth="1"/>
    <col min="2544" max="2544" width="12.54296875" style="2" customWidth="1"/>
    <col min="2545" max="2545" width="8.54296875" style="2" customWidth="1"/>
    <col min="2546" max="2546" width="9.453125" style="2" customWidth="1"/>
    <col min="2547" max="2547" width="11.54296875" style="2" customWidth="1"/>
    <col min="2548" max="2548" width="9.26953125" style="2" customWidth="1"/>
    <col min="2549" max="2549" width="7.54296875" style="2" customWidth="1"/>
    <col min="2550" max="2550" width="10" style="2" customWidth="1"/>
    <col min="2551" max="2551" width="11.26953125" style="2" customWidth="1"/>
    <col min="2552" max="2552" width="10" style="2" customWidth="1"/>
    <col min="2553" max="2554" width="7" style="2" customWidth="1"/>
    <col min="2555" max="2556" width="7.54296875" style="2" customWidth="1"/>
    <col min="2557" max="2557" width="9.26953125" style="2" customWidth="1"/>
    <col min="2558" max="2558" width="9.453125" style="2" customWidth="1"/>
    <col min="2559" max="2559" width="7" style="2" customWidth="1"/>
    <col min="2560" max="2560" width="9" style="2" customWidth="1"/>
    <col min="2561" max="2561" width="7" style="2" customWidth="1"/>
    <col min="2562" max="2562" width="10.453125" style="2" customWidth="1"/>
    <col min="2563" max="2566" width="7" style="2" customWidth="1"/>
    <col min="2567" max="2567" width="8.54296875" style="2" customWidth="1"/>
    <col min="2568" max="2568" width="9.26953125" style="2" customWidth="1"/>
    <col min="2569" max="2569" width="11" style="2" customWidth="1"/>
    <col min="2570" max="2571" width="9.26953125" style="2" customWidth="1"/>
    <col min="2572" max="2572" width="16.26953125" style="2" bestFit="1" customWidth="1"/>
    <col min="2573" max="2573" width="14.54296875" style="2" bestFit="1" customWidth="1"/>
    <col min="2574" max="2574" width="15" style="2" bestFit="1" customWidth="1"/>
    <col min="2575" max="2575" width="9.26953125" style="2"/>
    <col min="2576" max="2576" width="14.453125" style="2" bestFit="1" customWidth="1"/>
    <col min="2577" max="2790" width="9.26953125" style="2"/>
    <col min="2791" max="2791" width="7.26953125" style="2" customWidth="1"/>
    <col min="2792" max="2792" width="13" style="2" bestFit="1" customWidth="1"/>
    <col min="2793" max="2793" width="9.26953125" style="2" customWidth="1"/>
    <col min="2794" max="2794" width="17.26953125" style="2" customWidth="1"/>
    <col min="2795" max="2795" width="9.26953125" style="2" customWidth="1"/>
    <col min="2796" max="2796" width="12" style="2" customWidth="1"/>
    <col min="2797" max="2797" width="9.26953125" style="2" customWidth="1"/>
    <col min="2798" max="2798" width="10.7265625" style="2" customWidth="1"/>
    <col min="2799" max="2799" width="11.453125" style="2" customWidth="1"/>
    <col min="2800" max="2800" width="12.54296875" style="2" customWidth="1"/>
    <col min="2801" max="2801" width="8.54296875" style="2" customWidth="1"/>
    <col min="2802" max="2802" width="9.453125" style="2" customWidth="1"/>
    <col min="2803" max="2803" width="11.54296875" style="2" customWidth="1"/>
    <col min="2804" max="2804" width="9.26953125" style="2" customWidth="1"/>
    <col min="2805" max="2805" width="7.54296875" style="2" customWidth="1"/>
    <col min="2806" max="2806" width="10" style="2" customWidth="1"/>
    <col min="2807" max="2807" width="11.26953125" style="2" customWidth="1"/>
    <col min="2808" max="2808" width="10" style="2" customWidth="1"/>
    <col min="2809" max="2810" width="7" style="2" customWidth="1"/>
    <col min="2811" max="2812" width="7.54296875" style="2" customWidth="1"/>
    <col min="2813" max="2813" width="9.26953125" style="2" customWidth="1"/>
    <col min="2814" max="2814" width="9.453125" style="2" customWidth="1"/>
    <col min="2815" max="2815" width="7" style="2" customWidth="1"/>
    <col min="2816" max="2816" width="9" style="2" customWidth="1"/>
    <col min="2817" max="2817" width="7" style="2" customWidth="1"/>
    <col min="2818" max="2818" width="10.453125" style="2" customWidth="1"/>
    <col min="2819" max="2822" width="7" style="2" customWidth="1"/>
    <col min="2823" max="2823" width="8.54296875" style="2" customWidth="1"/>
    <col min="2824" max="2824" width="9.26953125" style="2" customWidth="1"/>
    <col min="2825" max="2825" width="11" style="2" customWidth="1"/>
    <col min="2826" max="2827" width="9.26953125" style="2" customWidth="1"/>
    <col min="2828" max="2828" width="16.26953125" style="2" bestFit="1" customWidth="1"/>
    <col min="2829" max="2829" width="14.54296875" style="2" bestFit="1" customWidth="1"/>
    <col min="2830" max="2830" width="15" style="2" bestFit="1" customWidth="1"/>
    <col min="2831" max="2831" width="9.26953125" style="2"/>
    <col min="2832" max="2832" width="14.453125" style="2" bestFit="1" customWidth="1"/>
    <col min="2833" max="3046" width="9.26953125" style="2"/>
    <col min="3047" max="3047" width="7.26953125" style="2" customWidth="1"/>
    <col min="3048" max="3048" width="13" style="2" bestFit="1" customWidth="1"/>
    <col min="3049" max="3049" width="9.26953125" style="2" customWidth="1"/>
    <col min="3050" max="3050" width="17.26953125" style="2" customWidth="1"/>
    <col min="3051" max="3051" width="9.26953125" style="2" customWidth="1"/>
    <col min="3052" max="3052" width="12" style="2" customWidth="1"/>
    <col min="3053" max="3053" width="9.26953125" style="2" customWidth="1"/>
    <col min="3054" max="3054" width="10.7265625" style="2" customWidth="1"/>
    <col min="3055" max="3055" width="11.453125" style="2" customWidth="1"/>
    <col min="3056" max="3056" width="12.54296875" style="2" customWidth="1"/>
    <col min="3057" max="3057" width="8.54296875" style="2" customWidth="1"/>
    <col min="3058" max="3058" width="9.453125" style="2" customWidth="1"/>
    <col min="3059" max="3059" width="11.54296875" style="2" customWidth="1"/>
    <col min="3060" max="3060" width="9.26953125" style="2" customWidth="1"/>
    <col min="3061" max="3061" width="7.54296875" style="2" customWidth="1"/>
    <col min="3062" max="3062" width="10" style="2" customWidth="1"/>
    <col min="3063" max="3063" width="11.26953125" style="2" customWidth="1"/>
    <col min="3064" max="3064" width="10" style="2" customWidth="1"/>
    <col min="3065" max="3066" width="7" style="2" customWidth="1"/>
    <col min="3067" max="3068" width="7.54296875" style="2" customWidth="1"/>
    <col min="3069" max="3069" width="9.26953125" style="2" customWidth="1"/>
    <col min="3070" max="3070" width="9.453125" style="2" customWidth="1"/>
    <col min="3071" max="3071" width="7" style="2" customWidth="1"/>
    <col min="3072" max="3072" width="9" style="2" customWidth="1"/>
    <col min="3073" max="3073" width="7" style="2" customWidth="1"/>
    <col min="3074" max="3074" width="10.453125" style="2" customWidth="1"/>
    <col min="3075" max="3078" width="7" style="2" customWidth="1"/>
    <col min="3079" max="3079" width="8.54296875" style="2" customWidth="1"/>
    <col min="3080" max="3080" width="9.26953125" style="2" customWidth="1"/>
    <col min="3081" max="3081" width="11" style="2" customWidth="1"/>
    <col min="3082" max="3083" width="9.26953125" style="2" customWidth="1"/>
    <col min="3084" max="3084" width="16.26953125" style="2" bestFit="1" customWidth="1"/>
    <col min="3085" max="3085" width="14.54296875" style="2" bestFit="1" customWidth="1"/>
    <col min="3086" max="3086" width="15" style="2" bestFit="1" customWidth="1"/>
    <col min="3087" max="3087" width="9.26953125" style="2"/>
    <col min="3088" max="3088" width="14.453125" style="2" bestFit="1" customWidth="1"/>
    <col min="3089" max="3302" width="9.26953125" style="2"/>
    <col min="3303" max="3303" width="7.26953125" style="2" customWidth="1"/>
    <col min="3304" max="3304" width="13" style="2" bestFit="1" customWidth="1"/>
    <col min="3305" max="3305" width="9.26953125" style="2" customWidth="1"/>
    <col min="3306" max="3306" width="17.26953125" style="2" customWidth="1"/>
    <col min="3307" max="3307" width="9.26953125" style="2" customWidth="1"/>
    <col min="3308" max="3308" width="12" style="2" customWidth="1"/>
    <col min="3309" max="3309" width="9.26953125" style="2" customWidth="1"/>
    <col min="3310" max="3310" width="10.7265625" style="2" customWidth="1"/>
    <col min="3311" max="3311" width="11.453125" style="2" customWidth="1"/>
    <col min="3312" max="3312" width="12.54296875" style="2" customWidth="1"/>
    <col min="3313" max="3313" width="8.54296875" style="2" customWidth="1"/>
    <col min="3314" max="3314" width="9.453125" style="2" customWidth="1"/>
    <col min="3315" max="3315" width="11.54296875" style="2" customWidth="1"/>
    <col min="3316" max="3316" width="9.26953125" style="2" customWidth="1"/>
    <col min="3317" max="3317" width="7.54296875" style="2" customWidth="1"/>
    <col min="3318" max="3318" width="10" style="2" customWidth="1"/>
    <col min="3319" max="3319" width="11.26953125" style="2" customWidth="1"/>
    <col min="3320" max="3320" width="10" style="2" customWidth="1"/>
    <col min="3321" max="3322" width="7" style="2" customWidth="1"/>
    <col min="3323" max="3324" width="7.54296875" style="2" customWidth="1"/>
    <col min="3325" max="3325" width="9.26953125" style="2" customWidth="1"/>
    <col min="3326" max="3326" width="9.453125" style="2" customWidth="1"/>
    <col min="3327" max="3327" width="7" style="2" customWidth="1"/>
    <col min="3328" max="3328" width="9" style="2" customWidth="1"/>
    <col min="3329" max="3329" width="7" style="2" customWidth="1"/>
    <col min="3330" max="3330" width="10.453125" style="2" customWidth="1"/>
    <col min="3331" max="3334" width="7" style="2" customWidth="1"/>
    <col min="3335" max="3335" width="8.54296875" style="2" customWidth="1"/>
    <col min="3336" max="3336" width="9.26953125" style="2" customWidth="1"/>
    <col min="3337" max="3337" width="11" style="2" customWidth="1"/>
    <col min="3338" max="3339" width="9.26953125" style="2" customWidth="1"/>
    <col min="3340" max="3340" width="16.26953125" style="2" bestFit="1" customWidth="1"/>
    <col min="3341" max="3341" width="14.54296875" style="2" bestFit="1" customWidth="1"/>
    <col min="3342" max="3342" width="15" style="2" bestFit="1" customWidth="1"/>
    <col min="3343" max="3343" width="9.26953125" style="2"/>
    <col min="3344" max="3344" width="14.453125" style="2" bestFit="1" customWidth="1"/>
    <col min="3345" max="3558" width="9.26953125" style="2"/>
    <col min="3559" max="3559" width="7.26953125" style="2" customWidth="1"/>
    <col min="3560" max="3560" width="13" style="2" bestFit="1" customWidth="1"/>
    <col min="3561" max="3561" width="9.26953125" style="2" customWidth="1"/>
    <col min="3562" max="3562" width="17.26953125" style="2" customWidth="1"/>
    <col min="3563" max="3563" width="9.26953125" style="2" customWidth="1"/>
    <col min="3564" max="3564" width="12" style="2" customWidth="1"/>
    <col min="3565" max="3565" width="9.26953125" style="2" customWidth="1"/>
    <col min="3566" max="3566" width="10.7265625" style="2" customWidth="1"/>
    <col min="3567" max="3567" width="11.453125" style="2" customWidth="1"/>
    <col min="3568" max="3568" width="12.54296875" style="2" customWidth="1"/>
    <col min="3569" max="3569" width="8.54296875" style="2" customWidth="1"/>
    <col min="3570" max="3570" width="9.453125" style="2" customWidth="1"/>
    <col min="3571" max="3571" width="11.54296875" style="2" customWidth="1"/>
    <col min="3572" max="3572" width="9.26953125" style="2" customWidth="1"/>
    <col min="3573" max="3573" width="7.54296875" style="2" customWidth="1"/>
    <col min="3574" max="3574" width="10" style="2" customWidth="1"/>
    <col min="3575" max="3575" width="11.26953125" style="2" customWidth="1"/>
    <col min="3576" max="3576" width="10" style="2" customWidth="1"/>
    <col min="3577" max="3578" width="7" style="2" customWidth="1"/>
    <col min="3579" max="3580" width="7.54296875" style="2" customWidth="1"/>
    <col min="3581" max="3581" width="9.26953125" style="2" customWidth="1"/>
    <col min="3582" max="3582" width="9.453125" style="2" customWidth="1"/>
    <col min="3583" max="3583" width="7" style="2" customWidth="1"/>
    <col min="3584" max="3584" width="9" style="2" customWidth="1"/>
    <col min="3585" max="3585" width="7" style="2" customWidth="1"/>
    <col min="3586" max="3586" width="10.453125" style="2" customWidth="1"/>
    <col min="3587" max="3590" width="7" style="2" customWidth="1"/>
    <col min="3591" max="3591" width="8.54296875" style="2" customWidth="1"/>
    <col min="3592" max="3592" width="9.26953125" style="2" customWidth="1"/>
    <col min="3593" max="3593" width="11" style="2" customWidth="1"/>
    <col min="3594" max="3595" width="9.26953125" style="2" customWidth="1"/>
    <col min="3596" max="3596" width="16.26953125" style="2" bestFit="1" customWidth="1"/>
    <col min="3597" max="3597" width="14.54296875" style="2" bestFit="1" customWidth="1"/>
    <col min="3598" max="3598" width="15" style="2" bestFit="1" customWidth="1"/>
    <col min="3599" max="3599" width="9.26953125" style="2"/>
    <col min="3600" max="3600" width="14.453125" style="2" bestFit="1" customWidth="1"/>
    <col min="3601" max="3814" width="9.26953125" style="2"/>
    <col min="3815" max="3815" width="7.26953125" style="2" customWidth="1"/>
    <col min="3816" max="3816" width="13" style="2" bestFit="1" customWidth="1"/>
    <col min="3817" max="3817" width="9.26953125" style="2" customWidth="1"/>
    <col min="3818" max="3818" width="17.26953125" style="2" customWidth="1"/>
    <col min="3819" max="3819" width="9.26953125" style="2" customWidth="1"/>
    <col min="3820" max="3820" width="12" style="2" customWidth="1"/>
    <col min="3821" max="3821" width="9.26953125" style="2" customWidth="1"/>
    <col min="3822" max="3822" width="10.7265625" style="2" customWidth="1"/>
    <col min="3823" max="3823" width="11.453125" style="2" customWidth="1"/>
    <col min="3824" max="3824" width="12.54296875" style="2" customWidth="1"/>
    <col min="3825" max="3825" width="8.54296875" style="2" customWidth="1"/>
    <col min="3826" max="3826" width="9.453125" style="2" customWidth="1"/>
    <col min="3827" max="3827" width="11.54296875" style="2" customWidth="1"/>
    <col min="3828" max="3828" width="9.26953125" style="2" customWidth="1"/>
    <col min="3829" max="3829" width="7.54296875" style="2" customWidth="1"/>
    <col min="3830" max="3830" width="10" style="2" customWidth="1"/>
    <col min="3831" max="3831" width="11.26953125" style="2" customWidth="1"/>
    <col min="3832" max="3832" width="10" style="2" customWidth="1"/>
    <col min="3833" max="3834" width="7" style="2" customWidth="1"/>
    <col min="3835" max="3836" width="7.54296875" style="2" customWidth="1"/>
    <col min="3837" max="3837" width="9.26953125" style="2" customWidth="1"/>
    <col min="3838" max="3838" width="9.453125" style="2" customWidth="1"/>
    <col min="3839" max="3839" width="7" style="2" customWidth="1"/>
    <col min="3840" max="3840" width="9" style="2" customWidth="1"/>
    <col min="3841" max="3841" width="7" style="2" customWidth="1"/>
    <col min="3842" max="3842" width="10.453125" style="2" customWidth="1"/>
    <col min="3843" max="3846" width="7" style="2" customWidth="1"/>
    <col min="3847" max="3847" width="8.54296875" style="2" customWidth="1"/>
    <col min="3848" max="3848" width="9.26953125" style="2" customWidth="1"/>
    <col min="3849" max="3849" width="11" style="2" customWidth="1"/>
    <col min="3850" max="3851" width="9.26953125" style="2" customWidth="1"/>
    <col min="3852" max="3852" width="16.26953125" style="2" bestFit="1" customWidth="1"/>
    <col min="3853" max="3853" width="14.54296875" style="2" bestFit="1" customWidth="1"/>
    <col min="3854" max="3854" width="15" style="2" bestFit="1" customWidth="1"/>
    <col min="3855" max="3855" width="9.26953125" style="2"/>
    <col min="3856" max="3856" width="14.453125" style="2" bestFit="1" customWidth="1"/>
    <col min="3857" max="4070" width="9.26953125" style="2"/>
    <col min="4071" max="4071" width="7.26953125" style="2" customWidth="1"/>
    <col min="4072" max="4072" width="13" style="2" bestFit="1" customWidth="1"/>
    <col min="4073" max="4073" width="9.26953125" style="2" customWidth="1"/>
    <col min="4074" max="4074" width="17.26953125" style="2" customWidth="1"/>
    <col min="4075" max="4075" width="9.26953125" style="2" customWidth="1"/>
    <col min="4076" max="4076" width="12" style="2" customWidth="1"/>
    <col min="4077" max="4077" width="9.26953125" style="2" customWidth="1"/>
    <col min="4078" max="4078" width="10.7265625" style="2" customWidth="1"/>
    <col min="4079" max="4079" width="11.453125" style="2" customWidth="1"/>
    <col min="4080" max="4080" width="12.54296875" style="2" customWidth="1"/>
    <col min="4081" max="4081" width="8.54296875" style="2" customWidth="1"/>
    <col min="4082" max="4082" width="9.453125" style="2" customWidth="1"/>
    <col min="4083" max="4083" width="11.54296875" style="2" customWidth="1"/>
    <col min="4084" max="4084" width="9.26953125" style="2" customWidth="1"/>
    <col min="4085" max="4085" width="7.54296875" style="2" customWidth="1"/>
    <col min="4086" max="4086" width="10" style="2" customWidth="1"/>
    <col min="4087" max="4087" width="11.26953125" style="2" customWidth="1"/>
    <col min="4088" max="4088" width="10" style="2" customWidth="1"/>
    <col min="4089" max="4090" width="7" style="2" customWidth="1"/>
    <col min="4091" max="4092" width="7.54296875" style="2" customWidth="1"/>
    <col min="4093" max="4093" width="9.26953125" style="2" customWidth="1"/>
    <col min="4094" max="4094" width="9.453125" style="2" customWidth="1"/>
    <col min="4095" max="4095" width="7" style="2" customWidth="1"/>
    <col min="4096" max="4096" width="9" style="2" customWidth="1"/>
    <col min="4097" max="4097" width="7" style="2" customWidth="1"/>
    <col min="4098" max="4098" width="10.453125" style="2" customWidth="1"/>
    <col min="4099" max="4102" width="7" style="2" customWidth="1"/>
    <col min="4103" max="4103" width="8.54296875" style="2" customWidth="1"/>
    <col min="4104" max="4104" width="9.26953125" style="2" customWidth="1"/>
    <col min="4105" max="4105" width="11" style="2" customWidth="1"/>
    <col min="4106" max="4107" width="9.26953125" style="2" customWidth="1"/>
    <col min="4108" max="4108" width="16.26953125" style="2" bestFit="1" customWidth="1"/>
    <col min="4109" max="4109" width="14.54296875" style="2" bestFit="1" customWidth="1"/>
    <col min="4110" max="4110" width="15" style="2" bestFit="1" customWidth="1"/>
    <col min="4111" max="4111" width="9.26953125" style="2"/>
    <col min="4112" max="4112" width="14.453125" style="2" bestFit="1" customWidth="1"/>
    <col min="4113" max="4326" width="9.26953125" style="2"/>
    <col min="4327" max="4327" width="7.26953125" style="2" customWidth="1"/>
    <col min="4328" max="4328" width="13" style="2" bestFit="1" customWidth="1"/>
    <col min="4329" max="4329" width="9.26953125" style="2" customWidth="1"/>
    <col min="4330" max="4330" width="17.26953125" style="2" customWidth="1"/>
    <col min="4331" max="4331" width="9.26953125" style="2" customWidth="1"/>
    <col min="4332" max="4332" width="12" style="2" customWidth="1"/>
    <col min="4333" max="4333" width="9.26953125" style="2" customWidth="1"/>
    <col min="4334" max="4334" width="10.7265625" style="2" customWidth="1"/>
    <col min="4335" max="4335" width="11.453125" style="2" customWidth="1"/>
    <col min="4336" max="4336" width="12.54296875" style="2" customWidth="1"/>
    <col min="4337" max="4337" width="8.54296875" style="2" customWidth="1"/>
    <col min="4338" max="4338" width="9.453125" style="2" customWidth="1"/>
    <col min="4339" max="4339" width="11.54296875" style="2" customWidth="1"/>
    <col min="4340" max="4340" width="9.26953125" style="2" customWidth="1"/>
    <col min="4341" max="4341" width="7.54296875" style="2" customWidth="1"/>
    <col min="4342" max="4342" width="10" style="2" customWidth="1"/>
    <col min="4343" max="4343" width="11.26953125" style="2" customWidth="1"/>
    <col min="4344" max="4344" width="10" style="2" customWidth="1"/>
    <col min="4345" max="4346" width="7" style="2" customWidth="1"/>
    <col min="4347" max="4348" width="7.54296875" style="2" customWidth="1"/>
    <col min="4349" max="4349" width="9.26953125" style="2" customWidth="1"/>
    <col min="4350" max="4350" width="9.453125" style="2" customWidth="1"/>
    <col min="4351" max="4351" width="7" style="2" customWidth="1"/>
    <col min="4352" max="4352" width="9" style="2" customWidth="1"/>
    <col min="4353" max="4353" width="7" style="2" customWidth="1"/>
    <col min="4354" max="4354" width="10.453125" style="2" customWidth="1"/>
    <col min="4355" max="4358" width="7" style="2" customWidth="1"/>
    <col min="4359" max="4359" width="8.54296875" style="2" customWidth="1"/>
    <col min="4360" max="4360" width="9.26953125" style="2" customWidth="1"/>
    <col min="4361" max="4361" width="11" style="2" customWidth="1"/>
    <col min="4362" max="4363" width="9.26953125" style="2" customWidth="1"/>
    <col min="4364" max="4364" width="16.26953125" style="2" bestFit="1" customWidth="1"/>
    <col min="4365" max="4365" width="14.54296875" style="2" bestFit="1" customWidth="1"/>
    <col min="4366" max="4366" width="15" style="2" bestFit="1" customWidth="1"/>
    <col min="4367" max="4367" width="9.26953125" style="2"/>
    <col min="4368" max="4368" width="14.453125" style="2" bestFit="1" customWidth="1"/>
    <col min="4369" max="4582" width="9.26953125" style="2"/>
    <col min="4583" max="4583" width="7.26953125" style="2" customWidth="1"/>
    <col min="4584" max="4584" width="13" style="2" bestFit="1" customWidth="1"/>
    <col min="4585" max="4585" width="9.26953125" style="2" customWidth="1"/>
    <col min="4586" max="4586" width="17.26953125" style="2" customWidth="1"/>
    <col min="4587" max="4587" width="9.26953125" style="2" customWidth="1"/>
    <col min="4588" max="4588" width="12" style="2" customWidth="1"/>
    <col min="4589" max="4589" width="9.26953125" style="2" customWidth="1"/>
    <col min="4590" max="4590" width="10.7265625" style="2" customWidth="1"/>
    <col min="4591" max="4591" width="11.453125" style="2" customWidth="1"/>
    <col min="4592" max="4592" width="12.54296875" style="2" customWidth="1"/>
    <col min="4593" max="4593" width="8.54296875" style="2" customWidth="1"/>
    <col min="4594" max="4594" width="9.453125" style="2" customWidth="1"/>
    <col min="4595" max="4595" width="11.54296875" style="2" customWidth="1"/>
    <col min="4596" max="4596" width="9.26953125" style="2" customWidth="1"/>
    <col min="4597" max="4597" width="7.54296875" style="2" customWidth="1"/>
    <col min="4598" max="4598" width="10" style="2" customWidth="1"/>
    <col min="4599" max="4599" width="11.26953125" style="2" customWidth="1"/>
    <col min="4600" max="4600" width="10" style="2" customWidth="1"/>
    <col min="4601" max="4602" width="7" style="2" customWidth="1"/>
    <col min="4603" max="4604" width="7.54296875" style="2" customWidth="1"/>
    <col min="4605" max="4605" width="9.26953125" style="2" customWidth="1"/>
    <col min="4606" max="4606" width="9.453125" style="2" customWidth="1"/>
    <col min="4607" max="4607" width="7" style="2" customWidth="1"/>
    <col min="4608" max="4608" width="9" style="2" customWidth="1"/>
    <col min="4609" max="4609" width="7" style="2" customWidth="1"/>
    <col min="4610" max="4610" width="10.453125" style="2" customWidth="1"/>
    <col min="4611" max="4614" width="7" style="2" customWidth="1"/>
    <col min="4615" max="4615" width="8.54296875" style="2" customWidth="1"/>
    <col min="4616" max="4616" width="9.26953125" style="2" customWidth="1"/>
    <col min="4617" max="4617" width="11" style="2" customWidth="1"/>
    <col min="4618" max="4619" width="9.26953125" style="2" customWidth="1"/>
    <col min="4620" max="4620" width="16.26953125" style="2" bestFit="1" customWidth="1"/>
    <col min="4621" max="4621" width="14.54296875" style="2" bestFit="1" customWidth="1"/>
    <col min="4622" max="4622" width="15" style="2" bestFit="1" customWidth="1"/>
    <col min="4623" max="4623" width="9.26953125" style="2"/>
    <col min="4624" max="4624" width="14.453125" style="2" bestFit="1" customWidth="1"/>
    <col min="4625" max="4838" width="9.26953125" style="2"/>
    <col min="4839" max="4839" width="7.26953125" style="2" customWidth="1"/>
    <col min="4840" max="4840" width="13" style="2" bestFit="1" customWidth="1"/>
    <col min="4841" max="4841" width="9.26953125" style="2" customWidth="1"/>
    <col min="4842" max="4842" width="17.26953125" style="2" customWidth="1"/>
    <col min="4843" max="4843" width="9.26953125" style="2" customWidth="1"/>
    <col min="4844" max="4844" width="12" style="2" customWidth="1"/>
    <col min="4845" max="4845" width="9.26953125" style="2" customWidth="1"/>
    <col min="4846" max="4846" width="10.7265625" style="2" customWidth="1"/>
    <col min="4847" max="4847" width="11.453125" style="2" customWidth="1"/>
    <col min="4848" max="4848" width="12.54296875" style="2" customWidth="1"/>
    <col min="4849" max="4849" width="8.54296875" style="2" customWidth="1"/>
    <col min="4850" max="4850" width="9.453125" style="2" customWidth="1"/>
    <col min="4851" max="4851" width="11.54296875" style="2" customWidth="1"/>
    <col min="4852" max="4852" width="9.26953125" style="2" customWidth="1"/>
    <col min="4853" max="4853" width="7.54296875" style="2" customWidth="1"/>
    <col min="4854" max="4854" width="10" style="2" customWidth="1"/>
    <col min="4855" max="4855" width="11.26953125" style="2" customWidth="1"/>
    <col min="4856" max="4856" width="10" style="2" customWidth="1"/>
    <col min="4857" max="4858" width="7" style="2" customWidth="1"/>
    <col min="4859" max="4860" width="7.54296875" style="2" customWidth="1"/>
    <col min="4861" max="4861" width="9.26953125" style="2" customWidth="1"/>
    <col min="4862" max="4862" width="9.453125" style="2" customWidth="1"/>
    <col min="4863" max="4863" width="7" style="2" customWidth="1"/>
    <col min="4864" max="4864" width="9" style="2" customWidth="1"/>
    <col min="4865" max="4865" width="7" style="2" customWidth="1"/>
    <col min="4866" max="4866" width="10.453125" style="2" customWidth="1"/>
    <col min="4867" max="4870" width="7" style="2" customWidth="1"/>
    <col min="4871" max="4871" width="8.54296875" style="2" customWidth="1"/>
    <col min="4872" max="4872" width="9.26953125" style="2" customWidth="1"/>
    <col min="4873" max="4873" width="11" style="2" customWidth="1"/>
    <col min="4874" max="4875" width="9.26953125" style="2" customWidth="1"/>
    <col min="4876" max="4876" width="16.26953125" style="2" bestFit="1" customWidth="1"/>
    <col min="4877" max="4877" width="14.54296875" style="2" bestFit="1" customWidth="1"/>
    <col min="4878" max="4878" width="15" style="2" bestFit="1" customWidth="1"/>
    <col min="4879" max="4879" width="9.26953125" style="2"/>
    <col min="4880" max="4880" width="14.453125" style="2" bestFit="1" customWidth="1"/>
    <col min="4881" max="5094" width="9.26953125" style="2"/>
    <col min="5095" max="5095" width="7.26953125" style="2" customWidth="1"/>
    <col min="5096" max="5096" width="13" style="2" bestFit="1" customWidth="1"/>
    <col min="5097" max="5097" width="9.26953125" style="2" customWidth="1"/>
    <col min="5098" max="5098" width="17.26953125" style="2" customWidth="1"/>
    <col min="5099" max="5099" width="9.26953125" style="2" customWidth="1"/>
    <col min="5100" max="5100" width="12" style="2" customWidth="1"/>
    <col min="5101" max="5101" width="9.26953125" style="2" customWidth="1"/>
    <col min="5102" max="5102" width="10.7265625" style="2" customWidth="1"/>
    <col min="5103" max="5103" width="11.453125" style="2" customWidth="1"/>
    <col min="5104" max="5104" width="12.54296875" style="2" customWidth="1"/>
    <col min="5105" max="5105" width="8.54296875" style="2" customWidth="1"/>
    <col min="5106" max="5106" width="9.453125" style="2" customWidth="1"/>
    <col min="5107" max="5107" width="11.54296875" style="2" customWidth="1"/>
    <col min="5108" max="5108" width="9.26953125" style="2" customWidth="1"/>
    <col min="5109" max="5109" width="7.54296875" style="2" customWidth="1"/>
    <col min="5110" max="5110" width="10" style="2" customWidth="1"/>
    <col min="5111" max="5111" width="11.26953125" style="2" customWidth="1"/>
    <col min="5112" max="5112" width="10" style="2" customWidth="1"/>
    <col min="5113" max="5114" width="7" style="2" customWidth="1"/>
    <col min="5115" max="5116" width="7.54296875" style="2" customWidth="1"/>
    <col min="5117" max="5117" width="9.26953125" style="2" customWidth="1"/>
    <col min="5118" max="5118" width="9.453125" style="2" customWidth="1"/>
    <col min="5119" max="5119" width="7" style="2" customWidth="1"/>
    <col min="5120" max="5120" width="9" style="2" customWidth="1"/>
    <col min="5121" max="5121" width="7" style="2" customWidth="1"/>
    <col min="5122" max="5122" width="10.453125" style="2" customWidth="1"/>
    <col min="5123" max="5126" width="7" style="2" customWidth="1"/>
    <col min="5127" max="5127" width="8.54296875" style="2" customWidth="1"/>
    <col min="5128" max="5128" width="9.26953125" style="2" customWidth="1"/>
    <col min="5129" max="5129" width="11" style="2" customWidth="1"/>
    <col min="5130" max="5131" width="9.26953125" style="2" customWidth="1"/>
    <col min="5132" max="5132" width="16.26953125" style="2" bestFit="1" customWidth="1"/>
    <col min="5133" max="5133" width="14.54296875" style="2" bestFit="1" customWidth="1"/>
    <col min="5134" max="5134" width="15" style="2" bestFit="1" customWidth="1"/>
    <col min="5135" max="5135" width="9.26953125" style="2"/>
    <col min="5136" max="5136" width="14.453125" style="2" bestFit="1" customWidth="1"/>
    <col min="5137" max="5350" width="9.26953125" style="2"/>
    <col min="5351" max="5351" width="7.26953125" style="2" customWidth="1"/>
    <col min="5352" max="5352" width="13" style="2" bestFit="1" customWidth="1"/>
    <col min="5353" max="5353" width="9.26953125" style="2" customWidth="1"/>
    <col min="5354" max="5354" width="17.26953125" style="2" customWidth="1"/>
    <col min="5355" max="5355" width="9.26953125" style="2" customWidth="1"/>
    <col min="5356" max="5356" width="12" style="2" customWidth="1"/>
    <col min="5357" max="5357" width="9.26953125" style="2" customWidth="1"/>
    <col min="5358" max="5358" width="10.7265625" style="2" customWidth="1"/>
    <col min="5359" max="5359" width="11.453125" style="2" customWidth="1"/>
    <col min="5360" max="5360" width="12.54296875" style="2" customWidth="1"/>
    <col min="5361" max="5361" width="8.54296875" style="2" customWidth="1"/>
    <col min="5362" max="5362" width="9.453125" style="2" customWidth="1"/>
    <col min="5363" max="5363" width="11.54296875" style="2" customWidth="1"/>
    <col min="5364" max="5364" width="9.26953125" style="2" customWidth="1"/>
    <col min="5365" max="5365" width="7.54296875" style="2" customWidth="1"/>
    <col min="5366" max="5366" width="10" style="2" customWidth="1"/>
    <col min="5367" max="5367" width="11.26953125" style="2" customWidth="1"/>
    <col min="5368" max="5368" width="10" style="2" customWidth="1"/>
    <col min="5369" max="5370" width="7" style="2" customWidth="1"/>
    <col min="5371" max="5372" width="7.54296875" style="2" customWidth="1"/>
    <col min="5373" max="5373" width="9.26953125" style="2" customWidth="1"/>
    <col min="5374" max="5374" width="9.453125" style="2" customWidth="1"/>
    <col min="5375" max="5375" width="7" style="2" customWidth="1"/>
    <col min="5376" max="5376" width="9" style="2" customWidth="1"/>
    <col min="5377" max="5377" width="7" style="2" customWidth="1"/>
    <col min="5378" max="5378" width="10.453125" style="2" customWidth="1"/>
    <col min="5379" max="5382" width="7" style="2" customWidth="1"/>
    <col min="5383" max="5383" width="8.54296875" style="2" customWidth="1"/>
    <col min="5384" max="5384" width="9.26953125" style="2" customWidth="1"/>
    <col min="5385" max="5385" width="11" style="2" customWidth="1"/>
    <col min="5386" max="5387" width="9.26953125" style="2" customWidth="1"/>
    <col min="5388" max="5388" width="16.26953125" style="2" bestFit="1" customWidth="1"/>
    <col min="5389" max="5389" width="14.54296875" style="2" bestFit="1" customWidth="1"/>
    <col min="5390" max="5390" width="15" style="2" bestFit="1" customWidth="1"/>
    <col min="5391" max="5391" width="9.26953125" style="2"/>
    <col min="5392" max="5392" width="14.453125" style="2" bestFit="1" customWidth="1"/>
    <col min="5393" max="5606" width="9.26953125" style="2"/>
    <col min="5607" max="5607" width="7.26953125" style="2" customWidth="1"/>
    <col min="5608" max="5608" width="13" style="2" bestFit="1" customWidth="1"/>
    <col min="5609" max="5609" width="9.26953125" style="2" customWidth="1"/>
    <col min="5610" max="5610" width="17.26953125" style="2" customWidth="1"/>
    <col min="5611" max="5611" width="9.26953125" style="2" customWidth="1"/>
    <col min="5612" max="5612" width="12" style="2" customWidth="1"/>
    <col min="5613" max="5613" width="9.26953125" style="2" customWidth="1"/>
    <col min="5614" max="5614" width="10.7265625" style="2" customWidth="1"/>
    <col min="5615" max="5615" width="11.453125" style="2" customWidth="1"/>
    <col min="5616" max="5616" width="12.54296875" style="2" customWidth="1"/>
    <col min="5617" max="5617" width="8.54296875" style="2" customWidth="1"/>
    <col min="5618" max="5618" width="9.453125" style="2" customWidth="1"/>
    <col min="5619" max="5619" width="11.54296875" style="2" customWidth="1"/>
    <col min="5620" max="5620" width="9.26953125" style="2" customWidth="1"/>
    <col min="5621" max="5621" width="7.54296875" style="2" customWidth="1"/>
    <col min="5622" max="5622" width="10" style="2" customWidth="1"/>
    <col min="5623" max="5623" width="11.26953125" style="2" customWidth="1"/>
    <col min="5624" max="5624" width="10" style="2" customWidth="1"/>
    <col min="5625" max="5626" width="7" style="2" customWidth="1"/>
    <col min="5627" max="5628" width="7.54296875" style="2" customWidth="1"/>
    <col min="5629" max="5629" width="9.26953125" style="2" customWidth="1"/>
    <col min="5630" max="5630" width="9.453125" style="2" customWidth="1"/>
    <col min="5631" max="5631" width="7" style="2" customWidth="1"/>
    <col min="5632" max="5632" width="9" style="2" customWidth="1"/>
    <col min="5633" max="5633" width="7" style="2" customWidth="1"/>
    <col min="5634" max="5634" width="10.453125" style="2" customWidth="1"/>
    <col min="5635" max="5638" width="7" style="2" customWidth="1"/>
    <col min="5639" max="5639" width="8.54296875" style="2" customWidth="1"/>
    <col min="5640" max="5640" width="9.26953125" style="2" customWidth="1"/>
    <col min="5641" max="5641" width="11" style="2" customWidth="1"/>
    <col min="5642" max="5643" width="9.26953125" style="2" customWidth="1"/>
    <col min="5644" max="5644" width="16.26953125" style="2" bestFit="1" customWidth="1"/>
    <col min="5645" max="5645" width="14.54296875" style="2" bestFit="1" customWidth="1"/>
    <col min="5646" max="5646" width="15" style="2" bestFit="1" customWidth="1"/>
    <col min="5647" max="5647" width="9.26953125" style="2"/>
    <col min="5648" max="5648" width="14.453125" style="2" bestFit="1" customWidth="1"/>
    <col min="5649" max="5862" width="9.26953125" style="2"/>
    <col min="5863" max="5863" width="7.26953125" style="2" customWidth="1"/>
    <col min="5864" max="5864" width="13" style="2" bestFit="1" customWidth="1"/>
    <col min="5865" max="5865" width="9.26953125" style="2" customWidth="1"/>
    <col min="5866" max="5866" width="17.26953125" style="2" customWidth="1"/>
    <col min="5867" max="5867" width="9.26953125" style="2" customWidth="1"/>
    <col min="5868" max="5868" width="12" style="2" customWidth="1"/>
    <col min="5869" max="5869" width="9.26953125" style="2" customWidth="1"/>
    <col min="5870" max="5870" width="10.7265625" style="2" customWidth="1"/>
    <col min="5871" max="5871" width="11.453125" style="2" customWidth="1"/>
    <col min="5872" max="5872" width="12.54296875" style="2" customWidth="1"/>
    <col min="5873" max="5873" width="8.54296875" style="2" customWidth="1"/>
    <col min="5874" max="5874" width="9.453125" style="2" customWidth="1"/>
    <col min="5875" max="5875" width="11.54296875" style="2" customWidth="1"/>
    <col min="5876" max="5876" width="9.26953125" style="2" customWidth="1"/>
    <col min="5877" max="5877" width="7.54296875" style="2" customWidth="1"/>
    <col min="5878" max="5878" width="10" style="2" customWidth="1"/>
    <col min="5879" max="5879" width="11.26953125" style="2" customWidth="1"/>
    <col min="5880" max="5880" width="10" style="2" customWidth="1"/>
    <col min="5881" max="5882" width="7" style="2" customWidth="1"/>
    <col min="5883" max="5884" width="7.54296875" style="2" customWidth="1"/>
    <col min="5885" max="5885" width="9.26953125" style="2" customWidth="1"/>
    <col min="5886" max="5886" width="9.453125" style="2" customWidth="1"/>
    <col min="5887" max="5887" width="7" style="2" customWidth="1"/>
    <col min="5888" max="5888" width="9" style="2" customWidth="1"/>
    <col min="5889" max="5889" width="7" style="2" customWidth="1"/>
    <col min="5890" max="5890" width="10.453125" style="2" customWidth="1"/>
    <col min="5891" max="5894" width="7" style="2" customWidth="1"/>
    <col min="5895" max="5895" width="8.54296875" style="2" customWidth="1"/>
    <col min="5896" max="5896" width="9.26953125" style="2" customWidth="1"/>
    <col min="5897" max="5897" width="11" style="2" customWidth="1"/>
    <col min="5898" max="5899" width="9.26953125" style="2" customWidth="1"/>
    <col min="5900" max="5900" width="16.26953125" style="2" bestFit="1" customWidth="1"/>
    <col min="5901" max="5901" width="14.54296875" style="2" bestFit="1" customWidth="1"/>
    <col min="5902" max="5902" width="15" style="2" bestFit="1" customWidth="1"/>
    <col min="5903" max="5903" width="9.26953125" style="2"/>
    <col min="5904" max="5904" width="14.453125" style="2" bestFit="1" customWidth="1"/>
    <col min="5905" max="6118" width="9.26953125" style="2"/>
    <col min="6119" max="6119" width="7.26953125" style="2" customWidth="1"/>
    <col min="6120" max="6120" width="13" style="2" bestFit="1" customWidth="1"/>
    <col min="6121" max="6121" width="9.26953125" style="2" customWidth="1"/>
    <col min="6122" max="6122" width="17.26953125" style="2" customWidth="1"/>
    <col min="6123" max="6123" width="9.26953125" style="2" customWidth="1"/>
    <col min="6124" max="6124" width="12" style="2" customWidth="1"/>
    <col min="6125" max="6125" width="9.26953125" style="2" customWidth="1"/>
    <col min="6126" max="6126" width="10.7265625" style="2" customWidth="1"/>
    <col min="6127" max="6127" width="11.453125" style="2" customWidth="1"/>
    <col min="6128" max="6128" width="12.54296875" style="2" customWidth="1"/>
    <col min="6129" max="6129" width="8.54296875" style="2" customWidth="1"/>
    <col min="6130" max="6130" width="9.453125" style="2" customWidth="1"/>
    <col min="6131" max="6131" width="11.54296875" style="2" customWidth="1"/>
    <col min="6132" max="6132" width="9.26953125" style="2" customWidth="1"/>
    <col min="6133" max="6133" width="7.54296875" style="2" customWidth="1"/>
    <col min="6134" max="6134" width="10" style="2" customWidth="1"/>
    <col min="6135" max="6135" width="11.26953125" style="2" customWidth="1"/>
    <col min="6136" max="6136" width="10" style="2" customWidth="1"/>
    <col min="6137" max="6138" width="7" style="2" customWidth="1"/>
    <col min="6139" max="6140" width="7.54296875" style="2" customWidth="1"/>
    <col min="6141" max="6141" width="9.26953125" style="2" customWidth="1"/>
    <col min="6142" max="6142" width="9.453125" style="2" customWidth="1"/>
    <col min="6143" max="6143" width="7" style="2" customWidth="1"/>
    <col min="6144" max="6144" width="9" style="2" customWidth="1"/>
    <col min="6145" max="6145" width="7" style="2" customWidth="1"/>
    <col min="6146" max="6146" width="10.453125" style="2" customWidth="1"/>
    <col min="6147" max="6150" width="7" style="2" customWidth="1"/>
    <col min="6151" max="6151" width="8.54296875" style="2" customWidth="1"/>
    <col min="6152" max="6152" width="9.26953125" style="2" customWidth="1"/>
    <col min="6153" max="6153" width="11" style="2" customWidth="1"/>
    <col min="6154" max="6155" width="9.26953125" style="2" customWidth="1"/>
    <col min="6156" max="6156" width="16.26953125" style="2" bestFit="1" customWidth="1"/>
    <col min="6157" max="6157" width="14.54296875" style="2" bestFit="1" customWidth="1"/>
    <col min="6158" max="6158" width="15" style="2" bestFit="1" customWidth="1"/>
    <col min="6159" max="6159" width="9.26953125" style="2"/>
    <col min="6160" max="6160" width="14.453125" style="2" bestFit="1" customWidth="1"/>
    <col min="6161" max="6374" width="9.26953125" style="2"/>
    <col min="6375" max="6375" width="7.26953125" style="2" customWidth="1"/>
    <col min="6376" max="6376" width="13" style="2" bestFit="1" customWidth="1"/>
    <col min="6377" max="6377" width="9.26953125" style="2" customWidth="1"/>
    <col min="6378" max="6378" width="17.26953125" style="2" customWidth="1"/>
    <col min="6379" max="6379" width="9.26953125" style="2" customWidth="1"/>
    <col min="6380" max="6380" width="12" style="2" customWidth="1"/>
    <col min="6381" max="6381" width="9.26953125" style="2" customWidth="1"/>
    <col min="6382" max="6382" width="10.7265625" style="2" customWidth="1"/>
    <col min="6383" max="6383" width="11.453125" style="2" customWidth="1"/>
    <col min="6384" max="6384" width="12.54296875" style="2" customWidth="1"/>
    <col min="6385" max="6385" width="8.54296875" style="2" customWidth="1"/>
    <col min="6386" max="6386" width="9.453125" style="2" customWidth="1"/>
    <col min="6387" max="6387" width="11.54296875" style="2" customWidth="1"/>
    <col min="6388" max="6388" width="9.26953125" style="2" customWidth="1"/>
    <col min="6389" max="6389" width="7.54296875" style="2" customWidth="1"/>
    <col min="6390" max="6390" width="10" style="2" customWidth="1"/>
    <col min="6391" max="6391" width="11.26953125" style="2" customWidth="1"/>
    <col min="6392" max="6392" width="10" style="2" customWidth="1"/>
    <col min="6393" max="6394" width="7" style="2" customWidth="1"/>
    <col min="6395" max="6396" width="7.54296875" style="2" customWidth="1"/>
    <col min="6397" max="6397" width="9.26953125" style="2" customWidth="1"/>
    <col min="6398" max="6398" width="9.453125" style="2" customWidth="1"/>
    <col min="6399" max="6399" width="7" style="2" customWidth="1"/>
    <col min="6400" max="6400" width="9" style="2" customWidth="1"/>
    <col min="6401" max="6401" width="7" style="2" customWidth="1"/>
    <col min="6402" max="6402" width="10.453125" style="2" customWidth="1"/>
    <col min="6403" max="6406" width="7" style="2" customWidth="1"/>
    <col min="6407" max="6407" width="8.54296875" style="2" customWidth="1"/>
    <col min="6408" max="6408" width="9.26953125" style="2" customWidth="1"/>
    <col min="6409" max="6409" width="11" style="2" customWidth="1"/>
    <col min="6410" max="6411" width="9.26953125" style="2" customWidth="1"/>
    <col min="6412" max="6412" width="16.26953125" style="2" bestFit="1" customWidth="1"/>
    <col min="6413" max="6413" width="14.54296875" style="2" bestFit="1" customWidth="1"/>
    <col min="6414" max="6414" width="15" style="2" bestFit="1" customWidth="1"/>
    <col min="6415" max="6415" width="9.26953125" style="2"/>
    <col min="6416" max="6416" width="14.453125" style="2" bestFit="1" customWidth="1"/>
    <col min="6417" max="6630" width="9.26953125" style="2"/>
    <col min="6631" max="6631" width="7.26953125" style="2" customWidth="1"/>
    <col min="6632" max="6632" width="13" style="2" bestFit="1" customWidth="1"/>
    <col min="6633" max="6633" width="9.26953125" style="2" customWidth="1"/>
    <col min="6634" max="6634" width="17.26953125" style="2" customWidth="1"/>
    <col min="6635" max="6635" width="9.26953125" style="2" customWidth="1"/>
    <col min="6636" max="6636" width="12" style="2" customWidth="1"/>
    <col min="6637" max="6637" width="9.26953125" style="2" customWidth="1"/>
    <col min="6638" max="6638" width="10.7265625" style="2" customWidth="1"/>
    <col min="6639" max="6639" width="11.453125" style="2" customWidth="1"/>
    <col min="6640" max="6640" width="12.54296875" style="2" customWidth="1"/>
    <col min="6641" max="6641" width="8.54296875" style="2" customWidth="1"/>
    <col min="6642" max="6642" width="9.453125" style="2" customWidth="1"/>
    <col min="6643" max="6643" width="11.54296875" style="2" customWidth="1"/>
    <col min="6644" max="6644" width="9.26953125" style="2" customWidth="1"/>
    <col min="6645" max="6645" width="7.54296875" style="2" customWidth="1"/>
    <col min="6646" max="6646" width="10" style="2" customWidth="1"/>
    <col min="6647" max="6647" width="11.26953125" style="2" customWidth="1"/>
    <col min="6648" max="6648" width="10" style="2" customWidth="1"/>
    <col min="6649" max="6650" width="7" style="2" customWidth="1"/>
    <col min="6651" max="6652" width="7.54296875" style="2" customWidth="1"/>
    <col min="6653" max="6653" width="9.26953125" style="2" customWidth="1"/>
    <col min="6654" max="6654" width="9.453125" style="2" customWidth="1"/>
    <col min="6655" max="6655" width="7" style="2" customWidth="1"/>
    <col min="6656" max="6656" width="9" style="2" customWidth="1"/>
    <col min="6657" max="6657" width="7" style="2" customWidth="1"/>
    <col min="6658" max="6658" width="10.453125" style="2" customWidth="1"/>
    <col min="6659" max="6662" width="7" style="2" customWidth="1"/>
    <col min="6663" max="6663" width="8.54296875" style="2" customWidth="1"/>
    <col min="6664" max="6664" width="9.26953125" style="2" customWidth="1"/>
    <col min="6665" max="6665" width="11" style="2" customWidth="1"/>
    <col min="6666" max="6667" width="9.26953125" style="2" customWidth="1"/>
    <col min="6668" max="6668" width="16.26953125" style="2" bestFit="1" customWidth="1"/>
    <col min="6669" max="6669" width="14.54296875" style="2" bestFit="1" customWidth="1"/>
    <col min="6670" max="6670" width="15" style="2" bestFit="1" customWidth="1"/>
    <col min="6671" max="6671" width="9.26953125" style="2"/>
    <col min="6672" max="6672" width="14.453125" style="2" bestFit="1" customWidth="1"/>
    <col min="6673" max="6886" width="9.26953125" style="2"/>
    <col min="6887" max="6887" width="7.26953125" style="2" customWidth="1"/>
    <col min="6888" max="6888" width="13" style="2" bestFit="1" customWidth="1"/>
    <col min="6889" max="6889" width="9.26953125" style="2" customWidth="1"/>
    <col min="6890" max="6890" width="17.26953125" style="2" customWidth="1"/>
    <col min="6891" max="6891" width="9.26953125" style="2" customWidth="1"/>
    <col min="6892" max="6892" width="12" style="2" customWidth="1"/>
    <col min="6893" max="6893" width="9.26953125" style="2" customWidth="1"/>
    <col min="6894" max="6894" width="10.7265625" style="2" customWidth="1"/>
    <col min="6895" max="6895" width="11.453125" style="2" customWidth="1"/>
    <col min="6896" max="6896" width="12.54296875" style="2" customWidth="1"/>
    <col min="6897" max="6897" width="8.54296875" style="2" customWidth="1"/>
    <col min="6898" max="6898" width="9.453125" style="2" customWidth="1"/>
    <col min="6899" max="6899" width="11.54296875" style="2" customWidth="1"/>
    <col min="6900" max="6900" width="9.26953125" style="2" customWidth="1"/>
    <col min="6901" max="6901" width="7.54296875" style="2" customWidth="1"/>
    <col min="6902" max="6902" width="10" style="2" customWidth="1"/>
    <col min="6903" max="6903" width="11.26953125" style="2" customWidth="1"/>
    <col min="6904" max="6904" width="10" style="2" customWidth="1"/>
    <col min="6905" max="6906" width="7" style="2" customWidth="1"/>
    <col min="6907" max="6908" width="7.54296875" style="2" customWidth="1"/>
    <col min="6909" max="6909" width="9.26953125" style="2" customWidth="1"/>
    <col min="6910" max="6910" width="9.453125" style="2" customWidth="1"/>
    <col min="6911" max="6911" width="7" style="2" customWidth="1"/>
    <col min="6912" max="6912" width="9" style="2" customWidth="1"/>
    <col min="6913" max="6913" width="7" style="2" customWidth="1"/>
    <col min="6914" max="6914" width="10.453125" style="2" customWidth="1"/>
    <col min="6915" max="6918" width="7" style="2" customWidth="1"/>
    <col min="6919" max="6919" width="8.54296875" style="2" customWidth="1"/>
    <col min="6920" max="6920" width="9.26953125" style="2" customWidth="1"/>
    <col min="6921" max="6921" width="11" style="2" customWidth="1"/>
    <col min="6922" max="6923" width="9.26953125" style="2" customWidth="1"/>
    <col min="6924" max="6924" width="16.26953125" style="2" bestFit="1" customWidth="1"/>
    <col min="6925" max="6925" width="14.54296875" style="2" bestFit="1" customWidth="1"/>
    <col min="6926" max="6926" width="15" style="2" bestFit="1" customWidth="1"/>
    <col min="6927" max="6927" width="9.26953125" style="2"/>
    <col min="6928" max="6928" width="14.453125" style="2" bestFit="1" customWidth="1"/>
    <col min="6929" max="7142" width="9.26953125" style="2"/>
    <col min="7143" max="7143" width="7.26953125" style="2" customWidth="1"/>
    <col min="7144" max="7144" width="13" style="2" bestFit="1" customWidth="1"/>
    <col min="7145" max="7145" width="9.26953125" style="2" customWidth="1"/>
    <col min="7146" max="7146" width="17.26953125" style="2" customWidth="1"/>
    <col min="7147" max="7147" width="9.26953125" style="2" customWidth="1"/>
    <col min="7148" max="7148" width="12" style="2" customWidth="1"/>
    <col min="7149" max="7149" width="9.26953125" style="2" customWidth="1"/>
    <col min="7150" max="7150" width="10.7265625" style="2" customWidth="1"/>
    <col min="7151" max="7151" width="11.453125" style="2" customWidth="1"/>
    <col min="7152" max="7152" width="12.54296875" style="2" customWidth="1"/>
    <col min="7153" max="7153" width="8.54296875" style="2" customWidth="1"/>
    <col min="7154" max="7154" width="9.453125" style="2" customWidth="1"/>
    <col min="7155" max="7155" width="11.54296875" style="2" customWidth="1"/>
    <col min="7156" max="7156" width="9.26953125" style="2" customWidth="1"/>
    <col min="7157" max="7157" width="7.54296875" style="2" customWidth="1"/>
    <col min="7158" max="7158" width="10" style="2" customWidth="1"/>
    <col min="7159" max="7159" width="11.26953125" style="2" customWidth="1"/>
    <col min="7160" max="7160" width="10" style="2" customWidth="1"/>
    <col min="7161" max="7162" width="7" style="2" customWidth="1"/>
    <col min="7163" max="7164" width="7.54296875" style="2" customWidth="1"/>
    <col min="7165" max="7165" width="9.26953125" style="2" customWidth="1"/>
    <col min="7166" max="7166" width="9.453125" style="2" customWidth="1"/>
    <col min="7167" max="7167" width="7" style="2" customWidth="1"/>
    <col min="7168" max="7168" width="9" style="2" customWidth="1"/>
    <col min="7169" max="7169" width="7" style="2" customWidth="1"/>
    <col min="7170" max="7170" width="10.453125" style="2" customWidth="1"/>
    <col min="7171" max="7174" width="7" style="2" customWidth="1"/>
    <col min="7175" max="7175" width="8.54296875" style="2" customWidth="1"/>
    <col min="7176" max="7176" width="9.26953125" style="2" customWidth="1"/>
    <col min="7177" max="7177" width="11" style="2" customWidth="1"/>
    <col min="7178" max="7179" width="9.26953125" style="2" customWidth="1"/>
    <col min="7180" max="7180" width="16.26953125" style="2" bestFit="1" customWidth="1"/>
    <col min="7181" max="7181" width="14.54296875" style="2" bestFit="1" customWidth="1"/>
    <col min="7182" max="7182" width="15" style="2" bestFit="1" customWidth="1"/>
    <col min="7183" max="7183" width="9.26953125" style="2"/>
    <col min="7184" max="7184" width="14.453125" style="2" bestFit="1" customWidth="1"/>
    <col min="7185" max="7398" width="9.26953125" style="2"/>
    <col min="7399" max="7399" width="7.26953125" style="2" customWidth="1"/>
    <col min="7400" max="7400" width="13" style="2" bestFit="1" customWidth="1"/>
    <col min="7401" max="7401" width="9.26953125" style="2" customWidth="1"/>
    <col min="7402" max="7402" width="17.26953125" style="2" customWidth="1"/>
    <col min="7403" max="7403" width="9.26953125" style="2" customWidth="1"/>
    <col min="7404" max="7404" width="12" style="2" customWidth="1"/>
    <col min="7405" max="7405" width="9.26953125" style="2" customWidth="1"/>
    <col min="7406" max="7406" width="10.7265625" style="2" customWidth="1"/>
    <col min="7407" max="7407" width="11.453125" style="2" customWidth="1"/>
    <col min="7408" max="7408" width="12.54296875" style="2" customWidth="1"/>
    <col min="7409" max="7409" width="8.54296875" style="2" customWidth="1"/>
    <col min="7410" max="7410" width="9.453125" style="2" customWidth="1"/>
    <col min="7411" max="7411" width="11.54296875" style="2" customWidth="1"/>
    <col min="7412" max="7412" width="9.26953125" style="2" customWidth="1"/>
    <col min="7413" max="7413" width="7.54296875" style="2" customWidth="1"/>
    <col min="7414" max="7414" width="10" style="2" customWidth="1"/>
    <col min="7415" max="7415" width="11.26953125" style="2" customWidth="1"/>
    <col min="7416" max="7416" width="10" style="2" customWidth="1"/>
    <col min="7417" max="7418" width="7" style="2" customWidth="1"/>
    <col min="7419" max="7420" width="7.54296875" style="2" customWidth="1"/>
    <col min="7421" max="7421" width="9.26953125" style="2" customWidth="1"/>
    <col min="7422" max="7422" width="9.453125" style="2" customWidth="1"/>
    <col min="7423" max="7423" width="7" style="2" customWidth="1"/>
    <col min="7424" max="7424" width="9" style="2" customWidth="1"/>
    <col min="7425" max="7425" width="7" style="2" customWidth="1"/>
    <col min="7426" max="7426" width="10.453125" style="2" customWidth="1"/>
    <col min="7427" max="7430" width="7" style="2" customWidth="1"/>
    <col min="7431" max="7431" width="8.54296875" style="2" customWidth="1"/>
    <col min="7432" max="7432" width="9.26953125" style="2" customWidth="1"/>
    <col min="7433" max="7433" width="11" style="2" customWidth="1"/>
    <col min="7434" max="7435" width="9.26953125" style="2" customWidth="1"/>
    <col min="7436" max="7436" width="16.26953125" style="2" bestFit="1" customWidth="1"/>
    <col min="7437" max="7437" width="14.54296875" style="2" bestFit="1" customWidth="1"/>
    <col min="7438" max="7438" width="15" style="2" bestFit="1" customWidth="1"/>
    <col min="7439" max="7439" width="9.26953125" style="2"/>
    <col min="7440" max="7440" width="14.453125" style="2" bestFit="1" customWidth="1"/>
    <col min="7441" max="7654" width="9.26953125" style="2"/>
    <col min="7655" max="7655" width="7.26953125" style="2" customWidth="1"/>
    <col min="7656" max="7656" width="13" style="2" bestFit="1" customWidth="1"/>
    <col min="7657" max="7657" width="9.26953125" style="2" customWidth="1"/>
    <col min="7658" max="7658" width="17.26953125" style="2" customWidth="1"/>
    <col min="7659" max="7659" width="9.26953125" style="2" customWidth="1"/>
    <col min="7660" max="7660" width="12" style="2" customWidth="1"/>
    <col min="7661" max="7661" width="9.26953125" style="2" customWidth="1"/>
    <col min="7662" max="7662" width="10.7265625" style="2" customWidth="1"/>
    <col min="7663" max="7663" width="11.453125" style="2" customWidth="1"/>
    <col min="7664" max="7664" width="12.54296875" style="2" customWidth="1"/>
    <col min="7665" max="7665" width="8.54296875" style="2" customWidth="1"/>
    <col min="7666" max="7666" width="9.453125" style="2" customWidth="1"/>
    <col min="7667" max="7667" width="11.54296875" style="2" customWidth="1"/>
    <col min="7668" max="7668" width="9.26953125" style="2" customWidth="1"/>
    <col min="7669" max="7669" width="7.54296875" style="2" customWidth="1"/>
    <col min="7670" max="7670" width="10" style="2" customWidth="1"/>
    <col min="7671" max="7671" width="11.26953125" style="2" customWidth="1"/>
    <col min="7672" max="7672" width="10" style="2" customWidth="1"/>
    <col min="7673" max="7674" width="7" style="2" customWidth="1"/>
    <col min="7675" max="7676" width="7.54296875" style="2" customWidth="1"/>
    <col min="7677" max="7677" width="9.26953125" style="2" customWidth="1"/>
    <col min="7678" max="7678" width="9.453125" style="2" customWidth="1"/>
    <col min="7679" max="7679" width="7" style="2" customWidth="1"/>
    <col min="7680" max="7680" width="9" style="2" customWidth="1"/>
    <col min="7681" max="7681" width="7" style="2" customWidth="1"/>
    <col min="7682" max="7682" width="10.453125" style="2" customWidth="1"/>
    <col min="7683" max="7686" width="7" style="2" customWidth="1"/>
    <col min="7687" max="7687" width="8.54296875" style="2" customWidth="1"/>
    <col min="7688" max="7688" width="9.26953125" style="2" customWidth="1"/>
    <col min="7689" max="7689" width="11" style="2" customWidth="1"/>
    <col min="7690" max="7691" width="9.26953125" style="2" customWidth="1"/>
    <col min="7692" max="7692" width="16.26953125" style="2" bestFit="1" customWidth="1"/>
    <col min="7693" max="7693" width="14.54296875" style="2" bestFit="1" customWidth="1"/>
    <col min="7694" max="7694" width="15" style="2" bestFit="1" customWidth="1"/>
    <col min="7695" max="7695" width="9.26953125" style="2"/>
    <col min="7696" max="7696" width="14.453125" style="2" bestFit="1" customWidth="1"/>
    <col min="7697" max="7910" width="9.26953125" style="2"/>
    <col min="7911" max="7911" width="7.26953125" style="2" customWidth="1"/>
    <col min="7912" max="7912" width="13" style="2" bestFit="1" customWidth="1"/>
    <col min="7913" max="7913" width="9.26953125" style="2" customWidth="1"/>
    <col min="7914" max="7914" width="17.26953125" style="2" customWidth="1"/>
    <col min="7915" max="7915" width="9.26953125" style="2" customWidth="1"/>
    <col min="7916" max="7916" width="12" style="2" customWidth="1"/>
    <col min="7917" max="7917" width="9.26953125" style="2" customWidth="1"/>
    <col min="7918" max="7918" width="10.7265625" style="2" customWidth="1"/>
    <col min="7919" max="7919" width="11.453125" style="2" customWidth="1"/>
    <col min="7920" max="7920" width="12.54296875" style="2" customWidth="1"/>
    <col min="7921" max="7921" width="8.54296875" style="2" customWidth="1"/>
    <col min="7922" max="7922" width="9.453125" style="2" customWidth="1"/>
    <col min="7923" max="7923" width="11.54296875" style="2" customWidth="1"/>
    <col min="7924" max="7924" width="9.26953125" style="2" customWidth="1"/>
    <col min="7925" max="7925" width="7.54296875" style="2" customWidth="1"/>
    <col min="7926" max="7926" width="10" style="2" customWidth="1"/>
    <col min="7927" max="7927" width="11.26953125" style="2" customWidth="1"/>
    <col min="7928" max="7928" width="10" style="2" customWidth="1"/>
    <col min="7929" max="7930" width="7" style="2" customWidth="1"/>
    <col min="7931" max="7932" width="7.54296875" style="2" customWidth="1"/>
    <col min="7933" max="7933" width="9.26953125" style="2" customWidth="1"/>
    <col min="7934" max="7934" width="9.453125" style="2" customWidth="1"/>
    <col min="7935" max="7935" width="7" style="2" customWidth="1"/>
    <col min="7936" max="7936" width="9" style="2" customWidth="1"/>
    <col min="7937" max="7937" width="7" style="2" customWidth="1"/>
    <col min="7938" max="7938" width="10.453125" style="2" customWidth="1"/>
    <col min="7939" max="7942" width="7" style="2" customWidth="1"/>
    <col min="7943" max="7943" width="8.54296875" style="2" customWidth="1"/>
    <col min="7944" max="7944" width="9.26953125" style="2" customWidth="1"/>
    <col min="7945" max="7945" width="11" style="2" customWidth="1"/>
    <col min="7946" max="7947" width="9.26953125" style="2" customWidth="1"/>
    <col min="7948" max="7948" width="16.26953125" style="2" bestFit="1" customWidth="1"/>
    <col min="7949" max="7949" width="14.54296875" style="2" bestFit="1" customWidth="1"/>
    <col min="7950" max="7950" width="15" style="2" bestFit="1" customWidth="1"/>
    <col min="7951" max="7951" width="9.26953125" style="2"/>
    <col min="7952" max="7952" width="14.453125" style="2" bestFit="1" customWidth="1"/>
    <col min="7953" max="8166" width="9.26953125" style="2"/>
    <col min="8167" max="8167" width="7.26953125" style="2" customWidth="1"/>
    <col min="8168" max="8168" width="13" style="2" bestFit="1" customWidth="1"/>
    <col min="8169" max="8169" width="9.26953125" style="2" customWidth="1"/>
    <col min="8170" max="8170" width="17.26953125" style="2" customWidth="1"/>
    <col min="8171" max="8171" width="9.26953125" style="2" customWidth="1"/>
    <col min="8172" max="8172" width="12" style="2" customWidth="1"/>
    <col min="8173" max="8173" width="9.26953125" style="2" customWidth="1"/>
    <col min="8174" max="8174" width="10.7265625" style="2" customWidth="1"/>
    <col min="8175" max="8175" width="11.453125" style="2" customWidth="1"/>
    <col min="8176" max="8176" width="12.54296875" style="2" customWidth="1"/>
    <col min="8177" max="8177" width="8.54296875" style="2" customWidth="1"/>
    <col min="8178" max="8178" width="9.453125" style="2" customWidth="1"/>
    <col min="8179" max="8179" width="11.54296875" style="2" customWidth="1"/>
    <col min="8180" max="8180" width="9.26953125" style="2" customWidth="1"/>
    <col min="8181" max="8181" width="7.54296875" style="2" customWidth="1"/>
    <col min="8182" max="8182" width="10" style="2" customWidth="1"/>
    <col min="8183" max="8183" width="11.26953125" style="2" customWidth="1"/>
    <col min="8184" max="8184" width="10" style="2" customWidth="1"/>
    <col min="8185" max="8186" width="7" style="2" customWidth="1"/>
    <col min="8187" max="8188" width="7.54296875" style="2" customWidth="1"/>
    <col min="8189" max="8189" width="9.26953125" style="2" customWidth="1"/>
    <col min="8190" max="8190" width="9.453125" style="2" customWidth="1"/>
    <col min="8191" max="8191" width="7" style="2" customWidth="1"/>
    <col min="8192" max="8192" width="9" style="2" customWidth="1"/>
    <col min="8193" max="8193" width="7" style="2" customWidth="1"/>
    <col min="8194" max="8194" width="10.453125" style="2" customWidth="1"/>
    <col min="8195" max="8198" width="7" style="2" customWidth="1"/>
    <col min="8199" max="8199" width="8.54296875" style="2" customWidth="1"/>
    <col min="8200" max="8200" width="9.26953125" style="2" customWidth="1"/>
    <col min="8201" max="8201" width="11" style="2" customWidth="1"/>
    <col min="8202" max="8203" width="9.26953125" style="2" customWidth="1"/>
    <col min="8204" max="8204" width="16.26953125" style="2" bestFit="1" customWidth="1"/>
    <col min="8205" max="8205" width="14.54296875" style="2" bestFit="1" customWidth="1"/>
    <col min="8206" max="8206" width="15" style="2" bestFit="1" customWidth="1"/>
    <col min="8207" max="8207" width="9.26953125" style="2"/>
    <col min="8208" max="8208" width="14.453125" style="2" bestFit="1" customWidth="1"/>
    <col min="8209" max="8422" width="9.26953125" style="2"/>
    <col min="8423" max="8423" width="7.26953125" style="2" customWidth="1"/>
    <col min="8424" max="8424" width="13" style="2" bestFit="1" customWidth="1"/>
    <col min="8425" max="8425" width="9.26953125" style="2" customWidth="1"/>
    <col min="8426" max="8426" width="17.26953125" style="2" customWidth="1"/>
    <col min="8427" max="8427" width="9.26953125" style="2" customWidth="1"/>
    <col min="8428" max="8428" width="12" style="2" customWidth="1"/>
    <col min="8429" max="8429" width="9.26953125" style="2" customWidth="1"/>
    <col min="8430" max="8430" width="10.7265625" style="2" customWidth="1"/>
    <col min="8431" max="8431" width="11.453125" style="2" customWidth="1"/>
    <col min="8432" max="8432" width="12.54296875" style="2" customWidth="1"/>
    <col min="8433" max="8433" width="8.54296875" style="2" customWidth="1"/>
    <col min="8434" max="8434" width="9.453125" style="2" customWidth="1"/>
    <col min="8435" max="8435" width="11.54296875" style="2" customWidth="1"/>
    <col min="8436" max="8436" width="9.26953125" style="2" customWidth="1"/>
    <col min="8437" max="8437" width="7.54296875" style="2" customWidth="1"/>
    <col min="8438" max="8438" width="10" style="2" customWidth="1"/>
    <col min="8439" max="8439" width="11.26953125" style="2" customWidth="1"/>
    <col min="8440" max="8440" width="10" style="2" customWidth="1"/>
    <col min="8441" max="8442" width="7" style="2" customWidth="1"/>
    <col min="8443" max="8444" width="7.54296875" style="2" customWidth="1"/>
    <col min="8445" max="8445" width="9.26953125" style="2" customWidth="1"/>
    <col min="8446" max="8446" width="9.453125" style="2" customWidth="1"/>
    <col min="8447" max="8447" width="7" style="2" customWidth="1"/>
    <col min="8448" max="8448" width="9" style="2" customWidth="1"/>
    <col min="8449" max="8449" width="7" style="2" customWidth="1"/>
    <col min="8450" max="8450" width="10.453125" style="2" customWidth="1"/>
    <col min="8451" max="8454" width="7" style="2" customWidth="1"/>
    <col min="8455" max="8455" width="8.54296875" style="2" customWidth="1"/>
    <col min="8456" max="8456" width="9.26953125" style="2" customWidth="1"/>
    <col min="8457" max="8457" width="11" style="2" customWidth="1"/>
    <col min="8458" max="8459" width="9.26953125" style="2" customWidth="1"/>
    <col min="8460" max="8460" width="16.26953125" style="2" bestFit="1" customWidth="1"/>
    <col min="8461" max="8461" width="14.54296875" style="2" bestFit="1" customWidth="1"/>
    <col min="8462" max="8462" width="15" style="2" bestFit="1" customWidth="1"/>
    <col min="8463" max="8463" width="9.26953125" style="2"/>
    <col min="8464" max="8464" width="14.453125" style="2" bestFit="1" customWidth="1"/>
    <col min="8465" max="8678" width="9.26953125" style="2"/>
    <col min="8679" max="8679" width="7.26953125" style="2" customWidth="1"/>
    <col min="8680" max="8680" width="13" style="2" bestFit="1" customWidth="1"/>
    <col min="8681" max="8681" width="9.26953125" style="2" customWidth="1"/>
    <col min="8682" max="8682" width="17.26953125" style="2" customWidth="1"/>
    <col min="8683" max="8683" width="9.26953125" style="2" customWidth="1"/>
    <col min="8684" max="8684" width="12" style="2" customWidth="1"/>
    <col min="8685" max="8685" width="9.26953125" style="2" customWidth="1"/>
    <col min="8686" max="8686" width="10.7265625" style="2" customWidth="1"/>
    <col min="8687" max="8687" width="11.453125" style="2" customWidth="1"/>
    <col min="8688" max="8688" width="12.54296875" style="2" customWidth="1"/>
    <col min="8689" max="8689" width="8.54296875" style="2" customWidth="1"/>
    <col min="8690" max="8690" width="9.453125" style="2" customWidth="1"/>
    <col min="8691" max="8691" width="11.54296875" style="2" customWidth="1"/>
    <col min="8692" max="8692" width="9.26953125" style="2" customWidth="1"/>
    <col min="8693" max="8693" width="7.54296875" style="2" customWidth="1"/>
    <col min="8694" max="8694" width="10" style="2" customWidth="1"/>
    <col min="8695" max="8695" width="11.26953125" style="2" customWidth="1"/>
    <col min="8696" max="8696" width="10" style="2" customWidth="1"/>
    <col min="8697" max="8698" width="7" style="2" customWidth="1"/>
    <col min="8699" max="8700" width="7.54296875" style="2" customWidth="1"/>
    <col min="8701" max="8701" width="9.26953125" style="2" customWidth="1"/>
    <col min="8702" max="8702" width="9.453125" style="2" customWidth="1"/>
    <col min="8703" max="8703" width="7" style="2" customWidth="1"/>
    <col min="8704" max="8704" width="9" style="2" customWidth="1"/>
    <col min="8705" max="8705" width="7" style="2" customWidth="1"/>
    <col min="8706" max="8706" width="10.453125" style="2" customWidth="1"/>
    <col min="8707" max="8710" width="7" style="2" customWidth="1"/>
    <col min="8711" max="8711" width="8.54296875" style="2" customWidth="1"/>
    <col min="8712" max="8712" width="9.26953125" style="2" customWidth="1"/>
    <col min="8713" max="8713" width="11" style="2" customWidth="1"/>
    <col min="8714" max="8715" width="9.26953125" style="2" customWidth="1"/>
    <col min="8716" max="8716" width="16.26953125" style="2" bestFit="1" customWidth="1"/>
    <col min="8717" max="8717" width="14.54296875" style="2" bestFit="1" customWidth="1"/>
    <col min="8718" max="8718" width="15" style="2" bestFit="1" customWidth="1"/>
    <col min="8719" max="8719" width="9.26953125" style="2"/>
    <col min="8720" max="8720" width="14.453125" style="2" bestFit="1" customWidth="1"/>
    <col min="8721" max="8934" width="9.26953125" style="2"/>
    <col min="8935" max="8935" width="7.26953125" style="2" customWidth="1"/>
    <col min="8936" max="8936" width="13" style="2" bestFit="1" customWidth="1"/>
    <col min="8937" max="8937" width="9.26953125" style="2" customWidth="1"/>
    <col min="8938" max="8938" width="17.26953125" style="2" customWidth="1"/>
    <col min="8939" max="8939" width="9.26953125" style="2" customWidth="1"/>
    <col min="8940" max="8940" width="12" style="2" customWidth="1"/>
    <col min="8941" max="8941" width="9.26953125" style="2" customWidth="1"/>
    <col min="8942" max="8942" width="10.7265625" style="2" customWidth="1"/>
    <col min="8943" max="8943" width="11.453125" style="2" customWidth="1"/>
    <col min="8944" max="8944" width="12.54296875" style="2" customWidth="1"/>
    <col min="8945" max="8945" width="8.54296875" style="2" customWidth="1"/>
    <col min="8946" max="8946" width="9.453125" style="2" customWidth="1"/>
    <col min="8947" max="8947" width="11.54296875" style="2" customWidth="1"/>
    <col min="8948" max="8948" width="9.26953125" style="2" customWidth="1"/>
    <col min="8949" max="8949" width="7.54296875" style="2" customWidth="1"/>
    <col min="8950" max="8950" width="10" style="2" customWidth="1"/>
    <col min="8951" max="8951" width="11.26953125" style="2" customWidth="1"/>
    <col min="8952" max="8952" width="10" style="2" customWidth="1"/>
    <col min="8953" max="8954" width="7" style="2" customWidth="1"/>
    <col min="8955" max="8956" width="7.54296875" style="2" customWidth="1"/>
    <col min="8957" max="8957" width="9.26953125" style="2" customWidth="1"/>
    <col min="8958" max="8958" width="9.453125" style="2" customWidth="1"/>
    <col min="8959" max="8959" width="7" style="2" customWidth="1"/>
    <col min="8960" max="8960" width="9" style="2" customWidth="1"/>
    <col min="8961" max="8961" width="7" style="2" customWidth="1"/>
    <col min="8962" max="8962" width="10.453125" style="2" customWidth="1"/>
    <col min="8963" max="8966" width="7" style="2" customWidth="1"/>
    <col min="8967" max="8967" width="8.54296875" style="2" customWidth="1"/>
    <col min="8968" max="8968" width="9.26953125" style="2" customWidth="1"/>
    <col min="8969" max="8969" width="11" style="2" customWidth="1"/>
    <col min="8970" max="8971" width="9.26953125" style="2" customWidth="1"/>
    <col min="8972" max="8972" width="16.26953125" style="2" bestFit="1" customWidth="1"/>
    <col min="8973" max="8973" width="14.54296875" style="2" bestFit="1" customWidth="1"/>
    <col min="8974" max="8974" width="15" style="2" bestFit="1" customWidth="1"/>
    <col min="8975" max="8975" width="9.26953125" style="2"/>
    <col min="8976" max="8976" width="14.453125" style="2" bestFit="1" customWidth="1"/>
    <col min="8977" max="9190" width="9.26953125" style="2"/>
    <col min="9191" max="9191" width="7.26953125" style="2" customWidth="1"/>
    <col min="9192" max="9192" width="13" style="2" bestFit="1" customWidth="1"/>
    <col min="9193" max="9193" width="9.26953125" style="2" customWidth="1"/>
    <col min="9194" max="9194" width="17.26953125" style="2" customWidth="1"/>
    <col min="9195" max="9195" width="9.26953125" style="2" customWidth="1"/>
    <col min="9196" max="9196" width="12" style="2" customWidth="1"/>
    <col min="9197" max="9197" width="9.26953125" style="2" customWidth="1"/>
    <col min="9198" max="9198" width="10.7265625" style="2" customWidth="1"/>
    <col min="9199" max="9199" width="11.453125" style="2" customWidth="1"/>
    <col min="9200" max="9200" width="12.54296875" style="2" customWidth="1"/>
    <col min="9201" max="9201" width="8.54296875" style="2" customWidth="1"/>
    <col min="9202" max="9202" width="9.453125" style="2" customWidth="1"/>
    <col min="9203" max="9203" width="11.54296875" style="2" customWidth="1"/>
    <col min="9204" max="9204" width="9.26953125" style="2" customWidth="1"/>
    <col min="9205" max="9205" width="7.54296875" style="2" customWidth="1"/>
    <col min="9206" max="9206" width="10" style="2" customWidth="1"/>
    <col min="9207" max="9207" width="11.26953125" style="2" customWidth="1"/>
    <col min="9208" max="9208" width="10" style="2" customWidth="1"/>
    <col min="9209" max="9210" width="7" style="2" customWidth="1"/>
    <col min="9211" max="9212" width="7.54296875" style="2" customWidth="1"/>
    <col min="9213" max="9213" width="9.26953125" style="2" customWidth="1"/>
    <col min="9214" max="9214" width="9.453125" style="2" customWidth="1"/>
    <col min="9215" max="9215" width="7" style="2" customWidth="1"/>
    <col min="9216" max="9216" width="9" style="2" customWidth="1"/>
    <col min="9217" max="9217" width="7" style="2" customWidth="1"/>
    <col min="9218" max="9218" width="10.453125" style="2" customWidth="1"/>
    <col min="9219" max="9222" width="7" style="2" customWidth="1"/>
    <col min="9223" max="9223" width="8.54296875" style="2" customWidth="1"/>
    <col min="9224" max="9224" width="9.26953125" style="2" customWidth="1"/>
    <col min="9225" max="9225" width="11" style="2" customWidth="1"/>
    <col min="9226" max="9227" width="9.26953125" style="2" customWidth="1"/>
    <col min="9228" max="9228" width="16.26953125" style="2" bestFit="1" customWidth="1"/>
    <col min="9229" max="9229" width="14.54296875" style="2" bestFit="1" customWidth="1"/>
    <col min="9230" max="9230" width="15" style="2" bestFit="1" customWidth="1"/>
    <col min="9231" max="9231" width="9.26953125" style="2"/>
    <col min="9232" max="9232" width="14.453125" style="2" bestFit="1" customWidth="1"/>
    <col min="9233" max="9446" width="9.26953125" style="2"/>
    <col min="9447" max="9447" width="7.26953125" style="2" customWidth="1"/>
    <col min="9448" max="9448" width="13" style="2" bestFit="1" customWidth="1"/>
    <col min="9449" max="9449" width="9.26953125" style="2" customWidth="1"/>
    <col min="9450" max="9450" width="17.26953125" style="2" customWidth="1"/>
    <col min="9451" max="9451" width="9.26953125" style="2" customWidth="1"/>
    <col min="9452" max="9452" width="12" style="2" customWidth="1"/>
    <col min="9453" max="9453" width="9.26953125" style="2" customWidth="1"/>
    <col min="9454" max="9454" width="10.7265625" style="2" customWidth="1"/>
    <col min="9455" max="9455" width="11.453125" style="2" customWidth="1"/>
    <col min="9456" max="9456" width="12.54296875" style="2" customWidth="1"/>
    <col min="9457" max="9457" width="8.54296875" style="2" customWidth="1"/>
    <col min="9458" max="9458" width="9.453125" style="2" customWidth="1"/>
    <col min="9459" max="9459" width="11.54296875" style="2" customWidth="1"/>
    <col min="9460" max="9460" width="9.26953125" style="2" customWidth="1"/>
    <col min="9461" max="9461" width="7.54296875" style="2" customWidth="1"/>
    <col min="9462" max="9462" width="10" style="2" customWidth="1"/>
    <col min="9463" max="9463" width="11.26953125" style="2" customWidth="1"/>
    <col min="9464" max="9464" width="10" style="2" customWidth="1"/>
    <col min="9465" max="9466" width="7" style="2" customWidth="1"/>
    <col min="9467" max="9468" width="7.54296875" style="2" customWidth="1"/>
    <col min="9469" max="9469" width="9.26953125" style="2" customWidth="1"/>
    <col min="9470" max="9470" width="9.453125" style="2" customWidth="1"/>
    <col min="9471" max="9471" width="7" style="2" customWidth="1"/>
    <col min="9472" max="9472" width="9" style="2" customWidth="1"/>
    <col min="9473" max="9473" width="7" style="2" customWidth="1"/>
    <col min="9474" max="9474" width="10.453125" style="2" customWidth="1"/>
    <col min="9475" max="9478" width="7" style="2" customWidth="1"/>
    <col min="9479" max="9479" width="8.54296875" style="2" customWidth="1"/>
    <col min="9480" max="9480" width="9.26953125" style="2" customWidth="1"/>
    <col min="9481" max="9481" width="11" style="2" customWidth="1"/>
    <col min="9482" max="9483" width="9.26953125" style="2" customWidth="1"/>
    <col min="9484" max="9484" width="16.26953125" style="2" bestFit="1" customWidth="1"/>
    <col min="9485" max="9485" width="14.54296875" style="2" bestFit="1" customWidth="1"/>
    <col min="9486" max="9486" width="15" style="2" bestFit="1" customWidth="1"/>
    <col min="9487" max="9487" width="9.26953125" style="2"/>
    <col min="9488" max="9488" width="14.453125" style="2" bestFit="1" customWidth="1"/>
    <col min="9489" max="9702" width="9.26953125" style="2"/>
    <col min="9703" max="9703" width="7.26953125" style="2" customWidth="1"/>
    <col min="9704" max="9704" width="13" style="2" bestFit="1" customWidth="1"/>
    <col min="9705" max="9705" width="9.26953125" style="2" customWidth="1"/>
    <col min="9706" max="9706" width="17.26953125" style="2" customWidth="1"/>
    <col min="9707" max="9707" width="9.26953125" style="2" customWidth="1"/>
    <col min="9708" max="9708" width="12" style="2" customWidth="1"/>
    <col min="9709" max="9709" width="9.26953125" style="2" customWidth="1"/>
    <col min="9710" max="9710" width="10.7265625" style="2" customWidth="1"/>
    <col min="9711" max="9711" width="11.453125" style="2" customWidth="1"/>
    <col min="9712" max="9712" width="12.54296875" style="2" customWidth="1"/>
    <col min="9713" max="9713" width="8.54296875" style="2" customWidth="1"/>
    <col min="9714" max="9714" width="9.453125" style="2" customWidth="1"/>
    <col min="9715" max="9715" width="11.54296875" style="2" customWidth="1"/>
    <col min="9716" max="9716" width="9.26953125" style="2" customWidth="1"/>
    <col min="9717" max="9717" width="7.54296875" style="2" customWidth="1"/>
    <col min="9718" max="9718" width="10" style="2" customWidth="1"/>
    <col min="9719" max="9719" width="11.26953125" style="2" customWidth="1"/>
    <col min="9720" max="9720" width="10" style="2" customWidth="1"/>
    <col min="9721" max="9722" width="7" style="2" customWidth="1"/>
    <col min="9723" max="9724" width="7.54296875" style="2" customWidth="1"/>
    <col min="9725" max="9725" width="9.26953125" style="2" customWidth="1"/>
    <col min="9726" max="9726" width="9.453125" style="2" customWidth="1"/>
    <col min="9727" max="9727" width="7" style="2" customWidth="1"/>
    <col min="9728" max="9728" width="9" style="2" customWidth="1"/>
    <col min="9729" max="9729" width="7" style="2" customWidth="1"/>
    <col min="9730" max="9730" width="10.453125" style="2" customWidth="1"/>
    <col min="9731" max="9734" width="7" style="2" customWidth="1"/>
    <col min="9735" max="9735" width="8.54296875" style="2" customWidth="1"/>
    <col min="9736" max="9736" width="9.26953125" style="2" customWidth="1"/>
    <col min="9737" max="9737" width="11" style="2" customWidth="1"/>
    <col min="9738" max="9739" width="9.26953125" style="2" customWidth="1"/>
    <col min="9740" max="9740" width="16.26953125" style="2" bestFit="1" customWidth="1"/>
    <col min="9741" max="9741" width="14.54296875" style="2" bestFit="1" customWidth="1"/>
    <col min="9742" max="9742" width="15" style="2" bestFit="1" customWidth="1"/>
    <col min="9743" max="9743" width="9.26953125" style="2"/>
    <col min="9744" max="9744" width="14.453125" style="2" bestFit="1" customWidth="1"/>
    <col min="9745" max="9958" width="9.26953125" style="2"/>
    <col min="9959" max="9959" width="7.26953125" style="2" customWidth="1"/>
    <col min="9960" max="9960" width="13" style="2" bestFit="1" customWidth="1"/>
    <col min="9961" max="9961" width="9.26953125" style="2" customWidth="1"/>
    <col min="9962" max="9962" width="17.26953125" style="2" customWidth="1"/>
    <col min="9963" max="9963" width="9.26953125" style="2" customWidth="1"/>
    <col min="9964" max="9964" width="12" style="2" customWidth="1"/>
    <col min="9965" max="9965" width="9.26953125" style="2" customWidth="1"/>
    <col min="9966" max="9966" width="10.7265625" style="2" customWidth="1"/>
    <col min="9967" max="9967" width="11.453125" style="2" customWidth="1"/>
    <col min="9968" max="9968" width="12.54296875" style="2" customWidth="1"/>
    <col min="9969" max="9969" width="8.54296875" style="2" customWidth="1"/>
    <col min="9970" max="9970" width="9.453125" style="2" customWidth="1"/>
    <col min="9971" max="9971" width="11.54296875" style="2" customWidth="1"/>
    <col min="9972" max="9972" width="9.26953125" style="2" customWidth="1"/>
    <col min="9973" max="9973" width="7.54296875" style="2" customWidth="1"/>
    <col min="9974" max="9974" width="10" style="2" customWidth="1"/>
    <col min="9975" max="9975" width="11.26953125" style="2" customWidth="1"/>
    <col min="9976" max="9976" width="10" style="2" customWidth="1"/>
    <col min="9977" max="9978" width="7" style="2" customWidth="1"/>
    <col min="9979" max="9980" width="7.54296875" style="2" customWidth="1"/>
    <col min="9981" max="9981" width="9.26953125" style="2" customWidth="1"/>
    <col min="9982" max="9982" width="9.453125" style="2" customWidth="1"/>
    <col min="9983" max="9983" width="7" style="2" customWidth="1"/>
    <col min="9984" max="9984" width="9" style="2" customWidth="1"/>
    <col min="9985" max="9985" width="7" style="2" customWidth="1"/>
    <col min="9986" max="9986" width="10.453125" style="2" customWidth="1"/>
    <col min="9987" max="9990" width="7" style="2" customWidth="1"/>
    <col min="9991" max="9991" width="8.54296875" style="2" customWidth="1"/>
    <col min="9992" max="9992" width="9.26953125" style="2" customWidth="1"/>
    <col min="9993" max="9993" width="11" style="2" customWidth="1"/>
    <col min="9994" max="9995" width="9.26953125" style="2" customWidth="1"/>
    <col min="9996" max="9996" width="16.26953125" style="2" bestFit="1" customWidth="1"/>
    <col min="9997" max="9997" width="14.54296875" style="2" bestFit="1" customWidth="1"/>
    <col min="9998" max="9998" width="15" style="2" bestFit="1" customWidth="1"/>
    <col min="9999" max="9999" width="9.26953125" style="2"/>
    <col min="10000" max="10000" width="14.453125" style="2" bestFit="1" customWidth="1"/>
    <col min="10001" max="10214" width="9.26953125" style="2"/>
    <col min="10215" max="10215" width="7.26953125" style="2" customWidth="1"/>
    <col min="10216" max="10216" width="13" style="2" bestFit="1" customWidth="1"/>
    <col min="10217" max="10217" width="9.26953125" style="2" customWidth="1"/>
    <col min="10218" max="10218" width="17.26953125" style="2" customWidth="1"/>
    <col min="10219" max="10219" width="9.26953125" style="2" customWidth="1"/>
    <col min="10220" max="10220" width="12" style="2" customWidth="1"/>
    <col min="10221" max="10221" width="9.26953125" style="2" customWidth="1"/>
    <col min="10222" max="10222" width="10.7265625" style="2" customWidth="1"/>
    <col min="10223" max="10223" width="11.453125" style="2" customWidth="1"/>
    <col min="10224" max="10224" width="12.54296875" style="2" customWidth="1"/>
    <col min="10225" max="10225" width="8.54296875" style="2" customWidth="1"/>
    <col min="10226" max="10226" width="9.453125" style="2" customWidth="1"/>
    <col min="10227" max="10227" width="11.54296875" style="2" customWidth="1"/>
    <col min="10228" max="10228" width="9.26953125" style="2" customWidth="1"/>
    <col min="10229" max="10229" width="7.54296875" style="2" customWidth="1"/>
    <col min="10230" max="10230" width="10" style="2" customWidth="1"/>
    <col min="10231" max="10231" width="11.26953125" style="2" customWidth="1"/>
    <col min="10232" max="10232" width="10" style="2" customWidth="1"/>
    <col min="10233" max="10234" width="7" style="2" customWidth="1"/>
    <col min="10235" max="10236" width="7.54296875" style="2" customWidth="1"/>
    <col min="10237" max="10237" width="9.26953125" style="2" customWidth="1"/>
    <col min="10238" max="10238" width="9.453125" style="2" customWidth="1"/>
    <col min="10239" max="10239" width="7" style="2" customWidth="1"/>
    <col min="10240" max="10240" width="9" style="2" customWidth="1"/>
    <col min="10241" max="10241" width="7" style="2" customWidth="1"/>
    <col min="10242" max="10242" width="10.453125" style="2" customWidth="1"/>
    <col min="10243" max="10246" width="7" style="2" customWidth="1"/>
    <col min="10247" max="10247" width="8.54296875" style="2" customWidth="1"/>
    <col min="10248" max="10248" width="9.26953125" style="2" customWidth="1"/>
    <col min="10249" max="10249" width="11" style="2" customWidth="1"/>
    <col min="10250" max="10251" width="9.26953125" style="2" customWidth="1"/>
    <col min="10252" max="10252" width="16.26953125" style="2" bestFit="1" customWidth="1"/>
    <col min="10253" max="10253" width="14.54296875" style="2" bestFit="1" customWidth="1"/>
    <col min="10254" max="10254" width="15" style="2" bestFit="1" customWidth="1"/>
    <col min="10255" max="10255" width="9.26953125" style="2"/>
    <col min="10256" max="10256" width="14.453125" style="2" bestFit="1" customWidth="1"/>
    <col min="10257" max="10470" width="9.26953125" style="2"/>
    <col min="10471" max="10471" width="7.26953125" style="2" customWidth="1"/>
    <col min="10472" max="10472" width="13" style="2" bestFit="1" customWidth="1"/>
    <col min="10473" max="10473" width="9.26953125" style="2" customWidth="1"/>
    <col min="10474" max="10474" width="17.26953125" style="2" customWidth="1"/>
    <col min="10475" max="10475" width="9.26953125" style="2" customWidth="1"/>
    <col min="10476" max="10476" width="12" style="2" customWidth="1"/>
    <col min="10477" max="10477" width="9.26953125" style="2" customWidth="1"/>
    <col min="10478" max="10478" width="10.7265625" style="2" customWidth="1"/>
    <col min="10479" max="10479" width="11.453125" style="2" customWidth="1"/>
    <col min="10480" max="10480" width="12.54296875" style="2" customWidth="1"/>
    <col min="10481" max="10481" width="8.54296875" style="2" customWidth="1"/>
    <col min="10482" max="10482" width="9.453125" style="2" customWidth="1"/>
    <col min="10483" max="10483" width="11.54296875" style="2" customWidth="1"/>
    <col min="10484" max="10484" width="9.26953125" style="2" customWidth="1"/>
    <col min="10485" max="10485" width="7.54296875" style="2" customWidth="1"/>
    <col min="10486" max="10486" width="10" style="2" customWidth="1"/>
    <col min="10487" max="10487" width="11.26953125" style="2" customWidth="1"/>
    <col min="10488" max="10488" width="10" style="2" customWidth="1"/>
    <col min="10489" max="10490" width="7" style="2" customWidth="1"/>
    <col min="10491" max="10492" width="7.54296875" style="2" customWidth="1"/>
    <col min="10493" max="10493" width="9.26953125" style="2" customWidth="1"/>
    <col min="10494" max="10494" width="9.453125" style="2" customWidth="1"/>
    <col min="10495" max="10495" width="7" style="2" customWidth="1"/>
    <col min="10496" max="10496" width="9" style="2" customWidth="1"/>
    <col min="10497" max="10497" width="7" style="2" customWidth="1"/>
    <col min="10498" max="10498" width="10.453125" style="2" customWidth="1"/>
    <col min="10499" max="10502" width="7" style="2" customWidth="1"/>
    <col min="10503" max="10503" width="8.54296875" style="2" customWidth="1"/>
    <col min="10504" max="10504" width="9.26953125" style="2" customWidth="1"/>
    <col min="10505" max="10505" width="11" style="2" customWidth="1"/>
    <col min="10506" max="10507" width="9.26953125" style="2" customWidth="1"/>
    <col min="10508" max="10508" width="16.26953125" style="2" bestFit="1" customWidth="1"/>
    <col min="10509" max="10509" width="14.54296875" style="2" bestFit="1" customWidth="1"/>
    <col min="10510" max="10510" width="15" style="2" bestFit="1" customWidth="1"/>
    <col min="10511" max="10511" width="9.26953125" style="2"/>
    <col min="10512" max="10512" width="14.453125" style="2" bestFit="1" customWidth="1"/>
    <col min="10513" max="10726" width="9.26953125" style="2"/>
    <col min="10727" max="10727" width="7.26953125" style="2" customWidth="1"/>
    <col min="10728" max="10728" width="13" style="2" bestFit="1" customWidth="1"/>
    <col min="10729" max="10729" width="9.26953125" style="2" customWidth="1"/>
    <col min="10730" max="10730" width="17.26953125" style="2" customWidth="1"/>
    <col min="10731" max="10731" width="9.26953125" style="2" customWidth="1"/>
    <col min="10732" max="10732" width="12" style="2" customWidth="1"/>
    <col min="10733" max="10733" width="9.26953125" style="2" customWidth="1"/>
    <col min="10734" max="10734" width="10.7265625" style="2" customWidth="1"/>
    <col min="10735" max="10735" width="11.453125" style="2" customWidth="1"/>
    <col min="10736" max="10736" width="12.54296875" style="2" customWidth="1"/>
    <col min="10737" max="10737" width="8.54296875" style="2" customWidth="1"/>
    <col min="10738" max="10738" width="9.453125" style="2" customWidth="1"/>
    <col min="10739" max="10739" width="11.54296875" style="2" customWidth="1"/>
    <col min="10740" max="10740" width="9.26953125" style="2" customWidth="1"/>
    <col min="10741" max="10741" width="7.54296875" style="2" customWidth="1"/>
    <col min="10742" max="10742" width="10" style="2" customWidth="1"/>
    <col min="10743" max="10743" width="11.26953125" style="2" customWidth="1"/>
    <col min="10744" max="10744" width="10" style="2" customWidth="1"/>
    <col min="10745" max="10746" width="7" style="2" customWidth="1"/>
    <col min="10747" max="10748" width="7.54296875" style="2" customWidth="1"/>
    <col min="10749" max="10749" width="9.26953125" style="2" customWidth="1"/>
    <col min="10750" max="10750" width="9.453125" style="2" customWidth="1"/>
    <col min="10751" max="10751" width="7" style="2" customWidth="1"/>
    <col min="10752" max="10752" width="9" style="2" customWidth="1"/>
    <col min="10753" max="10753" width="7" style="2" customWidth="1"/>
    <col min="10754" max="10754" width="10.453125" style="2" customWidth="1"/>
    <col min="10755" max="10758" width="7" style="2" customWidth="1"/>
    <col min="10759" max="10759" width="8.54296875" style="2" customWidth="1"/>
    <col min="10760" max="10760" width="9.26953125" style="2" customWidth="1"/>
    <col min="10761" max="10761" width="11" style="2" customWidth="1"/>
    <col min="10762" max="10763" width="9.26953125" style="2" customWidth="1"/>
    <col min="10764" max="10764" width="16.26953125" style="2" bestFit="1" customWidth="1"/>
    <col min="10765" max="10765" width="14.54296875" style="2" bestFit="1" customWidth="1"/>
    <col min="10766" max="10766" width="15" style="2" bestFit="1" customWidth="1"/>
    <col min="10767" max="10767" width="9.26953125" style="2"/>
    <col min="10768" max="10768" width="14.453125" style="2" bestFit="1" customWidth="1"/>
    <col min="10769" max="10982" width="9.26953125" style="2"/>
    <col min="10983" max="10983" width="7.26953125" style="2" customWidth="1"/>
    <col min="10984" max="10984" width="13" style="2" bestFit="1" customWidth="1"/>
    <col min="10985" max="10985" width="9.26953125" style="2" customWidth="1"/>
    <col min="10986" max="10986" width="17.26953125" style="2" customWidth="1"/>
    <col min="10987" max="10987" width="9.26953125" style="2" customWidth="1"/>
    <col min="10988" max="10988" width="12" style="2" customWidth="1"/>
    <col min="10989" max="10989" width="9.26953125" style="2" customWidth="1"/>
    <col min="10990" max="10990" width="10.7265625" style="2" customWidth="1"/>
    <col min="10991" max="10991" width="11.453125" style="2" customWidth="1"/>
    <col min="10992" max="10992" width="12.54296875" style="2" customWidth="1"/>
    <col min="10993" max="10993" width="8.54296875" style="2" customWidth="1"/>
    <col min="10994" max="10994" width="9.453125" style="2" customWidth="1"/>
    <col min="10995" max="10995" width="11.54296875" style="2" customWidth="1"/>
    <col min="10996" max="10996" width="9.26953125" style="2" customWidth="1"/>
    <col min="10997" max="10997" width="7.54296875" style="2" customWidth="1"/>
    <col min="10998" max="10998" width="10" style="2" customWidth="1"/>
    <col min="10999" max="10999" width="11.26953125" style="2" customWidth="1"/>
    <col min="11000" max="11000" width="10" style="2" customWidth="1"/>
    <col min="11001" max="11002" width="7" style="2" customWidth="1"/>
    <col min="11003" max="11004" width="7.54296875" style="2" customWidth="1"/>
    <col min="11005" max="11005" width="9.26953125" style="2" customWidth="1"/>
    <col min="11006" max="11006" width="9.453125" style="2" customWidth="1"/>
    <col min="11007" max="11007" width="7" style="2" customWidth="1"/>
    <col min="11008" max="11008" width="9" style="2" customWidth="1"/>
    <col min="11009" max="11009" width="7" style="2" customWidth="1"/>
    <col min="11010" max="11010" width="10.453125" style="2" customWidth="1"/>
    <col min="11011" max="11014" width="7" style="2" customWidth="1"/>
    <col min="11015" max="11015" width="8.54296875" style="2" customWidth="1"/>
    <col min="11016" max="11016" width="9.26953125" style="2" customWidth="1"/>
    <col min="11017" max="11017" width="11" style="2" customWidth="1"/>
    <col min="11018" max="11019" width="9.26953125" style="2" customWidth="1"/>
    <col min="11020" max="11020" width="16.26953125" style="2" bestFit="1" customWidth="1"/>
    <col min="11021" max="11021" width="14.54296875" style="2" bestFit="1" customWidth="1"/>
    <col min="11022" max="11022" width="15" style="2" bestFit="1" customWidth="1"/>
    <col min="11023" max="11023" width="9.26953125" style="2"/>
    <col min="11024" max="11024" width="14.453125" style="2" bestFit="1" customWidth="1"/>
    <col min="11025" max="11238" width="9.26953125" style="2"/>
    <col min="11239" max="11239" width="7.26953125" style="2" customWidth="1"/>
    <col min="11240" max="11240" width="13" style="2" bestFit="1" customWidth="1"/>
    <col min="11241" max="11241" width="9.26953125" style="2" customWidth="1"/>
    <col min="11242" max="11242" width="17.26953125" style="2" customWidth="1"/>
    <col min="11243" max="11243" width="9.26953125" style="2" customWidth="1"/>
    <col min="11244" max="11244" width="12" style="2" customWidth="1"/>
    <col min="11245" max="11245" width="9.26953125" style="2" customWidth="1"/>
    <col min="11246" max="11246" width="10.7265625" style="2" customWidth="1"/>
    <col min="11247" max="11247" width="11.453125" style="2" customWidth="1"/>
    <col min="11248" max="11248" width="12.54296875" style="2" customWidth="1"/>
    <col min="11249" max="11249" width="8.54296875" style="2" customWidth="1"/>
    <col min="11250" max="11250" width="9.453125" style="2" customWidth="1"/>
    <col min="11251" max="11251" width="11.54296875" style="2" customWidth="1"/>
    <col min="11252" max="11252" width="9.26953125" style="2" customWidth="1"/>
    <col min="11253" max="11253" width="7.54296875" style="2" customWidth="1"/>
    <col min="11254" max="11254" width="10" style="2" customWidth="1"/>
    <col min="11255" max="11255" width="11.26953125" style="2" customWidth="1"/>
    <col min="11256" max="11256" width="10" style="2" customWidth="1"/>
    <col min="11257" max="11258" width="7" style="2" customWidth="1"/>
    <col min="11259" max="11260" width="7.54296875" style="2" customWidth="1"/>
    <col min="11261" max="11261" width="9.26953125" style="2" customWidth="1"/>
    <col min="11262" max="11262" width="9.453125" style="2" customWidth="1"/>
    <col min="11263" max="11263" width="7" style="2" customWidth="1"/>
    <col min="11264" max="11264" width="9" style="2" customWidth="1"/>
    <col min="11265" max="11265" width="7" style="2" customWidth="1"/>
    <col min="11266" max="11266" width="10.453125" style="2" customWidth="1"/>
    <col min="11267" max="11270" width="7" style="2" customWidth="1"/>
    <col min="11271" max="11271" width="8.54296875" style="2" customWidth="1"/>
    <col min="11272" max="11272" width="9.26953125" style="2" customWidth="1"/>
    <col min="11273" max="11273" width="11" style="2" customWidth="1"/>
    <col min="11274" max="11275" width="9.26953125" style="2" customWidth="1"/>
    <col min="11276" max="11276" width="16.26953125" style="2" bestFit="1" customWidth="1"/>
    <col min="11277" max="11277" width="14.54296875" style="2" bestFit="1" customWidth="1"/>
    <col min="11278" max="11278" width="15" style="2" bestFit="1" customWidth="1"/>
    <col min="11279" max="11279" width="9.26953125" style="2"/>
    <col min="11280" max="11280" width="14.453125" style="2" bestFit="1" customWidth="1"/>
    <col min="11281" max="11494" width="9.26953125" style="2"/>
    <col min="11495" max="11495" width="7.26953125" style="2" customWidth="1"/>
    <col min="11496" max="11496" width="13" style="2" bestFit="1" customWidth="1"/>
    <col min="11497" max="11497" width="9.26953125" style="2" customWidth="1"/>
    <col min="11498" max="11498" width="17.26953125" style="2" customWidth="1"/>
    <col min="11499" max="11499" width="9.26953125" style="2" customWidth="1"/>
    <col min="11500" max="11500" width="12" style="2" customWidth="1"/>
    <col min="11501" max="11501" width="9.26953125" style="2" customWidth="1"/>
    <col min="11502" max="11502" width="10.7265625" style="2" customWidth="1"/>
    <col min="11503" max="11503" width="11.453125" style="2" customWidth="1"/>
    <col min="11504" max="11504" width="12.54296875" style="2" customWidth="1"/>
    <col min="11505" max="11505" width="8.54296875" style="2" customWidth="1"/>
    <col min="11506" max="11506" width="9.453125" style="2" customWidth="1"/>
    <col min="11507" max="11507" width="11.54296875" style="2" customWidth="1"/>
    <col min="11508" max="11508" width="9.26953125" style="2" customWidth="1"/>
    <col min="11509" max="11509" width="7.54296875" style="2" customWidth="1"/>
    <col min="11510" max="11510" width="10" style="2" customWidth="1"/>
    <col min="11511" max="11511" width="11.26953125" style="2" customWidth="1"/>
    <col min="11512" max="11512" width="10" style="2" customWidth="1"/>
    <col min="11513" max="11514" width="7" style="2" customWidth="1"/>
    <col min="11515" max="11516" width="7.54296875" style="2" customWidth="1"/>
    <col min="11517" max="11517" width="9.26953125" style="2" customWidth="1"/>
    <col min="11518" max="11518" width="9.453125" style="2" customWidth="1"/>
    <col min="11519" max="11519" width="7" style="2" customWidth="1"/>
    <col min="11520" max="11520" width="9" style="2" customWidth="1"/>
    <col min="11521" max="11521" width="7" style="2" customWidth="1"/>
    <col min="11522" max="11522" width="10.453125" style="2" customWidth="1"/>
    <col min="11523" max="11526" width="7" style="2" customWidth="1"/>
    <col min="11527" max="11527" width="8.54296875" style="2" customWidth="1"/>
    <col min="11528" max="11528" width="9.26953125" style="2" customWidth="1"/>
    <col min="11529" max="11529" width="11" style="2" customWidth="1"/>
    <col min="11530" max="11531" width="9.26953125" style="2" customWidth="1"/>
    <col min="11532" max="11532" width="16.26953125" style="2" bestFit="1" customWidth="1"/>
    <col min="11533" max="11533" width="14.54296875" style="2" bestFit="1" customWidth="1"/>
    <col min="11534" max="11534" width="15" style="2" bestFit="1" customWidth="1"/>
    <col min="11535" max="11535" width="9.26953125" style="2"/>
    <col min="11536" max="11536" width="14.453125" style="2" bestFit="1" customWidth="1"/>
    <col min="11537" max="11750" width="9.26953125" style="2"/>
    <col min="11751" max="11751" width="7.26953125" style="2" customWidth="1"/>
    <col min="11752" max="11752" width="13" style="2" bestFit="1" customWidth="1"/>
    <col min="11753" max="11753" width="9.26953125" style="2" customWidth="1"/>
    <col min="11754" max="11754" width="17.26953125" style="2" customWidth="1"/>
    <col min="11755" max="11755" width="9.26953125" style="2" customWidth="1"/>
    <col min="11756" max="11756" width="12" style="2" customWidth="1"/>
    <col min="11757" max="11757" width="9.26953125" style="2" customWidth="1"/>
    <col min="11758" max="11758" width="10.7265625" style="2" customWidth="1"/>
    <col min="11759" max="11759" width="11.453125" style="2" customWidth="1"/>
    <col min="11760" max="11760" width="12.54296875" style="2" customWidth="1"/>
    <col min="11761" max="11761" width="8.54296875" style="2" customWidth="1"/>
    <col min="11762" max="11762" width="9.453125" style="2" customWidth="1"/>
    <col min="11763" max="11763" width="11.54296875" style="2" customWidth="1"/>
    <col min="11764" max="11764" width="9.26953125" style="2" customWidth="1"/>
    <col min="11765" max="11765" width="7.54296875" style="2" customWidth="1"/>
    <col min="11766" max="11766" width="10" style="2" customWidth="1"/>
    <col min="11767" max="11767" width="11.26953125" style="2" customWidth="1"/>
    <col min="11768" max="11768" width="10" style="2" customWidth="1"/>
    <col min="11769" max="11770" width="7" style="2" customWidth="1"/>
    <col min="11771" max="11772" width="7.54296875" style="2" customWidth="1"/>
    <col min="11773" max="11773" width="9.26953125" style="2" customWidth="1"/>
    <col min="11774" max="11774" width="9.453125" style="2" customWidth="1"/>
    <col min="11775" max="11775" width="7" style="2" customWidth="1"/>
    <col min="11776" max="11776" width="9" style="2" customWidth="1"/>
    <col min="11777" max="11777" width="7" style="2" customWidth="1"/>
    <col min="11778" max="11778" width="10.453125" style="2" customWidth="1"/>
    <col min="11779" max="11782" width="7" style="2" customWidth="1"/>
    <col min="11783" max="11783" width="8.54296875" style="2" customWidth="1"/>
    <col min="11784" max="11784" width="9.26953125" style="2" customWidth="1"/>
    <col min="11785" max="11785" width="11" style="2" customWidth="1"/>
    <col min="11786" max="11787" width="9.26953125" style="2" customWidth="1"/>
    <col min="11788" max="11788" width="16.26953125" style="2" bestFit="1" customWidth="1"/>
    <col min="11789" max="11789" width="14.54296875" style="2" bestFit="1" customWidth="1"/>
    <col min="11790" max="11790" width="15" style="2" bestFit="1" customWidth="1"/>
    <col min="11791" max="11791" width="9.26953125" style="2"/>
    <col min="11792" max="11792" width="14.453125" style="2" bestFit="1" customWidth="1"/>
    <col min="11793" max="12006" width="9.26953125" style="2"/>
    <col min="12007" max="12007" width="7.26953125" style="2" customWidth="1"/>
    <col min="12008" max="12008" width="13" style="2" bestFit="1" customWidth="1"/>
    <col min="12009" max="12009" width="9.26953125" style="2" customWidth="1"/>
    <col min="12010" max="12010" width="17.26953125" style="2" customWidth="1"/>
    <col min="12011" max="12011" width="9.26953125" style="2" customWidth="1"/>
    <col min="12012" max="12012" width="12" style="2" customWidth="1"/>
    <col min="12013" max="12013" width="9.26953125" style="2" customWidth="1"/>
    <col min="12014" max="12014" width="10.7265625" style="2" customWidth="1"/>
    <col min="12015" max="12015" width="11.453125" style="2" customWidth="1"/>
    <col min="12016" max="12016" width="12.54296875" style="2" customWidth="1"/>
    <col min="12017" max="12017" width="8.54296875" style="2" customWidth="1"/>
    <col min="12018" max="12018" width="9.453125" style="2" customWidth="1"/>
    <col min="12019" max="12019" width="11.54296875" style="2" customWidth="1"/>
    <col min="12020" max="12020" width="9.26953125" style="2" customWidth="1"/>
    <col min="12021" max="12021" width="7.54296875" style="2" customWidth="1"/>
    <col min="12022" max="12022" width="10" style="2" customWidth="1"/>
    <col min="12023" max="12023" width="11.26953125" style="2" customWidth="1"/>
    <col min="12024" max="12024" width="10" style="2" customWidth="1"/>
    <col min="12025" max="12026" width="7" style="2" customWidth="1"/>
    <col min="12027" max="12028" width="7.54296875" style="2" customWidth="1"/>
    <col min="12029" max="12029" width="9.26953125" style="2" customWidth="1"/>
    <col min="12030" max="12030" width="9.453125" style="2" customWidth="1"/>
    <col min="12031" max="12031" width="7" style="2" customWidth="1"/>
    <col min="12032" max="12032" width="9" style="2" customWidth="1"/>
    <col min="12033" max="12033" width="7" style="2" customWidth="1"/>
    <col min="12034" max="12034" width="10.453125" style="2" customWidth="1"/>
    <col min="12035" max="12038" width="7" style="2" customWidth="1"/>
    <col min="12039" max="12039" width="8.54296875" style="2" customWidth="1"/>
    <col min="12040" max="12040" width="9.26953125" style="2" customWidth="1"/>
    <col min="12041" max="12041" width="11" style="2" customWidth="1"/>
    <col min="12042" max="12043" width="9.26953125" style="2" customWidth="1"/>
    <col min="12044" max="12044" width="16.26953125" style="2" bestFit="1" customWidth="1"/>
    <col min="12045" max="12045" width="14.54296875" style="2" bestFit="1" customWidth="1"/>
    <col min="12046" max="12046" width="15" style="2" bestFit="1" customWidth="1"/>
    <col min="12047" max="12047" width="9.26953125" style="2"/>
    <col min="12048" max="12048" width="14.453125" style="2" bestFit="1" customWidth="1"/>
    <col min="12049" max="12262" width="9.26953125" style="2"/>
    <col min="12263" max="12263" width="7.26953125" style="2" customWidth="1"/>
    <col min="12264" max="12264" width="13" style="2" bestFit="1" customWidth="1"/>
    <col min="12265" max="12265" width="9.26953125" style="2" customWidth="1"/>
    <col min="12266" max="12266" width="17.26953125" style="2" customWidth="1"/>
    <col min="12267" max="12267" width="9.26953125" style="2" customWidth="1"/>
    <col min="12268" max="12268" width="12" style="2" customWidth="1"/>
    <col min="12269" max="12269" width="9.26953125" style="2" customWidth="1"/>
    <col min="12270" max="12270" width="10.7265625" style="2" customWidth="1"/>
    <col min="12271" max="12271" width="11.453125" style="2" customWidth="1"/>
    <col min="12272" max="12272" width="12.54296875" style="2" customWidth="1"/>
    <col min="12273" max="12273" width="8.54296875" style="2" customWidth="1"/>
    <col min="12274" max="12274" width="9.453125" style="2" customWidth="1"/>
    <col min="12275" max="12275" width="11.54296875" style="2" customWidth="1"/>
    <col min="12276" max="12276" width="9.26953125" style="2" customWidth="1"/>
    <col min="12277" max="12277" width="7.54296875" style="2" customWidth="1"/>
    <col min="12278" max="12278" width="10" style="2" customWidth="1"/>
    <col min="12279" max="12279" width="11.26953125" style="2" customWidth="1"/>
    <col min="12280" max="12280" width="10" style="2" customWidth="1"/>
    <col min="12281" max="12282" width="7" style="2" customWidth="1"/>
    <col min="12283" max="12284" width="7.54296875" style="2" customWidth="1"/>
    <col min="12285" max="12285" width="9.26953125" style="2" customWidth="1"/>
    <col min="12286" max="12286" width="9.453125" style="2" customWidth="1"/>
    <col min="12287" max="12287" width="7" style="2" customWidth="1"/>
    <col min="12288" max="12288" width="9" style="2" customWidth="1"/>
    <col min="12289" max="12289" width="7" style="2" customWidth="1"/>
    <col min="12290" max="12290" width="10.453125" style="2" customWidth="1"/>
    <col min="12291" max="12294" width="7" style="2" customWidth="1"/>
    <col min="12295" max="12295" width="8.54296875" style="2" customWidth="1"/>
    <col min="12296" max="12296" width="9.26953125" style="2" customWidth="1"/>
    <col min="12297" max="12297" width="11" style="2" customWidth="1"/>
    <col min="12298" max="12299" width="9.26953125" style="2" customWidth="1"/>
    <col min="12300" max="12300" width="16.26953125" style="2" bestFit="1" customWidth="1"/>
    <col min="12301" max="12301" width="14.54296875" style="2" bestFit="1" customWidth="1"/>
    <col min="12302" max="12302" width="15" style="2" bestFit="1" customWidth="1"/>
    <col min="12303" max="12303" width="9.26953125" style="2"/>
    <col min="12304" max="12304" width="14.453125" style="2" bestFit="1" customWidth="1"/>
    <col min="12305" max="12518" width="9.26953125" style="2"/>
    <col min="12519" max="12519" width="7.26953125" style="2" customWidth="1"/>
    <col min="12520" max="12520" width="13" style="2" bestFit="1" customWidth="1"/>
    <col min="12521" max="12521" width="9.26953125" style="2" customWidth="1"/>
    <col min="12522" max="12522" width="17.26953125" style="2" customWidth="1"/>
    <col min="12523" max="12523" width="9.26953125" style="2" customWidth="1"/>
    <col min="12524" max="12524" width="12" style="2" customWidth="1"/>
    <col min="12525" max="12525" width="9.26953125" style="2" customWidth="1"/>
    <col min="12526" max="12526" width="10.7265625" style="2" customWidth="1"/>
    <col min="12527" max="12527" width="11.453125" style="2" customWidth="1"/>
    <col min="12528" max="12528" width="12.54296875" style="2" customWidth="1"/>
    <col min="12529" max="12529" width="8.54296875" style="2" customWidth="1"/>
    <col min="12530" max="12530" width="9.453125" style="2" customWidth="1"/>
    <col min="12531" max="12531" width="11.54296875" style="2" customWidth="1"/>
    <col min="12532" max="12532" width="9.26953125" style="2" customWidth="1"/>
    <col min="12533" max="12533" width="7.54296875" style="2" customWidth="1"/>
    <col min="12534" max="12534" width="10" style="2" customWidth="1"/>
    <col min="12535" max="12535" width="11.26953125" style="2" customWidth="1"/>
    <col min="12536" max="12536" width="10" style="2" customWidth="1"/>
    <col min="12537" max="12538" width="7" style="2" customWidth="1"/>
    <col min="12539" max="12540" width="7.54296875" style="2" customWidth="1"/>
    <col min="12541" max="12541" width="9.26953125" style="2" customWidth="1"/>
    <col min="12542" max="12542" width="9.453125" style="2" customWidth="1"/>
    <col min="12543" max="12543" width="7" style="2" customWidth="1"/>
    <col min="12544" max="12544" width="9" style="2" customWidth="1"/>
    <col min="12545" max="12545" width="7" style="2" customWidth="1"/>
    <col min="12546" max="12546" width="10.453125" style="2" customWidth="1"/>
    <col min="12547" max="12550" width="7" style="2" customWidth="1"/>
    <col min="12551" max="12551" width="8.54296875" style="2" customWidth="1"/>
    <col min="12552" max="12552" width="9.26953125" style="2" customWidth="1"/>
    <col min="12553" max="12553" width="11" style="2" customWidth="1"/>
    <col min="12554" max="12555" width="9.26953125" style="2" customWidth="1"/>
    <col min="12556" max="12556" width="16.26953125" style="2" bestFit="1" customWidth="1"/>
    <col min="12557" max="12557" width="14.54296875" style="2" bestFit="1" customWidth="1"/>
    <col min="12558" max="12558" width="15" style="2" bestFit="1" customWidth="1"/>
    <col min="12559" max="12559" width="9.26953125" style="2"/>
    <col min="12560" max="12560" width="14.453125" style="2" bestFit="1" customWidth="1"/>
    <col min="12561" max="12774" width="9.26953125" style="2"/>
    <col min="12775" max="12775" width="7.26953125" style="2" customWidth="1"/>
    <col min="12776" max="12776" width="13" style="2" bestFit="1" customWidth="1"/>
    <col min="12777" max="12777" width="9.26953125" style="2" customWidth="1"/>
    <col min="12778" max="12778" width="17.26953125" style="2" customWidth="1"/>
    <col min="12779" max="12779" width="9.26953125" style="2" customWidth="1"/>
    <col min="12780" max="12780" width="12" style="2" customWidth="1"/>
    <col min="12781" max="12781" width="9.26953125" style="2" customWidth="1"/>
    <col min="12782" max="12782" width="10.7265625" style="2" customWidth="1"/>
    <col min="12783" max="12783" width="11.453125" style="2" customWidth="1"/>
    <col min="12784" max="12784" width="12.54296875" style="2" customWidth="1"/>
    <col min="12785" max="12785" width="8.54296875" style="2" customWidth="1"/>
    <col min="12786" max="12786" width="9.453125" style="2" customWidth="1"/>
    <col min="12787" max="12787" width="11.54296875" style="2" customWidth="1"/>
    <col min="12788" max="12788" width="9.26953125" style="2" customWidth="1"/>
    <col min="12789" max="12789" width="7.54296875" style="2" customWidth="1"/>
    <col min="12790" max="12790" width="10" style="2" customWidth="1"/>
    <col min="12791" max="12791" width="11.26953125" style="2" customWidth="1"/>
    <col min="12792" max="12792" width="10" style="2" customWidth="1"/>
    <col min="12793" max="12794" width="7" style="2" customWidth="1"/>
    <col min="12795" max="12796" width="7.54296875" style="2" customWidth="1"/>
    <col min="12797" max="12797" width="9.26953125" style="2" customWidth="1"/>
    <col min="12798" max="12798" width="9.453125" style="2" customWidth="1"/>
    <col min="12799" max="12799" width="7" style="2" customWidth="1"/>
    <col min="12800" max="12800" width="9" style="2" customWidth="1"/>
    <col min="12801" max="12801" width="7" style="2" customWidth="1"/>
    <col min="12802" max="12802" width="10.453125" style="2" customWidth="1"/>
    <col min="12803" max="12806" width="7" style="2" customWidth="1"/>
    <col min="12807" max="12807" width="8.54296875" style="2" customWidth="1"/>
    <col min="12808" max="12808" width="9.26953125" style="2" customWidth="1"/>
    <col min="12809" max="12809" width="11" style="2" customWidth="1"/>
    <col min="12810" max="12811" width="9.26953125" style="2" customWidth="1"/>
    <col min="12812" max="12812" width="16.26953125" style="2" bestFit="1" customWidth="1"/>
    <col min="12813" max="12813" width="14.54296875" style="2" bestFit="1" customWidth="1"/>
    <col min="12814" max="12814" width="15" style="2" bestFit="1" customWidth="1"/>
    <col min="12815" max="12815" width="9.26953125" style="2"/>
    <col min="12816" max="12816" width="14.453125" style="2" bestFit="1" customWidth="1"/>
    <col min="12817" max="13030" width="9.26953125" style="2"/>
    <col min="13031" max="13031" width="7.26953125" style="2" customWidth="1"/>
    <col min="13032" max="13032" width="13" style="2" bestFit="1" customWidth="1"/>
    <col min="13033" max="13033" width="9.26953125" style="2" customWidth="1"/>
    <col min="13034" max="13034" width="17.26953125" style="2" customWidth="1"/>
    <col min="13035" max="13035" width="9.26953125" style="2" customWidth="1"/>
    <col min="13036" max="13036" width="12" style="2" customWidth="1"/>
    <col min="13037" max="13037" width="9.26953125" style="2" customWidth="1"/>
    <col min="13038" max="13038" width="10.7265625" style="2" customWidth="1"/>
    <col min="13039" max="13039" width="11.453125" style="2" customWidth="1"/>
    <col min="13040" max="13040" width="12.54296875" style="2" customWidth="1"/>
    <col min="13041" max="13041" width="8.54296875" style="2" customWidth="1"/>
    <col min="13042" max="13042" width="9.453125" style="2" customWidth="1"/>
    <col min="13043" max="13043" width="11.54296875" style="2" customWidth="1"/>
    <col min="13044" max="13044" width="9.26953125" style="2" customWidth="1"/>
    <col min="13045" max="13045" width="7.54296875" style="2" customWidth="1"/>
    <col min="13046" max="13046" width="10" style="2" customWidth="1"/>
    <col min="13047" max="13047" width="11.26953125" style="2" customWidth="1"/>
    <col min="13048" max="13048" width="10" style="2" customWidth="1"/>
    <col min="13049" max="13050" width="7" style="2" customWidth="1"/>
    <col min="13051" max="13052" width="7.54296875" style="2" customWidth="1"/>
    <col min="13053" max="13053" width="9.26953125" style="2" customWidth="1"/>
    <col min="13054" max="13054" width="9.453125" style="2" customWidth="1"/>
    <col min="13055" max="13055" width="7" style="2" customWidth="1"/>
    <col min="13056" max="13056" width="9" style="2" customWidth="1"/>
    <col min="13057" max="13057" width="7" style="2" customWidth="1"/>
    <col min="13058" max="13058" width="10.453125" style="2" customWidth="1"/>
    <col min="13059" max="13062" width="7" style="2" customWidth="1"/>
    <col min="13063" max="13063" width="8.54296875" style="2" customWidth="1"/>
    <col min="13064" max="13064" width="9.26953125" style="2" customWidth="1"/>
    <col min="13065" max="13065" width="11" style="2" customWidth="1"/>
    <col min="13066" max="13067" width="9.26953125" style="2" customWidth="1"/>
    <col min="13068" max="13068" width="16.26953125" style="2" bestFit="1" customWidth="1"/>
    <col min="13069" max="13069" width="14.54296875" style="2" bestFit="1" customWidth="1"/>
    <col min="13070" max="13070" width="15" style="2" bestFit="1" customWidth="1"/>
    <col min="13071" max="13071" width="9.26953125" style="2"/>
    <col min="13072" max="13072" width="14.453125" style="2" bestFit="1" customWidth="1"/>
    <col min="13073" max="13286" width="9.26953125" style="2"/>
    <col min="13287" max="13287" width="7.26953125" style="2" customWidth="1"/>
    <col min="13288" max="13288" width="13" style="2" bestFit="1" customWidth="1"/>
    <col min="13289" max="13289" width="9.26953125" style="2" customWidth="1"/>
    <col min="13290" max="13290" width="17.26953125" style="2" customWidth="1"/>
    <col min="13291" max="13291" width="9.26953125" style="2" customWidth="1"/>
    <col min="13292" max="13292" width="12" style="2" customWidth="1"/>
    <col min="13293" max="13293" width="9.26953125" style="2" customWidth="1"/>
    <col min="13294" max="13294" width="10.7265625" style="2" customWidth="1"/>
    <col min="13295" max="13295" width="11.453125" style="2" customWidth="1"/>
    <col min="13296" max="13296" width="12.54296875" style="2" customWidth="1"/>
    <col min="13297" max="13297" width="8.54296875" style="2" customWidth="1"/>
    <col min="13298" max="13298" width="9.453125" style="2" customWidth="1"/>
    <col min="13299" max="13299" width="11.54296875" style="2" customWidth="1"/>
    <col min="13300" max="13300" width="9.26953125" style="2" customWidth="1"/>
    <col min="13301" max="13301" width="7.54296875" style="2" customWidth="1"/>
    <col min="13302" max="13302" width="10" style="2" customWidth="1"/>
    <col min="13303" max="13303" width="11.26953125" style="2" customWidth="1"/>
    <col min="13304" max="13304" width="10" style="2" customWidth="1"/>
    <col min="13305" max="13306" width="7" style="2" customWidth="1"/>
    <col min="13307" max="13308" width="7.54296875" style="2" customWidth="1"/>
    <col min="13309" max="13309" width="9.26953125" style="2" customWidth="1"/>
    <col min="13310" max="13310" width="9.453125" style="2" customWidth="1"/>
    <col min="13311" max="13311" width="7" style="2" customWidth="1"/>
    <col min="13312" max="13312" width="9" style="2" customWidth="1"/>
    <col min="13313" max="13313" width="7" style="2" customWidth="1"/>
    <col min="13314" max="13314" width="10.453125" style="2" customWidth="1"/>
    <col min="13315" max="13318" width="7" style="2" customWidth="1"/>
    <col min="13319" max="13319" width="8.54296875" style="2" customWidth="1"/>
    <col min="13320" max="13320" width="9.26953125" style="2" customWidth="1"/>
    <col min="13321" max="13321" width="11" style="2" customWidth="1"/>
    <col min="13322" max="13323" width="9.26953125" style="2" customWidth="1"/>
    <col min="13324" max="13324" width="16.26953125" style="2" bestFit="1" customWidth="1"/>
    <col min="13325" max="13325" width="14.54296875" style="2" bestFit="1" customWidth="1"/>
    <col min="13326" max="13326" width="15" style="2" bestFit="1" customWidth="1"/>
    <col min="13327" max="13327" width="9.26953125" style="2"/>
    <col min="13328" max="13328" width="14.453125" style="2" bestFit="1" customWidth="1"/>
    <col min="13329" max="13542" width="9.26953125" style="2"/>
    <col min="13543" max="13543" width="7.26953125" style="2" customWidth="1"/>
    <col min="13544" max="13544" width="13" style="2" bestFit="1" customWidth="1"/>
    <col min="13545" max="13545" width="9.26953125" style="2" customWidth="1"/>
    <col min="13546" max="13546" width="17.26953125" style="2" customWidth="1"/>
    <col min="13547" max="13547" width="9.26953125" style="2" customWidth="1"/>
    <col min="13548" max="13548" width="12" style="2" customWidth="1"/>
    <col min="13549" max="13549" width="9.26953125" style="2" customWidth="1"/>
    <col min="13550" max="13550" width="10.7265625" style="2" customWidth="1"/>
    <col min="13551" max="13551" width="11.453125" style="2" customWidth="1"/>
    <col min="13552" max="13552" width="12.54296875" style="2" customWidth="1"/>
    <col min="13553" max="13553" width="8.54296875" style="2" customWidth="1"/>
    <col min="13554" max="13554" width="9.453125" style="2" customWidth="1"/>
    <col min="13555" max="13555" width="11.54296875" style="2" customWidth="1"/>
    <col min="13556" max="13556" width="9.26953125" style="2" customWidth="1"/>
    <col min="13557" max="13557" width="7.54296875" style="2" customWidth="1"/>
    <col min="13558" max="13558" width="10" style="2" customWidth="1"/>
    <col min="13559" max="13559" width="11.26953125" style="2" customWidth="1"/>
    <col min="13560" max="13560" width="10" style="2" customWidth="1"/>
    <col min="13561" max="13562" width="7" style="2" customWidth="1"/>
    <col min="13563" max="13564" width="7.54296875" style="2" customWidth="1"/>
    <col min="13565" max="13565" width="9.26953125" style="2" customWidth="1"/>
    <col min="13566" max="13566" width="9.453125" style="2" customWidth="1"/>
    <col min="13567" max="13567" width="7" style="2" customWidth="1"/>
    <col min="13568" max="13568" width="9" style="2" customWidth="1"/>
    <col min="13569" max="13569" width="7" style="2" customWidth="1"/>
    <col min="13570" max="13570" width="10.453125" style="2" customWidth="1"/>
    <col min="13571" max="13574" width="7" style="2" customWidth="1"/>
    <col min="13575" max="13575" width="8.54296875" style="2" customWidth="1"/>
    <col min="13576" max="13576" width="9.26953125" style="2" customWidth="1"/>
    <col min="13577" max="13577" width="11" style="2" customWidth="1"/>
    <col min="13578" max="13579" width="9.26953125" style="2" customWidth="1"/>
    <col min="13580" max="13580" width="16.26953125" style="2" bestFit="1" customWidth="1"/>
    <col min="13581" max="13581" width="14.54296875" style="2" bestFit="1" customWidth="1"/>
    <col min="13582" max="13582" width="15" style="2" bestFit="1" customWidth="1"/>
    <col min="13583" max="13583" width="9.26953125" style="2"/>
    <col min="13584" max="13584" width="14.453125" style="2" bestFit="1" customWidth="1"/>
    <col min="13585" max="13798" width="9.26953125" style="2"/>
    <col min="13799" max="13799" width="7.26953125" style="2" customWidth="1"/>
    <col min="13800" max="13800" width="13" style="2" bestFit="1" customWidth="1"/>
    <col min="13801" max="13801" width="9.26953125" style="2" customWidth="1"/>
    <col min="13802" max="13802" width="17.26953125" style="2" customWidth="1"/>
    <col min="13803" max="13803" width="9.26953125" style="2" customWidth="1"/>
    <col min="13804" max="13804" width="12" style="2" customWidth="1"/>
    <col min="13805" max="13805" width="9.26953125" style="2" customWidth="1"/>
    <col min="13806" max="13806" width="10.7265625" style="2" customWidth="1"/>
    <col min="13807" max="13807" width="11.453125" style="2" customWidth="1"/>
    <col min="13808" max="13808" width="12.54296875" style="2" customWidth="1"/>
    <col min="13809" max="13809" width="8.54296875" style="2" customWidth="1"/>
    <col min="13810" max="13810" width="9.453125" style="2" customWidth="1"/>
    <col min="13811" max="13811" width="11.54296875" style="2" customWidth="1"/>
    <col min="13812" max="13812" width="9.26953125" style="2" customWidth="1"/>
    <col min="13813" max="13813" width="7.54296875" style="2" customWidth="1"/>
    <col min="13814" max="13814" width="10" style="2" customWidth="1"/>
    <col min="13815" max="13815" width="11.26953125" style="2" customWidth="1"/>
    <col min="13816" max="13816" width="10" style="2" customWidth="1"/>
    <col min="13817" max="13818" width="7" style="2" customWidth="1"/>
    <col min="13819" max="13820" width="7.54296875" style="2" customWidth="1"/>
    <col min="13821" max="13821" width="9.26953125" style="2" customWidth="1"/>
    <col min="13822" max="13822" width="9.453125" style="2" customWidth="1"/>
    <col min="13823" max="13823" width="7" style="2" customWidth="1"/>
    <col min="13824" max="13824" width="9" style="2" customWidth="1"/>
    <col min="13825" max="13825" width="7" style="2" customWidth="1"/>
    <col min="13826" max="13826" width="10.453125" style="2" customWidth="1"/>
    <col min="13827" max="13830" width="7" style="2" customWidth="1"/>
    <col min="13831" max="13831" width="8.54296875" style="2" customWidth="1"/>
    <col min="13832" max="13832" width="9.26953125" style="2" customWidth="1"/>
    <col min="13833" max="13833" width="11" style="2" customWidth="1"/>
    <col min="13834" max="13835" width="9.26953125" style="2" customWidth="1"/>
    <col min="13836" max="13836" width="16.26953125" style="2" bestFit="1" customWidth="1"/>
    <col min="13837" max="13837" width="14.54296875" style="2" bestFit="1" customWidth="1"/>
    <col min="13838" max="13838" width="15" style="2" bestFit="1" customWidth="1"/>
    <col min="13839" max="13839" width="9.26953125" style="2"/>
    <col min="13840" max="13840" width="14.453125" style="2" bestFit="1" customWidth="1"/>
    <col min="13841" max="14054" width="9.26953125" style="2"/>
    <col min="14055" max="14055" width="7.26953125" style="2" customWidth="1"/>
    <col min="14056" max="14056" width="13" style="2" bestFit="1" customWidth="1"/>
    <col min="14057" max="14057" width="9.26953125" style="2" customWidth="1"/>
    <col min="14058" max="14058" width="17.26953125" style="2" customWidth="1"/>
    <col min="14059" max="14059" width="9.26953125" style="2" customWidth="1"/>
    <col min="14060" max="14060" width="12" style="2" customWidth="1"/>
    <col min="14061" max="14061" width="9.26953125" style="2" customWidth="1"/>
    <col min="14062" max="14062" width="10.7265625" style="2" customWidth="1"/>
    <col min="14063" max="14063" width="11.453125" style="2" customWidth="1"/>
    <col min="14064" max="14064" width="12.54296875" style="2" customWidth="1"/>
    <col min="14065" max="14065" width="8.54296875" style="2" customWidth="1"/>
    <col min="14066" max="14066" width="9.453125" style="2" customWidth="1"/>
    <col min="14067" max="14067" width="11.54296875" style="2" customWidth="1"/>
    <col min="14068" max="14068" width="9.26953125" style="2" customWidth="1"/>
    <col min="14069" max="14069" width="7.54296875" style="2" customWidth="1"/>
    <col min="14070" max="14070" width="10" style="2" customWidth="1"/>
    <col min="14071" max="14071" width="11.26953125" style="2" customWidth="1"/>
    <col min="14072" max="14072" width="10" style="2" customWidth="1"/>
    <col min="14073" max="14074" width="7" style="2" customWidth="1"/>
    <col min="14075" max="14076" width="7.54296875" style="2" customWidth="1"/>
    <col min="14077" max="14077" width="9.26953125" style="2" customWidth="1"/>
    <col min="14078" max="14078" width="9.453125" style="2" customWidth="1"/>
    <col min="14079" max="14079" width="7" style="2" customWidth="1"/>
    <col min="14080" max="14080" width="9" style="2" customWidth="1"/>
    <col min="14081" max="14081" width="7" style="2" customWidth="1"/>
    <col min="14082" max="14082" width="10.453125" style="2" customWidth="1"/>
    <col min="14083" max="14086" width="7" style="2" customWidth="1"/>
    <col min="14087" max="14087" width="8.54296875" style="2" customWidth="1"/>
    <col min="14088" max="14088" width="9.26953125" style="2" customWidth="1"/>
    <col min="14089" max="14089" width="11" style="2" customWidth="1"/>
    <col min="14090" max="14091" width="9.26953125" style="2" customWidth="1"/>
    <col min="14092" max="14092" width="16.26953125" style="2" bestFit="1" customWidth="1"/>
    <col min="14093" max="14093" width="14.54296875" style="2" bestFit="1" customWidth="1"/>
    <col min="14094" max="14094" width="15" style="2" bestFit="1" customWidth="1"/>
    <col min="14095" max="14095" width="9.26953125" style="2"/>
    <col min="14096" max="14096" width="14.453125" style="2" bestFit="1" customWidth="1"/>
    <col min="14097" max="14310" width="9.26953125" style="2"/>
    <col min="14311" max="14311" width="7.26953125" style="2" customWidth="1"/>
    <col min="14312" max="14312" width="13" style="2" bestFit="1" customWidth="1"/>
    <col min="14313" max="14313" width="9.26953125" style="2" customWidth="1"/>
    <col min="14314" max="14314" width="17.26953125" style="2" customWidth="1"/>
    <col min="14315" max="14315" width="9.26953125" style="2" customWidth="1"/>
    <col min="14316" max="14316" width="12" style="2" customWidth="1"/>
    <col min="14317" max="14317" width="9.26953125" style="2" customWidth="1"/>
    <col min="14318" max="14318" width="10.7265625" style="2" customWidth="1"/>
    <col min="14319" max="14319" width="11.453125" style="2" customWidth="1"/>
    <col min="14320" max="14320" width="12.54296875" style="2" customWidth="1"/>
    <col min="14321" max="14321" width="8.54296875" style="2" customWidth="1"/>
    <col min="14322" max="14322" width="9.453125" style="2" customWidth="1"/>
    <col min="14323" max="14323" width="11.54296875" style="2" customWidth="1"/>
    <col min="14324" max="14324" width="9.26953125" style="2" customWidth="1"/>
    <col min="14325" max="14325" width="7.54296875" style="2" customWidth="1"/>
    <col min="14326" max="14326" width="10" style="2" customWidth="1"/>
    <col min="14327" max="14327" width="11.26953125" style="2" customWidth="1"/>
    <col min="14328" max="14328" width="10" style="2" customWidth="1"/>
    <col min="14329" max="14330" width="7" style="2" customWidth="1"/>
    <col min="14331" max="14332" width="7.54296875" style="2" customWidth="1"/>
    <col min="14333" max="14333" width="9.26953125" style="2" customWidth="1"/>
    <col min="14334" max="14334" width="9.453125" style="2" customWidth="1"/>
    <col min="14335" max="14335" width="7" style="2" customWidth="1"/>
    <col min="14336" max="14336" width="9" style="2" customWidth="1"/>
    <col min="14337" max="14337" width="7" style="2" customWidth="1"/>
    <col min="14338" max="14338" width="10.453125" style="2" customWidth="1"/>
    <col min="14339" max="14342" width="7" style="2" customWidth="1"/>
    <col min="14343" max="14343" width="8.54296875" style="2" customWidth="1"/>
    <col min="14344" max="14344" width="9.26953125" style="2" customWidth="1"/>
    <col min="14345" max="14345" width="11" style="2" customWidth="1"/>
    <col min="14346" max="14347" width="9.26953125" style="2" customWidth="1"/>
    <col min="14348" max="14348" width="16.26953125" style="2" bestFit="1" customWidth="1"/>
    <col min="14349" max="14349" width="14.54296875" style="2" bestFit="1" customWidth="1"/>
    <col min="14350" max="14350" width="15" style="2" bestFit="1" customWidth="1"/>
    <col min="14351" max="14351" width="9.26953125" style="2"/>
    <col min="14352" max="14352" width="14.453125" style="2" bestFit="1" customWidth="1"/>
    <col min="14353" max="14566" width="9.26953125" style="2"/>
    <col min="14567" max="14567" width="7.26953125" style="2" customWidth="1"/>
    <col min="14568" max="14568" width="13" style="2" bestFit="1" customWidth="1"/>
    <col min="14569" max="14569" width="9.26953125" style="2" customWidth="1"/>
    <col min="14570" max="14570" width="17.26953125" style="2" customWidth="1"/>
    <col min="14571" max="14571" width="9.26953125" style="2" customWidth="1"/>
    <col min="14572" max="14572" width="12" style="2" customWidth="1"/>
    <col min="14573" max="14573" width="9.26953125" style="2" customWidth="1"/>
    <col min="14574" max="14574" width="10.7265625" style="2" customWidth="1"/>
    <col min="14575" max="14575" width="11.453125" style="2" customWidth="1"/>
    <col min="14576" max="14576" width="12.54296875" style="2" customWidth="1"/>
    <col min="14577" max="14577" width="8.54296875" style="2" customWidth="1"/>
    <col min="14578" max="14578" width="9.453125" style="2" customWidth="1"/>
    <col min="14579" max="14579" width="11.54296875" style="2" customWidth="1"/>
    <col min="14580" max="14580" width="9.26953125" style="2" customWidth="1"/>
    <col min="14581" max="14581" width="7.54296875" style="2" customWidth="1"/>
    <col min="14582" max="14582" width="10" style="2" customWidth="1"/>
    <col min="14583" max="14583" width="11.26953125" style="2" customWidth="1"/>
    <col min="14584" max="14584" width="10" style="2" customWidth="1"/>
    <col min="14585" max="14586" width="7" style="2" customWidth="1"/>
    <col min="14587" max="14588" width="7.54296875" style="2" customWidth="1"/>
    <col min="14589" max="14589" width="9.26953125" style="2" customWidth="1"/>
    <col min="14590" max="14590" width="9.453125" style="2" customWidth="1"/>
    <col min="14591" max="14591" width="7" style="2" customWidth="1"/>
    <col min="14592" max="14592" width="9" style="2" customWidth="1"/>
    <col min="14593" max="14593" width="7" style="2" customWidth="1"/>
    <col min="14594" max="14594" width="10.453125" style="2" customWidth="1"/>
    <col min="14595" max="14598" width="7" style="2" customWidth="1"/>
    <col min="14599" max="14599" width="8.54296875" style="2" customWidth="1"/>
    <col min="14600" max="14600" width="9.26953125" style="2" customWidth="1"/>
    <col min="14601" max="14601" width="11" style="2" customWidth="1"/>
    <col min="14602" max="14603" width="9.26953125" style="2" customWidth="1"/>
    <col min="14604" max="14604" width="16.26953125" style="2" bestFit="1" customWidth="1"/>
    <col min="14605" max="14605" width="14.54296875" style="2" bestFit="1" customWidth="1"/>
    <col min="14606" max="14606" width="15" style="2" bestFit="1" customWidth="1"/>
    <col min="14607" max="14607" width="9.26953125" style="2"/>
    <col min="14608" max="14608" width="14.453125" style="2" bestFit="1" customWidth="1"/>
    <col min="14609" max="14822" width="9.26953125" style="2"/>
    <col min="14823" max="14823" width="7.26953125" style="2" customWidth="1"/>
    <col min="14824" max="14824" width="13" style="2" bestFit="1" customWidth="1"/>
    <col min="14825" max="14825" width="9.26953125" style="2" customWidth="1"/>
    <col min="14826" max="14826" width="17.26953125" style="2" customWidth="1"/>
    <col min="14827" max="14827" width="9.26953125" style="2" customWidth="1"/>
    <col min="14828" max="14828" width="12" style="2" customWidth="1"/>
    <col min="14829" max="14829" width="9.26953125" style="2" customWidth="1"/>
    <col min="14830" max="14830" width="10.7265625" style="2" customWidth="1"/>
    <col min="14831" max="14831" width="11.453125" style="2" customWidth="1"/>
    <col min="14832" max="14832" width="12.54296875" style="2" customWidth="1"/>
    <col min="14833" max="14833" width="8.54296875" style="2" customWidth="1"/>
    <col min="14834" max="14834" width="9.453125" style="2" customWidth="1"/>
    <col min="14835" max="14835" width="11.54296875" style="2" customWidth="1"/>
    <col min="14836" max="14836" width="9.26953125" style="2" customWidth="1"/>
    <col min="14837" max="14837" width="7.54296875" style="2" customWidth="1"/>
    <col min="14838" max="14838" width="10" style="2" customWidth="1"/>
    <col min="14839" max="14839" width="11.26953125" style="2" customWidth="1"/>
    <col min="14840" max="14840" width="10" style="2" customWidth="1"/>
    <col min="14841" max="14842" width="7" style="2" customWidth="1"/>
    <col min="14843" max="14844" width="7.54296875" style="2" customWidth="1"/>
    <col min="14845" max="14845" width="9.26953125" style="2" customWidth="1"/>
    <col min="14846" max="14846" width="9.453125" style="2" customWidth="1"/>
    <col min="14847" max="14847" width="7" style="2" customWidth="1"/>
    <col min="14848" max="14848" width="9" style="2" customWidth="1"/>
    <col min="14849" max="14849" width="7" style="2" customWidth="1"/>
    <col min="14850" max="14850" width="10.453125" style="2" customWidth="1"/>
    <col min="14851" max="14854" width="7" style="2" customWidth="1"/>
    <col min="14855" max="14855" width="8.54296875" style="2" customWidth="1"/>
    <col min="14856" max="14856" width="9.26953125" style="2" customWidth="1"/>
    <col min="14857" max="14857" width="11" style="2" customWidth="1"/>
    <col min="14858" max="14859" width="9.26953125" style="2" customWidth="1"/>
    <col min="14860" max="14860" width="16.26953125" style="2" bestFit="1" customWidth="1"/>
    <col min="14861" max="14861" width="14.54296875" style="2" bestFit="1" customWidth="1"/>
    <col min="14862" max="14862" width="15" style="2" bestFit="1" customWidth="1"/>
    <col min="14863" max="14863" width="9.26953125" style="2"/>
    <col min="14864" max="14864" width="14.453125" style="2" bestFit="1" customWidth="1"/>
    <col min="14865" max="15078" width="9.26953125" style="2"/>
    <col min="15079" max="15079" width="7.26953125" style="2" customWidth="1"/>
    <col min="15080" max="15080" width="13" style="2" bestFit="1" customWidth="1"/>
    <col min="15081" max="15081" width="9.26953125" style="2" customWidth="1"/>
    <col min="15082" max="15082" width="17.26953125" style="2" customWidth="1"/>
    <col min="15083" max="15083" width="9.26953125" style="2" customWidth="1"/>
    <col min="15084" max="15084" width="12" style="2" customWidth="1"/>
    <col min="15085" max="15085" width="9.26953125" style="2" customWidth="1"/>
    <col min="15086" max="15086" width="10.7265625" style="2" customWidth="1"/>
    <col min="15087" max="15087" width="11.453125" style="2" customWidth="1"/>
    <col min="15088" max="15088" width="12.54296875" style="2" customWidth="1"/>
    <col min="15089" max="15089" width="8.54296875" style="2" customWidth="1"/>
    <col min="15090" max="15090" width="9.453125" style="2" customWidth="1"/>
    <col min="15091" max="15091" width="11.54296875" style="2" customWidth="1"/>
    <col min="15092" max="15092" width="9.26953125" style="2" customWidth="1"/>
    <col min="15093" max="15093" width="7.54296875" style="2" customWidth="1"/>
    <col min="15094" max="15094" width="10" style="2" customWidth="1"/>
    <col min="15095" max="15095" width="11.26953125" style="2" customWidth="1"/>
    <col min="15096" max="15096" width="10" style="2" customWidth="1"/>
    <col min="15097" max="15098" width="7" style="2" customWidth="1"/>
    <col min="15099" max="15100" width="7.54296875" style="2" customWidth="1"/>
    <col min="15101" max="15101" width="9.26953125" style="2" customWidth="1"/>
    <col min="15102" max="15102" width="9.453125" style="2" customWidth="1"/>
    <col min="15103" max="15103" width="7" style="2" customWidth="1"/>
    <col min="15104" max="15104" width="9" style="2" customWidth="1"/>
    <col min="15105" max="15105" width="7" style="2" customWidth="1"/>
    <col min="15106" max="15106" width="10.453125" style="2" customWidth="1"/>
    <col min="15107" max="15110" width="7" style="2" customWidth="1"/>
    <col min="15111" max="15111" width="8.54296875" style="2" customWidth="1"/>
    <col min="15112" max="15112" width="9.26953125" style="2" customWidth="1"/>
    <col min="15113" max="15113" width="11" style="2" customWidth="1"/>
    <col min="15114" max="15115" width="9.26953125" style="2" customWidth="1"/>
    <col min="15116" max="15116" width="16.26953125" style="2" bestFit="1" customWidth="1"/>
    <col min="15117" max="15117" width="14.54296875" style="2" bestFit="1" customWidth="1"/>
    <col min="15118" max="15118" width="15" style="2" bestFit="1" customWidth="1"/>
    <col min="15119" max="15119" width="9.26953125" style="2"/>
    <col min="15120" max="15120" width="14.453125" style="2" bestFit="1" customWidth="1"/>
    <col min="15121" max="15334" width="9.26953125" style="2"/>
    <col min="15335" max="15335" width="7.26953125" style="2" customWidth="1"/>
    <col min="15336" max="15336" width="13" style="2" bestFit="1" customWidth="1"/>
    <col min="15337" max="15337" width="9.26953125" style="2" customWidth="1"/>
    <col min="15338" max="15338" width="17.26953125" style="2" customWidth="1"/>
    <col min="15339" max="15339" width="9.26953125" style="2" customWidth="1"/>
    <col min="15340" max="15340" width="12" style="2" customWidth="1"/>
    <col min="15341" max="15341" width="9.26953125" style="2" customWidth="1"/>
    <col min="15342" max="15342" width="10.7265625" style="2" customWidth="1"/>
    <col min="15343" max="15343" width="11.453125" style="2" customWidth="1"/>
    <col min="15344" max="15344" width="12.54296875" style="2" customWidth="1"/>
    <col min="15345" max="15345" width="8.54296875" style="2" customWidth="1"/>
    <col min="15346" max="15346" width="9.453125" style="2" customWidth="1"/>
    <col min="15347" max="15347" width="11.54296875" style="2" customWidth="1"/>
    <col min="15348" max="15348" width="9.26953125" style="2" customWidth="1"/>
    <col min="15349" max="15349" width="7.54296875" style="2" customWidth="1"/>
    <col min="15350" max="15350" width="10" style="2" customWidth="1"/>
    <col min="15351" max="15351" width="11.26953125" style="2" customWidth="1"/>
    <col min="15352" max="15352" width="10" style="2" customWidth="1"/>
    <col min="15353" max="15354" width="7" style="2" customWidth="1"/>
    <col min="15355" max="15356" width="7.54296875" style="2" customWidth="1"/>
    <col min="15357" max="15357" width="9.26953125" style="2" customWidth="1"/>
    <col min="15358" max="15358" width="9.453125" style="2" customWidth="1"/>
    <col min="15359" max="15359" width="7" style="2" customWidth="1"/>
    <col min="15360" max="15360" width="9" style="2" customWidth="1"/>
    <col min="15361" max="15361" width="7" style="2" customWidth="1"/>
    <col min="15362" max="15362" width="10.453125" style="2" customWidth="1"/>
    <col min="15363" max="15366" width="7" style="2" customWidth="1"/>
    <col min="15367" max="15367" width="8.54296875" style="2" customWidth="1"/>
    <col min="15368" max="15368" width="9.26953125" style="2" customWidth="1"/>
    <col min="15369" max="15369" width="11" style="2" customWidth="1"/>
    <col min="15370" max="15371" width="9.26953125" style="2" customWidth="1"/>
    <col min="15372" max="15372" width="16.26953125" style="2" bestFit="1" customWidth="1"/>
    <col min="15373" max="15373" width="14.54296875" style="2" bestFit="1" customWidth="1"/>
    <col min="15374" max="15374" width="15" style="2" bestFit="1" customWidth="1"/>
    <col min="15375" max="15375" width="9.26953125" style="2"/>
    <col min="15376" max="15376" width="14.453125" style="2" bestFit="1" customWidth="1"/>
    <col min="15377" max="15590" width="9.26953125" style="2"/>
    <col min="15591" max="15591" width="7.26953125" style="2" customWidth="1"/>
    <col min="15592" max="15592" width="13" style="2" bestFit="1" customWidth="1"/>
    <col min="15593" max="15593" width="9.26953125" style="2" customWidth="1"/>
    <col min="15594" max="15594" width="17.26953125" style="2" customWidth="1"/>
    <col min="15595" max="15595" width="9.26953125" style="2" customWidth="1"/>
    <col min="15596" max="15596" width="12" style="2" customWidth="1"/>
    <col min="15597" max="15597" width="9.26953125" style="2" customWidth="1"/>
    <col min="15598" max="15598" width="10.7265625" style="2" customWidth="1"/>
    <col min="15599" max="15599" width="11.453125" style="2" customWidth="1"/>
    <col min="15600" max="15600" width="12.54296875" style="2" customWidth="1"/>
    <col min="15601" max="15601" width="8.54296875" style="2" customWidth="1"/>
    <col min="15602" max="15602" width="9.453125" style="2" customWidth="1"/>
    <col min="15603" max="15603" width="11.54296875" style="2" customWidth="1"/>
    <col min="15604" max="15604" width="9.26953125" style="2" customWidth="1"/>
    <col min="15605" max="15605" width="7.54296875" style="2" customWidth="1"/>
    <col min="15606" max="15606" width="10" style="2" customWidth="1"/>
    <col min="15607" max="15607" width="11.26953125" style="2" customWidth="1"/>
    <col min="15608" max="15608" width="10" style="2" customWidth="1"/>
    <col min="15609" max="15610" width="7" style="2" customWidth="1"/>
    <col min="15611" max="15612" width="7.54296875" style="2" customWidth="1"/>
    <col min="15613" max="15613" width="9.26953125" style="2" customWidth="1"/>
    <col min="15614" max="15614" width="9.453125" style="2" customWidth="1"/>
    <col min="15615" max="15615" width="7" style="2" customWidth="1"/>
    <col min="15616" max="15616" width="9" style="2" customWidth="1"/>
    <col min="15617" max="15617" width="7" style="2" customWidth="1"/>
    <col min="15618" max="15618" width="10.453125" style="2" customWidth="1"/>
    <col min="15619" max="15622" width="7" style="2" customWidth="1"/>
    <col min="15623" max="15623" width="8.54296875" style="2" customWidth="1"/>
    <col min="15624" max="15624" width="9.26953125" style="2" customWidth="1"/>
    <col min="15625" max="15625" width="11" style="2" customWidth="1"/>
    <col min="15626" max="15627" width="9.26953125" style="2" customWidth="1"/>
    <col min="15628" max="15628" width="16.26953125" style="2" bestFit="1" customWidth="1"/>
    <col min="15629" max="15629" width="14.54296875" style="2" bestFit="1" customWidth="1"/>
    <col min="15630" max="15630" width="15" style="2" bestFit="1" customWidth="1"/>
    <col min="15631" max="15631" width="9.26953125" style="2"/>
    <col min="15632" max="15632" width="14.453125" style="2" bestFit="1" customWidth="1"/>
    <col min="15633" max="15846" width="9.26953125" style="2"/>
    <col min="15847" max="15847" width="7.26953125" style="2" customWidth="1"/>
    <col min="15848" max="15848" width="13" style="2" bestFit="1" customWidth="1"/>
    <col min="15849" max="15849" width="9.26953125" style="2" customWidth="1"/>
    <col min="15850" max="15850" width="17.26953125" style="2" customWidth="1"/>
    <col min="15851" max="15851" width="9.26953125" style="2" customWidth="1"/>
    <col min="15852" max="15852" width="12" style="2" customWidth="1"/>
    <col min="15853" max="15853" width="9.26953125" style="2" customWidth="1"/>
    <col min="15854" max="15854" width="10.7265625" style="2" customWidth="1"/>
    <col min="15855" max="15855" width="11.453125" style="2" customWidth="1"/>
    <col min="15856" max="15856" width="12.54296875" style="2" customWidth="1"/>
    <col min="15857" max="15857" width="8.54296875" style="2" customWidth="1"/>
    <col min="15858" max="15858" width="9.453125" style="2" customWidth="1"/>
    <col min="15859" max="15859" width="11.54296875" style="2" customWidth="1"/>
    <col min="15860" max="15860" width="9.26953125" style="2" customWidth="1"/>
    <col min="15861" max="15861" width="7.54296875" style="2" customWidth="1"/>
    <col min="15862" max="15862" width="10" style="2" customWidth="1"/>
    <col min="15863" max="15863" width="11.26953125" style="2" customWidth="1"/>
    <col min="15864" max="15864" width="10" style="2" customWidth="1"/>
    <col min="15865" max="15866" width="7" style="2" customWidth="1"/>
    <col min="15867" max="15868" width="7.54296875" style="2" customWidth="1"/>
    <col min="15869" max="15869" width="9.26953125" style="2" customWidth="1"/>
    <col min="15870" max="15870" width="9.453125" style="2" customWidth="1"/>
    <col min="15871" max="15871" width="7" style="2" customWidth="1"/>
    <col min="15872" max="15872" width="9" style="2" customWidth="1"/>
    <col min="15873" max="15873" width="7" style="2" customWidth="1"/>
    <col min="15874" max="15874" width="10.453125" style="2" customWidth="1"/>
    <col min="15875" max="15878" width="7" style="2" customWidth="1"/>
    <col min="15879" max="15879" width="8.54296875" style="2" customWidth="1"/>
    <col min="15880" max="15880" width="9.26953125" style="2" customWidth="1"/>
    <col min="15881" max="15881" width="11" style="2" customWidth="1"/>
    <col min="15882" max="15883" width="9.26953125" style="2" customWidth="1"/>
    <col min="15884" max="15884" width="16.26953125" style="2" bestFit="1" customWidth="1"/>
    <col min="15885" max="15885" width="14.54296875" style="2" bestFit="1" customWidth="1"/>
    <col min="15886" max="15886" width="15" style="2" bestFit="1" customWidth="1"/>
    <col min="15887" max="15887" width="9.26953125" style="2"/>
    <col min="15888" max="15888" width="14.453125" style="2" bestFit="1" customWidth="1"/>
    <col min="15889" max="16102" width="9.26953125" style="2"/>
    <col min="16103" max="16103" width="7.26953125" style="2" customWidth="1"/>
    <col min="16104" max="16104" width="13" style="2" bestFit="1" customWidth="1"/>
    <col min="16105" max="16105" width="9.26953125" style="2" customWidth="1"/>
    <col min="16106" max="16106" width="17.26953125" style="2" customWidth="1"/>
    <col min="16107" max="16107" width="9.26953125" style="2" customWidth="1"/>
    <col min="16108" max="16108" width="12" style="2" customWidth="1"/>
    <col min="16109" max="16109" width="9.26953125" style="2" customWidth="1"/>
    <col min="16110" max="16110" width="10.7265625" style="2" customWidth="1"/>
    <col min="16111" max="16111" width="11.453125" style="2" customWidth="1"/>
    <col min="16112" max="16112" width="12.54296875" style="2" customWidth="1"/>
    <col min="16113" max="16113" width="8.54296875" style="2" customWidth="1"/>
    <col min="16114" max="16114" width="9.453125" style="2" customWidth="1"/>
    <col min="16115" max="16115" width="11.54296875" style="2" customWidth="1"/>
    <col min="16116" max="16116" width="9.26953125" style="2" customWidth="1"/>
    <col min="16117" max="16117" width="7.54296875" style="2" customWidth="1"/>
    <col min="16118" max="16118" width="10" style="2" customWidth="1"/>
    <col min="16119" max="16119" width="11.26953125" style="2" customWidth="1"/>
    <col min="16120" max="16120" width="10" style="2" customWidth="1"/>
    <col min="16121" max="16122" width="7" style="2" customWidth="1"/>
    <col min="16123" max="16124" width="7.54296875" style="2" customWidth="1"/>
    <col min="16125" max="16125" width="9.26953125" style="2" customWidth="1"/>
    <col min="16126" max="16126" width="9.453125" style="2" customWidth="1"/>
    <col min="16127" max="16127" width="7" style="2" customWidth="1"/>
    <col min="16128" max="16128" width="9" style="2" customWidth="1"/>
    <col min="16129" max="16129" width="7" style="2" customWidth="1"/>
    <col min="16130" max="16130" width="10.453125" style="2" customWidth="1"/>
    <col min="16131" max="16134" width="7" style="2" customWidth="1"/>
    <col min="16135" max="16135" width="8.54296875" style="2" customWidth="1"/>
    <col min="16136" max="16136" width="9.26953125" style="2" customWidth="1"/>
    <col min="16137" max="16137" width="11" style="2" customWidth="1"/>
    <col min="16138" max="16139" width="9.26953125" style="2" customWidth="1"/>
    <col min="16140" max="16140" width="16.26953125" style="2" bestFit="1" customWidth="1"/>
    <col min="16141" max="16141" width="14.54296875" style="2" bestFit="1" customWidth="1"/>
    <col min="16142" max="16142" width="15" style="2" bestFit="1" customWidth="1"/>
    <col min="16143" max="16143" width="9.26953125" style="2"/>
    <col min="16144" max="16144" width="14.453125" style="2" bestFit="1" customWidth="1"/>
    <col min="16145" max="16383" width="9.26953125" style="2"/>
    <col min="16384" max="16384" width="9.26953125" style="2" customWidth="1"/>
  </cols>
  <sheetData>
    <row r="1" spans="1:35" ht="45" customHeight="1" x14ac:dyDescent="0.35">
      <c r="A1" s="64" t="s">
        <v>441</v>
      </c>
      <c r="K1" s="2"/>
      <c r="L1" s="2"/>
      <c r="AE1" s="2"/>
      <c r="AF1" s="2"/>
    </row>
    <row r="2" spans="1:35" ht="20.25" customHeight="1" x14ac:dyDescent="0.35">
      <c r="A2" s="65" t="s">
        <v>25</v>
      </c>
      <c r="K2" s="2"/>
      <c r="L2" s="2"/>
      <c r="AE2" s="2"/>
      <c r="AF2" s="2"/>
    </row>
    <row r="3" spans="1:35" customFormat="1" ht="20.25" customHeight="1" x14ac:dyDescent="0.35">
      <c r="A3" s="65" t="s">
        <v>162</v>
      </c>
      <c r="B3" s="93"/>
      <c r="C3" s="93"/>
      <c r="D3" s="93"/>
      <c r="E3" s="93"/>
      <c r="F3" s="93"/>
      <c r="G3" s="94"/>
      <c r="H3" s="93"/>
      <c r="I3" s="93"/>
      <c r="J3" s="93"/>
      <c r="Z3" s="93"/>
      <c r="AA3" s="93"/>
      <c r="AC3" s="93"/>
    </row>
    <row r="4" spans="1:35" ht="20.25" customHeight="1" x14ac:dyDescent="0.35">
      <c r="A4" s="76"/>
      <c r="B4" s="79" t="s">
        <v>51</v>
      </c>
      <c r="C4" s="79"/>
      <c r="D4" s="79"/>
      <c r="E4" s="79"/>
      <c r="F4" s="79"/>
      <c r="G4" s="79"/>
      <c r="H4" s="79"/>
      <c r="I4" s="126"/>
      <c r="J4" s="85"/>
      <c r="K4" s="79" t="s">
        <v>540</v>
      </c>
      <c r="L4" s="79"/>
      <c r="M4" s="79"/>
      <c r="N4" s="79"/>
      <c r="O4" s="79"/>
      <c r="P4" s="79"/>
      <c r="Q4" s="79"/>
      <c r="R4" s="79"/>
      <c r="S4" s="79"/>
      <c r="T4" s="79"/>
      <c r="U4" s="79"/>
      <c r="V4" s="79"/>
      <c r="W4" s="79"/>
      <c r="X4" s="79"/>
      <c r="Y4" s="79"/>
      <c r="Z4" s="79"/>
      <c r="AA4" s="79"/>
      <c r="AB4" s="79"/>
      <c r="AC4" s="79"/>
      <c r="AD4" s="79"/>
      <c r="AE4" s="79"/>
      <c r="AF4" s="86"/>
      <c r="AG4" s="87"/>
    </row>
    <row r="5" spans="1:35" s="84" customFormat="1" ht="20.25" customHeight="1" x14ac:dyDescent="0.35">
      <c r="A5" s="95"/>
      <c r="B5" s="79" t="s">
        <v>52</v>
      </c>
      <c r="C5" s="87" t="s">
        <v>53</v>
      </c>
      <c r="D5" s="79" t="s">
        <v>67</v>
      </c>
      <c r="E5" s="79"/>
      <c r="F5" s="79"/>
      <c r="G5" s="79"/>
      <c r="H5" s="79"/>
      <c r="I5" s="79"/>
      <c r="J5" s="85"/>
      <c r="K5" s="79"/>
      <c r="L5" s="79"/>
      <c r="M5" s="79"/>
      <c r="N5" s="79"/>
      <c r="O5" s="79"/>
      <c r="P5" s="79"/>
      <c r="Q5" s="79"/>
      <c r="R5" s="79"/>
      <c r="S5" s="79"/>
      <c r="T5" s="79"/>
      <c r="U5" s="79"/>
      <c r="V5" s="79"/>
      <c r="W5" s="79"/>
      <c r="X5" s="79"/>
      <c r="Y5" s="79"/>
      <c r="Z5" s="79"/>
      <c r="AA5" s="79"/>
      <c r="AB5" s="79"/>
      <c r="AC5" s="79"/>
      <c r="AD5" s="79"/>
      <c r="AE5" s="79"/>
      <c r="AF5" s="85"/>
      <c r="AG5" s="95"/>
    </row>
    <row r="6" spans="1:35" ht="60" customHeight="1" x14ac:dyDescent="0.35">
      <c r="A6" s="72" t="s">
        <v>98</v>
      </c>
      <c r="B6" s="71" t="s">
        <v>68</v>
      </c>
      <c r="C6" s="74" t="s">
        <v>56</v>
      </c>
      <c r="D6" s="71" t="s">
        <v>57</v>
      </c>
      <c r="E6" s="71" t="s">
        <v>69</v>
      </c>
      <c r="F6" s="71" t="s">
        <v>577</v>
      </c>
      <c r="G6" s="71" t="s">
        <v>70</v>
      </c>
      <c r="H6" s="71" t="s">
        <v>71</v>
      </c>
      <c r="I6" s="71" t="s">
        <v>59</v>
      </c>
      <c r="J6" s="72" t="s">
        <v>60</v>
      </c>
      <c r="K6" s="71" t="s">
        <v>73</v>
      </c>
      <c r="L6" s="71" t="s">
        <v>74</v>
      </c>
      <c r="M6" s="71" t="s">
        <v>75</v>
      </c>
      <c r="N6" s="71" t="s">
        <v>52</v>
      </c>
      <c r="O6" s="71" t="s">
        <v>76</v>
      </c>
      <c r="P6" s="71" t="s">
        <v>580</v>
      </c>
      <c r="Q6" s="71" t="s">
        <v>77</v>
      </c>
      <c r="R6" s="71" t="s">
        <v>78</v>
      </c>
      <c r="S6" s="71" t="s">
        <v>79</v>
      </c>
      <c r="T6" s="71" t="s">
        <v>80</v>
      </c>
      <c r="U6" s="71" t="s">
        <v>53</v>
      </c>
      <c r="V6" s="71" t="s">
        <v>81</v>
      </c>
      <c r="W6" s="71" t="s">
        <v>67</v>
      </c>
      <c r="X6" s="71" t="s">
        <v>574</v>
      </c>
      <c r="Y6" s="71" t="s">
        <v>82</v>
      </c>
      <c r="Z6" s="71" t="s">
        <v>61</v>
      </c>
      <c r="AA6" s="71" t="s">
        <v>62</v>
      </c>
      <c r="AB6" s="71" t="s">
        <v>556</v>
      </c>
      <c r="AC6" s="71" t="s">
        <v>63</v>
      </c>
      <c r="AD6" s="71" t="s">
        <v>72</v>
      </c>
      <c r="AE6" s="71" t="s">
        <v>83</v>
      </c>
      <c r="AF6" s="72" t="s">
        <v>64</v>
      </c>
      <c r="AG6" s="132" t="s">
        <v>55</v>
      </c>
    </row>
    <row r="7" spans="1:35" ht="20.25" customHeight="1" x14ac:dyDescent="0.35">
      <c r="A7" s="145" t="s">
        <v>180</v>
      </c>
      <c r="B7" s="127">
        <v>0</v>
      </c>
      <c r="C7" s="127">
        <v>0</v>
      </c>
      <c r="D7" s="127">
        <v>0</v>
      </c>
      <c r="E7" s="127">
        <v>0</v>
      </c>
      <c r="F7" s="127">
        <v>1040</v>
      </c>
      <c r="G7" s="127">
        <v>0</v>
      </c>
      <c r="H7" s="127">
        <v>0</v>
      </c>
      <c r="I7" s="127">
        <v>1040</v>
      </c>
      <c r="J7"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1040</v>
      </c>
      <c r="K7" s="127">
        <v>0</v>
      </c>
      <c r="L7" s="127">
        <v>0</v>
      </c>
      <c r="M7" s="127">
        <v>0</v>
      </c>
      <c r="N7" s="127">
        <v>0</v>
      </c>
      <c r="O7" s="127">
        <v>0</v>
      </c>
      <c r="P7" s="127">
        <v>0</v>
      </c>
      <c r="Q7" s="127">
        <v>0</v>
      </c>
      <c r="R7" s="127">
        <v>0</v>
      </c>
      <c r="S7" s="127">
        <v>0</v>
      </c>
      <c r="T7" s="127">
        <v>0</v>
      </c>
      <c r="U7" s="127">
        <v>0</v>
      </c>
      <c r="V7" s="127">
        <v>0</v>
      </c>
      <c r="W7" s="127">
        <v>0</v>
      </c>
      <c r="X7" s="127">
        <v>0</v>
      </c>
      <c r="Y7" s="127">
        <v>0</v>
      </c>
      <c r="Z7" s="127">
        <v>0</v>
      </c>
      <c r="AA7" s="127">
        <v>0</v>
      </c>
      <c r="AB7" s="127">
        <v>0</v>
      </c>
      <c r="AC7" s="127">
        <v>0</v>
      </c>
      <c r="AD7" s="127">
        <v>0</v>
      </c>
      <c r="AE7" s="127">
        <v>0</v>
      </c>
      <c r="AF7" s="128">
        <v>0</v>
      </c>
      <c r="AG7" s="127">
        <v>1040</v>
      </c>
    </row>
    <row r="8" spans="1:35" ht="20.25" customHeight="1" x14ac:dyDescent="0.35">
      <c r="A8" s="145" t="s">
        <v>181</v>
      </c>
      <c r="B8" s="127">
        <v>0</v>
      </c>
      <c r="C8" s="127">
        <v>0</v>
      </c>
      <c r="D8" s="127">
        <v>0</v>
      </c>
      <c r="E8" s="127">
        <v>0</v>
      </c>
      <c r="F8" s="127">
        <v>971</v>
      </c>
      <c r="G8" s="127">
        <v>0</v>
      </c>
      <c r="H8" s="127">
        <v>0</v>
      </c>
      <c r="I8" s="127">
        <v>971</v>
      </c>
      <c r="J8"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971</v>
      </c>
      <c r="K8" s="127">
        <v>0</v>
      </c>
      <c r="L8" s="127">
        <v>0</v>
      </c>
      <c r="M8" s="127">
        <v>0</v>
      </c>
      <c r="N8" s="127">
        <v>0</v>
      </c>
      <c r="O8" s="127">
        <v>0</v>
      </c>
      <c r="P8" s="127">
        <v>0</v>
      </c>
      <c r="Q8" s="127">
        <v>0</v>
      </c>
      <c r="R8" s="127">
        <v>0</v>
      </c>
      <c r="S8" s="127">
        <v>0</v>
      </c>
      <c r="T8" s="127">
        <v>0</v>
      </c>
      <c r="U8" s="127">
        <v>0</v>
      </c>
      <c r="V8" s="127">
        <v>0</v>
      </c>
      <c r="W8" s="127">
        <v>0</v>
      </c>
      <c r="X8" s="127">
        <v>0</v>
      </c>
      <c r="Y8" s="127">
        <v>0</v>
      </c>
      <c r="Z8" s="127">
        <v>0</v>
      </c>
      <c r="AA8" s="127">
        <v>0</v>
      </c>
      <c r="AB8" s="127">
        <v>0</v>
      </c>
      <c r="AC8" s="127">
        <v>0</v>
      </c>
      <c r="AD8" s="127">
        <v>0</v>
      </c>
      <c r="AE8" s="127">
        <v>0</v>
      </c>
      <c r="AF8" s="128">
        <v>0</v>
      </c>
      <c r="AG8" s="127">
        <v>971</v>
      </c>
      <c r="AI8" s="127"/>
    </row>
    <row r="9" spans="1:35" ht="20.25" customHeight="1" x14ac:dyDescent="0.35">
      <c r="A9" s="145" t="s">
        <v>182</v>
      </c>
      <c r="B9" s="127">
        <v>0</v>
      </c>
      <c r="C9" s="127">
        <v>0</v>
      </c>
      <c r="D9" s="127">
        <v>0</v>
      </c>
      <c r="E9" s="127">
        <v>0</v>
      </c>
      <c r="F9" s="127">
        <v>1063</v>
      </c>
      <c r="G9" s="127">
        <v>0</v>
      </c>
      <c r="H9" s="127">
        <v>0</v>
      </c>
      <c r="I9" s="127">
        <v>1063</v>
      </c>
      <c r="J9"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1063</v>
      </c>
      <c r="K9" s="127">
        <v>0</v>
      </c>
      <c r="L9" s="127">
        <v>0</v>
      </c>
      <c r="M9" s="127">
        <v>0</v>
      </c>
      <c r="N9" s="127">
        <v>0</v>
      </c>
      <c r="O9" s="127">
        <v>0</v>
      </c>
      <c r="P9" s="127">
        <v>0</v>
      </c>
      <c r="Q9" s="127">
        <v>0</v>
      </c>
      <c r="R9" s="127">
        <v>0</v>
      </c>
      <c r="S9" s="127">
        <v>0</v>
      </c>
      <c r="T9" s="127">
        <v>0</v>
      </c>
      <c r="U9" s="127">
        <v>0</v>
      </c>
      <c r="V9" s="127">
        <v>0</v>
      </c>
      <c r="W9" s="127">
        <v>0</v>
      </c>
      <c r="X9" s="127">
        <v>0</v>
      </c>
      <c r="Y9" s="127">
        <v>0</v>
      </c>
      <c r="Z9" s="127">
        <v>0</v>
      </c>
      <c r="AA9" s="127">
        <v>0</v>
      </c>
      <c r="AB9" s="127">
        <v>0</v>
      </c>
      <c r="AC9" s="127">
        <v>0</v>
      </c>
      <c r="AD9" s="127">
        <v>0</v>
      </c>
      <c r="AE9" s="127">
        <v>0</v>
      </c>
      <c r="AF9" s="128">
        <v>0</v>
      </c>
      <c r="AG9" s="127">
        <v>1063</v>
      </c>
      <c r="AI9" s="127"/>
    </row>
    <row r="10" spans="1:35" ht="20.25" customHeight="1" x14ac:dyDescent="0.35">
      <c r="A10" s="145" t="s">
        <v>183</v>
      </c>
      <c r="B10" s="127">
        <v>0</v>
      </c>
      <c r="C10" s="127">
        <v>0</v>
      </c>
      <c r="D10" s="127">
        <v>0</v>
      </c>
      <c r="E10" s="127">
        <v>0</v>
      </c>
      <c r="F10" s="127">
        <v>975</v>
      </c>
      <c r="G10" s="127">
        <v>0</v>
      </c>
      <c r="H10" s="127">
        <v>0</v>
      </c>
      <c r="I10" s="127">
        <v>975</v>
      </c>
      <c r="J10"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975</v>
      </c>
      <c r="K10" s="127">
        <v>0</v>
      </c>
      <c r="L10" s="127">
        <v>0</v>
      </c>
      <c r="M10" s="127">
        <v>0</v>
      </c>
      <c r="N10" s="127">
        <v>0</v>
      </c>
      <c r="O10" s="127">
        <v>0</v>
      </c>
      <c r="P10" s="127">
        <v>0</v>
      </c>
      <c r="Q10" s="127">
        <v>0</v>
      </c>
      <c r="R10" s="127">
        <v>0</v>
      </c>
      <c r="S10" s="127">
        <v>0</v>
      </c>
      <c r="T10" s="127">
        <v>0</v>
      </c>
      <c r="U10" s="127">
        <v>0</v>
      </c>
      <c r="V10" s="127">
        <v>0</v>
      </c>
      <c r="W10" s="127">
        <v>0</v>
      </c>
      <c r="X10" s="127">
        <v>0</v>
      </c>
      <c r="Y10" s="127">
        <v>0</v>
      </c>
      <c r="Z10" s="127">
        <v>0</v>
      </c>
      <c r="AA10" s="127">
        <v>0</v>
      </c>
      <c r="AB10" s="127">
        <v>0</v>
      </c>
      <c r="AC10" s="127">
        <v>0</v>
      </c>
      <c r="AD10" s="127">
        <v>0</v>
      </c>
      <c r="AE10" s="127">
        <v>0</v>
      </c>
      <c r="AF10" s="128">
        <v>0</v>
      </c>
      <c r="AG10" s="127">
        <v>975</v>
      </c>
      <c r="AI10" s="127"/>
    </row>
    <row r="11" spans="1:35" ht="20.25" customHeight="1" x14ac:dyDescent="0.35">
      <c r="A11" s="145" t="s">
        <v>184</v>
      </c>
      <c r="B11" s="127">
        <v>0</v>
      </c>
      <c r="C11" s="127">
        <v>0</v>
      </c>
      <c r="D11" s="127">
        <v>0</v>
      </c>
      <c r="E11" s="127">
        <v>0</v>
      </c>
      <c r="F11" s="127">
        <v>859</v>
      </c>
      <c r="G11" s="127">
        <v>0</v>
      </c>
      <c r="H11" s="127">
        <v>0</v>
      </c>
      <c r="I11" s="127">
        <v>859</v>
      </c>
      <c r="J11"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859</v>
      </c>
      <c r="K11" s="127">
        <v>0</v>
      </c>
      <c r="L11" s="127">
        <v>0</v>
      </c>
      <c r="M11" s="127">
        <v>0</v>
      </c>
      <c r="N11" s="127">
        <v>0</v>
      </c>
      <c r="O11" s="127">
        <v>0</v>
      </c>
      <c r="P11" s="127">
        <v>0</v>
      </c>
      <c r="Q11" s="127">
        <v>0</v>
      </c>
      <c r="R11" s="127">
        <v>0</v>
      </c>
      <c r="S11" s="127">
        <v>0</v>
      </c>
      <c r="T11" s="127">
        <v>0</v>
      </c>
      <c r="U11" s="127">
        <v>0</v>
      </c>
      <c r="V11" s="127">
        <v>0</v>
      </c>
      <c r="W11" s="127">
        <v>0</v>
      </c>
      <c r="X11" s="127">
        <v>0</v>
      </c>
      <c r="Y11" s="127">
        <v>0</v>
      </c>
      <c r="Z11" s="127">
        <v>0</v>
      </c>
      <c r="AA11" s="127">
        <v>0</v>
      </c>
      <c r="AB11" s="127">
        <v>0</v>
      </c>
      <c r="AC11" s="127">
        <v>0</v>
      </c>
      <c r="AD11" s="127">
        <v>0</v>
      </c>
      <c r="AE11" s="127">
        <v>0</v>
      </c>
      <c r="AF11" s="128">
        <v>0</v>
      </c>
      <c r="AG11" s="127">
        <v>859</v>
      </c>
      <c r="AI11" s="127"/>
    </row>
    <row r="12" spans="1:35" ht="20.25" customHeight="1" x14ac:dyDescent="0.35">
      <c r="A12" s="145" t="s">
        <v>185</v>
      </c>
      <c r="B12" s="127">
        <v>0</v>
      </c>
      <c r="C12" s="127">
        <v>0</v>
      </c>
      <c r="D12" s="127">
        <v>0</v>
      </c>
      <c r="E12" s="127">
        <v>0</v>
      </c>
      <c r="F12" s="127">
        <v>595</v>
      </c>
      <c r="G12" s="127">
        <v>0</v>
      </c>
      <c r="H12" s="127">
        <v>0</v>
      </c>
      <c r="I12" s="127">
        <v>595</v>
      </c>
      <c r="J12"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595</v>
      </c>
      <c r="K12" s="127">
        <v>0</v>
      </c>
      <c r="L12" s="127">
        <v>0</v>
      </c>
      <c r="M12" s="127">
        <v>0</v>
      </c>
      <c r="N12" s="127">
        <v>0</v>
      </c>
      <c r="O12" s="127">
        <v>0</v>
      </c>
      <c r="P12" s="127">
        <v>0</v>
      </c>
      <c r="Q12" s="127">
        <v>0</v>
      </c>
      <c r="R12" s="127">
        <v>0</v>
      </c>
      <c r="S12" s="127">
        <v>0</v>
      </c>
      <c r="T12" s="127">
        <v>0</v>
      </c>
      <c r="U12" s="127">
        <v>0</v>
      </c>
      <c r="V12" s="127">
        <v>0</v>
      </c>
      <c r="W12" s="127">
        <v>0</v>
      </c>
      <c r="X12" s="127">
        <v>0</v>
      </c>
      <c r="Y12" s="127">
        <v>0</v>
      </c>
      <c r="Z12" s="127">
        <v>0</v>
      </c>
      <c r="AA12" s="127">
        <v>0</v>
      </c>
      <c r="AB12" s="127">
        <v>0</v>
      </c>
      <c r="AC12" s="127">
        <v>0</v>
      </c>
      <c r="AD12" s="127">
        <v>0</v>
      </c>
      <c r="AE12" s="127">
        <v>0</v>
      </c>
      <c r="AF12" s="128">
        <v>0</v>
      </c>
      <c r="AG12" s="127">
        <v>595</v>
      </c>
      <c r="AI12" s="127"/>
    </row>
    <row r="13" spans="1:35" ht="20.25" customHeight="1" x14ac:dyDescent="0.35">
      <c r="A13" s="145" t="s">
        <v>186</v>
      </c>
      <c r="B13" s="127">
        <v>0</v>
      </c>
      <c r="C13" s="127">
        <v>0</v>
      </c>
      <c r="D13" s="127">
        <v>0</v>
      </c>
      <c r="E13" s="127">
        <v>0</v>
      </c>
      <c r="F13" s="127">
        <v>549</v>
      </c>
      <c r="G13" s="127">
        <v>0</v>
      </c>
      <c r="H13" s="127">
        <v>0</v>
      </c>
      <c r="I13" s="127">
        <v>549</v>
      </c>
      <c r="J13"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549</v>
      </c>
      <c r="K13" s="127">
        <v>0</v>
      </c>
      <c r="L13" s="127">
        <v>0</v>
      </c>
      <c r="M13" s="127">
        <v>0</v>
      </c>
      <c r="N13" s="127">
        <v>0</v>
      </c>
      <c r="O13" s="127">
        <v>0</v>
      </c>
      <c r="P13" s="127">
        <v>0</v>
      </c>
      <c r="Q13" s="127">
        <v>0</v>
      </c>
      <c r="R13" s="127">
        <v>0</v>
      </c>
      <c r="S13" s="127">
        <v>0</v>
      </c>
      <c r="T13" s="127">
        <v>0</v>
      </c>
      <c r="U13" s="127">
        <v>0</v>
      </c>
      <c r="V13" s="127">
        <v>0</v>
      </c>
      <c r="W13" s="127">
        <v>0</v>
      </c>
      <c r="X13" s="127">
        <v>0</v>
      </c>
      <c r="Y13" s="127">
        <v>0</v>
      </c>
      <c r="Z13" s="127">
        <v>0</v>
      </c>
      <c r="AA13" s="127">
        <v>0</v>
      </c>
      <c r="AB13" s="127">
        <v>0</v>
      </c>
      <c r="AC13" s="127">
        <v>0</v>
      </c>
      <c r="AD13" s="127">
        <v>0</v>
      </c>
      <c r="AE13" s="127">
        <v>0</v>
      </c>
      <c r="AF13" s="128">
        <v>0</v>
      </c>
      <c r="AG13" s="127">
        <v>549</v>
      </c>
      <c r="AI13" s="127"/>
    </row>
    <row r="14" spans="1:35" ht="20.25" customHeight="1" x14ac:dyDescent="0.35">
      <c r="A14" s="145" t="s">
        <v>187</v>
      </c>
      <c r="B14" s="127">
        <v>0</v>
      </c>
      <c r="C14" s="127">
        <v>0</v>
      </c>
      <c r="D14" s="127">
        <v>0</v>
      </c>
      <c r="E14" s="127">
        <v>0</v>
      </c>
      <c r="F14" s="127">
        <v>920</v>
      </c>
      <c r="G14" s="127">
        <v>0</v>
      </c>
      <c r="H14" s="127">
        <v>0</v>
      </c>
      <c r="I14" s="127">
        <v>920</v>
      </c>
      <c r="J14"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920</v>
      </c>
      <c r="K14" s="127">
        <v>0</v>
      </c>
      <c r="L14" s="127">
        <v>0</v>
      </c>
      <c r="M14" s="127">
        <v>0</v>
      </c>
      <c r="N14" s="127">
        <v>0</v>
      </c>
      <c r="O14" s="127">
        <v>0</v>
      </c>
      <c r="P14" s="127">
        <v>0</v>
      </c>
      <c r="Q14" s="127">
        <v>0</v>
      </c>
      <c r="R14" s="127">
        <v>0</v>
      </c>
      <c r="S14" s="127">
        <v>0</v>
      </c>
      <c r="T14" s="127">
        <v>0</v>
      </c>
      <c r="U14" s="127">
        <v>0</v>
      </c>
      <c r="V14" s="127">
        <v>0</v>
      </c>
      <c r="W14" s="127">
        <v>0</v>
      </c>
      <c r="X14" s="127">
        <v>0</v>
      </c>
      <c r="Y14" s="127">
        <v>0</v>
      </c>
      <c r="Z14" s="127">
        <v>0</v>
      </c>
      <c r="AA14" s="127">
        <v>0</v>
      </c>
      <c r="AB14" s="127">
        <v>0</v>
      </c>
      <c r="AC14" s="127">
        <v>0</v>
      </c>
      <c r="AD14" s="127">
        <v>0</v>
      </c>
      <c r="AE14" s="127">
        <v>0</v>
      </c>
      <c r="AF14" s="128">
        <v>0</v>
      </c>
      <c r="AG14" s="127">
        <v>920</v>
      </c>
      <c r="AI14" s="127"/>
    </row>
    <row r="15" spans="1:35" ht="20.25" customHeight="1" x14ac:dyDescent="0.35">
      <c r="A15" s="145" t="s">
        <v>188</v>
      </c>
      <c r="B15" s="127">
        <v>0</v>
      </c>
      <c r="C15" s="127">
        <v>0</v>
      </c>
      <c r="D15" s="127">
        <v>0</v>
      </c>
      <c r="E15" s="127">
        <v>0</v>
      </c>
      <c r="F15" s="127">
        <v>993</v>
      </c>
      <c r="G15" s="127">
        <v>0</v>
      </c>
      <c r="H15" s="127">
        <v>0</v>
      </c>
      <c r="I15" s="127">
        <v>993</v>
      </c>
      <c r="J15"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993</v>
      </c>
      <c r="K15" s="127">
        <v>0</v>
      </c>
      <c r="L15" s="127">
        <v>0</v>
      </c>
      <c r="M15" s="127">
        <v>0</v>
      </c>
      <c r="N15" s="127">
        <v>0</v>
      </c>
      <c r="O15" s="127">
        <v>0</v>
      </c>
      <c r="P15" s="127">
        <v>0</v>
      </c>
      <c r="Q15" s="127">
        <v>0</v>
      </c>
      <c r="R15" s="127">
        <v>0</v>
      </c>
      <c r="S15" s="127">
        <v>0</v>
      </c>
      <c r="T15" s="127">
        <v>0</v>
      </c>
      <c r="U15" s="127">
        <v>0</v>
      </c>
      <c r="V15" s="127">
        <v>0</v>
      </c>
      <c r="W15" s="127">
        <v>0</v>
      </c>
      <c r="X15" s="127">
        <v>0</v>
      </c>
      <c r="Y15" s="127">
        <v>0</v>
      </c>
      <c r="Z15" s="127">
        <v>0</v>
      </c>
      <c r="AA15" s="127">
        <v>0</v>
      </c>
      <c r="AB15" s="127">
        <v>0</v>
      </c>
      <c r="AC15" s="127">
        <v>0</v>
      </c>
      <c r="AD15" s="127">
        <v>0</v>
      </c>
      <c r="AE15" s="127">
        <v>0</v>
      </c>
      <c r="AF15" s="128">
        <v>0</v>
      </c>
      <c r="AG15" s="127">
        <v>993</v>
      </c>
      <c r="AI15" s="127"/>
    </row>
    <row r="16" spans="1:35" ht="20.25" customHeight="1" x14ac:dyDescent="0.35">
      <c r="A16" s="145" t="s">
        <v>189</v>
      </c>
      <c r="B16" s="127">
        <v>0</v>
      </c>
      <c r="C16" s="127">
        <v>0</v>
      </c>
      <c r="D16" s="127">
        <v>0</v>
      </c>
      <c r="E16" s="127">
        <v>0</v>
      </c>
      <c r="F16" s="127">
        <v>1105</v>
      </c>
      <c r="G16" s="127">
        <v>0</v>
      </c>
      <c r="H16" s="127">
        <v>0</v>
      </c>
      <c r="I16" s="127">
        <v>1105</v>
      </c>
      <c r="J16"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1105</v>
      </c>
      <c r="K16" s="127">
        <v>0</v>
      </c>
      <c r="L16" s="127">
        <v>0</v>
      </c>
      <c r="M16" s="127">
        <v>0</v>
      </c>
      <c r="N16" s="127">
        <v>0</v>
      </c>
      <c r="O16" s="127">
        <v>0</v>
      </c>
      <c r="P16" s="127">
        <v>0</v>
      </c>
      <c r="Q16" s="127">
        <v>0</v>
      </c>
      <c r="R16" s="127">
        <v>0</v>
      </c>
      <c r="S16" s="127">
        <v>0</v>
      </c>
      <c r="T16" s="127">
        <v>0</v>
      </c>
      <c r="U16" s="127">
        <v>0</v>
      </c>
      <c r="V16" s="127">
        <v>0</v>
      </c>
      <c r="W16" s="127">
        <v>0</v>
      </c>
      <c r="X16" s="127">
        <v>0</v>
      </c>
      <c r="Y16" s="127">
        <v>0</v>
      </c>
      <c r="Z16" s="127">
        <v>0</v>
      </c>
      <c r="AA16" s="127">
        <v>0</v>
      </c>
      <c r="AB16" s="127">
        <v>0</v>
      </c>
      <c r="AC16" s="127">
        <v>0</v>
      </c>
      <c r="AD16" s="127">
        <v>0</v>
      </c>
      <c r="AE16" s="127">
        <v>0</v>
      </c>
      <c r="AF16" s="128">
        <v>0</v>
      </c>
      <c r="AG16" s="127">
        <v>1105</v>
      </c>
      <c r="AI16" s="127"/>
    </row>
    <row r="17" spans="1:35" ht="20.25" customHeight="1" x14ac:dyDescent="0.35">
      <c r="A17" s="145" t="s">
        <v>190</v>
      </c>
      <c r="B17" s="127">
        <v>351</v>
      </c>
      <c r="C17" s="127">
        <v>0</v>
      </c>
      <c r="D17" s="127">
        <v>0</v>
      </c>
      <c r="E17" s="127">
        <v>0</v>
      </c>
      <c r="F17" s="127">
        <v>1087</v>
      </c>
      <c r="G17" s="127">
        <v>0</v>
      </c>
      <c r="H17" s="127">
        <v>0</v>
      </c>
      <c r="I17" s="127">
        <v>1087</v>
      </c>
      <c r="J17"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1438</v>
      </c>
      <c r="K17" s="127">
        <v>0</v>
      </c>
      <c r="L17" s="127">
        <v>0</v>
      </c>
      <c r="M17" s="127">
        <v>0</v>
      </c>
      <c r="N17" s="127">
        <v>0</v>
      </c>
      <c r="O17" s="127">
        <v>0</v>
      </c>
      <c r="P17" s="127">
        <v>0</v>
      </c>
      <c r="Q17" s="127">
        <v>0</v>
      </c>
      <c r="R17" s="127">
        <v>0</v>
      </c>
      <c r="S17" s="127">
        <v>0</v>
      </c>
      <c r="T17" s="127">
        <v>0</v>
      </c>
      <c r="U17" s="127">
        <v>0</v>
      </c>
      <c r="V17" s="127">
        <v>0</v>
      </c>
      <c r="W17" s="127">
        <v>0</v>
      </c>
      <c r="X17" s="127">
        <v>0</v>
      </c>
      <c r="Y17" s="127">
        <v>0</v>
      </c>
      <c r="Z17" s="127">
        <v>0</v>
      </c>
      <c r="AA17" s="127">
        <v>0</v>
      </c>
      <c r="AB17" s="127">
        <v>0</v>
      </c>
      <c r="AC17" s="127">
        <v>0</v>
      </c>
      <c r="AD17" s="127">
        <v>0</v>
      </c>
      <c r="AE17" s="127">
        <v>0</v>
      </c>
      <c r="AF17" s="128">
        <v>0</v>
      </c>
      <c r="AG17" s="127">
        <v>1438</v>
      </c>
      <c r="AI17" s="127"/>
    </row>
    <row r="18" spans="1:35" ht="20.25" customHeight="1" x14ac:dyDescent="0.35">
      <c r="A18" s="145" t="s">
        <v>191</v>
      </c>
      <c r="B18" s="127">
        <v>2604</v>
      </c>
      <c r="C18" s="127">
        <v>0</v>
      </c>
      <c r="D18" s="127">
        <v>0</v>
      </c>
      <c r="E18" s="127">
        <v>0</v>
      </c>
      <c r="F18" s="127">
        <v>1122</v>
      </c>
      <c r="G18" s="127">
        <v>0</v>
      </c>
      <c r="H18" s="127">
        <v>0</v>
      </c>
      <c r="I18" s="127">
        <v>1122</v>
      </c>
      <c r="J18"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3726</v>
      </c>
      <c r="K18" s="127">
        <v>0</v>
      </c>
      <c r="L18" s="127">
        <v>0</v>
      </c>
      <c r="M18" s="127">
        <v>0</v>
      </c>
      <c r="N18" s="127">
        <v>0</v>
      </c>
      <c r="O18" s="127">
        <v>0</v>
      </c>
      <c r="P18" s="127">
        <v>0</v>
      </c>
      <c r="Q18" s="127">
        <v>0</v>
      </c>
      <c r="R18" s="127">
        <v>0</v>
      </c>
      <c r="S18" s="127">
        <v>0</v>
      </c>
      <c r="T18" s="127">
        <v>0</v>
      </c>
      <c r="U18" s="127">
        <v>0</v>
      </c>
      <c r="V18" s="127">
        <v>0</v>
      </c>
      <c r="W18" s="127">
        <v>0</v>
      </c>
      <c r="X18" s="127">
        <v>0</v>
      </c>
      <c r="Y18" s="127">
        <v>0</v>
      </c>
      <c r="Z18" s="127">
        <v>0</v>
      </c>
      <c r="AA18" s="127">
        <v>0</v>
      </c>
      <c r="AB18" s="127">
        <v>0</v>
      </c>
      <c r="AC18" s="127">
        <v>0</v>
      </c>
      <c r="AD18" s="127">
        <v>0</v>
      </c>
      <c r="AE18" s="127">
        <v>0</v>
      </c>
      <c r="AF18" s="128">
        <v>0</v>
      </c>
      <c r="AG18" s="127">
        <v>3726</v>
      </c>
      <c r="AI18" s="127"/>
    </row>
    <row r="19" spans="1:35" ht="20.25" customHeight="1" x14ac:dyDescent="0.35">
      <c r="A19" s="145" t="s">
        <v>192</v>
      </c>
      <c r="B19" s="127">
        <v>980</v>
      </c>
      <c r="C19" s="127">
        <v>0</v>
      </c>
      <c r="D19" s="127">
        <v>0</v>
      </c>
      <c r="E19" s="127">
        <v>0</v>
      </c>
      <c r="F19" s="127">
        <v>1063</v>
      </c>
      <c r="G19" s="127">
        <v>0</v>
      </c>
      <c r="H19" s="127">
        <v>0</v>
      </c>
      <c r="I19" s="127">
        <v>1063</v>
      </c>
      <c r="J19"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2043</v>
      </c>
      <c r="K19" s="127">
        <v>0</v>
      </c>
      <c r="L19" s="127">
        <v>0</v>
      </c>
      <c r="M19" s="127">
        <v>0</v>
      </c>
      <c r="N19" s="127">
        <v>0</v>
      </c>
      <c r="O19" s="127">
        <v>0</v>
      </c>
      <c r="P19" s="127">
        <v>0</v>
      </c>
      <c r="Q19" s="127">
        <v>0</v>
      </c>
      <c r="R19" s="127">
        <v>0</v>
      </c>
      <c r="S19" s="127">
        <v>0</v>
      </c>
      <c r="T19" s="127">
        <v>0</v>
      </c>
      <c r="U19" s="127">
        <v>0</v>
      </c>
      <c r="V19" s="127">
        <v>0</v>
      </c>
      <c r="W19" s="127">
        <v>0</v>
      </c>
      <c r="X19" s="127">
        <v>0</v>
      </c>
      <c r="Y19" s="127">
        <v>0</v>
      </c>
      <c r="Z19" s="127">
        <v>0</v>
      </c>
      <c r="AA19" s="127">
        <v>0</v>
      </c>
      <c r="AB19" s="127">
        <v>0</v>
      </c>
      <c r="AC19" s="127">
        <v>0</v>
      </c>
      <c r="AD19" s="127">
        <v>0</v>
      </c>
      <c r="AE19" s="127">
        <v>0</v>
      </c>
      <c r="AF19" s="128">
        <v>0</v>
      </c>
      <c r="AG19" s="127">
        <v>2043</v>
      </c>
      <c r="AI19" s="127"/>
    </row>
    <row r="20" spans="1:35" ht="20.25" customHeight="1" x14ac:dyDescent="0.35">
      <c r="A20" s="145" t="s">
        <v>193</v>
      </c>
      <c r="B20" s="127">
        <v>1976</v>
      </c>
      <c r="C20" s="127">
        <v>0</v>
      </c>
      <c r="D20" s="127">
        <v>0</v>
      </c>
      <c r="E20" s="127">
        <v>0</v>
      </c>
      <c r="F20" s="127">
        <v>927</v>
      </c>
      <c r="G20" s="127">
        <v>0</v>
      </c>
      <c r="H20" s="127">
        <v>0</v>
      </c>
      <c r="I20" s="127">
        <v>927</v>
      </c>
      <c r="J20"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2903</v>
      </c>
      <c r="K20" s="127">
        <v>0</v>
      </c>
      <c r="L20" s="127">
        <v>0</v>
      </c>
      <c r="M20" s="127">
        <v>0</v>
      </c>
      <c r="N20" s="127">
        <v>0</v>
      </c>
      <c r="O20" s="127">
        <v>0</v>
      </c>
      <c r="P20" s="127">
        <v>0</v>
      </c>
      <c r="Q20" s="127">
        <v>0</v>
      </c>
      <c r="R20" s="127">
        <v>0</v>
      </c>
      <c r="S20" s="127">
        <v>0</v>
      </c>
      <c r="T20" s="127">
        <v>0</v>
      </c>
      <c r="U20" s="127">
        <v>0</v>
      </c>
      <c r="V20" s="127">
        <v>0</v>
      </c>
      <c r="W20" s="127">
        <v>0</v>
      </c>
      <c r="X20" s="127">
        <v>0</v>
      </c>
      <c r="Y20" s="127">
        <v>0</v>
      </c>
      <c r="Z20" s="127">
        <v>0</v>
      </c>
      <c r="AA20" s="127">
        <v>0</v>
      </c>
      <c r="AB20" s="127">
        <v>0</v>
      </c>
      <c r="AC20" s="127">
        <v>0</v>
      </c>
      <c r="AD20" s="127">
        <v>0</v>
      </c>
      <c r="AE20" s="127">
        <v>0</v>
      </c>
      <c r="AF20" s="128">
        <v>0</v>
      </c>
      <c r="AG20" s="127">
        <v>2903</v>
      </c>
      <c r="AI20" s="127"/>
    </row>
    <row r="21" spans="1:35" ht="20.25" customHeight="1" x14ac:dyDescent="0.35">
      <c r="A21" s="145" t="s">
        <v>194</v>
      </c>
      <c r="B21" s="127">
        <v>124</v>
      </c>
      <c r="C21" s="127">
        <v>0</v>
      </c>
      <c r="D21" s="127">
        <v>0</v>
      </c>
      <c r="E21" s="127">
        <v>0</v>
      </c>
      <c r="F21" s="127">
        <v>883</v>
      </c>
      <c r="G21" s="127">
        <v>0</v>
      </c>
      <c r="H21" s="127">
        <v>0</v>
      </c>
      <c r="I21" s="127">
        <v>883</v>
      </c>
      <c r="J21"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1007</v>
      </c>
      <c r="K21" s="127">
        <v>0</v>
      </c>
      <c r="L21" s="127">
        <v>0</v>
      </c>
      <c r="M21" s="127">
        <v>0</v>
      </c>
      <c r="N21" s="127">
        <v>0</v>
      </c>
      <c r="O21" s="127">
        <v>0</v>
      </c>
      <c r="P21" s="127">
        <v>0</v>
      </c>
      <c r="Q21" s="127">
        <v>0</v>
      </c>
      <c r="R21" s="127">
        <v>0</v>
      </c>
      <c r="S21" s="127">
        <v>0</v>
      </c>
      <c r="T21" s="127">
        <v>0</v>
      </c>
      <c r="U21" s="127">
        <v>0</v>
      </c>
      <c r="V21" s="127">
        <v>0</v>
      </c>
      <c r="W21" s="127">
        <v>0</v>
      </c>
      <c r="X21" s="127">
        <v>0</v>
      </c>
      <c r="Y21" s="127">
        <v>0</v>
      </c>
      <c r="Z21" s="127">
        <v>0</v>
      </c>
      <c r="AA21" s="127">
        <v>0</v>
      </c>
      <c r="AB21" s="127">
        <v>0</v>
      </c>
      <c r="AC21" s="127">
        <v>0</v>
      </c>
      <c r="AD21" s="127">
        <v>0</v>
      </c>
      <c r="AE21" s="127">
        <v>0</v>
      </c>
      <c r="AF21" s="128">
        <v>0</v>
      </c>
      <c r="AG21" s="127">
        <v>1007</v>
      </c>
      <c r="AI21" s="127"/>
    </row>
    <row r="22" spans="1:35" ht="20.25" customHeight="1" x14ac:dyDescent="0.35">
      <c r="A22" s="145" t="s">
        <v>195</v>
      </c>
      <c r="B22" s="127">
        <v>0</v>
      </c>
      <c r="C22" s="127">
        <v>0</v>
      </c>
      <c r="D22" s="127">
        <v>0</v>
      </c>
      <c r="E22" s="127">
        <v>0</v>
      </c>
      <c r="F22" s="127">
        <v>681</v>
      </c>
      <c r="G22" s="127">
        <v>0</v>
      </c>
      <c r="H22" s="127">
        <v>0</v>
      </c>
      <c r="I22" s="127">
        <v>681</v>
      </c>
      <c r="J22"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681</v>
      </c>
      <c r="K22" s="127">
        <v>0</v>
      </c>
      <c r="L22" s="127">
        <v>0</v>
      </c>
      <c r="M22" s="127">
        <v>0</v>
      </c>
      <c r="N22" s="127">
        <v>0</v>
      </c>
      <c r="O22" s="127">
        <v>0</v>
      </c>
      <c r="P22" s="127">
        <v>0</v>
      </c>
      <c r="Q22" s="127">
        <v>0</v>
      </c>
      <c r="R22" s="127">
        <v>0</v>
      </c>
      <c r="S22" s="127">
        <v>0</v>
      </c>
      <c r="T22" s="127">
        <v>0</v>
      </c>
      <c r="U22" s="127">
        <v>0</v>
      </c>
      <c r="V22" s="127">
        <v>0</v>
      </c>
      <c r="W22" s="127">
        <v>0</v>
      </c>
      <c r="X22" s="127">
        <v>0</v>
      </c>
      <c r="Y22" s="127">
        <v>0</v>
      </c>
      <c r="Z22" s="127">
        <v>0</v>
      </c>
      <c r="AA22" s="127">
        <v>0</v>
      </c>
      <c r="AB22" s="127">
        <v>0</v>
      </c>
      <c r="AC22" s="127">
        <v>0</v>
      </c>
      <c r="AD22" s="127">
        <v>0</v>
      </c>
      <c r="AE22" s="127">
        <v>0</v>
      </c>
      <c r="AF22" s="128">
        <v>0</v>
      </c>
      <c r="AG22" s="127">
        <v>681</v>
      </c>
      <c r="AI22" s="127"/>
    </row>
    <row r="23" spans="1:35" ht="20.25" customHeight="1" x14ac:dyDescent="0.35">
      <c r="A23" s="145" t="s">
        <v>196</v>
      </c>
      <c r="B23" s="127">
        <v>0</v>
      </c>
      <c r="C23" s="127">
        <v>0</v>
      </c>
      <c r="D23" s="127">
        <v>0</v>
      </c>
      <c r="E23" s="127">
        <v>0</v>
      </c>
      <c r="F23" s="127">
        <v>719</v>
      </c>
      <c r="G23" s="127">
        <v>0</v>
      </c>
      <c r="H23" s="127">
        <v>0</v>
      </c>
      <c r="I23" s="127">
        <v>719</v>
      </c>
      <c r="J23"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719</v>
      </c>
      <c r="K23" s="127">
        <v>0</v>
      </c>
      <c r="L23" s="127">
        <v>0</v>
      </c>
      <c r="M23" s="127">
        <v>0</v>
      </c>
      <c r="N23" s="127">
        <v>0</v>
      </c>
      <c r="O23" s="127">
        <v>0</v>
      </c>
      <c r="P23" s="127">
        <v>0</v>
      </c>
      <c r="Q23" s="127">
        <v>0</v>
      </c>
      <c r="R23" s="127">
        <v>0</v>
      </c>
      <c r="S23" s="127">
        <v>0</v>
      </c>
      <c r="T23" s="127">
        <v>0</v>
      </c>
      <c r="U23" s="127">
        <v>0</v>
      </c>
      <c r="V23" s="127">
        <v>0</v>
      </c>
      <c r="W23" s="127">
        <v>0</v>
      </c>
      <c r="X23" s="127">
        <v>0</v>
      </c>
      <c r="Y23" s="127">
        <v>0</v>
      </c>
      <c r="Z23" s="127">
        <v>0</v>
      </c>
      <c r="AA23" s="127">
        <v>0</v>
      </c>
      <c r="AB23" s="127">
        <v>0</v>
      </c>
      <c r="AC23" s="127">
        <v>0</v>
      </c>
      <c r="AD23" s="127">
        <v>0</v>
      </c>
      <c r="AE23" s="127">
        <v>0</v>
      </c>
      <c r="AF23" s="128">
        <v>0</v>
      </c>
      <c r="AG23" s="127">
        <v>719</v>
      </c>
      <c r="AI23" s="127"/>
    </row>
    <row r="24" spans="1:35" ht="20.25" customHeight="1" x14ac:dyDescent="0.35">
      <c r="A24" s="145" t="s">
        <v>197</v>
      </c>
      <c r="B24" s="127">
        <v>0</v>
      </c>
      <c r="C24" s="127">
        <v>0</v>
      </c>
      <c r="D24" s="127">
        <v>0</v>
      </c>
      <c r="E24" s="127">
        <v>0</v>
      </c>
      <c r="F24" s="127">
        <v>696</v>
      </c>
      <c r="G24" s="127">
        <v>0</v>
      </c>
      <c r="H24" s="127">
        <v>0</v>
      </c>
      <c r="I24" s="127">
        <v>696</v>
      </c>
      <c r="J24"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696</v>
      </c>
      <c r="K24" s="127">
        <v>0</v>
      </c>
      <c r="L24" s="127">
        <v>0</v>
      </c>
      <c r="M24" s="127">
        <v>0</v>
      </c>
      <c r="N24" s="127">
        <v>0</v>
      </c>
      <c r="O24" s="127">
        <v>0</v>
      </c>
      <c r="P24" s="127">
        <v>0</v>
      </c>
      <c r="Q24" s="127">
        <v>0</v>
      </c>
      <c r="R24" s="127">
        <v>0</v>
      </c>
      <c r="S24" s="127">
        <v>0</v>
      </c>
      <c r="T24" s="127">
        <v>0</v>
      </c>
      <c r="U24" s="127">
        <v>0</v>
      </c>
      <c r="V24" s="127">
        <v>0</v>
      </c>
      <c r="W24" s="127">
        <v>0</v>
      </c>
      <c r="X24" s="127">
        <v>0</v>
      </c>
      <c r="Y24" s="127">
        <v>0</v>
      </c>
      <c r="Z24" s="127">
        <v>0</v>
      </c>
      <c r="AA24" s="127">
        <v>0</v>
      </c>
      <c r="AB24" s="127">
        <v>0</v>
      </c>
      <c r="AC24" s="127">
        <v>0</v>
      </c>
      <c r="AD24" s="127">
        <v>0</v>
      </c>
      <c r="AE24" s="127">
        <v>0</v>
      </c>
      <c r="AF24" s="128">
        <v>0</v>
      </c>
      <c r="AG24" s="127">
        <v>696</v>
      </c>
      <c r="AI24" s="127"/>
    </row>
    <row r="25" spans="1:35" ht="20.25" customHeight="1" x14ac:dyDescent="0.35">
      <c r="A25" s="145" t="s">
        <v>198</v>
      </c>
      <c r="B25" s="127">
        <v>0</v>
      </c>
      <c r="C25" s="127">
        <v>0</v>
      </c>
      <c r="D25" s="127">
        <v>0</v>
      </c>
      <c r="E25" s="127">
        <v>0</v>
      </c>
      <c r="F25" s="127">
        <v>0</v>
      </c>
      <c r="G25" s="127">
        <v>0</v>
      </c>
      <c r="H25" s="127">
        <v>0</v>
      </c>
      <c r="I25" s="127">
        <v>0</v>
      </c>
      <c r="J25"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0</v>
      </c>
      <c r="K25" s="127">
        <v>0</v>
      </c>
      <c r="L25" s="127">
        <v>0</v>
      </c>
      <c r="M25" s="127">
        <v>0</v>
      </c>
      <c r="N25" s="127">
        <v>0</v>
      </c>
      <c r="O25" s="127">
        <v>0</v>
      </c>
      <c r="P25" s="127">
        <v>0</v>
      </c>
      <c r="Q25" s="127">
        <v>0</v>
      </c>
      <c r="R25" s="127">
        <v>0</v>
      </c>
      <c r="S25" s="127">
        <v>0</v>
      </c>
      <c r="T25" s="127">
        <v>0</v>
      </c>
      <c r="U25" s="127">
        <v>0</v>
      </c>
      <c r="V25" s="127">
        <v>0</v>
      </c>
      <c r="W25" s="127">
        <v>0</v>
      </c>
      <c r="X25" s="127">
        <v>0</v>
      </c>
      <c r="Y25" s="127">
        <v>0</v>
      </c>
      <c r="Z25" s="127">
        <v>0</v>
      </c>
      <c r="AA25" s="127">
        <v>0</v>
      </c>
      <c r="AB25" s="127">
        <v>0</v>
      </c>
      <c r="AC25" s="127">
        <v>0</v>
      </c>
      <c r="AD25" s="127">
        <v>0</v>
      </c>
      <c r="AE25" s="127">
        <v>0</v>
      </c>
      <c r="AF25" s="128">
        <v>0</v>
      </c>
      <c r="AG25" s="127">
        <v>0</v>
      </c>
      <c r="AI25" s="127"/>
    </row>
    <row r="26" spans="1:35" ht="20.25" customHeight="1" x14ac:dyDescent="0.35">
      <c r="A26" s="145" t="s">
        <v>199</v>
      </c>
      <c r="B26" s="127">
        <v>0</v>
      </c>
      <c r="C26" s="127">
        <v>0</v>
      </c>
      <c r="D26" s="127">
        <v>0</v>
      </c>
      <c r="E26" s="127">
        <v>0</v>
      </c>
      <c r="F26" s="127">
        <v>721</v>
      </c>
      <c r="G26" s="127">
        <v>0</v>
      </c>
      <c r="H26" s="127">
        <v>0</v>
      </c>
      <c r="I26" s="127">
        <v>721</v>
      </c>
      <c r="J26"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721</v>
      </c>
      <c r="K26" s="127">
        <v>0</v>
      </c>
      <c r="L26" s="127">
        <v>0</v>
      </c>
      <c r="M26" s="127">
        <v>0</v>
      </c>
      <c r="N26" s="127">
        <v>0</v>
      </c>
      <c r="O26" s="127">
        <v>0</v>
      </c>
      <c r="P26" s="127">
        <v>0</v>
      </c>
      <c r="Q26" s="127">
        <v>0</v>
      </c>
      <c r="R26" s="127">
        <v>0</v>
      </c>
      <c r="S26" s="127">
        <v>0</v>
      </c>
      <c r="T26" s="127">
        <v>0</v>
      </c>
      <c r="U26" s="127">
        <v>0</v>
      </c>
      <c r="V26" s="127">
        <v>0</v>
      </c>
      <c r="W26" s="127">
        <v>0</v>
      </c>
      <c r="X26" s="127">
        <v>0</v>
      </c>
      <c r="Y26" s="127">
        <v>0</v>
      </c>
      <c r="Z26" s="127">
        <v>0</v>
      </c>
      <c r="AA26" s="127">
        <v>0</v>
      </c>
      <c r="AB26" s="127">
        <v>0</v>
      </c>
      <c r="AC26" s="127">
        <v>0</v>
      </c>
      <c r="AD26" s="127">
        <v>0</v>
      </c>
      <c r="AE26" s="127">
        <v>0</v>
      </c>
      <c r="AF26" s="128">
        <v>0</v>
      </c>
      <c r="AG26" s="127">
        <v>721</v>
      </c>
      <c r="AI26" s="127"/>
    </row>
    <row r="27" spans="1:35" ht="20.25" customHeight="1" x14ac:dyDescent="0.35">
      <c r="A27" s="145" t="s">
        <v>200</v>
      </c>
      <c r="B27" s="127">
        <v>0</v>
      </c>
      <c r="C27" s="127">
        <v>0</v>
      </c>
      <c r="D27" s="127">
        <v>0</v>
      </c>
      <c r="E27" s="127">
        <v>0</v>
      </c>
      <c r="F27" s="127">
        <v>699</v>
      </c>
      <c r="G27" s="127">
        <v>0</v>
      </c>
      <c r="H27" s="127">
        <v>0</v>
      </c>
      <c r="I27" s="127">
        <v>699</v>
      </c>
      <c r="J27"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699</v>
      </c>
      <c r="K27" s="127">
        <v>0</v>
      </c>
      <c r="L27" s="127">
        <v>0</v>
      </c>
      <c r="M27" s="127">
        <v>0</v>
      </c>
      <c r="N27" s="127">
        <v>0</v>
      </c>
      <c r="O27" s="127">
        <v>0</v>
      </c>
      <c r="P27" s="127">
        <v>0</v>
      </c>
      <c r="Q27" s="127">
        <v>0</v>
      </c>
      <c r="R27" s="127">
        <v>0</v>
      </c>
      <c r="S27" s="127">
        <v>0</v>
      </c>
      <c r="T27" s="127">
        <v>0</v>
      </c>
      <c r="U27" s="127">
        <v>0</v>
      </c>
      <c r="V27" s="127">
        <v>0</v>
      </c>
      <c r="W27" s="127">
        <v>0</v>
      </c>
      <c r="X27" s="127">
        <v>0</v>
      </c>
      <c r="Y27" s="127">
        <v>0</v>
      </c>
      <c r="Z27" s="127">
        <v>0</v>
      </c>
      <c r="AA27" s="127">
        <v>0</v>
      </c>
      <c r="AB27" s="127">
        <v>0</v>
      </c>
      <c r="AC27" s="127">
        <v>0</v>
      </c>
      <c r="AD27" s="127">
        <v>0</v>
      </c>
      <c r="AE27" s="127">
        <v>0</v>
      </c>
      <c r="AF27" s="128">
        <v>0</v>
      </c>
      <c r="AG27" s="127">
        <v>699</v>
      </c>
      <c r="AI27" s="127"/>
    </row>
    <row r="28" spans="1:35" ht="20.25" customHeight="1" x14ac:dyDescent="0.35">
      <c r="A28" s="145" t="s">
        <v>201</v>
      </c>
      <c r="B28" s="127">
        <v>0</v>
      </c>
      <c r="C28" s="127">
        <v>0</v>
      </c>
      <c r="D28" s="127">
        <v>0</v>
      </c>
      <c r="E28" s="127">
        <v>0</v>
      </c>
      <c r="F28" s="127">
        <v>1557</v>
      </c>
      <c r="G28" s="127">
        <v>0</v>
      </c>
      <c r="H28" s="127">
        <v>0</v>
      </c>
      <c r="I28" s="127">
        <v>1557</v>
      </c>
      <c r="J28"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1557</v>
      </c>
      <c r="K28" s="127">
        <v>0</v>
      </c>
      <c r="L28" s="127">
        <v>0</v>
      </c>
      <c r="M28" s="127">
        <v>0</v>
      </c>
      <c r="N28" s="127">
        <v>0</v>
      </c>
      <c r="O28" s="127">
        <v>0</v>
      </c>
      <c r="P28" s="127">
        <v>0</v>
      </c>
      <c r="Q28" s="127">
        <v>0</v>
      </c>
      <c r="R28" s="127">
        <v>0</v>
      </c>
      <c r="S28" s="127">
        <v>0</v>
      </c>
      <c r="T28" s="127">
        <v>0</v>
      </c>
      <c r="U28" s="127">
        <v>0</v>
      </c>
      <c r="V28" s="127">
        <v>0</v>
      </c>
      <c r="W28" s="127">
        <v>0</v>
      </c>
      <c r="X28" s="127">
        <v>0</v>
      </c>
      <c r="Y28" s="127">
        <v>0</v>
      </c>
      <c r="Z28" s="127">
        <v>0</v>
      </c>
      <c r="AA28" s="127">
        <v>0</v>
      </c>
      <c r="AB28" s="127">
        <v>0</v>
      </c>
      <c r="AC28" s="127">
        <v>0</v>
      </c>
      <c r="AD28" s="127">
        <v>0</v>
      </c>
      <c r="AE28" s="127">
        <v>0</v>
      </c>
      <c r="AF28" s="128">
        <v>0</v>
      </c>
      <c r="AG28" s="127">
        <v>1557</v>
      </c>
      <c r="AI28" s="127"/>
    </row>
    <row r="29" spans="1:35" ht="20.25" customHeight="1" x14ac:dyDescent="0.35">
      <c r="A29" s="145" t="s">
        <v>202</v>
      </c>
      <c r="B29" s="127">
        <v>0</v>
      </c>
      <c r="C29" s="127">
        <v>0</v>
      </c>
      <c r="D29" s="127">
        <v>0</v>
      </c>
      <c r="E29" s="127">
        <v>0</v>
      </c>
      <c r="F29" s="127">
        <v>1738</v>
      </c>
      <c r="G29" s="127">
        <v>0</v>
      </c>
      <c r="H29" s="127">
        <v>0</v>
      </c>
      <c r="I29" s="127">
        <v>1738</v>
      </c>
      <c r="J29"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1738</v>
      </c>
      <c r="K29" s="127">
        <v>0</v>
      </c>
      <c r="L29" s="127">
        <v>0</v>
      </c>
      <c r="M29" s="127">
        <v>0</v>
      </c>
      <c r="N29" s="127">
        <v>0</v>
      </c>
      <c r="O29" s="127">
        <v>0</v>
      </c>
      <c r="P29" s="127">
        <v>0</v>
      </c>
      <c r="Q29" s="127">
        <v>0</v>
      </c>
      <c r="R29" s="127">
        <v>0</v>
      </c>
      <c r="S29" s="127">
        <v>0</v>
      </c>
      <c r="T29" s="127">
        <v>0</v>
      </c>
      <c r="U29" s="127">
        <v>0</v>
      </c>
      <c r="V29" s="127">
        <v>0</v>
      </c>
      <c r="W29" s="127">
        <v>0</v>
      </c>
      <c r="X29" s="127">
        <v>0</v>
      </c>
      <c r="Y29" s="127">
        <v>0</v>
      </c>
      <c r="Z29" s="127">
        <v>0</v>
      </c>
      <c r="AA29" s="127">
        <v>0</v>
      </c>
      <c r="AB29" s="127">
        <v>0</v>
      </c>
      <c r="AC29" s="127">
        <v>0</v>
      </c>
      <c r="AD29" s="127">
        <v>0</v>
      </c>
      <c r="AE29" s="127">
        <v>0</v>
      </c>
      <c r="AF29" s="128">
        <v>0</v>
      </c>
      <c r="AG29" s="127">
        <v>1738</v>
      </c>
      <c r="AI29" s="127"/>
    </row>
    <row r="30" spans="1:35" ht="20.25" customHeight="1" x14ac:dyDescent="0.35">
      <c r="A30" s="145" t="s">
        <v>203</v>
      </c>
      <c r="B30" s="127">
        <v>935</v>
      </c>
      <c r="C30" s="127">
        <v>0</v>
      </c>
      <c r="D30" s="127">
        <v>0</v>
      </c>
      <c r="E30" s="127">
        <v>0</v>
      </c>
      <c r="F30" s="127">
        <v>3050</v>
      </c>
      <c r="G30" s="127">
        <v>0</v>
      </c>
      <c r="H30" s="127">
        <v>0</v>
      </c>
      <c r="I30" s="127">
        <v>3050</v>
      </c>
      <c r="J30"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3985</v>
      </c>
      <c r="K30" s="127">
        <v>0</v>
      </c>
      <c r="L30" s="127">
        <v>0</v>
      </c>
      <c r="M30" s="127">
        <v>0</v>
      </c>
      <c r="N30" s="127">
        <v>0</v>
      </c>
      <c r="O30" s="127">
        <v>0</v>
      </c>
      <c r="P30" s="127">
        <v>0</v>
      </c>
      <c r="Q30" s="127">
        <v>0</v>
      </c>
      <c r="R30" s="127">
        <v>0</v>
      </c>
      <c r="S30" s="127">
        <v>0</v>
      </c>
      <c r="T30" s="127">
        <v>0</v>
      </c>
      <c r="U30" s="127">
        <v>0</v>
      </c>
      <c r="V30" s="127">
        <v>0</v>
      </c>
      <c r="W30" s="127">
        <v>0</v>
      </c>
      <c r="X30" s="127">
        <v>0</v>
      </c>
      <c r="Y30" s="127">
        <v>0</v>
      </c>
      <c r="Z30" s="127">
        <v>0</v>
      </c>
      <c r="AA30" s="127">
        <v>0</v>
      </c>
      <c r="AB30" s="127">
        <v>0</v>
      </c>
      <c r="AC30" s="127">
        <v>0</v>
      </c>
      <c r="AD30" s="127">
        <v>0</v>
      </c>
      <c r="AE30" s="127">
        <v>0</v>
      </c>
      <c r="AF30" s="128">
        <v>0</v>
      </c>
      <c r="AG30" s="127">
        <v>3985</v>
      </c>
      <c r="AI30" s="127"/>
    </row>
    <row r="31" spans="1:35" ht="20.25" customHeight="1" x14ac:dyDescent="0.35">
      <c r="A31" s="145" t="s">
        <v>204</v>
      </c>
      <c r="B31" s="127">
        <v>4035</v>
      </c>
      <c r="C31" s="127">
        <v>0</v>
      </c>
      <c r="D31" s="127">
        <v>0</v>
      </c>
      <c r="E31" s="127">
        <v>0</v>
      </c>
      <c r="F31" s="127">
        <v>3120</v>
      </c>
      <c r="G31" s="127">
        <v>0</v>
      </c>
      <c r="H31" s="127">
        <v>0</v>
      </c>
      <c r="I31" s="127">
        <v>3120</v>
      </c>
      <c r="J31"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7155</v>
      </c>
      <c r="K31" s="127">
        <v>0</v>
      </c>
      <c r="L31" s="127">
        <v>0</v>
      </c>
      <c r="M31" s="127">
        <v>0</v>
      </c>
      <c r="N31" s="127">
        <v>0</v>
      </c>
      <c r="O31" s="127">
        <v>0</v>
      </c>
      <c r="P31" s="127">
        <v>0</v>
      </c>
      <c r="Q31" s="127">
        <v>0</v>
      </c>
      <c r="R31" s="127">
        <v>0</v>
      </c>
      <c r="S31" s="127">
        <v>0</v>
      </c>
      <c r="T31" s="127">
        <v>0</v>
      </c>
      <c r="U31" s="127">
        <v>0</v>
      </c>
      <c r="V31" s="127">
        <v>0</v>
      </c>
      <c r="W31" s="127">
        <v>0</v>
      </c>
      <c r="X31" s="127">
        <v>0</v>
      </c>
      <c r="Y31" s="127">
        <v>0</v>
      </c>
      <c r="Z31" s="127">
        <v>0</v>
      </c>
      <c r="AA31" s="127">
        <v>0</v>
      </c>
      <c r="AB31" s="127">
        <v>0</v>
      </c>
      <c r="AC31" s="127">
        <v>0</v>
      </c>
      <c r="AD31" s="127">
        <v>0</v>
      </c>
      <c r="AE31" s="127">
        <v>0</v>
      </c>
      <c r="AF31" s="128">
        <v>0</v>
      </c>
      <c r="AG31" s="127">
        <v>7155</v>
      </c>
      <c r="AI31" s="127"/>
    </row>
    <row r="32" spans="1:35" ht="20.25" customHeight="1" x14ac:dyDescent="0.35">
      <c r="A32" s="145" t="s">
        <v>205</v>
      </c>
      <c r="B32" s="127">
        <v>1513</v>
      </c>
      <c r="C32" s="127">
        <v>0</v>
      </c>
      <c r="D32" s="127">
        <v>0</v>
      </c>
      <c r="E32" s="127">
        <v>0</v>
      </c>
      <c r="F32" s="127">
        <v>4171</v>
      </c>
      <c r="G32" s="127">
        <v>0</v>
      </c>
      <c r="H32" s="127">
        <v>0</v>
      </c>
      <c r="I32" s="127">
        <v>4171</v>
      </c>
      <c r="J32"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5684</v>
      </c>
      <c r="K32" s="127">
        <v>0</v>
      </c>
      <c r="L32" s="127">
        <v>0</v>
      </c>
      <c r="M32" s="127">
        <v>0</v>
      </c>
      <c r="N32" s="127">
        <v>0</v>
      </c>
      <c r="O32" s="127">
        <v>0</v>
      </c>
      <c r="P32" s="127">
        <v>0</v>
      </c>
      <c r="Q32" s="127">
        <v>0</v>
      </c>
      <c r="R32" s="127">
        <v>0</v>
      </c>
      <c r="S32" s="127">
        <v>0</v>
      </c>
      <c r="T32" s="127">
        <v>0</v>
      </c>
      <c r="U32" s="127">
        <v>0</v>
      </c>
      <c r="V32" s="127">
        <v>0</v>
      </c>
      <c r="W32" s="127">
        <v>0</v>
      </c>
      <c r="X32" s="127">
        <v>0</v>
      </c>
      <c r="Y32" s="127">
        <v>0</v>
      </c>
      <c r="Z32" s="127">
        <v>0</v>
      </c>
      <c r="AA32" s="127">
        <v>0</v>
      </c>
      <c r="AB32" s="127">
        <v>0</v>
      </c>
      <c r="AC32" s="127">
        <v>0</v>
      </c>
      <c r="AD32" s="127">
        <v>0</v>
      </c>
      <c r="AE32" s="127">
        <v>0</v>
      </c>
      <c r="AF32" s="128">
        <v>0</v>
      </c>
      <c r="AG32" s="127">
        <v>5684</v>
      </c>
      <c r="AI32" s="127"/>
    </row>
    <row r="33" spans="1:35" ht="20.25" customHeight="1" x14ac:dyDescent="0.35">
      <c r="A33" s="145" t="s">
        <v>206</v>
      </c>
      <c r="B33" s="127">
        <v>0</v>
      </c>
      <c r="C33" s="127">
        <v>0</v>
      </c>
      <c r="D33" s="127">
        <v>0</v>
      </c>
      <c r="E33" s="127">
        <v>0</v>
      </c>
      <c r="F33" s="127">
        <v>4649</v>
      </c>
      <c r="G33" s="127">
        <v>0</v>
      </c>
      <c r="H33" s="127">
        <v>0</v>
      </c>
      <c r="I33" s="127">
        <v>4649</v>
      </c>
      <c r="J33"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4649</v>
      </c>
      <c r="K33" s="127">
        <v>0</v>
      </c>
      <c r="L33" s="127">
        <v>0</v>
      </c>
      <c r="M33" s="127">
        <v>0</v>
      </c>
      <c r="N33" s="127">
        <v>0</v>
      </c>
      <c r="O33" s="127">
        <v>0</v>
      </c>
      <c r="P33" s="127">
        <v>0</v>
      </c>
      <c r="Q33" s="127">
        <v>0</v>
      </c>
      <c r="R33" s="127">
        <v>0</v>
      </c>
      <c r="S33" s="127">
        <v>0</v>
      </c>
      <c r="T33" s="127">
        <v>0</v>
      </c>
      <c r="U33" s="127">
        <v>0</v>
      </c>
      <c r="V33" s="127">
        <v>0</v>
      </c>
      <c r="W33" s="127">
        <v>0</v>
      </c>
      <c r="X33" s="127">
        <v>0</v>
      </c>
      <c r="Y33" s="127">
        <v>0</v>
      </c>
      <c r="Z33" s="127">
        <v>0</v>
      </c>
      <c r="AA33" s="127">
        <v>0</v>
      </c>
      <c r="AB33" s="127">
        <v>0</v>
      </c>
      <c r="AC33" s="127">
        <v>0</v>
      </c>
      <c r="AD33" s="127">
        <v>0</v>
      </c>
      <c r="AE33" s="127">
        <v>0</v>
      </c>
      <c r="AF33" s="128">
        <v>0</v>
      </c>
      <c r="AG33" s="127">
        <v>4649</v>
      </c>
      <c r="AI33" s="127"/>
    </row>
    <row r="34" spans="1:35" ht="20.25" customHeight="1" x14ac:dyDescent="0.35">
      <c r="A34" s="145" t="s">
        <v>207</v>
      </c>
      <c r="B34" s="127">
        <v>0</v>
      </c>
      <c r="C34" s="127">
        <v>0</v>
      </c>
      <c r="D34" s="127">
        <v>0</v>
      </c>
      <c r="E34" s="127">
        <v>0</v>
      </c>
      <c r="F34" s="127">
        <v>2202</v>
      </c>
      <c r="G34" s="127">
        <v>0</v>
      </c>
      <c r="H34" s="127">
        <v>0</v>
      </c>
      <c r="I34" s="127">
        <v>2202</v>
      </c>
      <c r="J34"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2202</v>
      </c>
      <c r="K34" s="127">
        <v>0</v>
      </c>
      <c r="L34" s="127">
        <v>0</v>
      </c>
      <c r="M34" s="127">
        <v>0</v>
      </c>
      <c r="N34" s="127">
        <v>0</v>
      </c>
      <c r="O34" s="127">
        <v>0</v>
      </c>
      <c r="P34" s="127">
        <v>0</v>
      </c>
      <c r="Q34" s="127">
        <v>0</v>
      </c>
      <c r="R34" s="127">
        <v>0</v>
      </c>
      <c r="S34" s="127">
        <v>0</v>
      </c>
      <c r="T34" s="127">
        <v>0</v>
      </c>
      <c r="U34" s="127">
        <v>0</v>
      </c>
      <c r="V34" s="127">
        <v>0</v>
      </c>
      <c r="W34" s="127">
        <v>0</v>
      </c>
      <c r="X34" s="127">
        <v>0</v>
      </c>
      <c r="Y34" s="127">
        <v>0</v>
      </c>
      <c r="Z34" s="127">
        <v>0</v>
      </c>
      <c r="AA34" s="127">
        <v>0</v>
      </c>
      <c r="AB34" s="127">
        <v>0</v>
      </c>
      <c r="AC34" s="127">
        <v>0</v>
      </c>
      <c r="AD34" s="127">
        <v>0</v>
      </c>
      <c r="AE34" s="127">
        <v>0</v>
      </c>
      <c r="AF34" s="128">
        <v>0</v>
      </c>
      <c r="AG34" s="127">
        <v>2202</v>
      </c>
      <c r="AI34" s="127"/>
    </row>
    <row r="35" spans="1:35" ht="20.25" customHeight="1" x14ac:dyDescent="0.35">
      <c r="A35" s="145" t="s">
        <v>208</v>
      </c>
      <c r="B35" s="127">
        <v>0</v>
      </c>
      <c r="C35" s="127">
        <v>0</v>
      </c>
      <c r="D35" s="127">
        <v>0</v>
      </c>
      <c r="E35" s="127">
        <v>0</v>
      </c>
      <c r="F35" s="127">
        <v>743</v>
      </c>
      <c r="G35" s="127">
        <v>0</v>
      </c>
      <c r="H35" s="127">
        <v>0</v>
      </c>
      <c r="I35" s="127">
        <v>743</v>
      </c>
      <c r="J35"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743</v>
      </c>
      <c r="K35" s="127">
        <v>0</v>
      </c>
      <c r="L35" s="127">
        <v>0</v>
      </c>
      <c r="M35" s="127">
        <v>0</v>
      </c>
      <c r="N35" s="127">
        <v>0</v>
      </c>
      <c r="O35" s="127">
        <v>0</v>
      </c>
      <c r="P35" s="127">
        <v>0</v>
      </c>
      <c r="Q35" s="127">
        <v>0</v>
      </c>
      <c r="R35" s="127">
        <v>0</v>
      </c>
      <c r="S35" s="127">
        <v>0</v>
      </c>
      <c r="T35" s="127">
        <v>0</v>
      </c>
      <c r="U35" s="127">
        <v>0</v>
      </c>
      <c r="V35" s="127">
        <v>0</v>
      </c>
      <c r="W35" s="127">
        <v>0</v>
      </c>
      <c r="X35" s="127">
        <v>0</v>
      </c>
      <c r="Y35" s="127">
        <v>0</v>
      </c>
      <c r="Z35" s="127">
        <v>0</v>
      </c>
      <c r="AA35" s="127">
        <v>0</v>
      </c>
      <c r="AB35" s="127">
        <v>0</v>
      </c>
      <c r="AC35" s="127">
        <v>0</v>
      </c>
      <c r="AD35" s="127">
        <v>0</v>
      </c>
      <c r="AE35" s="127">
        <v>0</v>
      </c>
      <c r="AF35" s="128">
        <v>0</v>
      </c>
      <c r="AG35" s="127">
        <v>743</v>
      </c>
      <c r="AI35" s="127"/>
    </row>
    <row r="36" spans="1:35" ht="20.25" customHeight="1" x14ac:dyDescent="0.35">
      <c r="A36" s="145" t="s">
        <v>209</v>
      </c>
      <c r="B36" s="127">
        <v>0</v>
      </c>
      <c r="C36" s="127">
        <v>0</v>
      </c>
      <c r="D36" s="127">
        <v>0</v>
      </c>
      <c r="E36" s="127">
        <v>0</v>
      </c>
      <c r="F36" s="127">
        <v>1504</v>
      </c>
      <c r="G36" s="127">
        <v>0</v>
      </c>
      <c r="H36" s="127">
        <v>0</v>
      </c>
      <c r="I36" s="127">
        <v>1504</v>
      </c>
      <c r="J36"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1504</v>
      </c>
      <c r="K36" s="127">
        <v>0</v>
      </c>
      <c r="L36" s="127">
        <v>0</v>
      </c>
      <c r="M36" s="127">
        <v>0</v>
      </c>
      <c r="N36" s="127">
        <v>0</v>
      </c>
      <c r="O36" s="127">
        <v>0</v>
      </c>
      <c r="P36" s="127">
        <v>0</v>
      </c>
      <c r="Q36" s="127">
        <v>0</v>
      </c>
      <c r="R36" s="127">
        <v>0</v>
      </c>
      <c r="S36" s="127">
        <v>0</v>
      </c>
      <c r="T36" s="127">
        <v>0</v>
      </c>
      <c r="U36" s="127">
        <v>0</v>
      </c>
      <c r="V36" s="127">
        <v>0</v>
      </c>
      <c r="W36" s="127">
        <v>0</v>
      </c>
      <c r="X36" s="127">
        <v>0</v>
      </c>
      <c r="Y36" s="127">
        <v>0</v>
      </c>
      <c r="Z36" s="127">
        <v>0</v>
      </c>
      <c r="AA36" s="127">
        <v>0</v>
      </c>
      <c r="AB36" s="127">
        <v>0</v>
      </c>
      <c r="AC36" s="127">
        <v>0</v>
      </c>
      <c r="AD36" s="127">
        <v>0</v>
      </c>
      <c r="AE36" s="127">
        <v>0</v>
      </c>
      <c r="AF36" s="128">
        <v>0</v>
      </c>
      <c r="AG36" s="127">
        <v>1504</v>
      </c>
      <c r="AI36" s="127"/>
    </row>
    <row r="37" spans="1:35" ht="20.25" customHeight="1" x14ac:dyDescent="0.35">
      <c r="A37" s="145" t="s">
        <v>210</v>
      </c>
      <c r="B37" s="127">
        <v>755</v>
      </c>
      <c r="C37" s="127">
        <v>0</v>
      </c>
      <c r="D37" s="127">
        <v>0</v>
      </c>
      <c r="E37" s="127">
        <v>0</v>
      </c>
      <c r="F37" s="127">
        <v>1796</v>
      </c>
      <c r="G37" s="127">
        <v>0</v>
      </c>
      <c r="H37" s="127">
        <v>0</v>
      </c>
      <c r="I37" s="127">
        <v>1796</v>
      </c>
      <c r="J37"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2551</v>
      </c>
      <c r="K37" s="127">
        <v>0</v>
      </c>
      <c r="L37" s="127">
        <v>0</v>
      </c>
      <c r="M37" s="127">
        <v>0</v>
      </c>
      <c r="N37" s="127">
        <v>0</v>
      </c>
      <c r="O37" s="127">
        <v>0</v>
      </c>
      <c r="P37" s="127">
        <v>0</v>
      </c>
      <c r="Q37" s="127">
        <v>0</v>
      </c>
      <c r="R37" s="127">
        <v>0</v>
      </c>
      <c r="S37" s="127">
        <v>0</v>
      </c>
      <c r="T37" s="127">
        <v>0</v>
      </c>
      <c r="U37" s="127">
        <v>0</v>
      </c>
      <c r="V37" s="127">
        <v>0</v>
      </c>
      <c r="W37" s="127">
        <v>0</v>
      </c>
      <c r="X37" s="127">
        <v>0</v>
      </c>
      <c r="Y37" s="127">
        <v>0</v>
      </c>
      <c r="Z37" s="127">
        <v>0</v>
      </c>
      <c r="AA37" s="127">
        <v>0</v>
      </c>
      <c r="AB37" s="127">
        <v>0</v>
      </c>
      <c r="AC37" s="127">
        <v>0</v>
      </c>
      <c r="AD37" s="127">
        <v>0</v>
      </c>
      <c r="AE37" s="127">
        <v>0</v>
      </c>
      <c r="AF37" s="128">
        <v>0</v>
      </c>
      <c r="AG37" s="127">
        <v>2551</v>
      </c>
      <c r="AI37" s="127"/>
    </row>
    <row r="38" spans="1:35" ht="20.25" customHeight="1" x14ac:dyDescent="0.35">
      <c r="A38" s="145" t="s">
        <v>211</v>
      </c>
      <c r="B38" s="127">
        <v>20</v>
      </c>
      <c r="C38" s="127">
        <v>0</v>
      </c>
      <c r="D38" s="127">
        <v>0</v>
      </c>
      <c r="E38" s="127">
        <v>0</v>
      </c>
      <c r="F38" s="127">
        <v>1701</v>
      </c>
      <c r="G38" s="127">
        <v>0</v>
      </c>
      <c r="H38" s="127">
        <v>0</v>
      </c>
      <c r="I38" s="127">
        <v>1701</v>
      </c>
      <c r="J38"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1721</v>
      </c>
      <c r="K38" s="127">
        <v>0</v>
      </c>
      <c r="L38" s="127">
        <v>0</v>
      </c>
      <c r="M38" s="127">
        <v>0</v>
      </c>
      <c r="N38" s="127">
        <v>0</v>
      </c>
      <c r="O38" s="127">
        <v>0</v>
      </c>
      <c r="P38" s="127">
        <v>0</v>
      </c>
      <c r="Q38" s="127">
        <v>0</v>
      </c>
      <c r="R38" s="127">
        <v>0</v>
      </c>
      <c r="S38" s="127">
        <v>0</v>
      </c>
      <c r="T38" s="127">
        <v>0</v>
      </c>
      <c r="U38" s="127">
        <v>0</v>
      </c>
      <c r="V38" s="127">
        <v>0</v>
      </c>
      <c r="W38" s="127">
        <v>0</v>
      </c>
      <c r="X38" s="127">
        <v>0</v>
      </c>
      <c r="Y38" s="127">
        <v>0</v>
      </c>
      <c r="Z38" s="127">
        <v>0</v>
      </c>
      <c r="AA38" s="127">
        <v>0</v>
      </c>
      <c r="AB38" s="127">
        <v>0</v>
      </c>
      <c r="AC38" s="127">
        <v>0</v>
      </c>
      <c r="AD38" s="127">
        <v>0</v>
      </c>
      <c r="AE38" s="127">
        <v>0</v>
      </c>
      <c r="AF38" s="128">
        <v>0</v>
      </c>
      <c r="AG38" s="127">
        <v>1721</v>
      </c>
      <c r="AI38" s="127"/>
    </row>
    <row r="39" spans="1:35" ht="20.25" customHeight="1" x14ac:dyDescent="0.35">
      <c r="A39" s="145" t="s">
        <v>212</v>
      </c>
      <c r="B39" s="127">
        <v>0</v>
      </c>
      <c r="C39" s="127">
        <v>0</v>
      </c>
      <c r="D39" s="127">
        <v>0</v>
      </c>
      <c r="E39" s="127">
        <v>0</v>
      </c>
      <c r="F39" s="127">
        <v>1590</v>
      </c>
      <c r="G39" s="127">
        <v>0</v>
      </c>
      <c r="H39" s="127">
        <v>0</v>
      </c>
      <c r="I39" s="127">
        <v>1590</v>
      </c>
      <c r="J39"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1590</v>
      </c>
      <c r="K39" s="127">
        <v>0</v>
      </c>
      <c r="L39" s="127">
        <v>0</v>
      </c>
      <c r="M39" s="127">
        <v>0</v>
      </c>
      <c r="N39" s="127">
        <v>0</v>
      </c>
      <c r="O39" s="127">
        <v>0</v>
      </c>
      <c r="P39" s="127">
        <v>0</v>
      </c>
      <c r="Q39" s="127">
        <v>0</v>
      </c>
      <c r="R39" s="127">
        <v>0</v>
      </c>
      <c r="S39" s="127">
        <v>0</v>
      </c>
      <c r="T39" s="127">
        <v>0</v>
      </c>
      <c r="U39" s="127">
        <v>0</v>
      </c>
      <c r="V39" s="127">
        <v>0</v>
      </c>
      <c r="W39" s="127">
        <v>0</v>
      </c>
      <c r="X39" s="127">
        <v>0</v>
      </c>
      <c r="Y39" s="127">
        <v>0</v>
      </c>
      <c r="Z39" s="127">
        <v>0</v>
      </c>
      <c r="AA39" s="127">
        <v>0</v>
      </c>
      <c r="AB39" s="127">
        <v>0</v>
      </c>
      <c r="AC39" s="127">
        <v>0</v>
      </c>
      <c r="AD39" s="127">
        <v>0</v>
      </c>
      <c r="AE39" s="127">
        <v>0</v>
      </c>
      <c r="AF39" s="128">
        <v>0</v>
      </c>
      <c r="AG39" s="127">
        <v>1590</v>
      </c>
      <c r="AI39" s="127"/>
    </row>
    <row r="40" spans="1:35" ht="20.25" customHeight="1" x14ac:dyDescent="0.35">
      <c r="A40" s="145" t="s">
        <v>213</v>
      </c>
      <c r="B40" s="127">
        <v>0</v>
      </c>
      <c r="C40" s="127">
        <v>0</v>
      </c>
      <c r="D40" s="127">
        <v>0</v>
      </c>
      <c r="E40" s="127">
        <v>0</v>
      </c>
      <c r="F40" s="127">
        <v>4411</v>
      </c>
      <c r="G40" s="127">
        <v>0</v>
      </c>
      <c r="H40" s="127">
        <v>0</v>
      </c>
      <c r="I40" s="127">
        <v>4411</v>
      </c>
      <c r="J40"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4411</v>
      </c>
      <c r="K40" s="127">
        <v>0</v>
      </c>
      <c r="L40" s="127">
        <v>0</v>
      </c>
      <c r="M40" s="127">
        <v>0</v>
      </c>
      <c r="N40" s="127">
        <v>0</v>
      </c>
      <c r="O40" s="127">
        <v>0</v>
      </c>
      <c r="P40" s="127">
        <v>0</v>
      </c>
      <c r="Q40" s="127">
        <v>0</v>
      </c>
      <c r="R40" s="127">
        <v>0</v>
      </c>
      <c r="S40" s="127">
        <v>0</v>
      </c>
      <c r="T40" s="127">
        <v>0</v>
      </c>
      <c r="U40" s="127">
        <v>0</v>
      </c>
      <c r="V40" s="127">
        <v>0</v>
      </c>
      <c r="W40" s="127">
        <v>0</v>
      </c>
      <c r="X40" s="127">
        <v>0</v>
      </c>
      <c r="Y40" s="127">
        <v>0</v>
      </c>
      <c r="Z40" s="127">
        <v>0</v>
      </c>
      <c r="AA40" s="127">
        <v>0</v>
      </c>
      <c r="AB40" s="127">
        <v>0</v>
      </c>
      <c r="AC40" s="127">
        <v>0</v>
      </c>
      <c r="AD40" s="127">
        <v>0</v>
      </c>
      <c r="AE40" s="127">
        <v>0</v>
      </c>
      <c r="AF40" s="128">
        <v>0</v>
      </c>
      <c r="AG40" s="127">
        <v>4411</v>
      </c>
      <c r="AI40" s="127"/>
    </row>
    <row r="41" spans="1:35" ht="20.25" customHeight="1" x14ac:dyDescent="0.35">
      <c r="A41" s="145" t="s">
        <v>214</v>
      </c>
      <c r="B41" s="127">
        <v>0</v>
      </c>
      <c r="C41" s="127">
        <v>0</v>
      </c>
      <c r="D41" s="127">
        <v>0</v>
      </c>
      <c r="E41" s="127">
        <v>0</v>
      </c>
      <c r="F41" s="127">
        <v>6083</v>
      </c>
      <c r="G41" s="127">
        <v>0</v>
      </c>
      <c r="H41" s="127">
        <v>0</v>
      </c>
      <c r="I41" s="127">
        <v>6083</v>
      </c>
      <c r="J41"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6083</v>
      </c>
      <c r="K41" s="127">
        <v>0</v>
      </c>
      <c r="L41" s="127">
        <v>0</v>
      </c>
      <c r="M41" s="127">
        <v>0</v>
      </c>
      <c r="N41" s="127">
        <v>0</v>
      </c>
      <c r="O41" s="127">
        <v>0</v>
      </c>
      <c r="P41" s="127">
        <v>0</v>
      </c>
      <c r="Q41" s="127">
        <v>0</v>
      </c>
      <c r="R41" s="127">
        <v>0</v>
      </c>
      <c r="S41" s="127">
        <v>0</v>
      </c>
      <c r="T41" s="127">
        <v>0</v>
      </c>
      <c r="U41" s="127">
        <v>0</v>
      </c>
      <c r="V41" s="127">
        <v>0</v>
      </c>
      <c r="W41" s="127">
        <v>0</v>
      </c>
      <c r="X41" s="127">
        <v>0</v>
      </c>
      <c r="Y41" s="127">
        <v>0</v>
      </c>
      <c r="Z41" s="127">
        <v>0</v>
      </c>
      <c r="AA41" s="127">
        <v>0</v>
      </c>
      <c r="AB41" s="127">
        <v>0</v>
      </c>
      <c r="AC41" s="127">
        <v>0</v>
      </c>
      <c r="AD41" s="127">
        <v>0</v>
      </c>
      <c r="AE41" s="127">
        <v>0</v>
      </c>
      <c r="AF41" s="128">
        <v>0</v>
      </c>
      <c r="AG41" s="127">
        <v>6083</v>
      </c>
      <c r="AI41" s="127"/>
    </row>
    <row r="42" spans="1:35" ht="20.25" customHeight="1" x14ac:dyDescent="0.35">
      <c r="A42" s="145" t="s">
        <v>215</v>
      </c>
      <c r="B42" s="127">
        <v>322</v>
      </c>
      <c r="C42" s="127">
        <v>0</v>
      </c>
      <c r="D42" s="127">
        <v>0</v>
      </c>
      <c r="E42" s="127">
        <v>0</v>
      </c>
      <c r="F42" s="127">
        <v>5916</v>
      </c>
      <c r="G42" s="127">
        <v>0</v>
      </c>
      <c r="H42" s="127">
        <v>0</v>
      </c>
      <c r="I42" s="127">
        <v>5916</v>
      </c>
      <c r="J42"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6238</v>
      </c>
      <c r="K42" s="127">
        <v>0</v>
      </c>
      <c r="L42" s="127">
        <v>0</v>
      </c>
      <c r="M42" s="127">
        <v>0</v>
      </c>
      <c r="N42" s="127">
        <v>0</v>
      </c>
      <c r="O42" s="127">
        <v>0</v>
      </c>
      <c r="P42" s="127">
        <v>0</v>
      </c>
      <c r="Q42" s="127">
        <v>0</v>
      </c>
      <c r="R42" s="127">
        <v>0</v>
      </c>
      <c r="S42" s="127">
        <v>0</v>
      </c>
      <c r="T42" s="127">
        <v>0</v>
      </c>
      <c r="U42" s="127">
        <v>0</v>
      </c>
      <c r="V42" s="127">
        <v>0</v>
      </c>
      <c r="W42" s="127">
        <v>0</v>
      </c>
      <c r="X42" s="127">
        <v>0</v>
      </c>
      <c r="Y42" s="127">
        <v>0</v>
      </c>
      <c r="Z42" s="127">
        <v>0</v>
      </c>
      <c r="AA42" s="127">
        <v>0</v>
      </c>
      <c r="AB42" s="127">
        <v>0</v>
      </c>
      <c r="AC42" s="127">
        <v>0</v>
      </c>
      <c r="AD42" s="127">
        <v>0</v>
      </c>
      <c r="AE42" s="127">
        <v>0</v>
      </c>
      <c r="AF42" s="128">
        <v>0</v>
      </c>
      <c r="AG42" s="127">
        <v>6238</v>
      </c>
      <c r="AI42" s="127"/>
    </row>
    <row r="43" spans="1:35" ht="20.25" customHeight="1" x14ac:dyDescent="0.35">
      <c r="A43" s="145" t="s">
        <v>216</v>
      </c>
      <c r="B43" s="127">
        <v>0</v>
      </c>
      <c r="C43" s="127">
        <v>0</v>
      </c>
      <c r="D43" s="127">
        <v>0</v>
      </c>
      <c r="E43" s="127">
        <v>0</v>
      </c>
      <c r="F43" s="127">
        <v>6802</v>
      </c>
      <c r="G43" s="127">
        <v>0</v>
      </c>
      <c r="H43" s="127">
        <v>0</v>
      </c>
      <c r="I43" s="127">
        <v>6802</v>
      </c>
      <c r="J43"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6802</v>
      </c>
      <c r="K43" s="127">
        <v>0</v>
      </c>
      <c r="L43" s="127">
        <v>0</v>
      </c>
      <c r="M43" s="127">
        <v>0</v>
      </c>
      <c r="N43" s="127">
        <v>0</v>
      </c>
      <c r="O43" s="127">
        <v>0</v>
      </c>
      <c r="P43" s="127">
        <v>0</v>
      </c>
      <c r="Q43" s="127">
        <v>0</v>
      </c>
      <c r="R43" s="127">
        <v>0</v>
      </c>
      <c r="S43" s="127">
        <v>0</v>
      </c>
      <c r="T43" s="127">
        <v>0</v>
      </c>
      <c r="U43" s="127">
        <v>0</v>
      </c>
      <c r="V43" s="127">
        <v>0</v>
      </c>
      <c r="W43" s="127">
        <v>0</v>
      </c>
      <c r="X43" s="127">
        <v>0</v>
      </c>
      <c r="Y43" s="127">
        <v>0</v>
      </c>
      <c r="Z43" s="127">
        <v>0</v>
      </c>
      <c r="AA43" s="127">
        <v>0</v>
      </c>
      <c r="AB43" s="127">
        <v>0</v>
      </c>
      <c r="AC43" s="127">
        <v>0</v>
      </c>
      <c r="AD43" s="127">
        <v>0</v>
      </c>
      <c r="AE43" s="127">
        <v>0</v>
      </c>
      <c r="AF43" s="128">
        <v>0</v>
      </c>
      <c r="AG43" s="127">
        <v>6802</v>
      </c>
      <c r="AI43" s="127"/>
    </row>
    <row r="44" spans="1:35" ht="20.25" customHeight="1" x14ac:dyDescent="0.35">
      <c r="A44" s="145" t="s">
        <v>217</v>
      </c>
      <c r="B44" s="127">
        <v>0</v>
      </c>
      <c r="C44" s="127">
        <v>0</v>
      </c>
      <c r="D44" s="127">
        <v>0</v>
      </c>
      <c r="E44" s="127">
        <v>0</v>
      </c>
      <c r="F44" s="127">
        <v>5940</v>
      </c>
      <c r="G44" s="127">
        <v>0</v>
      </c>
      <c r="H44" s="127">
        <v>0</v>
      </c>
      <c r="I44" s="127">
        <v>5940</v>
      </c>
      <c r="J44"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5940</v>
      </c>
      <c r="K44" s="127">
        <v>0</v>
      </c>
      <c r="L44" s="127">
        <v>0</v>
      </c>
      <c r="M44" s="127">
        <v>0</v>
      </c>
      <c r="N44" s="127">
        <v>0</v>
      </c>
      <c r="O44" s="127">
        <v>0</v>
      </c>
      <c r="P44" s="127">
        <v>0</v>
      </c>
      <c r="Q44" s="127">
        <v>0</v>
      </c>
      <c r="R44" s="127">
        <v>0</v>
      </c>
      <c r="S44" s="127">
        <v>0</v>
      </c>
      <c r="T44" s="127">
        <v>0</v>
      </c>
      <c r="U44" s="127">
        <v>0</v>
      </c>
      <c r="V44" s="127">
        <v>0</v>
      </c>
      <c r="W44" s="127">
        <v>0</v>
      </c>
      <c r="X44" s="127">
        <v>0</v>
      </c>
      <c r="Y44" s="127">
        <v>0</v>
      </c>
      <c r="Z44" s="127">
        <v>0</v>
      </c>
      <c r="AA44" s="127">
        <v>0</v>
      </c>
      <c r="AB44" s="127">
        <v>0</v>
      </c>
      <c r="AC44" s="127">
        <v>0</v>
      </c>
      <c r="AD44" s="127">
        <v>0</v>
      </c>
      <c r="AE44" s="127">
        <v>0</v>
      </c>
      <c r="AF44" s="128">
        <v>0</v>
      </c>
      <c r="AG44" s="127">
        <v>5940</v>
      </c>
      <c r="AI44" s="127"/>
    </row>
    <row r="45" spans="1:35" ht="20.25" customHeight="1" x14ac:dyDescent="0.35">
      <c r="A45" s="145" t="s">
        <v>218</v>
      </c>
      <c r="B45" s="127">
        <v>0</v>
      </c>
      <c r="C45" s="127">
        <v>0</v>
      </c>
      <c r="D45" s="127">
        <v>0</v>
      </c>
      <c r="E45" s="127">
        <v>0</v>
      </c>
      <c r="F45" s="127">
        <v>6899</v>
      </c>
      <c r="G45" s="127">
        <v>0</v>
      </c>
      <c r="H45" s="127">
        <v>0</v>
      </c>
      <c r="I45" s="127">
        <v>6899</v>
      </c>
      <c r="J45"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6899</v>
      </c>
      <c r="K45" s="127">
        <v>0</v>
      </c>
      <c r="L45" s="127">
        <v>0</v>
      </c>
      <c r="M45" s="127">
        <v>0</v>
      </c>
      <c r="N45" s="127">
        <v>0</v>
      </c>
      <c r="O45" s="127">
        <v>0</v>
      </c>
      <c r="P45" s="127">
        <v>0</v>
      </c>
      <c r="Q45" s="127">
        <v>0</v>
      </c>
      <c r="R45" s="127">
        <v>0</v>
      </c>
      <c r="S45" s="127">
        <v>0</v>
      </c>
      <c r="T45" s="127">
        <v>0</v>
      </c>
      <c r="U45" s="127">
        <v>0</v>
      </c>
      <c r="V45" s="127">
        <v>0</v>
      </c>
      <c r="W45" s="127">
        <v>0</v>
      </c>
      <c r="X45" s="127">
        <v>0</v>
      </c>
      <c r="Y45" s="127">
        <v>0</v>
      </c>
      <c r="Z45" s="127">
        <v>0</v>
      </c>
      <c r="AA45" s="127">
        <v>0</v>
      </c>
      <c r="AB45" s="127">
        <v>0</v>
      </c>
      <c r="AC45" s="127">
        <v>0</v>
      </c>
      <c r="AD45" s="127">
        <v>0</v>
      </c>
      <c r="AE45" s="127">
        <v>0</v>
      </c>
      <c r="AF45" s="128">
        <v>0</v>
      </c>
      <c r="AG45" s="127">
        <v>6899</v>
      </c>
      <c r="AI45" s="127"/>
    </row>
    <row r="46" spans="1:35" ht="20.25" customHeight="1" x14ac:dyDescent="0.35">
      <c r="A46" s="145" t="s">
        <v>219</v>
      </c>
      <c r="B46" s="127">
        <v>0</v>
      </c>
      <c r="C46" s="127">
        <v>0</v>
      </c>
      <c r="D46" s="127">
        <v>0</v>
      </c>
      <c r="E46" s="127">
        <v>0</v>
      </c>
      <c r="F46" s="127">
        <v>4615</v>
      </c>
      <c r="G46" s="127">
        <v>0</v>
      </c>
      <c r="H46" s="127">
        <v>0</v>
      </c>
      <c r="I46" s="127">
        <v>4615</v>
      </c>
      <c r="J46"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4615</v>
      </c>
      <c r="K46" s="127">
        <v>0</v>
      </c>
      <c r="L46" s="127">
        <v>0</v>
      </c>
      <c r="M46" s="127">
        <v>0</v>
      </c>
      <c r="N46" s="127">
        <v>0</v>
      </c>
      <c r="O46" s="127">
        <v>0</v>
      </c>
      <c r="P46" s="127">
        <v>0</v>
      </c>
      <c r="Q46" s="127">
        <v>0</v>
      </c>
      <c r="R46" s="127">
        <v>0</v>
      </c>
      <c r="S46" s="127">
        <v>0</v>
      </c>
      <c r="T46" s="127">
        <v>0</v>
      </c>
      <c r="U46" s="127">
        <v>0</v>
      </c>
      <c r="V46" s="127">
        <v>0</v>
      </c>
      <c r="W46" s="127">
        <v>0</v>
      </c>
      <c r="X46" s="127">
        <v>0</v>
      </c>
      <c r="Y46" s="127">
        <v>0</v>
      </c>
      <c r="Z46" s="127">
        <v>0</v>
      </c>
      <c r="AA46" s="127">
        <v>0</v>
      </c>
      <c r="AB46" s="127">
        <v>0</v>
      </c>
      <c r="AC46" s="127">
        <v>0</v>
      </c>
      <c r="AD46" s="127">
        <v>0</v>
      </c>
      <c r="AE46" s="127">
        <v>0</v>
      </c>
      <c r="AF46" s="128">
        <v>0</v>
      </c>
      <c r="AG46" s="127">
        <v>4615</v>
      </c>
      <c r="AI46" s="127"/>
    </row>
    <row r="47" spans="1:35" ht="20.25" customHeight="1" x14ac:dyDescent="0.35">
      <c r="A47" s="145" t="s">
        <v>220</v>
      </c>
      <c r="B47" s="127">
        <v>0</v>
      </c>
      <c r="C47" s="127">
        <v>0</v>
      </c>
      <c r="D47" s="127">
        <v>0</v>
      </c>
      <c r="E47" s="127">
        <v>0</v>
      </c>
      <c r="F47" s="127">
        <v>5808</v>
      </c>
      <c r="G47" s="127">
        <v>0</v>
      </c>
      <c r="H47" s="127">
        <v>0</v>
      </c>
      <c r="I47" s="127">
        <v>5808</v>
      </c>
      <c r="J47"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5808</v>
      </c>
      <c r="K47" s="127">
        <v>0</v>
      </c>
      <c r="L47" s="127">
        <v>0</v>
      </c>
      <c r="M47" s="127">
        <v>0</v>
      </c>
      <c r="N47" s="127">
        <v>0</v>
      </c>
      <c r="O47" s="127">
        <v>0</v>
      </c>
      <c r="P47" s="127">
        <v>0</v>
      </c>
      <c r="Q47" s="127">
        <v>0</v>
      </c>
      <c r="R47" s="127">
        <v>0</v>
      </c>
      <c r="S47" s="127">
        <v>0</v>
      </c>
      <c r="T47" s="127">
        <v>0</v>
      </c>
      <c r="U47" s="127">
        <v>0</v>
      </c>
      <c r="V47" s="127">
        <v>0</v>
      </c>
      <c r="W47" s="127">
        <v>0</v>
      </c>
      <c r="X47" s="127">
        <v>0</v>
      </c>
      <c r="Y47" s="127">
        <v>0</v>
      </c>
      <c r="Z47" s="127">
        <v>0</v>
      </c>
      <c r="AA47" s="127">
        <v>0</v>
      </c>
      <c r="AB47" s="127">
        <v>0</v>
      </c>
      <c r="AC47" s="127">
        <v>0</v>
      </c>
      <c r="AD47" s="127">
        <v>0</v>
      </c>
      <c r="AE47" s="127">
        <v>0</v>
      </c>
      <c r="AF47" s="128">
        <v>0</v>
      </c>
      <c r="AG47" s="127">
        <v>5808</v>
      </c>
      <c r="AI47" s="127"/>
    </row>
    <row r="48" spans="1:35" ht="20.25" customHeight="1" x14ac:dyDescent="0.35">
      <c r="A48" s="145" t="s">
        <v>221</v>
      </c>
      <c r="B48" s="127">
        <v>0</v>
      </c>
      <c r="C48" s="127">
        <v>0</v>
      </c>
      <c r="D48" s="127">
        <v>0</v>
      </c>
      <c r="E48" s="127">
        <v>0</v>
      </c>
      <c r="F48" s="127">
        <v>2947</v>
      </c>
      <c r="G48" s="127">
        <v>0</v>
      </c>
      <c r="H48" s="127">
        <v>0</v>
      </c>
      <c r="I48" s="127">
        <v>2947</v>
      </c>
      <c r="J48"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2947</v>
      </c>
      <c r="K48" s="127">
        <v>0</v>
      </c>
      <c r="L48" s="127">
        <v>0</v>
      </c>
      <c r="M48" s="127">
        <v>0</v>
      </c>
      <c r="N48" s="127">
        <v>0</v>
      </c>
      <c r="O48" s="127">
        <v>0</v>
      </c>
      <c r="P48" s="127">
        <v>0</v>
      </c>
      <c r="Q48" s="127">
        <v>0</v>
      </c>
      <c r="R48" s="127">
        <v>0</v>
      </c>
      <c r="S48" s="127">
        <v>0</v>
      </c>
      <c r="T48" s="127">
        <v>0</v>
      </c>
      <c r="U48" s="127">
        <v>0</v>
      </c>
      <c r="V48" s="127">
        <v>0</v>
      </c>
      <c r="W48" s="127">
        <v>0</v>
      </c>
      <c r="X48" s="127">
        <v>0</v>
      </c>
      <c r="Y48" s="127">
        <v>0</v>
      </c>
      <c r="Z48" s="127">
        <v>0</v>
      </c>
      <c r="AA48" s="127">
        <v>0</v>
      </c>
      <c r="AB48" s="127">
        <v>0</v>
      </c>
      <c r="AC48" s="127">
        <v>0</v>
      </c>
      <c r="AD48" s="127">
        <v>0</v>
      </c>
      <c r="AE48" s="127">
        <v>0</v>
      </c>
      <c r="AF48" s="128">
        <v>0</v>
      </c>
      <c r="AG48" s="127">
        <v>2947</v>
      </c>
      <c r="AI48" s="127"/>
    </row>
    <row r="49" spans="1:35" ht="20.25" customHeight="1" x14ac:dyDescent="0.35">
      <c r="A49" s="145" t="s">
        <v>222</v>
      </c>
      <c r="B49" s="127">
        <v>0</v>
      </c>
      <c r="C49" s="127">
        <v>0</v>
      </c>
      <c r="D49" s="127">
        <v>0</v>
      </c>
      <c r="E49" s="127">
        <v>0</v>
      </c>
      <c r="F49" s="127">
        <v>4145</v>
      </c>
      <c r="G49" s="127">
        <v>0</v>
      </c>
      <c r="H49" s="127">
        <v>0</v>
      </c>
      <c r="I49" s="127">
        <v>4145</v>
      </c>
      <c r="J49"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4145</v>
      </c>
      <c r="K49" s="127">
        <v>0</v>
      </c>
      <c r="L49" s="127">
        <v>0</v>
      </c>
      <c r="M49" s="127">
        <v>0</v>
      </c>
      <c r="N49" s="127">
        <v>0</v>
      </c>
      <c r="O49" s="127">
        <v>0</v>
      </c>
      <c r="P49" s="127">
        <v>0</v>
      </c>
      <c r="Q49" s="127">
        <v>0</v>
      </c>
      <c r="R49" s="127">
        <v>0</v>
      </c>
      <c r="S49" s="127">
        <v>0</v>
      </c>
      <c r="T49" s="127">
        <v>0</v>
      </c>
      <c r="U49" s="127">
        <v>0</v>
      </c>
      <c r="V49" s="127">
        <v>0</v>
      </c>
      <c r="W49" s="127">
        <v>0</v>
      </c>
      <c r="X49" s="127">
        <v>0</v>
      </c>
      <c r="Y49" s="127">
        <v>0</v>
      </c>
      <c r="Z49" s="127">
        <v>0</v>
      </c>
      <c r="AA49" s="127">
        <v>0</v>
      </c>
      <c r="AB49" s="127">
        <v>0</v>
      </c>
      <c r="AC49" s="127">
        <v>0</v>
      </c>
      <c r="AD49" s="127">
        <v>0</v>
      </c>
      <c r="AE49" s="127">
        <v>0</v>
      </c>
      <c r="AF49" s="128">
        <v>0</v>
      </c>
      <c r="AG49" s="127">
        <v>4145</v>
      </c>
      <c r="AI49" s="127"/>
    </row>
    <row r="50" spans="1:35" ht="20.25" customHeight="1" x14ac:dyDescent="0.35">
      <c r="A50" s="145" t="s">
        <v>223</v>
      </c>
      <c r="B50" s="127">
        <v>0</v>
      </c>
      <c r="C50" s="127">
        <v>0</v>
      </c>
      <c r="D50" s="127">
        <v>0</v>
      </c>
      <c r="E50" s="127">
        <v>0</v>
      </c>
      <c r="F50" s="127">
        <v>3714</v>
      </c>
      <c r="G50" s="127">
        <v>0</v>
      </c>
      <c r="H50" s="127">
        <v>0</v>
      </c>
      <c r="I50" s="127">
        <v>3714</v>
      </c>
      <c r="J50"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3714</v>
      </c>
      <c r="K50" s="127">
        <v>0</v>
      </c>
      <c r="L50" s="127">
        <v>0</v>
      </c>
      <c r="M50" s="127">
        <v>0</v>
      </c>
      <c r="N50" s="127">
        <v>0</v>
      </c>
      <c r="O50" s="127">
        <v>0</v>
      </c>
      <c r="P50" s="127">
        <v>0</v>
      </c>
      <c r="Q50" s="127">
        <v>0</v>
      </c>
      <c r="R50" s="127">
        <v>0</v>
      </c>
      <c r="S50" s="127">
        <v>0</v>
      </c>
      <c r="T50" s="127">
        <v>0</v>
      </c>
      <c r="U50" s="127">
        <v>0</v>
      </c>
      <c r="V50" s="127">
        <v>0</v>
      </c>
      <c r="W50" s="127">
        <v>0</v>
      </c>
      <c r="X50" s="127">
        <v>0</v>
      </c>
      <c r="Y50" s="127">
        <v>0</v>
      </c>
      <c r="Z50" s="127">
        <v>0</v>
      </c>
      <c r="AA50" s="127">
        <v>0</v>
      </c>
      <c r="AB50" s="127">
        <v>0</v>
      </c>
      <c r="AC50" s="127">
        <v>0</v>
      </c>
      <c r="AD50" s="127">
        <v>0</v>
      </c>
      <c r="AE50" s="127">
        <v>0</v>
      </c>
      <c r="AF50" s="128">
        <v>0</v>
      </c>
      <c r="AG50" s="127">
        <v>3714</v>
      </c>
      <c r="AI50" s="127"/>
    </row>
    <row r="51" spans="1:35" ht="20.25" customHeight="1" x14ac:dyDescent="0.35">
      <c r="A51" s="145" t="s">
        <v>224</v>
      </c>
      <c r="B51" s="127">
        <v>0</v>
      </c>
      <c r="C51" s="127">
        <v>0</v>
      </c>
      <c r="D51" s="127">
        <v>0</v>
      </c>
      <c r="E51" s="127">
        <v>0</v>
      </c>
      <c r="F51" s="127">
        <v>2690</v>
      </c>
      <c r="G51" s="127">
        <v>0</v>
      </c>
      <c r="H51" s="127">
        <v>0</v>
      </c>
      <c r="I51" s="127">
        <v>2690</v>
      </c>
      <c r="J51"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2690</v>
      </c>
      <c r="K51" s="127">
        <v>0</v>
      </c>
      <c r="L51" s="127">
        <v>0</v>
      </c>
      <c r="M51" s="127">
        <v>0</v>
      </c>
      <c r="N51" s="127">
        <v>0</v>
      </c>
      <c r="O51" s="127">
        <v>0</v>
      </c>
      <c r="P51" s="127">
        <v>0</v>
      </c>
      <c r="Q51" s="127">
        <v>0</v>
      </c>
      <c r="R51" s="127">
        <v>0</v>
      </c>
      <c r="S51" s="127">
        <v>0</v>
      </c>
      <c r="T51" s="127">
        <v>0</v>
      </c>
      <c r="U51" s="127">
        <v>0</v>
      </c>
      <c r="V51" s="127">
        <v>0</v>
      </c>
      <c r="W51" s="127">
        <v>0</v>
      </c>
      <c r="X51" s="127">
        <v>0</v>
      </c>
      <c r="Y51" s="127">
        <v>0</v>
      </c>
      <c r="Z51" s="127">
        <v>0</v>
      </c>
      <c r="AA51" s="127">
        <v>0</v>
      </c>
      <c r="AB51" s="127">
        <v>0</v>
      </c>
      <c r="AC51" s="127">
        <v>0</v>
      </c>
      <c r="AD51" s="127">
        <v>0</v>
      </c>
      <c r="AE51" s="127">
        <v>0</v>
      </c>
      <c r="AF51" s="128">
        <v>0</v>
      </c>
      <c r="AG51" s="127">
        <v>2690</v>
      </c>
      <c r="AI51" s="127"/>
    </row>
    <row r="52" spans="1:35" ht="20.25" customHeight="1" x14ac:dyDescent="0.35">
      <c r="A52" s="145" t="s">
        <v>225</v>
      </c>
      <c r="B52" s="127">
        <v>0</v>
      </c>
      <c r="C52" s="127">
        <v>0</v>
      </c>
      <c r="D52" s="127">
        <v>0</v>
      </c>
      <c r="E52" s="127">
        <v>0</v>
      </c>
      <c r="F52" s="127">
        <v>8745</v>
      </c>
      <c r="G52" s="127">
        <v>0</v>
      </c>
      <c r="H52" s="127">
        <v>0</v>
      </c>
      <c r="I52" s="127">
        <v>8745</v>
      </c>
      <c r="J52"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8745</v>
      </c>
      <c r="K52" s="127">
        <v>0</v>
      </c>
      <c r="L52" s="127">
        <v>0</v>
      </c>
      <c r="M52" s="127">
        <v>0</v>
      </c>
      <c r="N52" s="127">
        <v>0</v>
      </c>
      <c r="O52" s="127">
        <v>0</v>
      </c>
      <c r="P52" s="127">
        <v>0</v>
      </c>
      <c r="Q52" s="127">
        <v>0</v>
      </c>
      <c r="R52" s="127">
        <v>0</v>
      </c>
      <c r="S52" s="127">
        <v>0</v>
      </c>
      <c r="T52" s="127">
        <v>0</v>
      </c>
      <c r="U52" s="127">
        <v>0</v>
      </c>
      <c r="V52" s="127">
        <v>0</v>
      </c>
      <c r="W52" s="127">
        <v>0</v>
      </c>
      <c r="X52" s="127">
        <v>0</v>
      </c>
      <c r="Y52" s="127">
        <v>0</v>
      </c>
      <c r="Z52" s="127">
        <v>0</v>
      </c>
      <c r="AA52" s="127">
        <v>0</v>
      </c>
      <c r="AB52" s="127">
        <v>0</v>
      </c>
      <c r="AC52" s="127">
        <v>0</v>
      </c>
      <c r="AD52" s="127">
        <v>0</v>
      </c>
      <c r="AE52" s="127">
        <v>0</v>
      </c>
      <c r="AF52" s="128">
        <v>0</v>
      </c>
      <c r="AG52" s="127">
        <v>8745</v>
      </c>
      <c r="AI52" s="127"/>
    </row>
    <row r="53" spans="1:35" ht="20.25" customHeight="1" x14ac:dyDescent="0.35">
      <c r="A53" s="145" t="s">
        <v>226</v>
      </c>
      <c r="B53" s="127">
        <v>344</v>
      </c>
      <c r="C53" s="127">
        <v>0</v>
      </c>
      <c r="D53" s="127">
        <v>0</v>
      </c>
      <c r="E53" s="127">
        <v>0</v>
      </c>
      <c r="F53" s="127">
        <v>8946</v>
      </c>
      <c r="G53" s="127">
        <v>0</v>
      </c>
      <c r="H53" s="127">
        <v>0</v>
      </c>
      <c r="I53" s="127">
        <v>8946</v>
      </c>
      <c r="J53"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9290</v>
      </c>
      <c r="K53" s="127">
        <v>0</v>
      </c>
      <c r="L53" s="127">
        <v>0</v>
      </c>
      <c r="M53" s="127">
        <v>0</v>
      </c>
      <c r="N53" s="127">
        <v>0</v>
      </c>
      <c r="O53" s="127">
        <v>0</v>
      </c>
      <c r="P53" s="127">
        <v>0</v>
      </c>
      <c r="Q53" s="127">
        <v>0</v>
      </c>
      <c r="R53" s="127">
        <v>0</v>
      </c>
      <c r="S53" s="127">
        <v>0</v>
      </c>
      <c r="T53" s="127">
        <v>0</v>
      </c>
      <c r="U53" s="127">
        <v>0</v>
      </c>
      <c r="V53" s="127">
        <v>0</v>
      </c>
      <c r="W53" s="127">
        <v>0</v>
      </c>
      <c r="X53" s="127">
        <v>0</v>
      </c>
      <c r="Y53" s="127">
        <v>0</v>
      </c>
      <c r="Z53" s="127">
        <v>0</v>
      </c>
      <c r="AA53" s="127">
        <v>0</v>
      </c>
      <c r="AB53" s="127">
        <v>0</v>
      </c>
      <c r="AC53" s="127">
        <v>0</v>
      </c>
      <c r="AD53" s="127">
        <v>0</v>
      </c>
      <c r="AE53" s="127">
        <v>0</v>
      </c>
      <c r="AF53" s="128">
        <v>0</v>
      </c>
      <c r="AG53" s="127">
        <v>9290</v>
      </c>
      <c r="AI53" s="127"/>
    </row>
    <row r="54" spans="1:35" ht="20.25" customHeight="1" x14ac:dyDescent="0.35">
      <c r="A54" s="145" t="s">
        <v>227</v>
      </c>
      <c r="B54" s="127">
        <v>4043</v>
      </c>
      <c r="C54" s="127">
        <v>0</v>
      </c>
      <c r="D54" s="127">
        <v>0</v>
      </c>
      <c r="E54" s="127">
        <v>685</v>
      </c>
      <c r="F54" s="127">
        <v>9817</v>
      </c>
      <c r="G54" s="127">
        <v>0</v>
      </c>
      <c r="H54" s="127">
        <v>0</v>
      </c>
      <c r="I54" s="127">
        <v>10502</v>
      </c>
      <c r="J54"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14545</v>
      </c>
      <c r="K54" s="127">
        <v>0</v>
      </c>
      <c r="L54" s="127">
        <v>0</v>
      </c>
      <c r="M54" s="127">
        <v>0</v>
      </c>
      <c r="N54" s="127">
        <v>0</v>
      </c>
      <c r="O54" s="127">
        <v>0</v>
      </c>
      <c r="P54" s="127">
        <v>0</v>
      </c>
      <c r="Q54" s="127">
        <v>0</v>
      </c>
      <c r="R54" s="127">
        <v>0</v>
      </c>
      <c r="S54" s="127">
        <v>0</v>
      </c>
      <c r="T54" s="127">
        <v>0</v>
      </c>
      <c r="U54" s="127">
        <v>0</v>
      </c>
      <c r="V54" s="127">
        <v>0</v>
      </c>
      <c r="W54" s="127">
        <v>0</v>
      </c>
      <c r="X54" s="127">
        <v>0</v>
      </c>
      <c r="Y54" s="127">
        <v>0</v>
      </c>
      <c r="Z54" s="127">
        <v>0</v>
      </c>
      <c r="AA54" s="127">
        <v>0</v>
      </c>
      <c r="AB54" s="127">
        <v>0</v>
      </c>
      <c r="AC54" s="127">
        <v>0</v>
      </c>
      <c r="AD54" s="127">
        <v>0</v>
      </c>
      <c r="AE54" s="127">
        <v>0</v>
      </c>
      <c r="AF54" s="128">
        <v>0</v>
      </c>
      <c r="AG54" s="127">
        <v>14545</v>
      </c>
      <c r="AI54" s="127"/>
    </row>
    <row r="55" spans="1:35" ht="20.25" customHeight="1" x14ac:dyDescent="0.35">
      <c r="A55" s="145" t="s">
        <v>228</v>
      </c>
      <c r="B55" s="127">
        <v>6478</v>
      </c>
      <c r="C55" s="127">
        <v>0</v>
      </c>
      <c r="D55" s="127">
        <v>0</v>
      </c>
      <c r="E55" s="127">
        <v>681</v>
      </c>
      <c r="F55" s="127">
        <v>9492</v>
      </c>
      <c r="G55" s="127">
        <v>0</v>
      </c>
      <c r="H55" s="127">
        <v>0</v>
      </c>
      <c r="I55" s="127">
        <v>10173</v>
      </c>
      <c r="J55"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16651</v>
      </c>
      <c r="K55" s="127">
        <v>0</v>
      </c>
      <c r="L55" s="127">
        <v>0</v>
      </c>
      <c r="M55" s="127">
        <v>0</v>
      </c>
      <c r="N55" s="127">
        <v>0</v>
      </c>
      <c r="O55" s="127">
        <v>0</v>
      </c>
      <c r="P55" s="127">
        <v>0</v>
      </c>
      <c r="Q55" s="127">
        <v>0</v>
      </c>
      <c r="R55" s="127">
        <v>0</v>
      </c>
      <c r="S55" s="127">
        <v>0</v>
      </c>
      <c r="T55" s="127">
        <v>0</v>
      </c>
      <c r="U55" s="127">
        <v>0</v>
      </c>
      <c r="V55" s="127">
        <v>0</v>
      </c>
      <c r="W55" s="127">
        <v>0</v>
      </c>
      <c r="X55" s="127">
        <v>0</v>
      </c>
      <c r="Y55" s="127">
        <v>0</v>
      </c>
      <c r="Z55" s="127">
        <v>0</v>
      </c>
      <c r="AA55" s="127">
        <v>0</v>
      </c>
      <c r="AB55" s="127">
        <v>0</v>
      </c>
      <c r="AC55" s="127">
        <v>0</v>
      </c>
      <c r="AD55" s="127">
        <v>0</v>
      </c>
      <c r="AE55" s="127">
        <v>0</v>
      </c>
      <c r="AF55" s="128">
        <v>0</v>
      </c>
      <c r="AG55" s="127">
        <v>16651</v>
      </c>
      <c r="AI55" s="127"/>
    </row>
    <row r="56" spans="1:35" ht="20.25" customHeight="1" x14ac:dyDescent="0.35">
      <c r="A56" s="145" t="s">
        <v>229</v>
      </c>
      <c r="B56" s="127">
        <v>5767</v>
      </c>
      <c r="C56" s="127">
        <v>0</v>
      </c>
      <c r="D56" s="127">
        <v>0</v>
      </c>
      <c r="E56" s="127">
        <v>835</v>
      </c>
      <c r="F56" s="127">
        <v>8703</v>
      </c>
      <c r="G56" s="127">
        <v>0</v>
      </c>
      <c r="H56" s="127">
        <v>0</v>
      </c>
      <c r="I56" s="127">
        <v>9538</v>
      </c>
      <c r="J56"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15305</v>
      </c>
      <c r="K56" s="127">
        <v>0</v>
      </c>
      <c r="L56" s="127">
        <v>0</v>
      </c>
      <c r="M56" s="127">
        <v>0</v>
      </c>
      <c r="N56" s="127">
        <v>0</v>
      </c>
      <c r="O56" s="127">
        <v>0</v>
      </c>
      <c r="P56" s="127">
        <v>0</v>
      </c>
      <c r="Q56" s="127">
        <v>0</v>
      </c>
      <c r="R56" s="127">
        <v>0</v>
      </c>
      <c r="S56" s="127">
        <v>0</v>
      </c>
      <c r="T56" s="127">
        <v>0</v>
      </c>
      <c r="U56" s="127">
        <v>0</v>
      </c>
      <c r="V56" s="127">
        <v>0</v>
      </c>
      <c r="W56" s="127">
        <v>0</v>
      </c>
      <c r="X56" s="127">
        <v>0</v>
      </c>
      <c r="Y56" s="127">
        <v>0</v>
      </c>
      <c r="Z56" s="127">
        <v>0</v>
      </c>
      <c r="AA56" s="127">
        <v>0</v>
      </c>
      <c r="AB56" s="127">
        <v>0</v>
      </c>
      <c r="AC56" s="127">
        <v>0</v>
      </c>
      <c r="AD56" s="127">
        <v>0</v>
      </c>
      <c r="AE56" s="127">
        <v>0</v>
      </c>
      <c r="AF56" s="128">
        <v>0</v>
      </c>
      <c r="AG56" s="127">
        <v>15305</v>
      </c>
      <c r="AI56" s="127"/>
    </row>
    <row r="57" spans="1:35" ht="20.25" customHeight="1" x14ac:dyDescent="0.35">
      <c r="A57" s="145" t="s">
        <v>230</v>
      </c>
      <c r="B57" s="127">
        <v>2230</v>
      </c>
      <c r="C57" s="127">
        <v>0</v>
      </c>
      <c r="D57" s="127">
        <v>0</v>
      </c>
      <c r="E57" s="127">
        <v>752</v>
      </c>
      <c r="F57" s="127">
        <v>9680</v>
      </c>
      <c r="G57" s="127">
        <v>0</v>
      </c>
      <c r="H57" s="127">
        <v>0</v>
      </c>
      <c r="I57" s="127">
        <v>10432</v>
      </c>
      <c r="J57"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12662</v>
      </c>
      <c r="K57" s="127">
        <v>0</v>
      </c>
      <c r="L57" s="127">
        <v>0</v>
      </c>
      <c r="M57" s="127">
        <v>0</v>
      </c>
      <c r="N57" s="127">
        <v>0</v>
      </c>
      <c r="O57" s="127">
        <v>0</v>
      </c>
      <c r="P57" s="127">
        <v>0</v>
      </c>
      <c r="Q57" s="127">
        <v>0</v>
      </c>
      <c r="R57" s="127">
        <v>0</v>
      </c>
      <c r="S57" s="127">
        <v>0</v>
      </c>
      <c r="T57" s="127">
        <v>0</v>
      </c>
      <c r="U57" s="127">
        <v>0</v>
      </c>
      <c r="V57" s="127">
        <v>0</v>
      </c>
      <c r="W57" s="127">
        <v>0</v>
      </c>
      <c r="X57" s="127">
        <v>0</v>
      </c>
      <c r="Y57" s="127">
        <v>0</v>
      </c>
      <c r="Z57" s="127">
        <v>0</v>
      </c>
      <c r="AA57" s="127">
        <v>0</v>
      </c>
      <c r="AB57" s="127">
        <v>0</v>
      </c>
      <c r="AC57" s="127">
        <v>0</v>
      </c>
      <c r="AD57" s="127">
        <v>0</v>
      </c>
      <c r="AE57" s="127">
        <v>0</v>
      </c>
      <c r="AF57" s="128">
        <v>0</v>
      </c>
      <c r="AG57" s="127">
        <v>12662</v>
      </c>
      <c r="AI57" s="127"/>
    </row>
    <row r="58" spans="1:35" ht="20.25" customHeight="1" x14ac:dyDescent="0.35">
      <c r="A58" s="145" t="s">
        <v>231</v>
      </c>
      <c r="B58" s="127">
        <v>0</v>
      </c>
      <c r="C58" s="127">
        <v>0</v>
      </c>
      <c r="D58" s="127">
        <v>0</v>
      </c>
      <c r="E58" s="127">
        <v>853</v>
      </c>
      <c r="F58" s="127">
        <v>4535</v>
      </c>
      <c r="G58" s="127">
        <v>0</v>
      </c>
      <c r="H58" s="127">
        <v>0</v>
      </c>
      <c r="I58" s="127">
        <v>5388</v>
      </c>
      <c r="J58"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5388</v>
      </c>
      <c r="K58" s="127">
        <v>0</v>
      </c>
      <c r="L58" s="127">
        <v>0</v>
      </c>
      <c r="M58" s="127">
        <v>0</v>
      </c>
      <c r="N58" s="127">
        <v>0</v>
      </c>
      <c r="O58" s="127">
        <v>0</v>
      </c>
      <c r="P58" s="127">
        <v>0</v>
      </c>
      <c r="Q58" s="127">
        <v>0</v>
      </c>
      <c r="R58" s="127">
        <v>0</v>
      </c>
      <c r="S58" s="127">
        <v>0</v>
      </c>
      <c r="T58" s="127">
        <v>0</v>
      </c>
      <c r="U58" s="127">
        <v>0</v>
      </c>
      <c r="V58" s="127">
        <v>0</v>
      </c>
      <c r="W58" s="127">
        <v>0</v>
      </c>
      <c r="X58" s="127">
        <v>0</v>
      </c>
      <c r="Y58" s="127">
        <v>0</v>
      </c>
      <c r="Z58" s="127">
        <v>0</v>
      </c>
      <c r="AA58" s="127">
        <v>0</v>
      </c>
      <c r="AB58" s="127">
        <v>0</v>
      </c>
      <c r="AC58" s="127">
        <v>0</v>
      </c>
      <c r="AD58" s="127">
        <v>0</v>
      </c>
      <c r="AE58" s="127">
        <v>0</v>
      </c>
      <c r="AF58" s="128">
        <v>0</v>
      </c>
      <c r="AG58" s="127">
        <v>5388</v>
      </c>
      <c r="AI58" s="127"/>
    </row>
    <row r="59" spans="1:35" ht="20.25" customHeight="1" x14ac:dyDescent="0.35">
      <c r="A59" s="145" t="s">
        <v>232</v>
      </c>
      <c r="B59" s="127">
        <v>0</v>
      </c>
      <c r="C59" s="127">
        <v>0</v>
      </c>
      <c r="D59" s="127">
        <v>0</v>
      </c>
      <c r="E59" s="127">
        <v>913</v>
      </c>
      <c r="F59" s="127">
        <v>5407</v>
      </c>
      <c r="G59" s="127">
        <v>0</v>
      </c>
      <c r="H59" s="127">
        <v>0</v>
      </c>
      <c r="I59" s="127">
        <v>6320</v>
      </c>
      <c r="J59"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6320</v>
      </c>
      <c r="K59" s="127">
        <v>0</v>
      </c>
      <c r="L59" s="127">
        <v>0</v>
      </c>
      <c r="M59" s="127">
        <v>0</v>
      </c>
      <c r="N59" s="127">
        <v>0</v>
      </c>
      <c r="O59" s="127">
        <v>0</v>
      </c>
      <c r="P59" s="127">
        <v>0</v>
      </c>
      <c r="Q59" s="127">
        <v>0</v>
      </c>
      <c r="R59" s="127">
        <v>0</v>
      </c>
      <c r="S59" s="127">
        <v>0</v>
      </c>
      <c r="T59" s="127">
        <v>0</v>
      </c>
      <c r="U59" s="127">
        <v>0</v>
      </c>
      <c r="V59" s="127">
        <v>0</v>
      </c>
      <c r="W59" s="127">
        <v>0</v>
      </c>
      <c r="X59" s="127">
        <v>0</v>
      </c>
      <c r="Y59" s="127">
        <v>0</v>
      </c>
      <c r="Z59" s="127">
        <v>0</v>
      </c>
      <c r="AA59" s="127">
        <v>0</v>
      </c>
      <c r="AB59" s="127">
        <v>0</v>
      </c>
      <c r="AC59" s="127">
        <v>0</v>
      </c>
      <c r="AD59" s="127">
        <v>0</v>
      </c>
      <c r="AE59" s="127">
        <v>0</v>
      </c>
      <c r="AF59" s="128">
        <v>0</v>
      </c>
      <c r="AG59" s="127">
        <v>6320</v>
      </c>
      <c r="AI59" s="127"/>
    </row>
    <row r="60" spans="1:35" ht="20.25" customHeight="1" x14ac:dyDescent="0.35">
      <c r="A60" s="145" t="s">
        <v>233</v>
      </c>
      <c r="B60" s="127">
        <v>0</v>
      </c>
      <c r="C60" s="127">
        <v>0</v>
      </c>
      <c r="D60" s="127">
        <v>0</v>
      </c>
      <c r="E60" s="127">
        <v>890</v>
      </c>
      <c r="F60" s="127">
        <v>2460</v>
      </c>
      <c r="G60" s="127">
        <v>0</v>
      </c>
      <c r="H60" s="127">
        <v>0</v>
      </c>
      <c r="I60" s="127">
        <v>3350</v>
      </c>
      <c r="J60"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3350</v>
      </c>
      <c r="K60" s="127">
        <v>0</v>
      </c>
      <c r="L60" s="127">
        <v>0</v>
      </c>
      <c r="M60" s="127">
        <v>0</v>
      </c>
      <c r="N60" s="127">
        <v>0</v>
      </c>
      <c r="O60" s="127">
        <v>0</v>
      </c>
      <c r="P60" s="127">
        <v>0</v>
      </c>
      <c r="Q60" s="127">
        <v>0</v>
      </c>
      <c r="R60" s="127">
        <v>0</v>
      </c>
      <c r="S60" s="127">
        <v>0</v>
      </c>
      <c r="T60" s="127">
        <v>0</v>
      </c>
      <c r="U60" s="127">
        <v>0</v>
      </c>
      <c r="V60" s="127">
        <v>0</v>
      </c>
      <c r="W60" s="127">
        <v>0</v>
      </c>
      <c r="X60" s="127">
        <v>0</v>
      </c>
      <c r="Y60" s="127">
        <v>0</v>
      </c>
      <c r="Z60" s="127">
        <v>0</v>
      </c>
      <c r="AA60" s="127">
        <v>0</v>
      </c>
      <c r="AB60" s="127">
        <v>0</v>
      </c>
      <c r="AC60" s="127">
        <v>0</v>
      </c>
      <c r="AD60" s="127">
        <v>0</v>
      </c>
      <c r="AE60" s="127">
        <v>0</v>
      </c>
      <c r="AF60" s="128">
        <v>0</v>
      </c>
      <c r="AG60" s="127">
        <v>3350</v>
      </c>
      <c r="AI60" s="127"/>
    </row>
    <row r="61" spans="1:35" ht="20.25" customHeight="1" x14ac:dyDescent="0.35">
      <c r="A61" s="145" t="s">
        <v>234</v>
      </c>
      <c r="B61" s="127">
        <v>0</v>
      </c>
      <c r="C61" s="127">
        <v>0</v>
      </c>
      <c r="D61" s="127">
        <v>0</v>
      </c>
      <c r="E61" s="127">
        <v>984</v>
      </c>
      <c r="F61" s="127">
        <v>5258</v>
      </c>
      <c r="G61" s="127">
        <v>0</v>
      </c>
      <c r="H61" s="127">
        <v>0</v>
      </c>
      <c r="I61" s="127">
        <v>6242</v>
      </c>
      <c r="J61"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6242</v>
      </c>
      <c r="K61" s="127">
        <v>0</v>
      </c>
      <c r="L61" s="127">
        <v>0</v>
      </c>
      <c r="M61" s="127">
        <v>0</v>
      </c>
      <c r="N61" s="127">
        <v>0</v>
      </c>
      <c r="O61" s="127">
        <v>0</v>
      </c>
      <c r="P61" s="127">
        <v>0</v>
      </c>
      <c r="Q61" s="127">
        <v>0</v>
      </c>
      <c r="R61" s="127">
        <v>0</v>
      </c>
      <c r="S61" s="127">
        <v>0</v>
      </c>
      <c r="T61" s="127">
        <v>0</v>
      </c>
      <c r="U61" s="127">
        <v>0</v>
      </c>
      <c r="V61" s="127">
        <v>0</v>
      </c>
      <c r="W61" s="127">
        <v>0</v>
      </c>
      <c r="X61" s="127">
        <v>0</v>
      </c>
      <c r="Y61" s="127">
        <v>0</v>
      </c>
      <c r="Z61" s="127">
        <v>0</v>
      </c>
      <c r="AA61" s="127">
        <v>0</v>
      </c>
      <c r="AB61" s="127">
        <v>0</v>
      </c>
      <c r="AC61" s="127">
        <v>0</v>
      </c>
      <c r="AD61" s="127">
        <v>0</v>
      </c>
      <c r="AE61" s="127">
        <v>0</v>
      </c>
      <c r="AF61" s="128">
        <v>0</v>
      </c>
      <c r="AG61" s="127">
        <v>6242</v>
      </c>
      <c r="AI61" s="127"/>
    </row>
    <row r="62" spans="1:35" ht="20.25" customHeight="1" x14ac:dyDescent="0.35">
      <c r="A62" s="145" t="s">
        <v>235</v>
      </c>
      <c r="B62" s="127">
        <v>0</v>
      </c>
      <c r="C62" s="127">
        <v>0</v>
      </c>
      <c r="D62" s="127">
        <v>0</v>
      </c>
      <c r="E62" s="127">
        <v>717</v>
      </c>
      <c r="F62" s="127">
        <v>4236</v>
      </c>
      <c r="G62" s="127">
        <v>0</v>
      </c>
      <c r="H62" s="127">
        <v>0</v>
      </c>
      <c r="I62" s="127">
        <v>4953</v>
      </c>
      <c r="J62"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4953</v>
      </c>
      <c r="K62" s="127">
        <v>0</v>
      </c>
      <c r="L62" s="127">
        <v>0</v>
      </c>
      <c r="M62" s="127">
        <v>0</v>
      </c>
      <c r="N62" s="127">
        <v>0</v>
      </c>
      <c r="O62" s="127">
        <v>0</v>
      </c>
      <c r="P62" s="127">
        <v>0</v>
      </c>
      <c r="Q62" s="127">
        <v>0</v>
      </c>
      <c r="R62" s="127">
        <v>0</v>
      </c>
      <c r="S62" s="127">
        <v>0</v>
      </c>
      <c r="T62" s="127">
        <v>0</v>
      </c>
      <c r="U62" s="127">
        <v>0</v>
      </c>
      <c r="V62" s="127">
        <v>0</v>
      </c>
      <c r="W62" s="127">
        <v>0</v>
      </c>
      <c r="X62" s="127">
        <v>0</v>
      </c>
      <c r="Y62" s="127">
        <v>0</v>
      </c>
      <c r="Z62" s="127">
        <v>0</v>
      </c>
      <c r="AA62" s="127">
        <v>0</v>
      </c>
      <c r="AB62" s="127">
        <v>0</v>
      </c>
      <c r="AC62" s="127">
        <v>0</v>
      </c>
      <c r="AD62" s="127">
        <v>0</v>
      </c>
      <c r="AE62" s="127">
        <v>0</v>
      </c>
      <c r="AF62" s="128">
        <v>0</v>
      </c>
      <c r="AG62" s="127">
        <v>4953</v>
      </c>
      <c r="AI62" s="127"/>
    </row>
    <row r="63" spans="1:35" ht="20.25" customHeight="1" x14ac:dyDescent="0.35">
      <c r="A63" s="145" t="s">
        <v>236</v>
      </c>
      <c r="B63" s="127">
        <v>224</v>
      </c>
      <c r="C63" s="127">
        <v>0</v>
      </c>
      <c r="D63" s="127">
        <v>0</v>
      </c>
      <c r="E63" s="127">
        <v>1016</v>
      </c>
      <c r="F63" s="127">
        <v>3785</v>
      </c>
      <c r="G63" s="127">
        <v>0</v>
      </c>
      <c r="H63" s="127">
        <v>0</v>
      </c>
      <c r="I63" s="127">
        <v>4801</v>
      </c>
      <c r="J63"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5025</v>
      </c>
      <c r="K63" s="127">
        <v>0</v>
      </c>
      <c r="L63" s="127">
        <v>0</v>
      </c>
      <c r="M63" s="127">
        <v>0</v>
      </c>
      <c r="N63" s="127">
        <v>0</v>
      </c>
      <c r="O63" s="127">
        <v>0</v>
      </c>
      <c r="P63" s="127">
        <v>0</v>
      </c>
      <c r="Q63" s="127">
        <v>0</v>
      </c>
      <c r="R63" s="127">
        <v>0</v>
      </c>
      <c r="S63" s="127">
        <v>0</v>
      </c>
      <c r="T63" s="127">
        <v>0</v>
      </c>
      <c r="U63" s="127">
        <v>0</v>
      </c>
      <c r="V63" s="127">
        <v>0</v>
      </c>
      <c r="W63" s="127">
        <v>0</v>
      </c>
      <c r="X63" s="127">
        <v>0</v>
      </c>
      <c r="Y63" s="127">
        <v>0</v>
      </c>
      <c r="Z63" s="127">
        <v>0</v>
      </c>
      <c r="AA63" s="127">
        <v>0</v>
      </c>
      <c r="AB63" s="127">
        <v>0</v>
      </c>
      <c r="AC63" s="127">
        <v>0</v>
      </c>
      <c r="AD63" s="127">
        <v>0</v>
      </c>
      <c r="AE63" s="127">
        <v>0</v>
      </c>
      <c r="AF63" s="128">
        <v>0</v>
      </c>
      <c r="AG63" s="127">
        <v>5025</v>
      </c>
      <c r="AI63" s="127"/>
    </row>
    <row r="64" spans="1:35" ht="20.25" customHeight="1" x14ac:dyDescent="0.35">
      <c r="A64" s="145" t="s">
        <v>237</v>
      </c>
      <c r="B64" s="127">
        <v>2507</v>
      </c>
      <c r="C64" s="127">
        <v>0</v>
      </c>
      <c r="D64" s="127">
        <v>0</v>
      </c>
      <c r="E64" s="127">
        <v>986</v>
      </c>
      <c r="F64" s="127">
        <v>7396</v>
      </c>
      <c r="G64" s="127">
        <v>0</v>
      </c>
      <c r="H64" s="127">
        <v>0</v>
      </c>
      <c r="I64" s="127">
        <v>8382</v>
      </c>
      <c r="J64"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10889</v>
      </c>
      <c r="K64" s="127">
        <v>0</v>
      </c>
      <c r="L64" s="127">
        <v>0</v>
      </c>
      <c r="M64" s="127">
        <v>0</v>
      </c>
      <c r="N64" s="127">
        <v>0</v>
      </c>
      <c r="O64" s="127">
        <v>0</v>
      </c>
      <c r="P64" s="127">
        <v>0</v>
      </c>
      <c r="Q64" s="127">
        <v>0</v>
      </c>
      <c r="R64" s="127">
        <v>0</v>
      </c>
      <c r="S64" s="127">
        <v>0</v>
      </c>
      <c r="T64" s="127">
        <v>0</v>
      </c>
      <c r="U64" s="127">
        <v>0</v>
      </c>
      <c r="V64" s="127">
        <v>0</v>
      </c>
      <c r="W64" s="127">
        <v>0</v>
      </c>
      <c r="X64" s="127">
        <v>0</v>
      </c>
      <c r="Y64" s="127">
        <v>0</v>
      </c>
      <c r="Z64" s="127">
        <v>0</v>
      </c>
      <c r="AA64" s="127">
        <v>0</v>
      </c>
      <c r="AB64" s="127">
        <v>0</v>
      </c>
      <c r="AC64" s="127">
        <v>0</v>
      </c>
      <c r="AD64" s="127">
        <v>0</v>
      </c>
      <c r="AE64" s="127">
        <v>0</v>
      </c>
      <c r="AF64" s="128">
        <v>0</v>
      </c>
      <c r="AG64" s="127">
        <v>10889</v>
      </c>
      <c r="AI64" s="127"/>
    </row>
    <row r="65" spans="1:35" ht="20.25" customHeight="1" x14ac:dyDescent="0.35">
      <c r="A65" s="145" t="s">
        <v>238</v>
      </c>
      <c r="B65" s="127">
        <v>3499</v>
      </c>
      <c r="C65" s="127">
        <v>0</v>
      </c>
      <c r="D65" s="127">
        <v>0</v>
      </c>
      <c r="E65" s="127">
        <v>915</v>
      </c>
      <c r="F65" s="127">
        <v>11445</v>
      </c>
      <c r="G65" s="127">
        <v>0</v>
      </c>
      <c r="H65" s="127">
        <v>0</v>
      </c>
      <c r="I65" s="127">
        <v>12360</v>
      </c>
      <c r="J65"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15859</v>
      </c>
      <c r="K65" s="127">
        <v>0</v>
      </c>
      <c r="L65" s="127">
        <v>0</v>
      </c>
      <c r="M65" s="127">
        <v>0</v>
      </c>
      <c r="N65" s="127">
        <v>0</v>
      </c>
      <c r="O65" s="127">
        <v>0</v>
      </c>
      <c r="P65" s="127">
        <v>0</v>
      </c>
      <c r="Q65" s="127">
        <v>0</v>
      </c>
      <c r="R65" s="127">
        <v>0</v>
      </c>
      <c r="S65" s="127">
        <v>0</v>
      </c>
      <c r="T65" s="127">
        <v>0</v>
      </c>
      <c r="U65" s="127">
        <v>0</v>
      </c>
      <c r="V65" s="127">
        <v>0</v>
      </c>
      <c r="W65" s="127">
        <v>0</v>
      </c>
      <c r="X65" s="127">
        <v>0</v>
      </c>
      <c r="Y65" s="127">
        <v>0</v>
      </c>
      <c r="Z65" s="127">
        <v>0</v>
      </c>
      <c r="AA65" s="127">
        <v>0</v>
      </c>
      <c r="AB65" s="127">
        <v>0</v>
      </c>
      <c r="AC65" s="127">
        <v>0</v>
      </c>
      <c r="AD65" s="127">
        <v>0</v>
      </c>
      <c r="AE65" s="127">
        <v>0</v>
      </c>
      <c r="AF65" s="128">
        <v>0</v>
      </c>
      <c r="AG65" s="127">
        <v>15859</v>
      </c>
      <c r="AI65" s="127"/>
    </row>
    <row r="66" spans="1:35" ht="20.25" customHeight="1" x14ac:dyDescent="0.35">
      <c r="A66" s="145" t="s">
        <v>239</v>
      </c>
      <c r="B66" s="127">
        <v>4887</v>
      </c>
      <c r="C66" s="127">
        <v>0</v>
      </c>
      <c r="D66" s="127">
        <v>0</v>
      </c>
      <c r="E66" s="127">
        <v>1060</v>
      </c>
      <c r="F66" s="127">
        <v>12360</v>
      </c>
      <c r="G66" s="127">
        <v>0</v>
      </c>
      <c r="H66" s="127">
        <v>0</v>
      </c>
      <c r="I66" s="127">
        <v>13420</v>
      </c>
      <c r="J66"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18307</v>
      </c>
      <c r="K66" s="127">
        <v>0</v>
      </c>
      <c r="L66" s="127">
        <v>0</v>
      </c>
      <c r="M66" s="127">
        <v>0</v>
      </c>
      <c r="N66" s="127">
        <v>0</v>
      </c>
      <c r="O66" s="127">
        <v>0</v>
      </c>
      <c r="P66" s="127">
        <v>0</v>
      </c>
      <c r="Q66" s="127">
        <v>0</v>
      </c>
      <c r="R66" s="127">
        <v>0</v>
      </c>
      <c r="S66" s="127">
        <v>0</v>
      </c>
      <c r="T66" s="127">
        <v>0</v>
      </c>
      <c r="U66" s="127">
        <v>0</v>
      </c>
      <c r="V66" s="127">
        <v>0</v>
      </c>
      <c r="W66" s="127">
        <v>0</v>
      </c>
      <c r="X66" s="127">
        <v>0</v>
      </c>
      <c r="Y66" s="127">
        <v>0</v>
      </c>
      <c r="Z66" s="127">
        <v>0</v>
      </c>
      <c r="AA66" s="127">
        <v>0</v>
      </c>
      <c r="AB66" s="127">
        <v>0</v>
      </c>
      <c r="AC66" s="127">
        <v>0</v>
      </c>
      <c r="AD66" s="127">
        <v>0</v>
      </c>
      <c r="AE66" s="127">
        <v>0</v>
      </c>
      <c r="AF66" s="128">
        <v>0</v>
      </c>
      <c r="AG66" s="127">
        <v>18307</v>
      </c>
      <c r="AI66" s="127"/>
    </row>
    <row r="67" spans="1:35" ht="20.25" customHeight="1" x14ac:dyDescent="0.35">
      <c r="A67" s="145" t="s">
        <v>240</v>
      </c>
      <c r="B67" s="127">
        <v>4404</v>
      </c>
      <c r="C67" s="127">
        <v>0</v>
      </c>
      <c r="D67" s="127">
        <v>0</v>
      </c>
      <c r="E67" s="127">
        <v>917.63</v>
      </c>
      <c r="F67" s="127">
        <v>12102.08</v>
      </c>
      <c r="G67" s="127">
        <v>0</v>
      </c>
      <c r="H67" s="127">
        <v>0</v>
      </c>
      <c r="I67" s="127">
        <v>13019.71</v>
      </c>
      <c r="J67"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17423.71</v>
      </c>
      <c r="K67" s="127">
        <v>0</v>
      </c>
      <c r="L67" s="127">
        <v>0</v>
      </c>
      <c r="M67" s="127">
        <v>0</v>
      </c>
      <c r="N67" s="127">
        <v>0</v>
      </c>
      <c r="O67" s="127">
        <v>0</v>
      </c>
      <c r="P67" s="127">
        <v>0</v>
      </c>
      <c r="Q67" s="127">
        <v>0</v>
      </c>
      <c r="R67" s="127">
        <v>0</v>
      </c>
      <c r="S67" s="127">
        <v>0</v>
      </c>
      <c r="T67" s="127">
        <v>0</v>
      </c>
      <c r="U67" s="127">
        <v>0</v>
      </c>
      <c r="V67" s="127">
        <v>0</v>
      </c>
      <c r="W67" s="127">
        <v>0</v>
      </c>
      <c r="X67" s="127">
        <v>0</v>
      </c>
      <c r="Y67" s="127">
        <v>0</v>
      </c>
      <c r="Z67" s="127">
        <v>0</v>
      </c>
      <c r="AA67" s="127">
        <v>0</v>
      </c>
      <c r="AB67" s="127">
        <v>0</v>
      </c>
      <c r="AC67" s="127">
        <v>0</v>
      </c>
      <c r="AD67" s="127">
        <v>0</v>
      </c>
      <c r="AE67" s="127">
        <v>0</v>
      </c>
      <c r="AF67" s="128">
        <v>0</v>
      </c>
      <c r="AG67" s="127">
        <v>17423.71</v>
      </c>
      <c r="AI67" s="127"/>
    </row>
    <row r="68" spans="1:35" ht="20.25" customHeight="1" x14ac:dyDescent="0.35">
      <c r="A68" s="145" t="s">
        <v>241</v>
      </c>
      <c r="B68" s="127">
        <v>4517</v>
      </c>
      <c r="C68" s="127">
        <v>0</v>
      </c>
      <c r="D68" s="127">
        <v>0</v>
      </c>
      <c r="E68" s="127">
        <v>530.88</v>
      </c>
      <c r="F68" s="127">
        <v>11424.79</v>
      </c>
      <c r="G68" s="127">
        <v>0</v>
      </c>
      <c r="H68" s="127">
        <v>0</v>
      </c>
      <c r="I68" s="127">
        <v>11955.67</v>
      </c>
      <c r="J68"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16472.669999999998</v>
      </c>
      <c r="K68" s="127">
        <v>0</v>
      </c>
      <c r="L68" s="127">
        <v>0</v>
      </c>
      <c r="M68" s="127">
        <v>0</v>
      </c>
      <c r="N68" s="127">
        <v>0</v>
      </c>
      <c r="O68" s="127">
        <v>0</v>
      </c>
      <c r="P68" s="127">
        <v>0</v>
      </c>
      <c r="Q68" s="127">
        <v>0</v>
      </c>
      <c r="R68" s="127">
        <v>0</v>
      </c>
      <c r="S68" s="127">
        <v>0</v>
      </c>
      <c r="T68" s="127">
        <v>0</v>
      </c>
      <c r="U68" s="127">
        <v>0</v>
      </c>
      <c r="V68" s="127">
        <v>0</v>
      </c>
      <c r="W68" s="127">
        <v>0</v>
      </c>
      <c r="X68" s="127">
        <v>0</v>
      </c>
      <c r="Y68" s="127">
        <v>0</v>
      </c>
      <c r="Z68" s="127">
        <v>0</v>
      </c>
      <c r="AA68" s="127">
        <v>0</v>
      </c>
      <c r="AB68" s="127">
        <v>0</v>
      </c>
      <c r="AC68" s="127">
        <v>0</v>
      </c>
      <c r="AD68" s="127">
        <v>0</v>
      </c>
      <c r="AE68" s="127">
        <v>0</v>
      </c>
      <c r="AF68" s="128">
        <v>0</v>
      </c>
      <c r="AG68" s="127">
        <v>16472.669999999998</v>
      </c>
      <c r="AI68" s="127"/>
    </row>
    <row r="69" spans="1:35" ht="20.25" customHeight="1" x14ac:dyDescent="0.35">
      <c r="A69" s="145" t="s">
        <v>242</v>
      </c>
      <c r="B69" s="127">
        <v>1003</v>
      </c>
      <c r="C69" s="127">
        <v>0</v>
      </c>
      <c r="D69" s="127">
        <v>0</v>
      </c>
      <c r="E69" s="127">
        <v>1192.5899999999999</v>
      </c>
      <c r="F69" s="127">
        <v>12053.66</v>
      </c>
      <c r="G69" s="127">
        <v>0</v>
      </c>
      <c r="H69" s="127">
        <v>0</v>
      </c>
      <c r="I69" s="127">
        <v>13246.24</v>
      </c>
      <c r="J69"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14249.24</v>
      </c>
      <c r="K69" s="127">
        <v>0</v>
      </c>
      <c r="L69" s="127">
        <v>0</v>
      </c>
      <c r="M69" s="127">
        <v>0</v>
      </c>
      <c r="N69" s="127">
        <v>0</v>
      </c>
      <c r="O69" s="127">
        <v>0</v>
      </c>
      <c r="P69" s="127">
        <v>0</v>
      </c>
      <c r="Q69" s="127">
        <v>0</v>
      </c>
      <c r="R69" s="127">
        <v>0</v>
      </c>
      <c r="S69" s="127">
        <v>0</v>
      </c>
      <c r="T69" s="127">
        <v>0</v>
      </c>
      <c r="U69" s="127">
        <v>0</v>
      </c>
      <c r="V69" s="127">
        <v>0</v>
      </c>
      <c r="W69" s="127">
        <v>0</v>
      </c>
      <c r="X69" s="127">
        <v>0</v>
      </c>
      <c r="Y69" s="127">
        <v>0</v>
      </c>
      <c r="Z69" s="127">
        <v>0</v>
      </c>
      <c r="AA69" s="127">
        <v>0</v>
      </c>
      <c r="AB69" s="127">
        <v>0</v>
      </c>
      <c r="AC69" s="127">
        <v>0</v>
      </c>
      <c r="AD69" s="127">
        <v>0</v>
      </c>
      <c r="AE69" s="127">
        <v>0</v>
      </c>
      <c r="AF69" s="128">
        <v>0</v>
      </c>
      <c r="AG69" s="127">
        <v>14249.24</v>
      </c>
      <c r="AI69" s="127"/>
    </row>
    <row r="70" spans="1:35" ht="20.25" customHeight="1" x14ac:dyDescent="0.35">
      <c r="A70" s="145" t="s">
        <v>243</v>
      </c>
      <c r="B70" s="127">
        <v>0</v>
      </c>
      <c r="C70" s="127">
        <v>0</v>
      </c>
      <c r="D70" s="127">
        <v>0</v>
      </c>
      <c r="E70" s="127">
        <v>472.72</v>
      </c>
      <c r="F70" s="127">
        <v>11467.43</v>
      </c>
      <c r="G70" s="127">
        <v>0</v>
      </c>
      <c r="H70" s="127">
        <v>0</v>
      </c>
      <c r="I70" s="127">
        <v>11940.15</v>
      </c>
      <c r="J70"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11940.15</v>
      </c>
      <c r="K70" s="127">
        <v>0</v>
      </c>
      <c r="L70" s="127">
        <v>0</v>
      </c>
      <c r="M70" s="127">
        <v>0</v>
      </c>
      <c r="N70" s="127">
        <v>0</v>
      </c>
      <c r="O70" s="127">
        <v>0</v>
      </c>
      <c r="P70" s="127">
        <v>0</v>
      </c>
      <c r="Q70" s="127">
        <v>0</v>
      </c>
      <c r="R70" s="127">
        <v>0</v>
      </c>
      <c r="S70" s="127">
        <v>0</v>
      </c>
      <c r="T70" s="127">
        <v>0</v>
      </c>
      <c r="U70" s="127">
        <v>0</v>
      </c>
      <c r="V70" s="127">
        <v>0</v>
      </c>
      <c r="W70" s="127">
        <v>0</v>
      </c>
      <c r="X70" s="127">
        <v>0</v>
      </c>
      <c r="Y70" s="127">
        <v>0</v>
      </c>
      <c r="Z70" s="127">
        <v>0</v>
      </c>
      <c r="AA70" s="127">
        <v>0</v>
      </c>
      <c r="AB70" s="127">
        <v>0</v>
      </c>
      <c r="AC70" s="127">
        <v>0</v>
      </c>
      <c r="AD70" s="127">
        <v>0</v>
      </c>
      <c r="AE70" s="127">
        <v>0</v>
      </c>
      <c r="AF70" s="128">
        <v>0</v>
      </c>
      <c r="AG70" s="127">
        <v>11940.15</v>
      </c>
      <c r="AI70" s="127"/>
    </row>
    <row r="71" spans="1:35" ht="20.25" customHeight="1" x14ac:dyDescent="0.35">
      <c r="A71" s="145" t="s">
        <v>244</v>
      </c>
      <c r="B71" s="127">
        <v>0</v>
      </c>
      <c r="C71" s="127">
        <v>0</v>
      </c>
      <c r="D71" s="127">
        <v>0</v>
      </c>
      <c r="E71" s="127">
        <v>934.21</v>
      </c>
      <c r="F71" s="127">
        <v>11027.52</v>
      </c>
      <c r="G71" s="127">
        <v>0</v>
      </c>
      <c r="H71" s="127">
        <v>0</v>
      </c>
      <c r="I71" s="127">
        <v>11961.73</v>
      </c>
      <c r="J71"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11961.73</v>
      </c>
      <c r="K71" s="127">
        <v>0</v>
      </c>
      <c r="L71" s="127">
        <v>0</v>
      </c>
      <c r="M71" s="127">
        <v>0</v>
      </c>
      <c r="N71" s="127">
        <v>0</v>
      </c>
      <c r="O71" s="127">
        <v>0</v>
      </c>
      <c r="P71" s="127">
        <v>0</v>
      </c>
      <c r="Q71" s="127">
        <v>0</v>
      </c>
      <c r="R71" s="127">
        <v>0</v>
      </c>
      <c r="S71" s="127">
        <v>0</v>
      </c>
      <c r="T71" s="127">
        <v>0</v>
      </c>
      <c r="U71" s="127">
        <v>0</v>
      </c>
      <c r="V71" s="127">
        <v>0</v>
      </c>
      <c r="W71" s="127">
        <v>0</v>
      </c>
      <c r="X71" s="127">
        <v>0</v>
      </c>
      <c r="Y71" s="127">
        <v>0</v>
      </c>
      <c r="Z71" s="127">
        <v>0</v>
      </c>
      <c r="AA71" s="127">
        <v>0</v>
      </c>
      <c r="AB71" s="127">
        <v>0</v>
      </c>
      <c r="AC71" s="127">
        <v>0</v>
      </c>
      <c r="AD71" s="127">
        <v>0</v>
      </c>
      <c r="AE71" s="127">
        <v>0</v>
      </c>
      <c r="AF71" s="128">
        <v>0</v>
      </c>
      <c r="AG71" s="127">
        <v>11961.73</v>
      </c>
      <c r="AI71" s="127"/>
    </row>
    <row r="72" spans="1:35" ht="20.25" customHeight="1" x14ac:dyDescent="0.35">
      <c r="A72" s="145" t="s">
        <v>245</v>
      </c>
      <c r="B72" s="127">
        <v>0</v>
      </c>
      <c r="C72" s="127">
        <v>0</v>
      </c>
      <c r="D72" s="127">
        <v>0</v>
      </c>
      <c r="E72" s="127">
        <v>431.35</v>
      </c>
      <c r="F72" s="127">
        <v>232.79</v>
      </c>
      <c r="G72" s="127">
        <v>0</v>
      </c>
      <c r="H72" s="127">
        <v>0</v>
      </c>
      <c r="I72" s="127">
        <v>664.14</v>
      </c>
      <c r="J72"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664.14</v>
      </c>
      <c r="K72" s="127">
        <v>0</v>
      </c>
      <c r="L72" s="127">
        <v>0</v>
      </c>
      <c r="M72" s="127">
        <v>0</v>
      </c>
      <c r="N72" s="127">
        <v>0</v>
      </c>
      <c r="O72" s="127">
        <v>0</v>
      </c>
      <c r="P72" s="127">
        <v>0</v>
      </c>
      <c r="Q72" s="127">
        <v>0</v>
      </c>
      <c r="R72" s="127">
        <v>0</v>
      </c>
      <c r="S72" s="127">
        <v>0</v>
      </c>
      <c r="T72" s="127">
        <v>0</v>
      </c>
      <c r="U72" s="127">
        <v>0</v>
      </c>
      <c r="V72" s="127">
        <v>0</v>
      </c>
      <c r="W72" s="127">
        <v>0</v>
      </c>
      <c r="X72" s="127">
        <v>0</v>
      </c>
      <c r="Y72" s="127">
        <v>0</v>
      </c>
      <c r="Z72" s="127">
        <v>0</v>
      </c>
      <c r="AA72" s="127">
        <v>0</v>
      </c>
      <c r="AB72" s="127">
        <v>0</v>
      </c>
      <c r="AC72" s="127">
        <v>0</v>
      </c>
      <c r="AD72" s="127">
        <v>0</v>
      </c>
      <c r="AE72" s="127">
        <v>0</v>
      </c>
      <c r="AF72" s="128">
        <v>0</v>
      </c>
      <c r="AG72" s="127">
        <v>664.14</v>
      </c>
      <c r="AI72" s="127"/>
    </row>
    <row r="73" spans="1:35" ht="20.25" customHeight="1" x14ac:dyDescent="0.35">
      <c r="A73" s="145" t="s">
        <v>246</v>
      </c>
      <c r="B73" s="127">
        <v>39</v>
      </c>
      <c r="C73" s="127">
        <v>0</v>
      </c>
      <c r="D73" s="127">
        <v>0</v>
      </c>
      <c r="E73" s="127">
        <v>647.41999999999996</v>
      </c>
      <c r="F73" s="127">
        <v>4490.1899999999996</v>
      </c>
      <c r="G73" s="127">
        <v>0</v>
      </c>
      <c r="H73" s="127">
        <v>0</v>
      </c>
      <c r="I73" s="127">
        <v>5137.6099999999997</v>
      </c>
      <c r="J73"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5176.6099999999997</v>
      </c>
      <c r="K73" s="127">
        <v>0</v>
      </c>
      <c r="L73" s="127">
        <v>0</v>
      </c>
      <c r="M73" s="127">
        <v>0</v>
      </c>
      <c r="N73" s="127">
        <v>0</v>
      </c>
      <c r="O73" s="127">
        <v>0</v>
      </c>
      <c r="P73" s="127">
        <v>0</v>
      </c>
      <c r="Q73" s="127">
        <v>0</v>
      </c>
      <c r="R73" s="127">
        <v>0</v>
      </c>
      <c r="S73" s="127">
        <v>0</v>
      </c>
      <c r="T73" s="127">
        <v>0</v>
      </c>
      <c r="U73" s="127">
        <v>0</v>
      </c>
      <c r="V73" s="127">
        <v>0</v>
      </c>
      <c r="W73" s="127">
        <v>0</v>
      </c>
      <c r="X73" s="127">
        <v>0</v>
      </c>
      <c r="Y73" s="127">
        <v>0</v>
      </c>
      <c r="Z73" s="127">
        <v>0</v>
      </c>
      <c r="AA73" s="127">
        <v>0</v>
      </c>
      <c r="AB73" s="127">
        <v>0</v>
      </c>
      <c r="AC73" s="127">
        <v>0</v>
      </c>
      <c r="AD73" s="127">
        <v>0</v>
      </c>
      <c r="AE73" s="127">
        <v>0</v>
      </c>
      <c r="AF73" s="128">
        <v>0</v>
      </c>
      <c r="AG73" s="127">
        <v>5176.6099999999997</v>
      </c>
      <c r="AI73" s="127"/>
    </row>
    <row r="74" spans="1:35" ht="20.25" customHeight="1" x14ac:dyDescent="0.35">
      <c r="A74" s="145" t="s">
        <v>247</v>
      </c>
      <c r="B74" s="127">
        <v>1232</v>
      </c>
      <c r="C74" s="127">
        <v>0</v>
      </c>
      <c r="D74" s="127">
        <v>0</v>
      </c>
      <c r="E74" s="127">
        <v>784.74</v>
      </c>
      <c r="F74" s="127">
        <v>12032.37</v>
      </c>
      <c r="G74" s="127">
        <v>0</v>
      </c>
      <c r="H74" s="127">
        <v>0</v>
      </c>
      <c r="I74" s="127">
        <v>12817.11</v>
      </c>
      <c r="J74"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14049.11</v>
      </c>
      <c r="K74" s="127">
        <v>875.4</v>
      </c>
      <c r="L74" s="127">
        <v>0</v>
      </c>
      <c r="M74" s="127">
        <v>0</v>
      </c>
      <c r="N74" s="127">
        <v>0</v>
      </c>
      <c r="O74" s="127">
        <v>0</v>
      </c>
      <c r="P74" s="127">
        <v>0</v>
      </c>
      <c r="Q74" s="127">
        <v>0</v>
      </c>
      <c r="R74" s="127">
        <v>0</v>
      </c>
      <c r="S74" s="127">
        <v>0</v>
      </c>
      <c r="T74" s="127">
        <v>0</v>
      </c>
      <c r="U74" s="127">
        <v>0</v>
      </c>
      <c r="V74" s="127">
        <v>0</v>
      </c>
      <c r="W74" s="127">
        <v>0</v>
      </c>
      <c r="X74" s="127">
        <v>0</v>
      </c>
      <c r="Y74" s="127">
        <v>0</v>
      </c>
      <c r="Z74" s="127">
        <v>0</v>
      </c>
      <c r="AA74" s="127">
        <v>0</v>
      </c>
      <c r="AB74" s="127">
        <v>0</v>
      </c>
      <c r="AC74" s="127">
        <v>0</v>
      </c>
      <c r="AD74" s="127">
        <v>0</v>
      </c>
      <c r="AE74" s="127">
        <v>0</v>
      </c>
      <c r="AF74" s="128">
        <v>875.4</v>
      </c>
      <c r="AG74" s="127">
        <v>14924.51</v>
      </c>
      <c r="AI74" s="127"/>
    </row>
    <row r="75" spans="1:35" ht="20.25" customHeight="1" x14ac:dyDescent="0.35">
      <c r="A75" s="145" t="s">
        <v>248</v>
      </c>
      <c r="B75" s="127">
        <v>0</v>
      </c>
      <c r="C75" s="127">
        <v>0</v>
      </c>
      <c r="D75" s="127">
        <v>0</v>
      </c>
      <c r="E75" s="127">
        <v>791.16</v>
      </c>
      <c r="F75" s="127">
        <v>10826.39</v>
      </c>
      <c r="G75" s="127">
        <v>0</v>
      </c>
      <c r="H75" s="127">
        <v>0</v>
      </c>
      <c r="I75" s="127">
        <v>11617.56</v>
      </c>
      <c r="J75"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11617.56</v>
      </c>
      <c r="K75" s="127">
        <v>349.23</v>
      </c>
      <c r="L75" s="127">
        <v>0</v>
      </c>
      <c r="M75" s="127">
        <v>0</v>
      </c>
      <c r="N75" s="127">
        <v>0</v>
      </c>
      <c r="O75" s="127">
        <v>0</v>
      </c>
      <c r="P75" s="127">
        <v>0</v>
      </c>
      <c r="Q75" s="127">
        <v>0</v>
      </c>
      <c r="R75" s="127">
        <v>0</v>
      </c>
      <c r="S75" s="127">
        <v>0</v>
      </c>
      <c r="T75" s="127">
        <v>0</v>
      </c>
      <c r="U75" s="127">
        <v>0</v>
      </c>
      <c r="V75" s="127">
        <v>0</v>
      </c>
      <c r="W75" s="127">
        <v>0</v>
      </c>
      <c r="X75" s="127">
        <v>0</v>
      </c>
      <c r="Y75" s="127">
        <v>0</v>
      </c>
      <c r="Z75" s="127">
        <v>0</v>
      </c>
      <c r="AA75" s="127">
        <v>0</v>
      </c>
      <c r="AB75" s="127">
        <v>0</v>
      </c>
      <c r="AC75" s="127">
        <v>0</v>
      </c>
      <c r="AD75" s="127">
        <v>0</v>
      </c>
      <c r="AE75" s="127">
        <v>0</v>
      </c>
      <c r="AF75" s="128">
        <v>349.23</v>
      </c>
      <c r="AG75" s="127">
        <v>11966.79</v>
      </c>
      <c r="AI75" s="127"/>
    </row>
    <row r="76" spans="1:35" ht="20.25" customHeight="1" x14ac:dyDescent="0.35">
      <c r="A76" s="145" t="s">
        <v>249</v>
      </c>
      <c r="B76" s="127">
        <v>405</v>
      </c>
      <c r="C76" s="127">
        <v>0</v>
      </c>
      <c r="D76" s="127">
        <v>0</v>
      </c>
      <c r="E76" s="127">
        <v>338.44</v>
      </c>
      <c r="F76" s="127">
        <v>10100.44</v>
      </c>
      <c r="G76" s="127">
        <v>0</v>
      </c>
      <c r="H76" s="127">
        <v>0</v>
      </c>
      <c r="I76" s="127">
        <v>10438.89</v>
      </c>
      <c r="J76"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10843.89</v>
      </c>
      <c r="K76" s="127">
        <v>479.25</v>
      </c>
      <c r="L76" s="127">
        <v>0</v>
      </c>
      <c r="M76" s="127">
        <v>0</v>
      </c>
      <c r="N76" s="127">
        <v>0</v>
      </c>
      <c r="O76" s="127">
        <v>0</v>
      </c>
      <c r="P76" s="127">
        <v>0</v>
      </c>
      <c r="Q76" s="127">
        <v>0</v>
      </c>
      <c r="R76" s="127">
        <v>0</v>
      </c>
      <c r="S76" s="127">
        <v>0</v>
      </c>
      <c r="T76" s="127">
        <v>0</v>
      </c>
      <c r="U76" s="127">
        <v>0</v>
      </c>
      <c r="V76" s="127">
        <v>0</v>
      </c>
      <c r="W76" s="127">
        <v>0</v>
      </c>
      <c r="X76" s="127">
        <v>0</v>
      </c>
      <c r="Y76" s="127">
        <v>0</v>
      </c>
      <c r="Z76" s="127">
        <v>0</v>
      </c>
      <c r="AA76" s="127">
        <v>0</v>
      </c>
      <c r="AB76" s="127">
        <v>0</v>
      </c>
      <c r="AC76" s="127">
        <v>0</v>
      </c>
      <c r="AD76" s="127">
        <v>0</v>
      </c>
      <c r="AE76" s="127">
        <v>0</v>
      </c>
      <c r="AF76" s="128">
        <v>479.25</v>
      </c>
      <c r="AG76" s="127">
        <v>11323.14</v>
      </c>
      <c r="AI76" s="127"/>
    </row>
    <row r="77" spans="1:35" ht="20.25" customHeight="1" x14ac:dyDescent="0.35">
      <c r="A77" s="145" t="s">
        <v>250</v>
      </c>
      <c r="B77" s="127">
        <v>6067</v>
      </c>
      <c r="C77" s="127">
        <v>0</v>
      </c>
      <c r="D77" s="127">
        <v>0</v>
      </c>
      <c r="E77" s="127">
        <v>586.70000000000005</v>
      </c>
      <c r="F77" s="127">
        <v>11616.62</v>
      </c>
      <c r="G77" s="127">
        <v>0</v>
      </c>
      <c r="H77" s="127">
        <v>0</v>
      </c>
      <c r="I77" s="127">
        <v>12203.32</v>
      </c>
      <c r="J77"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18270.32</v>
      </c>
      <c r="K77" s="127">
        <v>732.37</v>
      </c>
      <c r="L77" s="127">
        <v>0</v>
      </c>
      <c r="M77" s="127">
        <v>0</v>
      </c>
      <c r="N77" s="127">
        <v>0</v>
      </c>
      <c r="O77" s="127">
        <v>0</v>
      </c>
      <c r="P77" s="127">
        <v>0</v>
      </c>
      <c r="Q77" s="127">
        <v>0</v>
      </c>
      <c r="R77" s="127">
        <v>0</v>
      </c>
      <c r="S77" s="127">
        <v>0</v>
      </c>
      <c r="T77" s="127">
        <v>0</v>
      </c>
      <c r="U77" s="127">
        <v>0</v>
      </c>
      <c r="V77" s="127">
        <v>0</v>
      </c>
      <c r="W77" s="127">
        <v>0</v>
      </c>
      <c r="X77" s="127">
        <v>0</v>
      </c>
      <c r="Y77" s="127">
        <v>0</v>
      </c>
      <c r="Z77" s="127">
        <v>0</v>
      </c>
      <c r="AA77" s="127">
        <v>0</v>
      </c>
      <c r="AB77" s="127">
        <v>0</v>
      </c>
      <c r="AC77" s="127">
        <v>0</v>
      </c>
      <c r="AD77" s="127">
        <v>0</v>
      </c>
      <c r="AE77" s="127">
        <v>0</v>
      </c>
      <c r="AF77" s="128">
        <v>732.37</v>
      </c>
      <c r="AG77" s="127">
        <v>19002.689999999999</v>
      </c>
      <c r="AI77" s="127"/>
    </row>
    <row r="78" spans="1:35" ht="20.25" customHeight="1" x14ac:dyDescent="0.35">
      <c r="A78" s="145" t="s">
        <v>251</v>
      </c>
      <c r="B78" s="127">
        <v>6441</v>
      </c>
      <c r="C78" s="127">
        <v>0</v>
      </c>
      <c r="D78" s="127">
        <v>0</v>
      </c>
      <c r="E78" s="127">
        <v>467.26</v>
      </c>
      <c r="F78" s="127">
        <v>12424.03</v>
      </c>
      <c r="G78" s="127">
        <v>0</v>
      </c>
      <c r="H78" s="127">
        <v>0</v>
      </c>
      <c r="I78" s="127">
        <v>12891.29</v>
      </c>
      <c r="J78"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19332.29</v>
      </c>
      <c r="K78" s="127">
        <v>2139.77</v>
      </c>
      <c r="L78" s="127">
        <v>0</v>
      </c>
      <c r="M78" s="127">
        <v>0</v>
      </c>
      <c r="N78" s="127">
        <v>0</v>
      </c>
      <c r="O78" s="127">
        <v>0</v>
      </c>
      <c r="P78" s="127">
        <v>0</v>
      </c>
      <c r="Q78" s="127">
        <v>0</v>
      </c>
      <c r="R78" s="127">
        <v>0</v>
      </c>
      <c r="S78" s="127">
        <v>0</v>
      </c>
      <c r="T78" s="127">
        <v>0</v>
      </c>
      <c r="U78" s="127">
        <v>0</v>
      </c>
      <c r="V78" s="127">
        <v>0</v>
      </c>
      <c r="W78" s="127">
        <v>0</v>
      </c>
      <c r="X78" s="127">
        <v>0</v>
      </c>
      <c r="Y78" s="127">
        <v>0</v>
      </c>
      <c r="Z78" s="127">
        <v>0</v>
      </c>
      <c r="AA78" s="127">
        <v>0</v>
      </c>
      <c r="AB78" s="127">
        <v>0</v>
      </c>
      <c r="AC78" s="127">
        <v>878.35</v>
      </c>
      <c r="AD78" s="127">
        <v>0</v>
      </c>
      <c r="AE78" s="127">
        <v>0</v>
      </c>
      <c r="AF78" s="128">
        <v>3018.12</v>
      </c>
      <c r="AG78" s="127">
        <v>22350.41</v>
      </c>
      <c r="AI78" s="127"/>
    </row>
    <row r="79" spans="1:35" ht="20.25" customHeight="1" x14ac:dyDescent="0.35">
      <c r="A79" s="145" t="s">
        <v>252</v>
      </c>
      <c r="B79" s="127">
        <v>7685</v>
      </c>
      <c r="C79" s="127">
        <v>0</v>
      </c>
      <c r="D79" s="127">
        <v>0</v>
      </c>
      <c r="E79" s="127">
        <v>313.01</v>
      </c>
      <c r="F79" s="127">
        <v>11914.34</v>
      </c>
      <c r="G79" s="127">
        <v>0</v>
      </c>
      <c r="H79" s="127">
        <v>0</v>
      </c>
      <c r="I79" s="127">
        <v>12227.35</v>
      </c>
      <c r="J79"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19912.349999999999</v>
      </c>
      <c r="K79" s="127">
        <v>2333.4299999999998</v>
      </c>
      <c r="L79" s="127">
        <v>0</v>
      </c>
      <c r="M79" s="127">
        <v>0</v>
      </c>
      <c r="N79" s="127">
        <v>0</v>
      </c>
      <c r="O79" s="127">
        <v>0</v>
      </c>
      <c r="P79" s="127">
        <v>0</v>
      </c>
      <c r="Q79" s="127">
        <v>0</v>
      </c>
      <c r="R79" s="127">
        <v>0</v>
      </c>
      <c r="S79" s="127">
        <v>0</v>
      </c>
      <c r="T79" s="127">
        <v>0</v>
      </c>
      <c r="U79" s="127">
        <v>0</v>
      </c>
      <c r="V79" s="127">
        <v>0</v>
      </c>
      <c r="W79" s="127">
        <v>0</v>
      </c>
      <c r="X79" s="127">
        <v>0</v>
      </c>
      <c r="Y79" s="127">
        <v>0</v>
      </c>
      <c r="Z79" s="127">
        <v>0</v>
      </c>
      <c r="AA79" s="127">
        <v>0</v>
      </c>
      <c r="AB79" s="127">
        <v>0</v>
      </c>
      <c r="AC79" s="127">
        <v>750.21</v>
      </c>
      <c r="AD79" s="127">
        <v>0</v>
      </c>
      <c r="AE79" s="127">
        <v>0</v>
      </c>
      <c r="AF79" s="128">
        <v>3083.64</v>
      </c>
      <c r="AG79" s="127">
        <v>22995.99</v>
      </c>
      <c r="AI79" s="127"/>
    </row>
    <row r="80" spans="1:35" ht="20.25" customHeight="1" x14ac:dyDescent="0.35">
      <c r="A80" s="145" t="s">
        <v>253</v>
      </c>
      <c r="B80" s="127">
        <v>10569</v>
      </c>
      <c r="C80" s="127">
        <v>0</v>
      </c>
      <c r="D80" s="127">
        <v>0</v>
      </c>
      <c r="E80" s="127">
        <v>561.41</v>
      </c>
      <c r="F80" s="127">
        <v>10434.48</v>
      </c>
      <c r="G80" s="127">
        <v>0</v>
      </c>
      <c r="H80" s="127">
        <v>0</v>
      </c>
      <c r="I80" s="127">
        <v>10995.88</v>
      </c>
      <c r="J80"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21564.879999999997</v>
      </c>
      <c r="K80" s="127">
        <v>913.79</v>
      </c>
      <c r="L80" s="127">
        <v>0</v>
      </c>
      <c r="M80" s="127">
        <v>0</v>
      </c>
      <c r="N80" s="127">
        <v>0</v>
      </c>
      <c r="O80" s="127">
        <v>0</v>
      </c>
      <c r="P80" s="127">
        <v>0</v>
      </c>
      <c r="Q80" s="127">
        <v>0</v>
      </c>
      <c r="R80" s="127">
        <v>881.19</v>
      </c>
      <c r="S80" s="127">
        <v>0</v>
      </c>
      <c r="T80" s="127">
        <v>0</v>
      </c>
      <c r="U80" s="127">
        <v>0</v>
      </c>
      <c r="V80" s="127">
        <v>0</v>
      </c>
      <c r="W80" s="127">
        <v>0</v>
      </c>
      <c r="X80" s="127">
        <v>0</v>
      </c>
      <c r="Y80" s="127">
        <v>0</v>
      </c>
      <c r="Z80" s="127">
        <v>0</v>
      </c>
      <c r="AA80" s="127">
        <v>0</v>
      </c>
      <c r="AB80" s="127">
        <v>0</v>
      </c>
      <c r="AC80" s="127">
        <v>1736.43</v>
      </c>
      <c r="AD80" s="127">
        <v>0</v>
      </c>
      <c r="AE80" s="127">
        <v>0</v>
      </c>
      <c r="AF80" s="128">
        <v>3531.42</v>
      </c>
      <c r="AG80" s="127">
        <v>25096.3</v>
      </c>
      <c r="AI80" s="127"/>
    </row>
    <row r="81" spans="1:35" ht="20.25" customHeight="1" x14ac:dyDescent="0.35">
      <c r="A81" s="145" t="s">
        <v>254</v>
      </c>
      <c r="B81" s="127">
        <v>8406</v>
      </c>
      <c r="C81" s="127">
        <v>0</v>
      </c>
      <c r="D81" s="127">
        <v>0</v>
      </c>
      <c r="E81" s="127">
        <v>510.56</v>
      </c>
      <c r="F81" s="127">
        <v>10742</v>
      </c>
      <c r="G81" s="127">
        <v>0</v>
      </c>
      <c r="H81" s="127">
        <v>0</v>
      </c>
      <c r="I81" s="127">
        <v>11252.56</v>
      </c>
      <c r="J81"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19658.559999999998</v>
      </c>
      <c r="K81" s="127">
        <v>2634.22</v>
      </c>
      <c r="L81" s="127">
        <v>0</v>
      </c>
      <c r="M81" s="127">
        <v>0</v>
      </c>
      <c r="N81" s="127">
        <v>0</v>
      </c>
      <c r="O81" s="127">
        <v>0</v>
      </c>
      <c r="P81" s="127">
        <v>0</v>
      </c>
      <c r="Q81" s="127">
        <v>0</v>
      </c>
      <c r="R81" s="127">
        <v>1595.68</v>
      </c>
      <c r="S81" s="127">
        <v>0</v>
      </c>
      <c r="T81" s="127">
        <v>0</v>
      </c>
      <c r="U81" s="127">
        <v>0</v>
      </c>
      <c r="V81" s="127">
        <v>0</v>
      </c>
      <c r="W81" s="127">
        <v>0</v>
      </c>
      <c r="X81" s="127">
        <v>0</v>
      </c>
      <c r="Y81" s="127">
        <v>0</v>
      </c>
      <c r="Z81" s="127">
        <v>0</v>
      </c>
      <c r="AA81" s="127">
        <v>0</v>
      </c>
      <c r="AB81" s="127">
        <v>0</v>
      </c>
      <c r="AC81" s="127">
        <v>0</v>
      </c>
      <c r="AD81" s="127">
        <v>0</v>
      </c>
      <c r="AE81" s="127">
        <v>0</v>
      </c>
      <c r="AF81" s="128">
        <v>4229.8999999999996</v>
      </c>
      <c r="AG81" s="127">
        <v>23888.46</v>
      </c>
      <c r="AI81" s="127"/>
    </row>
    <row r="82" spans="1:35" ht="20.25" customHeight="1" x14ac:dyDescent="0.35">
      <c r="A82" s="145" t="s">
        <v>255</v>
      </c>
      <c r="B82" s="127">
        <v>998</v>
      </c>
      <c r="C82" s="127">
        <v>0</v>
      </c>
      <c r="D82" s="127">
        <v>0</v>
      </c>
      <c r="E82" s="127">
        <v>346.97</v>
      </c>
      <c r="F82" s="127">
        <v>9681.82</v>
      </c>
      <c r="G82" s="127">
        <v>0</v>
      </c>
      <c r="H82" s="127">
        <v>0</v>
      </c>
      <c r="I82" s="127">
        <v>10028.790000000001</v>
      </c>
      <c r="J82"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11026.79</v>
      </c>
      <c r="K82" s="127">
        <v>1917.42</v>
      </c>
      <c r="L82" s="127">
        <v>0</v>
      </c>
      <c r="M82" s="127">
        <v>0</v>
      </c>
      <c r="N82" s="127">
        <v>0</v>
      </c>
      <c r="O82" s="127">
        <v>0</v>
      </c>
      <c r="P82" s="127">
        <v>0</v>
      </c>
      <c r="Q82" s="127">
        <v>0</v>
      </c>
      <c r="R82" s="127">
        <v>1901.31</v>
      </c>
      <c r="S82" s="127">
        <v>0</v>
      </c>
      <c r="T82" s="127">
        <v>0</v>
      </c>
      <c r="U82" s="127">
        <v>0</v>
      </c>
      <c r="V82" s="127">
        <v>0</v>
      </c>
      <c r="W82" s="127">
        <v>0</v>
      </c>
      <c r="X82" s="127">
        <v>0</v>
      </c>
      <c r="Y82" s="127">
        <v>0</v>
      </c>
      <c r="Z82" s="127">
        <v>0</v>
      </c>
      <c r="AA82" s="127">
        <v>0</v>
      </c>
      <c r="AB82" s="127">
        <v>0</v>
      </c>
      <c r="AC82" s="127">
        <v>0</v>
      </c>
      <c r="AD82" s="127">
        <v>0</v>
      </c>
      <c r="AE82" s="127">
        <v>0</v>
      </c>
      <c r="AF82" s="128">
        <v>3818.74</v>
      </c>
      <c r="AG82" s="127">
        <v>14845.53</v>
      </c>
      <c r="AI82" s="127"/>
    </row>
    <row r="83" spans="1:35" ht="20.25" customHeight="1" x14ac:dyDescent="0.35">
      <c r="A83" s="145" t="s">
        <v>256</v>
      </c>
      <c r="B83" s="127">
        <v>0</v>
      </c>
      <c r="C83" s="127">
        <v>0</v>
      </c>
      <c r="D83" s="127">
        <v>0</v>
      </c>
      <c r="E83" s="127">
        <v>756.54</v>
      </c>
      <c r="F83" s="127">
        <v>9391</v>
      </c>
      <c r="G83" s="127">
        <v>0</v>
      </c>
      <c r="H83" s="127">
        <v>0</v>
      </c>
      <c r="I83" s="127">
        <v>10147.540000000001</v>
      </c>
      <c r="J83"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10147.540000000001</v>
      </c>
      <c r="K83" s="127">
        <v>1795.32</v>
      </c>
      <c r="L83" s="127">
        <v>0</v>
      </c>
      <c r="M83" s="127">
        <v>0</v>
      </c>
      <c r="N83" s="127">
        <v>0</v>
      </c>
      <c r="O83" s="127">
        <v>0</v>
      </c>
      <c r="P83" s="127">
        <v>0</v>
      </c>
      <c r="Q83" s="127">
        <v>0</v>
      </c>
      <c r="R83" s="127">
        <v>0</v>
      </c>
      <c r="S83" s="127">
        <v>0</v>
      </c>
      <c r="T83" s="127">
        <v>0</v>
      </c>
      <c r="U83" s="127">
        <v>0</v>
      </c>
      <c r="V83" s="127">
        <v>0</v>
      </c>
      <c r="W83" s="127">
        <v>0</v>
      </c>
      <c r="X83" s="127">
        <v>0</v>
      </c>
      <c r="Y83" s="127">
        <v>0</v>
      </c>
      <c r="Z83" s="127">
        <v>0</v>
      </c>
      <c r="AA83" s="127">
        <v>0</v>
      </c>
      <c r="AB83" s="127">
        <v>0</v>
      </c>
      <c r="AC83" s="127">
        <v>0</v>
      </c>
      <c r="AD83" s="127">
        <v>0</v>
      </c>
      <c r="AE83" s="127">
        <v>0</v>
      </c>
      <c r="AF83" s="128">
        <v>1795.32</v>
      </c>
      <c r="AG83" s="127">
        <v>11942.86</v>
      </c>
      <c r="AI83" s="127"/>
    </row>
    <row r="84" spans="1:35" ht="20.25" customHeight="1" x14ac:dyDescent="0.35">
      <c r="A84" s="145" t="s">
        <v>257</v>
      </c>
      <c r="B84" s="127">
        <v>0</v>
      </c>
      <c r="C84" s="127">
        <v>0</v>
      </c>
      <c r="D84" s="127">
        <v>0</v>
      </c>
      <c r="E84" s="127">
        <v>67.400000000000006</v>
      </c>
      <c r="F84" s="127">
        <v>4684.92</v>
      </c>
      <c r="G84" s="127">
        <v>0</v>
      </c>
      <c r="H84" s="127">
        <v>0</v>
      </c>
      <c r="I84" s="127">
        <v>4752.32</v>
      </c>
      <c r="J84"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4752.32</v>
      </c>
      <c r="K84" s="127">
        <v>1809.77</v>
      </c>
      <c r="L84" s="127">
        <v>0</v>
      </c>
      <c r="M84" s="127">
        <v>0</v>
      </c>
      <c r="N84" s="127">
        <v>0</v>
      </c>
      <c r="O84" s="127">
        <v>0</v>
      </c>
      <c r="P84" s="127">
        <v>0</v>
      </c>
      <c r="Q84" s="127">
        <v>0</v>
      </c>
      <c r="R84" s="127">
        <v>0</v>
      </c>
      <c r="S84" s="127">
        <v>0</v>
      </c>
      <c r="T84" s="127">
        <v>0</v>
      </c>
      <c r="U84" s="127">
        <v>0</v>
      </c>
      <c r="V84" s="127">
        <v>0</v>
      </c>
      <c r="W84" s="127">
        <v>0</v>
      </c>
      <c r="X84" s="127">
        <v>0</v>
      </c>
      <c r="Y84" s="127">
        <v>0</v>
      </c>
      <c r="Z84" s="127">
        <v>0</v>
      </c>
      <c r="AA84" s="127">
        <v>0</v>
      </c>
      <c r="AB84" s="127">
        <v>0</v>
      </c>
      <c r="AC84" s="127">
        <v>0</v>
      </c>
      <c r="AD84" s="127">
        <v>0</v>
      </c>
      <c r="AE84" s="127">
        <v>0</v>
      </c>
      <c r="AF84" s="128">
        <v>1809.77</v>
      </c>
      <c r="AG84" s="127">
        <v>6562.09</v>
      </c>
      <c r="AI84" s="127"/>
    </row>
    <row r="85" spans="1:35" ht="20.25" customHeight="1" x14ac:dyDescent="0.35">
      <c r="A85" s="145" t="s">
        <v>258</v>
      </c>
      <c r="B85" s="127">
        <v>436</v>
      </c>
      <c r="C85" s="127">
        <v>0</v>
      </c>
      <c r="D85" s="127">
        <v>0</v>
      </c>
      <c r="E85" s="127">
        <v>121.35</v>
      </c>
      <c r="F85" s="127">
        <v>10357.26</v>
      </c>
      <c r="G85" s="127">
        <v>0</v>
      </c>
      <c r="H85" s="127">
        <v>0</v>
      </c>
      <c r="I85" s="127">
        <v>10478.61</v>
      </c>
      <c r="J85"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10914.61</v>
      </c>
      <c r="K85" s="127">
        <v>1160.18</v>
      </c>
      <c r="L85" s="127">
        <v>0</v>
      </c>
      <c r="M85" s="127">
        <v>0</v>
      </c>
      <c r="N85" s="127">
        <v>0</v>
      </c>
      <c r="O85" s="127">
        <v>0</v>
      </c>
      <c r="P85" s="127">
        <v>0</v>
      </c>
      <c r="Q85" s="127">
        <v>0</v>
      </c>
      <c r="R85" s="127">
        <v>0</v>
      </c>
      <c r="S85" s="127">
        <v>0</v>
      </c>
      <c r="T85" s="127">
        <v>0</v>
      </c>
      <c r="U85" s="127">
        <v>0</v>
      </c>
      <c r="V85" s="127">
        <v>0</v>
      </c>
      <c r="W85" s="127">
        <v>0</v>
      </c>
      <c r="X85" s="127">
        <v>0</v>
      </c>
      <c r="Y85" s="127">
        <v>0</v>
      </c>
      <c r="Z85" s="127">
        <v>0</v>
      </c>
      <c r="AA85" s="127">
        <v>0</v>
      </c>
      <c r="AB85" s="127">
        <v>0</v>
      </c>
      <c r="AC85" s="127">
        <v>1127.27</v>
      </c>
      <c r="AD85" s="127">
        <v>0</v>
      </c>
      <c r="AE85" s="127">
        <v>0</v>
      </c>
      <c r="AF85" s="128">
        <v>2287.4499999999998</v>
      </c>
      <c r="AG85" s="127">
        <v>13202.06</v>
      </c>
      <c r="AI85" s="127"/>
    </row>
    <row r="86" spans="1:35" ht="20.25" customHeight="1" x14ac:dyDescent="0.35">
      <c r="A86" s="145" t="s">
        <v>259</v>
      </c>
      <c r="B86" s="127">
        <v>335</v>
      </c>
      <c r="C86" s="127">
        <v>0</v>
      </c>
      <c r="D86" s="127">
        <v>0</v>
      </c>
      <c r="E86" s="127">
        <v>42.34</v>
      </c>
      <c r="F86" s="127">
        <v>9595.33</v>
      </c>
      <c r="G86" s="127">
        <v>0</v>
      </c>
      <c r="H86" s="127">
        <v>0</v>
      </c>
      <c r="I86" s="127">
        <v>9637.68</v>
      </c>
      <c r="J86"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9972.68</v>
      </c>
      <c r="K86" s="127">
        <v>1585.42</v>
      </c>
      <c r="L86" s="127">
        <v>0</v>
      </c>
      <c r="M86" s="127">
        <v>0</v>
      </c>
      <c r="N86" s="127">
        <v>0</v>
      </c>
      <c r="O86" s="127">
        <v>0</v>
      </c>
      <c r="P86" s="127">
        <v>0</v>
      </c>
      <c r="Q86" s="127">
        <v>0</v>
      </c>
      <c r="R86" s="127">
        <v>1544.13</v>
      </c>
      <c r="S86" s="127">
        <v>0</v>
      </c>
      <c r="T86" s="127">
        <v>0</v>
      </c>
      <c r="U86" s="127">
        <v>0</v>
      </c>
      <c r="V86" s="127">
        <v>0</v>
      </c>
      <c r="W86" s="127">
        <v>0</v>
      </c>
      <c r="X86" s="127">
        <v>0</v>
      </c>
      <c r="Y86" s="127">
        <v>0</v>
      </c>
      <c r="Z86" s="127">
        <v>0</v>
      </c>
      <c r="AA86" s="127">
        <v>0</v>
      </c>
      <c r="AB86" s="127">
        <v>0</v>
      </c>
      <c r="AC86" s="127">
        <v>0</v>
      </c>
      <c r="AD86" s="127">
        <v>0</v>
      </c>
      <c r="AE86" s="127">
        <v>0</v>
      </c>
      <c r="AF86" s="128">
        <v>3129.55</v>
      </c>
      <c r="AG86" s="127">
        <v>13102.23</v>
      </c>
      <c r="AI86" s="127"/>
    </row>
    <row r="87" spans="1:35" ht="20.25" customHeight="1" x14ac:dyDescent="0.35">
      <c r="A87" s="145" t="s">
        <v>260</v>
      </c>
      <c r="B87" s="127">
        <v>0</v>
      </c>
      <c r="C87" s="127">
        <v>0</v>
      </c>
      <c r="D87" s="127">
        <v>938.42</v>
      </c>
      <c r="E87" s="127">
        <v>289.47000000000003</v>
      </c>
      <c r="F87" s="127">
        <v>9224.1</v>
      </c>
      <c r="G87" s="127">
        <v>0</v>
      </c>
      <c r="H87" s="127">
        <v>0</v>
      </c>
      <c r="I87" s="127">
        <v>10451.99</v>
      </c>
      <c r="J87"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10451.99</v>
      </c>
      <c r="K87" s="127">
        <v>480.2</v>
      </c>
      <c r="L87" s="127">
        <v>0</v>
      </c>
      <c r="M87" s="127">
        <v>0</v>
      </c>
      <c r="N87" s="127">
        <v>0</v>
      </c>
      <c r="O87" s="127">
        <v>0</v>
      </c>
      <c r="P87" s="127">
        <v>0</v>
      </c>
      <c r="Q87" s="127">
        <v>0</v>
      </c>
      <c r="R87" s="127">
        <v>1151.24</v>
      </c>
      <c r="S87" s="127">
        <v>0</v>
      </c>
      <c r="T87" s="127">
        <v>0</v>
      </c>
      <c r="U87" s="127">
        <v>0</v>
      </c>
      <c r="V87" s="127">
        <v>0</v>
      </c>
      <c r="W87" s="127">
        <v>0</v>
      </c>
      <c r="X87" s="127">
        <v>0</v>
      </c>
      <c r="Y87" s="127">
        <v>0</v>
      </c>
      <c r="Z87" s="127">
        <v>0</v>
      </c>
      <c r="AA87" s="127">
        <v>0</v>
      </c>
      <c r="AB87" s="127">
        <v>0</v>
      </c>
      <c r="AC87" s="127">
        <v>0</v>
      </c>
      <c r="AD87" s="127">
        <v>0</v>
      </c>
      <c r="AE87" s="127">
        <v>0</v>
      </c>
      <c r="AF87" s="128">
        <v>1631.44</v>
      </c>
      <c r="AG87" s="127">
        <v>12083.43</v>
      </c>
      <c r="AI87" s="127"/>
    </row>
    <row r="88" spans="1:35" ht="20.25" customHeight="1" x14ac:dyDescent="0.35">
      <c r="A88" s="145" t="s">
        <v>261</v>
      </c>
      <c r="B88" s="127">
        <v>0</v>
      </c>
      <c r="C88" s="127">
        <v>0</v>
      </c>
      <c r="D88" s="127">
        <v>11491.15</v>
      </c>
      <c r="E88" s="127">
        <v>144.36000000000001</v>
      </c>
      <c r="F88" s="127">
        <v>5675</v>
      </c>
      <c r="G88" s="127">
        <v>0</v>
      </c>
      <c r="H88" s="127">
        <v>0</v>
      </c>
      <c r="I88" s="127">
        <v>17310.52</v>
      </c>
      <c r="J88"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17310.52</v>
      </c>
      <c r="K88" s="127">
        <v>1624.43</v>
      </c>
      <c r="L88" s="127">
        <v>0</v>
      </c>
      <c r="M88" s="127">
        <v>0</v>
      </c>
      <c r="N88" s="127">
        <v>0</v>
      </c>
      <c r="O88" s="127">
        <v>0</v>
      </c>
      <c r="P88" s="127">
        <v>0</v>
      </c>
      <c r="Q88" s="127">
        <v>0</v>
      </c>
      <c r="R88" s="127">
        <v>1670.29</v>
      </c>
      <c r="S88" s="127">
        <v>0</v>
      </c>
      <c r="T88" s="127">
        <v>0</v>
      </c>
      <c r="U88" s="127">
        <v>0</v>
      </c>
      <c r="V88" s="127">
        <v>0</v>
      </c>
      <c r="W88" s="127">
        <v>0</v>
      </c>
      <c r="X88" s="127">
        <v>0</v>
      </c>
      <c r="Y88" s="127">
        <v>0</v>
      </c>
      <c r="Z88" s="127">
        <v>778.98</v>
      </c>
      <c r="AA88" s="127">
        <v>0</v>
      </c>
      <c r="AB88" s="127">
        <v>0</v>
      </c>
      <c r="AC88" s="127">
        <v>0</v>
      </c>
      <c r="AD88" s="127">
        <v>0</v>
      </c>
      <c r="AE88" s="127">
        <v>0</v>
      </c>
      <c r="AF88" s="128">
        <v>4073.69</v>
      </c>
      <c r="AG88" s="127">
        <v>21384.21</v>
      </c>
      <c r="AI88" s="127"/>
    </row>
    <row r="89" spans="1:35" ht="20.25" customHeight="1" x14ac:dyDescent="0.35">
      <c r="A89" s="145" t="s">
        <v>262</v>
      </c>
      <c r="B89" s="127">
        <v>849</v>
      </c>
      <c r="C89" s="127">
        <v>738</v>
      </c>
      <c r="D89" s="127">
        <v>15240.77</v>
      </c>
      <c r="E89" s="127">
        <v>69.540000000000006</v>
      </c>
      <c r="F89" s="127">
        <v>8435.0300000000007</v>
      </c>
      <c r="G89" s="127">
        <v>0</v>
      </c>
      <c r="H89" s="127">
        <v>0</v>
      </c>
      <c r="I89" s="127">
        <v>23745.35</v>
      </c>
      <c r="J89"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25332.35</v>
      </c>
      <c r="K89" s="127">
        <v>2365.5</v>
      </c>
      <c r="L89" s="127">
        <v>0</v>
      </c>
      <c r="M89" s="127">
        <v>0</v>
      </c>
      <c r="N89" s="127">
        <v>0</v>
      </c>
      <c r="O89" s="127">
        <v>0</v>
      </c>
      <c r="P89" s="127">
        <v>0</v>
      </c>
      <c r="Q89" s="127">
        <v>0</v>
      </c>
      <c r="R89" s="127">
        <v>1702.28</v>
      </c>
      <c r="S89" s="127">
        <v>0</v>
      </c>
      <c r="T89" s="127">
        <v>0</v>
      </c>
      <c r="U89" s="127">
        <v>0</v>
      </c>
      <c r="V89" s="127">
        <v>0</v>
      </c>
      <c r="W89" s="127">
        <v>0</v>
      </c>
      <c r="X89" s="127">
        <v>0</v>
      </c>
      <c r="Y89" s="127">
        <v>0</v>
      </c>
      <c r="Z89" s="127">
        <v>0</v>
      </c>
      <c r="AA89" s="127">
        <v>0</v>
      </c>
      <c r="AB89" s="127">
        <v>0</v>
      </c>
      <c r="AC89" s="127">
        <v>0</v>
      </c>
      <c r="AD89" s="127">
        <v>0</v>
      </c>
      <c r="AE89" s="127">
        <v>0</v>
      </c>
      <c r="AF89" s="128">
        <v>4067.78</v>
      </c>
      <c r="AG89" s="127">
        <v>29400.13</v>
      </c>
      <c r="AI89" s="127"/>
    </row>
    <row r="90" spans="1:35" ht="20.25" customHeight="1" x14ac:dyDescent="0.35">
      <c r="A90" s="145" t="s">
        <v>263</v>
      </c>
      <c r="B90" s="127">
        <v>1227</v>
      </c>
      <c r="C90" s="127">
        <v>8397</v>
      </c>
      <c r="D90" s="127">
        <v>16280.13</v>
      </c>
      <c r="E90" s="127">
        <v>90.61</v>
      </c>
      <c r="F90" s="127">
        <v>9635.4599999999991</v>
      </c>
      <c r="G90" s="127">
        <v>0</v>
      </c>
      <c r="H90" s="127">
        <v>0</v>
      </c>
      <c r="I90" s="127">
        <v>26006.21</v>
      </c>
      <c r="J90"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35630.21</v>
      </c>
      <c r="K90" s="127">
        <v>2097.85</v>
      </c>
      <c r="L90" s="127">
        <v>0</v>
      </c>
      <c r="M90" s="127">
        <v>0</v>
      </c>
      <c r="N90" s="127">
        <v>0</v>
      </c>
      <c r="O90" s="127">
        <v>0</v>
      </c>
      <c r="P90" s="127">
        <v>0</v>
      </c>
      <c r="Q90" s="127">
        <v>0</v>
      </c>
      <c r="R90" s="127">
        <v>2019.32</v>
      </c>
      <c r="S90" s="127">
        <v>0</v>
      </c>
      <c r="T90" s="127">
        <v>0</v>
      </c>
      <c r="U90" s="127">
        <v>0</v>
      </c>
      <c r="V90" s="127">
        <v>0</v>
      </c>
      <c r="W90" s="127">
        <v>0</v>
      </c>
      <c r="X90" s="127">
        <v>0</v>
      </c>
      <c r="Y90" s="127">
        <v>0</v>
      </c>
      <c r="Z90" s="127">
        <v>0</v>
      </c>
      <c r="AA90" s="127">
        <v>0</v>
      </c>
      <c r="AB90" s="127">
        <v>0</v>
      </c>
      <c r="AC90" s="127">
        <v>0</v>
      </c>
      <c r="AD90" s="127">
        <v>0</v>
      </c>
      <c r="AE90" s="127">
        <v>0</v>
      </c>
      <c r="AF90" s="128">
        <v>4117.18</v>
      </c>
      <c r="AG90" s="127">
        <v>39747.379999999997</v>
      </c>
      <c r="AI90" s="127"/>
    </row>
    <row r="91" spans="1:35" ht="20.25" customHeight="1" x14ac:dyDescent="0.35">
      <c r="A91" s="145" t="s">
        <v>264</v>
      </c>
      <c r="B91" s="127">
        <v>2006</v>
      </c>
      <c r="C91" s="127">
        <v>8247.31</v>
      </c>
      <c r="D91" s="127">
        <v>15180.99</v>
      </c>
      <c r="E91" s="127">
        <v>182.01</v>
      </c>
      <c r="F91" s="127">
        <v>8315.51</v>
      </c>
      <c r="G91" s="127">
        <v>0</v>
      </c>
      <c r="H91" s="127">
        <v>0</v>
      </c>
      <c r="I91" s="127">
        <v>23678.5</v>
      </c>
      <c r="J91"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33931.81</v>
      </c>
      <c r="K91" s="127">
        <v>1624.99</v>
      </c>
      <c r="L91" s="127">
        <v>0</v>
      </c>
      <c r="M91" s="127">
        <v>0</v>
      </c>
      <c r="N91" s="127">
        <v>0</v>
      </c>
      <c r="O91" s="127">
        <v>0</v>
      </c>
      <c r="P91" s="127">
        <v>0</v>
      </c>
      <c r="Q91" s="127">
        <v>0</v>
      </c>
      <c r="R91" s="127">
        <v>774.01</v>
      </c>
      <c r="S91" s="127">
        <v>0</v>
      </c>
      <c r="T91" s="127">
        <v>0</v>
      </c>
      <c r="U91" s="127">
        <v>0</v>
      </c>
      <c r="V91" s="127">
        <v>0</v>
      </c>
      <c r="W91" s="127">
        <v>0</v>
      </c>
      <c r="X91" s="127">
        <v>0</v>
      </c>
      <c r="Y91" s="127">
        <v>0</v>
      </c>
      <c r="Z91" s="127">
        <v>850.58</v>
      </c>
      <c r="AA91" s="127">
        <v>0</v>
      </c>
      <c r="AB91" s="127">
        <v>0</v>
      </c>
      <c r="AC91" s="127">
        <v>780.95</v>
      </c>
      <c r="AD91" s="127">
        <v>0</v>
      </c>
      <c r="AE91" s="127">
        <v>0</v>
      </c>
      <c r="AF91" s="128">
        <v>4030.52</v>
      </c>
      <c r="AG91" s="127">
        <v>37962.33</v>
      </c>
      <c r="AI91" s="127"/>
    </row>
    <row r="92" spans="1:35" ht="20.25" customHeight="1" x14ac:dyDescent="0.35">
      <c r="A92" s="145" t="s">
        <v>265</v>
      </c>
      <c r="B92" s="127">
        <v>1469</v>
      </c>
      <c r="C92" s="127">
        <v>7212.19</v>
      </c>
      <c r="D92" s="127">
        <v>15941.96</v>
      </c>
      <c r="E92" s="127">
        <v>251.47</v>
      </c>
      <c r="F92" s="127">
        <v>9566</v>
      </c>
      <c r="G92" s="127">
        <v>0</v>
      </c>
      <c r="H92" s="127">
        <v>0</v>
      </c>
      <c r="I92" s="127">
        <v>25759.43</v>
      </c>
      <c r="J92"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34440.619999999995</v>
      </c>
      <c r="K92" s="127">
        <v>1595.42</v>
      </c>
      <c r="L92" s="127">
        <v>0</v>
      </c>
      <c r="M92" s="127">
        <v>0</v>
      </c>
      <c r="N92" s="127">
        <v>0</v>
      </c>
      <c r="O92" s="127">
        <v>0</v>
      </c>
      <c r="P92" s="127">
        <v>0</v>
      </c>
      <c r="Q92" s="127">
        <v>0</v>
      </c>
      <c r="R92" s="127">
        <v>806.21</v>
      </c>
      <c r="S92" s="127">
        <v>0</v>
      </c>
      <c r="T92" s="127">
        <v>0</v>
      </c>
      <c r="U92" s="127">
        <v>0</v>
      </c>
      <c r="V92" s="127">
        <v>0</v>
      </c>
      <c r="W92" s="127">
        <v>0</v>
      </c>
      <c r="X92" s="127">
        <v>0</v>
      </c>
      <c r="Y92" s="127">
        <v>0</v>
      </c>
      <c r="Z92" s="127">
        <v>762.41</v>
      </c>
      <c r="AA92" s="127">
        <v>0</v>
      </c>
      <c r="AB92" s="127">
        <v>0</v>
      </c>
      <c r="AC92" s="127">
        <v>41.96</v>
      </c>
      <c r="AD92" s="127">
        <v>0</v>
      </c>
      <c r="AE92" s="127">
        <v>0</v>
      </c>
      <c r="AF92" s="128">
        <v>3205.99</v>
      </c>
      <c r="AG92" s="127">
        <v>37646.620000000003</v>
      </c>
      <c r="AI92" s="127"/>
    </row>
    <row r="93" spans="1:35" ht="20.25" customHeight="1" x14ac:dyDescent="0.35">
      <c r="A93" s="145" t="s">
        <v>266</v>
      </c>
      <c r="B93" s="127">
        <v>5</v>
      </c>
      <c r="C93" s="127">
        <v>7957.52</v>
      </c>
      <c r="D93" s="127">
        <v>17060.14</v>
      </c>
      <c r="E93" s="127">
        <v>14.18</v>
      </c>
      <c r="F93" s="127">
        <v>10230.01</v>
      </c>
      <c r="G93" s="127">
        <v>0</v>
      </c>
      <c r="H93" s="127">
        <v>0</v>
      </c>
      <c r="I93" s="127">
        <v>27304.33</v>
      </c>
      <c r="J93"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35266.850000000006</v>
      </c>
      <c r="K93" s="127">
        <v>0</v>
      </c>
      <c r="L93" s="127">
        <v>0</v>
      </c>
      <c r="M93" s="127">
        <v>0</v>
      </c>
      <c r="N93" s="127">
        <v>0</v>
      </c>
      <c r="O93" s="127">
        <v>0</v>
      </c>
      <c r="P93" s="127">
        <v>0</v>
      </c>
      <c r="Q93" s="127">
        <v>0</v>
      </c>
      <c r="R93" s="127">
        <v>0</v>
      </c>
      <c r="S93" s="127">
        <v>0</v>
      </c>
      <c r="T93" s="127">
        <v>0</v>
      </c>
      <c r="U93" s="127">
        <v>0</v>
      </c>
      <c r="V93" s="127">
        <v>0</v>
      </c>
      <c r="W93" s="127">
        <v>0</v>
      </c>
      <c r="X93" s="127">
        <v>0</v>
      </c>
      <c r="Y93" s="127">
        <v>0</v>
      </c>
      <c r="Z93" s="127">
        <v>907.72</v>
      </c>
      <c r="AA93" s="127">
        <v>0</v>
      </c>
      <c r="AB93" s="127">
        <v>0</v>
      </c>
      <c r="AC93" s="127">
        <v>0</v>
      </c>
      <c r="AD93" s="127">
        <v>0</v>
      </c>
      <c r="AE93" s="127">
        <v>0</v>
      </c>
      <c r="AF93" s="128">
        <v>907.72</v>
      </c>
      <c r="AG93" s="127">
        <v>36174.559999999998</v>
      </c>
      <c r="AI93" s="127"/>
    </row>
    <row r="94" spans="1:35" ht="20.25" customHeight="1" x14ac:dyDescent="0.35">
      <c r="A94" s="145" t="s">
        <v>267</v>
      </c>
      <c r="B94" s="127">
        <v>0</v>
      </c>
      <c r="C94" s="127">
        <v>7020.75</v>
      </c>
      <c r="D94" s="127">
        <v>15426.34</v>
      </c>
      <c r="E94" s="127">
        <v>504.73</v>
      </c>
      <c r="F94" s="127">
        <v>6516.24</v>
      </c>
      <c r="G94" s="127">
        <v>0</v>
      </c>
      <c r="H94" s="127">
        <v>0</v>
      </c>
      <c r="I94" s="127">
        <v>22447.31</v>
      </c>
      <c r="J94"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29468.06</v>
      </c>
      <c r="K94" s="127">
        <v>79.13</v>
      </c>
      <c r="L94" s="127">
        <v>0</v>
      </c>
      <c r="M94" s="127">
        <v>0</v>
      </c>
      <c r="N94" s="127">
        <v>0</v>
      </c>
      <c r="O94" s="127">
        <v>0</v>
      </c>
      <c r="P94" s="127">
        <v>0</v>
      </c>
      <c r="Q94" s="127">
        <v>0</v>
      </c>
      <c r="R94" s="127">
        <v>36.08</v>
      </c>
      <c r="S94" s="127">
        <v>0</v>
      </c>
      <c r="T94" s="127">
        <v>0</v>
      </c>
      <c r="U94" s="127">
        <v>0</v>
      </c>
      <c r="V94" s="127">
        <v>0</v>
      </c>
      <c r="W94" s="127">
        <v>0</v>
      </c>
      <c r="X94" s="127">
        <v>0</v>
      </c>
      <c r="Y94" s="127">
        <v>0</v>
      </c>
      <c r="Z94" s="127">
        <v>57.55</v>
      </c>
      <c r="AA94" s="127">
        <v>0</v>
      </c>
      <c r="AB94" s="127">
        <v>0</v>
      </c>
      <c r="AC94" s="127">
        <v>17.829999999999998</v>
      </c>
      <c r="AD94" s="127">
        <v>0</v>
      </c>
      <c r="AE94" s="127">
        <v>0</v>
      </c>
      <c r="AF94" s="128">
        <v>190.59</v>
      </c>
      <c r="AG94" s="127">
        <v>29658.65</v>
      </c>
      <c r="AI94" s="127"/>
    </row>
    <row r="95" spans="1:35" ht="20.25" customHeight="1" x14ac:dyDescent="0.35">
      <c r="A95" s="145" t="s">
        <v>268</v>
      </c>
      <c r="B95" s="127">
        <v>0</v>
      </c>
      <c r="C95" s="127">
        <v>4002.16</v>
      </c>
      <c r="D95" s="127">
        <v>7958.87</v>
      </c>
      <c r="E95" s="127">
        <v>425.02</v>
      </c>
      <c r="F95" s="127">
        <v>4014.85</v>
      </c>
      <c r="G95" s="127">
        <v>0</v>
      </c>
      <c r="H95" s="127">
        <v>0</v>
      </c>
      <c r="I95" s="127">
        <v>12398.74</v>
      </c>
      <c r="J95"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16400.900000000001</v>
      </c>
      <c r="K95" s="127">
        <v>122.21</v>
      </c>
      <c r="L95" s="127">
        <v>0</v>
      </c>
      <c r="M95" s="127">
        <v>0</v>
      </c>
      <c r="N95" s="127">
        <v>0</v>
      </c>
      <c r="O95" s="127">
        <v>0</v>
      </c>
      <c r="P95" s="127">
        <v>0</v>
      </c>
      <c r="Q95" s="127">
        <v>0</v>
      </c>
      <c r="R95" s="127">
        <v>55.72</v>
      </c>
      <c r="S95" s="127">
        <v>0</v>
      </c>
      <c r="T95" s="127">
        <v>0</v>
      </c>
      <c r="U95" s="127">
        <v>0</v>
      </c>
      <c r="V95" s="127">
        <v>0</v>
      </c>
      <c r="W95" s="127">
        <v>0</v>
      </c>
      <c r="X95" s="127">
        <v>0</v>
      </c>
      <c r="Y95" s="127">
        <v>0</v>
      </c>
      <c r="Z95" s="127">
        <v>88.88</v>
      </c>
      <c r="AA95" s="127">
        <v>0</v>
      </c>
      <c r="AB95" s="127">
        <v>0</v>
      </c>
      <c r="AC95" s="127">
        <v>27.54</v>
      </c>
      <c r="AD95" s="127">
        <v>0</v>
      </c>
      <c r="AE95" s="127">
        <v>0</v>
      </c>
      <c r="AF95" s="128">
        <v>294.35000000000002</v>
      </c>
      <c r="AG95" s="127">
        <v>16695.25</v>
      </c>
      <c r="AI95" s="127"/>
    </row>
    <row r="96" spans="1:35" ht="20.25" customHeight="1" x14ac:dyDescent="0.35">
      <c r="A96" s="145" t="s">
        <v>269</v>
      </c>
      <c r="B96" s="127">
        <v>477</v>
      </c>
      <c r="C96" s="127">
        <v>3904.34</v>
      </c>
      <c r="D96" s="127">
        <v>7671.55</v>
      </c>
      <c r="E96" s="127">
        <v>93.3</v>
      </c>
      <c r="F96" s="127">
        <v>2592.2800000000002</v>
      </c>
      <c r="G96" s="127">
        <v>0</v>
      </c>
      <c r="H96" s="127">
        <v>0</v>
      </c>
      <c r="I96" s="127">
        <v>10357.129999999999</v>
      </c>
      <c r="J96"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14738.47</v>
      </c>
      <c r="K96" s="127">
        <v>176</v>
      </c>
      <c r="L96" s="127">
        <v>0</v>
      </c>
      <c r="M96" s="127">
        <v>0</v>
      </c>
      <c r="N96" s="127">
        <v>0</v>
      </c>
      <c r="O96" s="127">
        <v>0</v>
      </c>
      <c r="P96" s="127">
        <v>0</v>
      </c>
      <c r="Q96" s="127">
        <v>0</v>
      </c>
      <c r="R96" s="127">
        <v>79</v>
      </c>
      <c r="S96" s="127">
        <v>0</v>
      </c>
      <c r="T96" s="127">
        <v>0</v>
      </c>
      <c r="U96" s="127">
        <v>0</v>
      </c>
      <c r="V96" s="127">
        <v>0</v>
      </c>
      <c r="W96" s="127">
        <v>0</v>
      </c>
      <c r="X96" s="127">
        <v>0</v>
      </c>
      <c r="Y96" s="127">
        <v>0</v>
      </c>
      <c r="Z96" s="127">
        <v>26</v>
      </c>
      <c r="AA96" s="127">
        <v>0</v>
      </c>
      <c r="AB96" s="127">
        <v>0</v>
      </c>
      <c r="AC96" s="127">
        <v>0</v>
      </c>
      <c r="AD96" s="127">
        <v>0</v>
      </c>
      <c r="AE96" s="127">
        <v>0</v>
      </c>
      <c r="AF96" s="128">
        <v>281</v>
      </c>
      <c r="AG96" s="127">
        <v>15019.48</v>
      </c>
      <c r="AI96" s="127"/>
    </row>
    <row r="97" spans="1:35" ht="20.25" customHeight="1" x14ac:dyDescent="0.35">
      <c r="A97" s="145" t="s">
        <v>270</v>
      </c>
      <c r="B97" s="127">
        <v>0</v>
      </c>
      <c r="C97" s="127">
        <v>4011.59</v>
      </c>
      <c r="D97" s="127">
        <v>5811.44</v>
      </c>
      <c r="E97" s="127">
        <v>346.79</v>
      </c>
      <c r="F97" s="127">
        <v>4069.05</v>
      </c>
      <c r="G97" s="127">
        <v>0</v>
      </c>
      <c r="H97" s="127">
        <v>0</v>
      </c>
      <c r="I97" s="127">
        <v>10227.280000000001</v>
      </c>
      <c r="J97"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14238.87</v>
      </c>
      <c r="K97" s="127">
        <v>245.61</v>
      </c>
      <c r="L97" s="127">
        <v>0</v>
      </c>
      <c r="M97" s="127">
        <v>0</v>
      </c>
      <c r="N97" s="127">
        <v>0</v>
      </c>
      <c r="O97" s="127">
        <v>0</v>
      </c>
      <c r="P97" s="127">
        <v>0</v>
      </c>
      <c r="Q97" s="127">
        <v>0</v>
      </c>
      <c r="R97" s="127">
        <v>0</v>
      </c>
      <c r="S97" s="127">
        <v>0</v>
      </c>
      <c r="T97" s="127">
        <v>0</v>
      </c>
      <c r="U97" s="127">
        <v>0</v>
      </c>
      <c r="V97" s="127">
        <v>0</v>
      </c>
      <c r="W97" s="127">
        <v>0</v>
      </c>
      <c r="X97" s="127">
        <v>0</v>
      </c>
      <c r="Y97" s="127">
        <v>0</v>
      </c>
      <c r="Z97" s="127">
        <v>0</v>
      </c>
      <c r="AA97" s="127">
        <v>0</v>
      </c>
      <c r="AB97" s="127">
        <v>0</v>
      </c>
      <c r="AC97" s="127">
        <v>0</v>
      </c>
      <c r="AD97" s="127">
        <v>0</v>
      </c>
      <c r="AE97" s="127">
        <v>0</v>
      </c>
      <c r="AF97" s="128">
        <v>245.61</v>
      </c>
      <c r="AG97" s="127">
        <v>14484.49</v>
      </c>
      <c r="AI97" s="127"/>
    </row>
    <row r="98" spans="1:35" ht="20.25" customHeight="1" x14ac:dyDescent="0.35">
      <c r="A98" s="145" t="s">
        <v>271</v>
      </c>
      <c r="B98" s="127">
        <v>60</v>
      </c>
      <c r="C98" s="127">
        <v>4039.2</v>
      </c>
      <c r="D98" s="127">
        <v>7886.82</v>
      </c>
      <c r="E98" s="127">
        <v>170.94</v>
      </c>
      <c r="F98" s="127">
        <v>4556.13</v>
      </c>
      <c r="G98" s="127">
        <v>0</v>
      </c>
      <c r="H98" s="127">
        <v>0</v>
      </c>
      <c r="I98" s="127">
        <v>12613.89</v>
      </c>
      <c r="J98"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16713.09</v>
      </c>
      <c r="K98" s="127">
        <v>243</v>
      </c>
      <c r="L98" s="127">
        <v>0</v>
      </c>
      <c r="M98" s="127">
        <v>0</v>
      </c>
      <c r="N98" s="127">
        <v>0</v>
      </c>
      <c r="O98" s="127">
        <v>0</v>
      </c>
      <c r="P98" s="127">
        <v>0</v>
      </c>
      <c r="Q98" s="127">
        <v>0</v>
      </c>
      <c r="R98" s="127">
        <v>0</v>
      </c>
      <c r="S98" s="127">
        <v>0</v>
      </c>
      <c r="T98" s="127">
        <v>0</v>
      </c>
      <c r="U98" s="127">
        <v>0</v>
      </c>
      <c r="V98" s="127">
        <v>0</v>
      </c>
      <c r="W98" s="127">
        <v>0</v>
      </c>
      <c r="X98" s="127">
        <v>0</v>
      </c>
      <c r="Y98" s="127">
        <v>0</v>
      </c>
      <c r="Z98" s="127">
        <v>0</v>
      </c>
      <c r="AA98" s="127">
        <v>0</v>
      </c>
      <c r="AB98" s="127">
        <v>0</v>
      </c>
      <c r="AC98" s="127">
        <v>0</v>
      </c>
      <c r="AD98" s="127">
        <v>0</v>
      </c>
      <c r="AE98" s="127">
        <v>0</v>
      </c>
      <c r="AF98" s="128">
        <v>243</v>
      </c>
      <c r="AG98" s="127">
        <v>16956.080000000002</v>
      </c>
      <c r="AI98" s="127"/>
    </row>
    <row r="99" spans="1:35" ht="20.25" customHeight="1" x14ac:dyDescent="0.35">
      <c r="A99" s="145" t="s">
        <v>272</v>
      </c>
      <c r="B99" s="127">
        <v>8</v>
      </c>
      <c r="C99" s="127">
        <v>2760.52</v>
      </c>
      <c r="D99" s="127">
        <v>9801.0499999999993</v>
      </c>
      <c r="E99" s="127">
        <v>391.4</v>
      </c>
      <c r="F99" s="127">
        <v>4067.27</v>
      </c>
      <c r="G99" s="127">
        <v>0</v>
      </c>
      <c r="H99" s="127">
        <v>0</v>
      </c>
      <c r="I99" s="127">
        <v>14259.72</v>
      </c>
      <c r="J99"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17028.239999999998</v>
      </c>
      <c r="K99" s="127">
        <v>308</v>
      </c>
      <c r="L99" s="127">
        <v>0</v>
      </c>
      <c r="M99" s="127">
        <v>0</v>
      </c>
      <c r="N99" s="127">
        <v>0</v>
      </c>
      <c r="O99" s="127">
        <v>0</v>
      </c>
      <c r="P99" s="127">
        <v>0</v>
      </c>
      <c r="Q99" s="127">
        <v>0</v>
      </c>
      <c r="R99" s="127">
        <v>0</v>
      </c>
      <c r="S99" s="127">
        <v>0</v>
      </c>
      <c r="T99" s="127">
        <v>0</v>
      </c>
      <c r="U99" s="127">
        <v>0</v>
      </c>
      <c r="V99" s="127">
        <v>0</v>
      </c>
      <c r="W99" s="127">
        <v>0</v>
      </c>
      <c r="X99" s="127">
        <v>0</v>
      </c>
      <c r="Y99" s="127">
        <v>0</v>
      </c>
      <c r="Z99" s="127">
        <v>0</v>
      </c>
      <c r="AA99" s="127">
        <v>0</v>
      </c>
      <c r="AB99" s="127">
        <v>0</v>
      </c>
      <c r="AC99" s="127">
        <v>0</v>
      </c>
      <c r="AD99" s="127">
        <v>0</v>
      </c>
      <c r="AE99" s="127">
        <v>0</v>
      </c>
      <c r="AF99" s="128">
        <v>308</v>
      </c>
      <c r="AG99" s="127">
        <v>17336.240000000002</v>
      </c>
      <c r="AI99" s="127"/>
    </row>
    <row r="100" spans="1:35" ht="20.25" customHeight="1" x14ac:dyDescent="0.35">
      <c r="A100" s="145" t="s">
        <v>273</v>
      </c>
      <c r="B100" s="127">
        <v>308</v>
      </c>
      <c r="C100" s="127">
        <v>4079.33</v>
      </c>
      <c r="D100" s="127">
        <v>14740.5</v>
      </c>
      <c r="E100" s="127">
        <v>2085.12</v>
      </c>
      <c r="F100" s="127">
        <v>8171.28</v>
      </c>
      <c r="G100" s="127">
        <v>0</v>
      </c>
      <c r="H100" s="127">
        <v>0</v>
      </c>
      <c r="I100" s="127">
        <v>24996.9</v>
      </c>
      <c r="J100"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29384.230000000003</v>
      </c>
      <c r="K100" s="127">
        <v>570.54999999999995</v>
      </c>
      <c r="L100" s="127">
        <v>0</v>
      </c>
      <c r="M100" s="127">
        <v>0</v>
      </c>
      <c r="N100" s="127">
        <v>0</v>
      </c>
      <c r="O100" s="127">
        <v>0</v>
      </c>
      <c r="P100" s="127">
        <v>0</v>
      </c>
      <c r="Q100" s="127">
        <v>0</v>
      </c>
      <c r="R100" s="127">
        <v>0</v>
      </c>
      <c r="S100" s="127">
        <v>0</v>
      </c>
      <c r="T100" s="127">
        <v>0</v>
      </c>
      <c r="U100" s="127">
        <v>0</v>
      </c>
      <c r="V100" s="127">
        <v>0</v>
      </c>
      <c r="W100" s="127">
        <v>0</v>
      </c>
      <c r="X100" s="127">
        <v>0</v>
      </c>
      <c r="Y100" s="127">
        <v>0</v>
      </c>
      <c r="Z100" s="127">
        <v>0</v>
      </c>
      <c r="AA100" s="127">
        <v>0</v>
      </c>
      <c r="AB100" s="127">
        <v>0</v>
      </c>
      <c r="AC100" s="127">
        <v>204.33</v>
      </c>
      <c r="AD100" s="127">
        <v>0</v>
      </c>
      <c r="AE100" s="127">
        <v>0</v>
      </c>
      <c r="AF100" s="128">
        <v>774.88</v>
      </c>
      <c r="AG100" s="127">
        <v>30159.11</v>
      </c>
      <c r="AI100" s="127"/>
    </row>
    <row r="101" spans="1:35" ht="20.25" customHeight="1" x14ac:dyDescent="0.35">
      <c r="A101" s="145" t="s">
        <v>274</v>
      </c>
      <c r="B101" s="127">
        <v>338.65</v>
      </c>
      <c r="C101" s="127">
        <v>11103.53</v>
      </c>
      <c r="D101" s="127">
        <v>11077.61</v>
      </c>
      <c r="E101" s="127">
        <v>2700.33</v>
      </c>
      <c r="F101" s="127">
        <v>5180.1000000000004</v>
      </c>
      <c r="G101" s="127">
        <v>0</v>
      </c>
      <c r="H101" s="127">
        <v>0</v>
      </c>
      <c r="I101" s="127">
        <v>18958.04</v>
      </c>
      <c r="J101"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30400.22</v>
      </c>
      <c r="K101" s="127">
        <v>924.73</v>
      </c>
      <c r="L101" s="127">
        <v>0</v>
      </c>
      <c r="M101" s="127">
        <v>0</v>
      </c>
      <c r="N101" s="127">
        <v>0</v>
      </c>
      <c r="O101" s="127">
        <v>0</v>
      </c>
      <c r="P101" s="127">
        <v>0</v>
      </c>
      <c r="Q101" s="127">
        <v>0</v>
      </c>
      <c r="R101" s="127">
        <v>0</v>
      </c>
      <c r="S101" s="127">
        <v>0</v>
      </c>
      <c r="T101" s="127">
        <v>0</v>
      </c>
      <c r="U101" s="127">
        <v>0</v>
      </c>
      <c r="V101" s="127">
        <v>0</v>
      </c>
      <c r="W101" s="127">
        <v>0</v>
      </c>
      <c r="X101" s="127">
        <v>0</v>
      </c>
      <c r="Y101" s="127">
        <v>0</v>
      </c>
      <c r="Z101" s="127">
        <v>0</v>
      </c>
      <c r="AA101" s="127">
        <v>0</v>
      </c>
      <c r="AB101" s="127">
        <v>0</v>
      </c>
      <c r="AC101" s="127">
        <v>1631.84</v>
      </c>
      <c r="AD101" s="127">
        <v>0</v>
      </c>
      <c r="AE101" s="127">
        <v>0</v>
      </c>
      <c r="AF101" s="128">
        <v>2556.5700000000002</v>
      </c>
      <c r="AG101" s="127">
        <v>32956.800000000003</v>
      </c>
      <c r="AI101" s="127"/>
    </row>
    <row r="102" spans="1:35" ht="20.25" customHeight="1" x14ac:dyDescent="0.35">
      <c r="A102" s="145" t="s">
        <v>275</v>
      </c>
      <c r="B102" s="127">
        <v>1799.51</v>
      </c>
      <c r="C102" s="127">
        <v>12263.98</v>
      </c>
      <c r="D102" s="127">
        <v>11781.88</v>
      </c>
      <c r="E102" s="127">
        <v>3163.5</v>
      </c>
      <c r="F102" s="127">
        <v>7816.76</v>
      </c>
      <c r="G102" s="127">
        <v>0</v>
      </c>
      <c r="H102" s="127">
        <v>0</v>
      </c>
      <c r="I102" s="127">
        <v>22762.14</v>
      </c>
      <c r="J102"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36825.629999999997</v>
      </c>
      <c r="K102" s="127">
        <v>715.57</v>
      </c>
      <c r="L102" s="127">
        <v>0</v>
      </c>
      <c r="M102" s="127">
        <v>0</v>
      </c>
      <c r="N102" s="127">
        <v>0</v>
      </c>
      <c r="O102" s="127">
        <v>0</v>
      </c>
      <c r="P102" s="127">
        <v>0</v>
      </c>
      <c r="Q102" s="127">
        <v>0</v>
      </c>
      <c r="R102" s="127">
        <v>0</v>
      </c>
      <c r="S102" s="127">
        <v>0</v>
      </c>
      <c r="T102" s="127">
        <v>0</v>
      </c>
      <c r="U102" s="127">
        <v>0</v>
      </c>
      <c r="V102" s="127">
        <v>0</v>
      </c>
      <c r="W102" s="127">
        <v>0</v>
      </c>
      <c r="X102" s="127">
        <v>0</v>
      </c>
      <c r="Y102" s="127">
        <v>0</v>
      </c>
      <c r="Z102" s="127">
        <v>0</v>
      </c>
      <c r="AA102" s="127">
        <v>0</v>
      </c>
      <c r="AB102" s="127">
        <v>0</v>
      </c>
      <c r="AC102" s="127">
        <v>1149.3499999999999</v>
      </c>
      <c r="AD102" s="127">
        <v>0</v>
      </c>
      <c r="AE102" s="127">
        <v>0</v>
      </c>
      <c r="AF102" s="128">
        <v>1864.92</v>
      </c>
      <c r="AG102" s="127">
        <v>38690.550000000003</v>
      </c>
      <c r="AI102" s="127"/>
    </row>
    <row r="103" spans="1:35" ht="20.25" customHeight="1" x14ac:dyDescent="0.35">
      <c r="A103" s="145" t="s">
        <v>276</v>
      </c>
      <c r="B103" s="127">
        <v>4855.9799999999996</v>
      </c>
      <c r="C103" s="127">
        <v>11996.11</v>
      </c>
      <c r="D103" s="127">
        <v>15314.21</v>
      </c>
      <c r="E103" s="127">
        <v>3138.07</v>
      </c>
      <c r="F103" s="127">
        <v>5909.67</v>
      </c>
      <c r="G103" s="127">
        <v>0</v>
      </c>
      <c r="H103" s="127">
        <v>0</v>
      </c>
      <c r="I103" s="127">
        <v>24361.95</v>
      </c>
      <c r="J103"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41214.04</v>
      </c>
      <c r="K103" s="127">
        <v>1211.17</v>
      </c>
      <c r="L103" s="127">
        <v>0</v>
      </c>
      <c r="M103" s="127">
        <v>0</v>
      </c>
      <c r="N103" s="127">
        <v>0</v>
      </c>
      <c r="O103" s="127">
        <v>0</v>
      </c>
      <c r="P103" s="127">
        <v>0</v>
      </c>
      <c r="Q103" s="127">
        <v>0</v>
      </c>
      <c r="R103" s="127">
        <v>0</v>
      </c>
      <c r="S103" s="127">
        <v>0</v>
      </c>
      <c r="T103" s="127">
        <v>0</v>
      </c>
      <c r="U103" s="127">
        <v>0</v>
      </c>
      <c r="V103" s="127">
        <v>0</v>
      </c>
      <c r="W103" s="127">
        <v>0</v>
      </c>
      <c r="X103" s="127">
        <v>0</v>
      </c>
      <c r="Y103" s="127">
        <v>0</v>
      </c>
      <c r="Z103" s="127">
        <v>0</v>
      </c>
      <c r="AA103" s="127">
        <v>0</v>
      </c>
      <c r="AB103" s="127">
        <v>0</v>
      </c>
      <c r="AC103" s="127">
        <v>663.21</v>
      </c>
      <c r="AD103" s="127">
        <v>0</v>
      </c>
      <c r="AE103" s="127">
        <v>0</v>
      </c>
      <c r="AF103" s="128">
        <v>1874.38</v>
      </c>
      <c r="AG103" s="127">
        <v>43088.41</v>
      </c>
      <c r="AI103" s="127"/>
    </row>
    <row r="104" spans="1:35" ht="20.25" customHeight="1" x14ac:dyDescent="0.35">
      <c r="A104" s="145" t="s">
        <v>277</v>
      </c>
      <c r="B104" s="127">
        <v>1787.96</v>
      </c>
      <c r="C104" s="127">
        <v>10564.68</v>
      </c>
      <c r="D104" s="127">
        <v>16498.810000000001</v>
      </c>
      <c r="E104" s="127">
        <v>2613.4899999999998</v>
      </c>
      <c r="F104" s="127">
        <v>8862.5300000000007</v>
      </c>
      <c r="G104" s="127">
        <v>0</v>
      </c>
      <c r="H104" s="127">
        <v>0</v>
      </c>
      <c r="I104" s="127">
        <v>27974.82</v>
      </c>
      <c r="J104"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40327.46</v>
      </c>
      <c r="K104" s="127">
        <v>98.35</v>
      </c>
      <c r="L104" s="127">
        <v>0</v>
      </c>
      <c r="M104" s="127">
        <v>0</v>
      </c>
      <c r="N104" s="127">
        <v>0</v>
      </c>
      <c r="O104" s="127">
        <v>0</v>
      </c>
      <c r="P104" s="127">
        <v>0</v>
      </c>
      <c r="Q104" s="127">
        <v>0</v>
      </c>
      <c r="R104" s="127">
        <v>0</v>
      </c>
      <c r="S104" s="127">
        <v>0</v>
      </c>
      <c r="T104" s="127">
        <v>0</v>
      </c>
      <c r="U104" s="127">
        <v>0</v>
      </c>
      <c r="V104" s="127">
        <v>0</v>
      </c>
      <c r="W104" s="127">
        <v>0</v>
      </c>
      <c r="X104" s="127">
        <v>0</v>
      </c>
      <c r="Y104" s="127">
        <v>0</v>
      </c>
      <c r="Z104" s="127">
        <v>0</v>
      </c>
      <c r="AA104" s="127">
        <v>0</v>
      </c>
      <c r="AB104" s="127">
        <v>0</v>
      </c>
      <c r="AC104" s="127">
        <v>30.71</v>
      </c>
      <c r="AD104" s="127">
        <v>0</v>
      </c>
      <c r="AE104" s="127">
        <v>0</v>
      </c>
      <c r="AF104" s="128">
        <v>129.07</v>
      </c>
      <c r="AG104" s="127">
        <v>40456.53</v>
      </c>
      <c r="AI104" s="127"/>
    </row>
    <row r="105" spans="1:35" ht="20.25" customHeight="1" x14ac:dyDescent="0.35">
      <c r="A105" s="145" t="s">
        <v>278</v>
      </c>
      <c r="B105" s="127">
        <v>1885.01</v>
      </c>
      <c r="C105" s="127">
        <v>11202.14</v>
      </c>
      <c r="D105" s="127">
        <v>18006.75</v>
      </c>
      <c r="E105" s="127">
        <v>2193.34</v>
      </c>
      <c r="F105" s="127">
        <v>9948.86</v>
      </c>
      <c r="G105" s="127">
        <v>0</v>
      </c>
      <c r="H105" s="127">
        <v>0</v>
      </c>
      <c r="I105" s="127">
        <v>30148.94</v>
      </c>
      <c r="J105"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43236.09</v>
      </c>
      <c r="K105" s="127">
        <v>69.12</v>
      </c>
      <c r="L105" s="127">
        <v>0</v>
      </c>
      <c r="M105" s="127">
        <v>0</v>
      </c>
      <c r="N105" s="127">
        <v>0</v>
      </c>
      <c r="O105" s="127">
        <v>0</v>
      </c>
      <c r="P105" s="127">
        <v>0</v>
      </c>
      <c r="Q105" s="127">
        <v>0</v>
      </c>
      <c r="R105" s="127">
        <v>0</v>
      </c>
      <c r="S105" s="127">
        <v>0</v>
      </c>
      <c r="T105" s="127">
        <v>0</v>
      </c>
      <c r="U105" s="127">
        <v>0</v>
      </c>
      <c r="V105" s="127">
        <v>0</v>
      </c>
      <c r="W105" s="127">
        <v>0</v>
      </c>
      <c r="X105" s="127">
        <v>0</v>
      </c>
      <c r="Y105" s="127">
        <v>0</v>
      </c>
      <c r="Z105" s="127">
        <v>0</v>
      </c>
      <c r="AA105" s="127">
        <v>0</v>
      </c>
      <c r="AB105" s="127">
        <v>0</v>
      </c>
      <c r="AC105" s="127">
        <v>21.58</v>
      </c>
      <c r="AD105" s="127">
        <v>0</v>
      </c>
      <c r="AE105" s="127">
        <v>0</v>
      </c>
      <c r="AF105" s="128">
        <v>90.7</v>
      </c>
      <c r="AG105" s="127">
        <v>43326.79</v>
      </c>
      <c r="AI105" s="127"/>
    </row>
    <row r="106" spans="1:35" ht="20.25" customHeight="1" x14ac:dyDescent="0.35">
      <c r="A106" s="145" t="s">
        <v>279</v>
      </c>
      <c r="B106" s="127">
        <v>3000.02</v>
      </c>
      <c r="C106" s="127">
        <v>9155.84</v>
      </c>
      <c r="D106" s="127">
        <v>12110.45</v>
      </c>
      <c r="E106" s="127">
        <v>1781.08</v>
      </c>
      <c r="F106" s="127">
        <v>8703.1</v>
      </c>
      <c r="G106" s="127">
        <v>0</v>
      </c>
      <c r="H106" s="127">
        <v>0</v>
      </c>
      <c r="I106" s="127">
        <v>22594.63</v>
      </c>
      <c r="J106"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34750.490000000005</v>
      </c>
      <c r="K106" s="127">
        <v>369.46</v>
      </c>
      <c r="L106" s="127">
        <v>0</v>
      </c>
      <c r="M106" s="127">
        <v>0</v>
      </c>
      <c r="N106" s="127">
        <v>0</v>
      </c>
      <c r="O106" s="127">
        <v>0</v>
      </c>
      <c r="P106" s="127">
        <v>0</v>
      </c>
      <c r="Q106" s="127">
        <v>0</v>
      </c>
      <c r="R106" s="127">
        <v>0</v>
      </c>
      <c r="S106" s="127">
        <v>0</v>
      </c>
      <c r="T106" s="127">
        <v>0</v>
      </c>
      <c r="U106" s="127">
        <v>0</v>
      </c>
      <c r="V106" s="127">
        <v>0</v>
      </c>
      <c r="W106" s="127">
        <v>0</v>
      </c>
      <c r="X106" s="127">
        <v>0</v>
      </c>
      <c r="Y106" s="127">
        <v>0</v>
      </c>
      <c r="Z106" s="127">
        <v>0</v>
      </c>
      <c r="AA106" s="127">
        <v>0</v>
      </c>
      <c r="AB106" s="127">
        <v>0</v>
      </c>
      <c r="AC106" s="127">
        <v>214.17</v>
      </c>
      <c r="AD106" s="127">
        <v>0</v>
      </c>
      <c r="AE106" s="127">
        <v>0</v>
      </c>
      <c r="AF106" s="128">
        <v>583.63</v>
      </c>
      <c r="AG106" s="127">
        <v>35334.11</v>
      </c>
      <c r="AI106" s="127"/>
    </row>
    <row r="107" spans="1:35" ht="20.25" customHeight="1" x14ac:dyDescent="0.35">
      <c r="A107" s="145" t="s">
        <v>280</v>
      </c>
      <c r="B107" s="127">
        <v>292.52999999999997</v>
      </c>
      <c r="C107" s="127">
        <v>5976.57</v>
      </c>
      <c r="D107" s="127">
        <v>7800.64</v>
      </c>
      <c r="E107" s="127">
        <v>2164.33</v>
      </c>
      <c r="F107" s="127">
        <v>7207.84</v>
      </c>
      <c r="G107" s="127">
        <v>0</v>
      </c>
      <c r="H107" s="127">
        <v>0</v>
      </c>
      <c r="I107" s="127">
        <v>17172.810000000001</v>
      </c>
      <c r="J107"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23441.91</v>
      </c>
      <c r="K107" s="127">
        <v>283.19</v>
      </c>
      <c r="L107" s="127">
        <v>0</v>
      </c>
      <c r="M107" s="127">
        <v>0</v>
      </c>
      <c r="N107" s="127">
        <v>0</v>
      </c>
      <c r="O107" s="127">
        <v>0</v>
      </c>
      <c r="P107" s="127">
        <v>0</v>
      </c>
      <c r="Q107" s="127">
        <v>0</v>
      </c>
      <c r="R107" s="127">
        <v>0</v>
      </c>
      <c r="S107" s="127">
        <v>0</v>
      </c>
      <c r="T107" s="127">
        <v>0</v>
      </c>
      <c r="U107" s="127">
        <v>0</v>
      </c>
      <c r="V107" s="127">
        <v>0</v>
      </c>
      <c r="W107" s="127">
        <v>0</v>
      </c>
      <c r="X107" s="127">
        <v>0</v>
      </c>
      <c r="Y107" s="127">
        <v>0</v>
      </c>
      <c r="Z107" s="127">
        <v>0</v>
      </c>
      <c r="AA107" s="127">
        <v>0</v>
      </c>
      <c r="AB107" s="127">
        <v>0</v>
      </c>
      <c r="AC107" s="127">
        <v>0</v>
      </c>
      <c r="AD107" s="127">
        <v>0</v>
      </c>
      <c r="AE107" s="127">
        <v>0</v>
      </c>
      <c r="AF107" s="128">
        <v>283.19</v>
      </c>
      <c r="AG107" s="127">
        <v>23725.1</v>
      </c>
      <c r="AI107" s="127"/>
    </row>
    <row r="108" spans="1:35" ht="20.25" customHeight="1" x14ac:dyDescent="0.35">
      <c r="A108" s="145" t="s">
        <v>281</v>
      </c>
      <c r="B108" s="127">
        <v>0</v>
      </c>
      <c r="C108" s="127">
        <v>5656.7</v>
      </c>
      <c r="D108" s="127">
        <v>7386.54</v>
      </c>
      <c r="E108" s="127">
        <v>2029.64</v>
      </c>
      <c r="F108" s="127">
        <v>3390.97</v>
      </c>
      <c r="G108" s="127">
        <v>0</v>
      </c>
      <c r="H108" s="127">
        <v>0</v>
      </c>
      <c r="I108" s="127">
        <v>12807.15</v>
      </c>
      <c r="J108"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18463.849999999999</v>
      </c>
      <c r="K108" s="127">
        <v>94.4</v>
      </c>
      <c r="L108" s="127">
        <v>0</v>
      </c>
      <c r="M108" s="127">
        <v>0</v>
      </c>
      <c r="N108" s="127">
        <v>0</v>
      </c>
      <c r="O108" s="127">
        <v>0</v>
      </c>
      <c r="P108" s="127">
        <v>0</v>
      </c>
      <c r="Q108" s="127">
        <v>0</v>
      </c>
      <c r="R108" s="127">
        <v>0</v>
      </c>
      <c r="S108" s="127">
        <v>0</v>
      </c>
      <c r="T108" s="127">
        <v>0</v>
      </c>
      <c r="U108" s="127">
        <v>0</v>
      </c>
      <c r="V108" s="127">
        <v>0</v>
      </c>
      <c r="W108" s="127">
        <v>0</v>
      </c>
      <c r="X108" s="127">
        <v>0</v>
      </c>
      <c r="Y108" s="127">
        <v>0</v>
      </c>
      <c r="Z108" s="127">
        <v>0</v>
      </c>
      <c r="AA108" s="127">
        <v>0</v>
      </c>
      <c r="AB108" s="127">
        <v>0</v>
      </c>
      <c r="AC108" s="127">
        <v>0</v>
      </c>
      <c r="AD108" s="127">
        <v>0</v>
      </c>
      <c r="AE108" s="127">
        <v>0</v>
      </c>
      <c r="AF108" s="128">
        <v>94.4</v>
      </c>
      <c r="AG108" s="127">
        <v>18558.240000000002</v>
      </c>
      <c r="AI108" s="127"/>
    </row>
    <row r="109" spans="1:35" ht="20.25" customHeight="1" x14ac:dyDescent="0.35">
      <c r="A109" s="145" t="s">
        <v>282</v>
      </c>
      <c r="B109" s="127">
        <v>8.86</v>
      </c>
      <c r="C109" s="127">
        <v>5723.91</v>
      </c>
      <c r="D109" s="127">
        <v>18293.810000000001</v>
      </c>
      <c r="E109" s="127">
        <v>2204.9899999999998</v>
      </c>
      <c r="F109" s="127">
        <v>5872.79</v>
      </c>
      <c r="G109" s="127">
        <v>54.74</v>
      </c>
      <c r="H109" s="127">
        <v>0</v>
      </c>
      <c r="I109" s="127">
        <v>26426.33</v>
      </c>
      <c r="J109"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32159.100000000002</v>
      </c>
      <c r="K109" s="127">
        <v>234.47</v>
      </c>
      <c r="L109" s="127">
        <v>0</v>
      </c>
      <c r="M109" s="127">
        <v>0</v>
      </c>
      <c r="N109" s="127">
        <v>0</v>
      </c>
      <c r="O109" s="127">
        <v>0</v>
      </c>
      <c r="P109" s="127">
        <v>0</v>
      </c>
      <c r="Q109" s="127">
        <v>0</v>
      </c>
      <c r="R109" s="127">
        <v>0</v>
      </c>
      <c r="S109" s="127">
        <v>0</v>
      </c>
      <c r="T109" s="127">
        <v>0</v>
      </c>
      <c r="U109" s="127">
        <v>0</v>
      </c>
      <c r="V109" s="127">
        <v>0</v>
      </c>
      <c r="W109" s="127">
        <v>0</v>
      </c>
      <c r="X109" s="127">
        <v>0</v>
      </c>
      <c r="Y109" s="127">
        <v>0</v>
      </c>
      <c r="Z109" s="127">
        <v>0</v>
      </c>
      <c r="AA109" s="127">
        <v>0</v>
      </c>
      <c r="AB109" s="127">
        <v>0</v>
      </c>
      <c r="AC109" s="127">
        <v>0</v>
      </c>
      <c r="AD109" s="127">
        <v>0</v>
      </c>
      <c r="AE109" s="127">
        <v>0</v>
      </c>
      <c r="AF109" s="128">
        <v>234.47</v>
      </c>
      <c r="AG109" s="127">
        <v>32393.56</v>
      </c>
      <c r="AI109" s="127"/>
    </row>
    <row r="110" spans="1:35" ht="20.25" customHeight="1" x14ac:dyDescent="0.35">
      <c r="A110" s="145" t="s">
        <v>283</v>
      </c>
      <c r="B110" s="127">
        <v>0</v>
      </c>
      <c r="C110" s="127">
        <v>5336.82</v>
      </c>
      <c r="D110" s="127">
        <v>13434.81</v>
      </c>
      <c r="E110" s="127">
        <v>729.4</v>
      </c>
      <c r="F110" s="127">
        <v>921.81</v>
      </c>
      <c r="G110" s="127">
        <v>343.05</v>
      </c>
      <c r="H110" s="127">
        <v>0</v>
      </c>
      <c r="I110" s="127">
        <v>15429.08</v>
      </c>
      <c r="J110"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20765.900000000001</v>
      </c>
      <c r="K110" s="127">
        <v>0</v>
      </c>
      <c r="L110" s="127">
        <v>0</v>
      </c>
      <c r="M110" s="127">
        <v>0</v>
      </c>
      <c r="N110" s="127">
        <v>0</v>
      </c>
      <c r="O110" s="127">
        <v>0</v>
      </c>
      <c r="P110" s="127">
        <v>0</v>
      </c>
      <c r="Q110" s="127">
        <v>0</v>
      </c>
      <c r="R110" s="127">
        <v>0</v>
      </c>
      <c r="S110" s="127">
        <v>0</v>
      </c>
      <c r="T110" s="127">
        <v>0</v>
      </c>
      <c r="U110" s="127">
        <v>0</v>
      </c>
      <c r="V110" s="127">
        <v>0</v>
      </c>
      <c r="W110" s="127">
        <v>0</v>
      </c>
      <c r="X110" s="127">
        <v>0</v>
      </c>
      <c r="Y110" s="127">
        <v>0</v>
      </c>
      <c r="Z110" s="127">
        <v>0</v>
      </c>
      <c r="AA110" s="127">
        <v>0</v>
      </c>
      <c r="AB110" s="127">
        <v>0</v>
      </c>
      <c r="AC110" s="127">
        <v>177.61</v>
      </c>
      <c r="AD110" s="127">
        <v>0</v>
      </c>
      <c r="AE110" s="127">
        <v>0</v>
      </c>
      <c r="AF110" s="128">
        <v>177.61</v>
      </c>
      <c r="AG110" s="127">
        <v>20943.509999999998</v>
      </c>
      <c r="AI110" s="127"/>
    </row>
    <row r="111" spans="1:35" ht="20.25" customHeight="1" x14ac:dyDescent="0.35">
      <c r="A111" s="145" t="s">
        <v>284</v>
      </c>
      <c r="B111" s="127">
        <v>0</v>
      </c>
      <c r="C111" s="127">
        <v>3175.11</v>
      </c>
      <c r="D111" s="127">
        <v>9028.9500000000007</v>
      </c>
      <c r="E111" s="127">
        <v>1987.4</v>
      </c>
      <c r="F111" s="127">
        <v>392.01</v>
      </c>
      <c r="G111" s="127">
        <v>427.86</v>
      </c>
      <c r="H111" s="127">
        <v>0</v>
      </c>
      <c r="I111" s="127">
        <v>11836.23</v>
      </c>
      <c r="J111"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15011.34</v>
      </c>
      <c r="K111" s="127">
        <v>0</v>
      </c>
      <c r="L111" s="127">
        <v>0</v>
      </c>
      <c r="M111" s="127">
        <v>0</v>
      </c>
      <c r="N111" s="127">
        <v>0</v>
      </c>
      <c r="O111" s="127">
        <v>0</v>
      </c>
      <c r="P111" s="127">
        <v>0</v>
      </c>
      <c r="Q111" s="127">
        <v>0</v>
      </c>
      <c r="R111" s="127">
        <v>0</v>
      </c>
      <c r="S111" s="127">
        <v>0</v>
      </c>
      <c r="T111" s="127">
        <v>0</v>
      </c>
      <c r="U111" s="127">
        <v>0</v>
      </c>
      <c r="V111" s="127">
        <v>0</v>
      </c>
      <c r="W111" s="127">
        <v>0</v>
      </c>
      <c r="X111" s="127">
        <v>0</v>
      </c>
      <c r="Y111" s="127">
        <v>0</v>
      </c>
      <c r="Z111" s="127">
        <v>0</v>
      </c>
      <c r="AA111" s="127">
        <v>0</v>
      </c>
      <c r="AB111" s="127">
        <v>0</v>
      </c>
      <c r="AC111" s="127">
        <v>384.5</v>
      </c>
      <c r="AD111" s="127">
        <v>0</v>
      </c>
      <c r="AE111" s="127">
        <v>0</v>
      </c>
      <c r="AF111" s="128">
        <v>384.5</v>
      </c>
      <c r="AG111" s="127">
        <v>15395.84</v>
      </c>
      <c r="AI111" s="127"/>
    </row>
    <row r="112" spans="1:35" ht="20.25" customHeight="1" x14ac:dyDescent="0.35">
      <c r="A112" s="145" t="s">
        <v>285</v>
      </c>
      <c r="B112" s="127">
        <v>0</v>
      </c>
      <c r="C112" s="127">
        <v>5240.88</v>
      </c>
      <c r="D112" s="127">
        <v>17941.55</v>
      </c>
      <c r="E112" s="127">
        <v>2645.06</v>
      </c>
      <c r="F112" s="127">
        <v>10423.66</v>
      </c>
      <c r="G112" s="127">
        <v>272.19</v>
      </c>
      <c r="H112" s="127">
        <v>0</v>
      </c>
      <c r="I112" s="127">
        <v>31282.46</v>
      </c>
      <c r="J112"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36523.339999999997</v>
      </c>
      <c r="K112" s="127">
        <v>0</v>
      </c>
      <c r="L112" s="127">
        <v>0</v>
      </c>
      <c r="M112" s="127">
        <v>0</v>
      </c>
      <c r="N112" s="127">
        <v>0</v>
      </c>
      <c r="O112" s="127">
        <v>0</v>
      </c>
      <c r="P112" s="127">
        <v>0</v>
      </c>
      <c r="Q112" s="127">
        <v>0</v>
      </c>
      <c r="R112" s="127">
        <v>0</v>
      </c>
      <c r="S112" s="127">
        <v>0</v>
      </c>
      <c r="T112" s="127">
        <v>0</v>
      </c>
      <c r="U112" s="127">
        <v>0</v>
      </c>
      <c r="V112" s="127">
        <v>0</v>
      </c>
      <c r="W112" s="127">
        <v>0</v>
      </c>
      <c r="X112" s="127">
        <v>0</v>
      </c>
      <c r="Y112" s="127">
        <v>0</v>
      </c>
      <c r="Z112" s="127">
        <v>0</v>
      </c>
      <c r="AA112" s="127">
        <v>0</v>
      </c>
      <c r="AB112" s="127">
        <v>0</v>
      </c>
      <c r="AC112" s="127">
        <v>805.32</v>
      </c>
      <c r="AD112" s="127">
        <v>0</v>
      </c>
      <c r="AE112" s="127">
        <v>0</v>
      </c>
      <c r="AF112" s="128">
        <v>805.32</v>
      </c>
      <c r="AG112" s="127">
        <v>37328.67</v>
      </c>
      <c r="AI112" s="127"/>
    </row>
    <row r="113" spans="1:35" ht="20.25" customHeight="1" x14ac:dyDescent="0.35">
      <c r="A113" s="145" t="s">
        <v>286</v>
      </c>
      <c r="B113" s="127">
        <v>12.84</v>
      </c>
      <c r="C113" s="127">
        <v>8010.77</v>
      </c>
      <c r="D113" s="127">
        <v>18751.849999999999</v>
      </c>
      <c r="E113" s="127">
        <v>2168.38</v>
      </c>
      <c r="F113" s="127">
        <v>9641.49</v>
      </c>
      <c r="G113" s="127">
        <v>272.39</v>
      </c>
      <c r="H113" s="127">
        <v>0</v>
      </c>
      <c r="I113" s="127">
        <v>30834.11</v>
      </c>
      <c r="J113"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38857.72</v>
      </c>
      <c r="K113" s="127">
        <v>645.4</v>
      </c>
      <c r="L113" s="127">
        <v>0</v>
      </c>
      <c r="M113" s="127">
        <v>0</v>
      </c>
      <c r="N113" s="127">
        <v>0</v>
      </c>
      <c r="O113" s="127">
        <v>0</v>
      </c>
      <c r="P113" s="127">
        <v>0</v>
      </c>
      <c r="Q113" s="127">
        <v>0</v>
      </c>
      <c r="R113" s="127">
        <v>0</v>
      </c>
      <c r="S113" s="127">
        <v>0</v>
      </c>
      <c r="T113" s="127">
        <v>0</v>
      </c>
      <c r="U113" s="127">
        <v>0</v>
      </c>
      <c r="V113" s="127">
        <v>0</v>
      </c>
      <c r="W113" s="127">
        <v>0</v>
      </c>
      <c r="X113" s="127">
        <v>0</v>
      </c>
      <c r="Y113" s="127">
        <v>0</v>
      </c>
      <c r="Z113" s="127">
        <v>0</v>
      </c>
      <c r="AA113" s="127">
        <v>0</v>
      </c>
      <c r="AB113" s="127">
        <v>0</v>
      </c>
      <c r="AC113" s="127">
        <v>1348.43</v>
      </c>
      <c r="AD113" s="127">
        <v>0</v>
      </c>
      <c r="AE113" s="127">
        <v>0</v>
      </c>
      <c r="AF113" s="128">
        <v>1993.83</v>
      </c>
      <c r="AG113" s="127">
        <v>40851.550000000003</v>
      </c>
      <c r="AI113" s="127"/>
    </row>
    <row r="114" spans="1:35" ht="20.25" customHeight="1" x14ac:dyDescent="0.35">
      <c r="A114" s="145" t="s">
        <v>287</v>
      </c>
      <c r="B114" s="127">
        <v>330.92</v>
      </c>
      <c r="C114" s="127">
        <v>8523.56</v>
      </c>
      <c r="D114" s="127">
        <v>20973.23</v>
      </c>
      <c r="E114" s="127">
        <v>2357.3200000000002</v>
      </c>
      <c r="F114" s="127">
        <v>10892.85</v>
      </c>
      <c r="G114" s="127">
        <v>490.47</v>
      </c>
      <c r="H114" s="127">
        <v>0</v>
      </c>
      <c r="I114" s="127">
        <v>34713.86</v>
      </c>
      <c r="J114"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43568.34</v>
      </c>
      <c r="K114" s="127">
        <v>154.28</v>
      </c>
      <c r="L114" s="127">
        <v>0</v>
      </c>
      <c r="M114" s="127">
        <v>0</v>
      </c>
      <c r="N114" s="127">
        <v>0</v>
      </c>
      <c r="O114" s="127">
        <v>0</v>
      </c>
      <c r="P114" s="127">
        <v>0</v>
      </c>
      <c r="Q114" s="127">
        <v>0</v>
      </c>
      <c r="R114" s="127">
        <v>0</v>
      </c>
      <c r="S114" s="127">
        <v>0</v>
      </c>
      <c r="T114" s="127">
        <v>0</v>
      </c>
      <c r="U114" s="127">
        <v>0</v>
      </c>
      <c r="V114" s="127">
        <v>0</v>
      </c>
      <c r="W114" s="127">
        <v>0</v>
      </c>
      <c r="X114" s="127">
        <v>0</v>
      </c>
      <c r="Y114" s="127">
        <v>0</v>
      </c>
      <c r="Z114" s="127">
        <v>0</v>
      </c>
      <c r="AA114" s="127">
        <v>0</v>
      </c>
      <c r="AB114" s="127">
        <v>0</v>
      </c>
      <c r="AC114" s="127">
        <v>2240.11</v>
      </c>
      <c r="AD114" s="127">
        <v>0</v>
      </c>
      <c r="AE114" s="127">
        <v>0</v>
      </c>
      <c r="AF114" s="128">
        <v>2394.39</v>
      </c>
      <c r="AG114" s="127">
        <v>45962.73</v>
      </c>
      <c r="AI114" s="127"/>
    </row>
    <row r="115" spans="1:35" ht="20.25" customHeight="1" x14ac:dyDescent="0.35">
      <c r="A115" s="145" t="s">
        <v>288</v>
      </c>
      <c r="B115" s="127">
        <v>69.459999999999994</v>
      </c>
      <c r="C115" s="127">
        <v>9017.9599999999991</v>
      </c>
      <c r="D115" s="127">
        <v>18979.439999999999</v>
      </c>
      <c r="E115" s="127">
        <v>2245.0100000000002</v>
      </c>
      <c r="F115" s="127">
        <v>10987.83</v>
      </c>
      <c r="G115" s="127">
        <v>418.01</v>
      </c>
      <c r="H115" s="127">
        <v>110.23</v>
      </c>
      <c r="I115" s="127">
        <v>32740.53</v>
      </c>
      <c r="J115"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41827.949999999997</v>
      </c>
      <c r="K115" s="127">
        <v>1235.27</v>
      </c>
      <c r="L115" s="127">
        <v>0</v>
      </c>
      <c r="M115" s="127">
        <v>0</v>
      </c>
      <c r="N115" s="127">
        <v>0</v>
      </c>
      <c r="O115" s="127">
        <v>0</v>
      </c>
      <c r="P115" s="127">
        <v>0</v>
      </c>
      <c r="Q115" s="127">
        <v>0</v>
      </c>
      <c r="R115" s="127">
        <v>649.30999999999995</v>
      </c>
      <c r="S115" s="127">
        <v>0</v>
      </c>
      <c r="T115" s="127">
        <v>0</v>
      </c>
      <c r="U115" s="127">
        <v>0</v>
      </c>
      <c r="V115" s="127">
        <v>0</v>
      </c>
      <c r="W115" s="127">
        <v>0</v>
      </c>
      <c r="X115" s="127">
        <v>0</v>
      </c>
      <c r="Y115" s="127">
        <v>0</v>
      </c>
      <c r="Z115" s="127">
        <v>1540.56</v>
      </c>
      <c r="AA115" s="127">
        <v>0</v>
      </c>
      <c r="AB115" s="127">
        <v>0</v>
      </c>
      <c r="AC115" s="127">
        <v>1115.55</v>
      </c>
      <c r="AD115" s="127">
        <v>0</v>
      </c>
      <c r="AE115" s="127">
        <v>0</v>
      </c>
      <c r="AF115" s="128">
        <v>4540.7</v>
      </c>
      <c r="AG115" s="127">
        <v>46368.65</v>
      </c>
      <c r="AI115" s="127"/>
    </row>
    <row r="116" spans="1:35" ht="20.25" customHeight="1" x14ac:dyDescent="0.35">
      <c r="A116" s="145" t="s">
        <v>289</v>
      </c>
      <c r="B116" s="127">
        <v>1076.72</v>
      </c>
      <c r="C116" s="127">
        <v>8389.91</v>
      </c>
      <c r="D116" s="127">
        <v>20097.37</v>
      </c>
      <c r="E116" s="127">
        <v>2042.95</v>
      </c>
      <c r="F116" s="127">
        <v>9226.2000000000007</v>
      </c>
      <c r="G116" s="127">
        <v>550.73</v>
      </c>
      <c r="H116" s="127">
        <v>546.14</v>
      </c>
      <c r="I116" s="127">
        <v>32463.39</v>
      </c>
      <c r="J116"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41930.019999999997</v>
      </c>
      <c r="K116" s="127">
        <v>1279.1300000000001</v>
      </c>
      <c r="L116" s="127">
        <v>0</v>
      </c>
      <c r="M116" s="127">
        <v>0</v>
      </c>
      <c r="N116" s="127">
        <v>0</v>
      </c>
      <c r="O116" s="127">
        <v>0</v>
      </c>
      <c r="P116" s="127">
        <v>0</v>
      </c>
      <c r="Q116" s="127">
        <v>0</v>
      </c>
      <c r="R116" s="127">
        <v>264.02999999999997</v>
      </c>
      <c r="S116" s="127">
        <v>0</v>
      </c>
      <c r="T116" s="127">
        <v>0</v>
      </c>
      <c r="U116" s="127">
        <v>0</v>
      </c>
      <c r="V116" s="127">
        <v>0</v>
      </c>
      <c r="W116" s="127">
        <v>0</v>
      </c>
      <c r="X116" s="127">
        <v>0</v>
      </c>
      <c r="Y116" s="127">
        <v>0</v>
      </c>
      <c r="Z116" s="127">
        <v>1112.8800000000001</v>
      </c>
      <c r="AA116" s="127">
        <v>0</v>
      </c>
      <c r="AB116" s="127">
        <v>0</v>
      </c>
      <c r="AC116" s="127">
        <v>1395.31</v>
      </c>
      <c r="AD116" s="127">
        <v>0</v>
      </c>
      <c r="AE116" s="127">
        <v>0</v>
      </c>
      <c r="AF116" s="128">
        <v>4051.35</v>
      </c>
      <c r="AG116" s="127">
        <v>45981.38</v>
      </c>
      <c r="AI116" s="127"/>
    </row>
    <row r="117" spans="1:35" ht="20.25" customHeight="1" x14ac:dyDescent="0.35">
      <c r="A117" s="145" t="s">
        <v>290</v>
      </c>
      <c r="B117" s="127">
        <v>318.08999999999997</v>
      </c>
      <c r="C117" s="127">
        <v>8015.49</v>
      </c>
      <c r="D117" s="127">
        <v>21808.09</v>
      </c>
      <c r="E117" s="127">
        <v>2401.73</v>
      </c>
      <c r="F117" s="127">
        <v>11207.74</v>
      </c>
      <c r="G117" s="127">
        <v>668.11</v>
      </c>
      <c r="H117" s="127">
        <v>730.92</v>
      </c>
      <c r="I117" s="127">
        <v>36816.589999999997</v>
      </c>
      <c r="J117"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45150.17</v>
      </c>
      <c r="K117" s="127">
        <v>744.38</v>
      </c>
      <c r="L117" s="127">
        <v>0</v>
      </c>
      <c r="M117" s="127">
        <v>0</v>
      </c>
      <c r="N117" s="127">
        <v>0</v>
      </c>
      <c r="O117" s="127">
        <v>0</v>
      </c>
      <c r="P117" s="127">
        <v>0</v>
      </c>
      <c r="Q117" s="127">
        <v>0</v>
      </c>
      <c r="R117" s="127">
        <v>0</v>
      </c>
      <c r="S117" s="127">
        <v>0</v>
      </c>
      <c r="T117" s="127">
        <v>0</v>
      </c>
      <c r="U117" s="127">
        <v>0</v>
      </c>
      <c r="V117" s="127">
        <v>0</v>
      </c>
      <c r="W117" s="127">
        <v>0</v>
      </c>
      <c r="X117" s="127">
        <v>0</v>
      </c>
      <c r="Y117" s="127">
        <v>0</v>
      </c>
      <c r="Z117" s="127">
        <v>466.12</v>
      </c>
      <c r="AA117" s="127">
        <v>0</v>
      </c>
      <c r="AB117" s="127">
        <v>0</v>
      </c>
      <c r="AC117" s="127">
        <v>3620.25</v>
      </c>
      <c r="AD117" s="127">
        <v>0</v>
      </c>
      <c r="AE117" s="127">
        <v>0</v>
      </c>
      <c r="AF117" s="128">
        <v>4830.75</v>
      </c>
      <c r="AG117" s="127">
        <v>49980.92</v>
      </c>
      <c r="AI117" s="127"/>
    </row>
    <row r="118" spans="1:35" ht="20.25" customHeight="1" x14ac:dyDescent="0.35">
      <c r="A118" s="145" t="s">
        <v>291</v>
      </c>
      <c r="B118" s="127">
        <v>0</v>
      </c>
      <c r="C118" s="127">
        <v>7535.64</v>
      </c>
      <c r="D118" s="127">
        <v>14275.18</v>
      </c>
      <c r="E118" s="127">
        <v>1617.82</v>
      </c>
      <c r="F118" s="127">
        <v>5684.5</v>
      </c>
      <c r="G118" s="127">
        <v>510.77</v>
      </c>
      <c r="H118" s="127">
        <v>287.63</v>
      </c>
      <c r="I118" s="127">
        <v>22375.89</v>
      </c>
      <c r="J118"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29911.53</v>
      </c>
      <c r="K118" s="127">
        <v>443.24</v>
      </c>
      <c r="L118" s="127">
        <v>0</v>
      </c>
      <c r="M118" s="127">
        <v>0</v>
      </c>
      <c r="N118" s="127">
        <v>0</v>
      </c>
      <c r="O118" s="127">
        <v>0</v>
      </c>
      <c r="P118" s="127">
        <v>0</v>
      </c>
      <c r="Q118" s="127">
        <v>0</v>
      </c>
      <c r="R118" s="127">
        <v>0</v>
      </c>
      <c r="S118" s="127">
        <v>0</v>
      </c>
      <c r="T118" s="127">
        <v>0</v>
      </c>
      <c r="U118" s="127">
        <v>0</v>
      </c>
      <c r="V118" s="127">
        <v>0</v>
      </c>
      <c r="W118" s="127">
        <v>466.13</v>
      </c>
      <c r="X118" s="127">
        <v>0</v>
      </c>
      <c r="Y118" s="127">
        <v>0</v>
      </c>
      <c r="Z118" s="127">
        <v>3568.37</v>
      </c>
      <c r="AA118" s="127">
        <v>0</v>
      </c>
      <c r="AB118" s="127">
        <v>0</v>
      </c>
      <c r="AC118" s="127">
        <v>1770.63</v>
      </c>
      <c r="AD118" s="127">
        <v>0</v>
      </c>
      <c r="AE118" s="127">
        <v>0</v>
      </c>
      <c r="AF118" s="128">
        <v>6248.37</v>
      </c>
      <c r="AG118" s="127">
        <v>36159.910000000003</v>
      </c>
      <c r="AI118" s="127"/>
    </row>
    <row r="119" spans="1:35" ht="20.25" customHeight="1" x14ac:dyDescent="0.35">
      <c r="A119" s="145" t="s">
        <v>292</v>
      </c>
      <c r="B119" s="127">
        <v>0</v>
      </c>
      <c r="C119" s="127">
        <v>3852.95</v>
      </c>
      <c r="D119" s="127">
        <v>10566.52</v>
      </c>
      <c r="E119" s="127">
        <v>1686.51</v>
      </c>
      <c r="F119" s="127">
        <v>4581.63</v>
      </c>
      <c r="G119" s="127">
        <v>387.51</v>
      </c>
      <c r="H119" s="127">
        <v>502.95</v>
      </c>
      <c r="I119" s="127">
        <v>17725.12</v>
      </c>
      <c r="J119"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21578.07</v>
      </c>
      <c r="K119" s="127">
        <v>763.37</v>
      </c>
      <c r="L119" s="127">
        <v>0</v>
      </c>
      <c r="M119" s="127">
        <v>578.02</v>
      </c>
      <c r="N119" s="127">
        <v>0</v>
      </c>
      <c r="O119" s="127">
        <v>0</v>
      </c>
      <c r="P119" s="127">
        <v>0</v>
      </c>
      <c r="Q119" s="127">
        <v>0</v>
      </c>
      <c r="R119" s="127">
        <v>0</v>
      </c>
      <c r="S119" s="127">
        <v>0</v>
      </c>
      <c r="T119" s="127">
        <v>0</v>
      </c>
      <c r="U119" s="127">
        <v>0</v>
      </c>
      <c r="V119" s="127">
        <v>0</v>
      </c>
      <c r="W119" s="127">
        <v>494.06</v>
      </c>
      <c r="X119" s="127">
        <v>0</v>
      </c>
      <c r="Y119" s="127">
        <v>0</v>
      </c>
      <c r="Z119" s="127">
        <v>4291.8999999999996</v>
      </c>
      <c r="AA119" s="127">
        <v>0</v>
      </c>
      <c r="AB119" s="127">
        <v>0</v>
      </c>
      <c r="AC119" s="127">
        <v>545.33000000000004</v>
      </c>
      <c r="AD119" s="127">
        <v>0</v>
      </c>
      <c r="AE119" s="127">
        <v>0</v>
      </c>
      <c r="AF119" s="128">
        <v>6672.67</v>
      </c>
      <c r="AG119" s="127">
        <v>28250.75</v>
      </c>
      <c r="AI119" s="127"/>
    </row>
    <row r="120" spans="1:35" ht="20.25" customHeight="1" x14ac:dyDescent="0.35">
      <c r="A120" s="145" t="s">
        <v>293</v>
      </c>
      <c r="B120" s="127">
        <v>0</v>
      </c>
      <c r="C120" s="127">
        <v>2590.64</v>
      </c>
      <c r="D120" s="127">
        <v>8336.3799999999992</v>
      </c>
      <c r="E120" s="127">
        <v>1714.57</v>
      </c>
      <c r="F120" s="127">
        <v>518.53</v>
      </c>
      <c r="G120" s="127">
        <v>661.71</v>
      </c>
      <c r="H120" s="127">
        <v>549.91999999999996</v>
      </c>
      <c r="I120" s="127">
        <v>11781.1</v>
      </c>
      <c r="J120"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14371.74</v>
      </c>
      <c r="K120" s="127">
        <v>926.3</v>
      </c>
      <c r="L120" s="127">
        <v>0</v>
      </c>
      <c r="M120" s="127">
        <v>1223.68</v>
      </c>
      <c r="N120" s="127">
        <v>0</v>
      </c>
      <c r="O120" s="127">
        <v>0</v>
      </c>
      <c r="P120" s="127">
        <v>0</v>
      </c>
      <c r="Q120" s="127">
        <v>0</v>
      </c>
      <c r="R120" s="127">
        <v>0</v>
      </c>
      <c r="S120" s="127">
        <v>0</v>
      </c>
      <c r="T120" s="127">
        <v>0</v>
      </c>
      <c r="U120" s="127">
        <v>0</v>
      </c>
      <c r="V120" s="127">
        <v>0</v>
      </c>
      <c r="W120" s="127">
        <v>0</v>
      </c>
      <c r="X120" s="127">
        <v>0</v>
      </c>
      <c r="Y120" s="127">
        <v>0</v>
      </c>
      <c r="Z120" s="127">
        <v>2164.9</v>
      </c>
      <c r="AA120" s="127">
        <v>0</v>
      </c>
      <c r="AB120" s="127">
        <v>0</v>
      </c>
      <c r="AC120" s="127">
        <v>1789.32</v>
      </c>
      <c r="AD120" s="127">
        <v>0</v>
      </c>
      <c r="AE120" s="127">
        <v>0</v>
      </c>
      <c r="AF120" s="128">
        <v>6104.19</v>
      </c>
      <c r="AG120" s="127">
        <v>20475.93</v>
      </c>
      <c r="AI120" s="127"/>
    </row>
    <row r="121" spans="1:35" ht="20.25" customHeight="1" x14ac:dyDescent="0.35">
      <c r="A121" s="145" t="s">
        <v>294</v>
      </c>
      <c r="B121" s="127">
        <v>0</v>
      </c>
      <c r="C121" s="127">
        <v>2357.1799999999998</v>
      </c>
      <c r="D121" s="127">
        <v>6958.64</v>
      </c>
      <c r="E121" s="127">
        <v>1793.95</v>
      </c>
      <c r="F121" s="127">
        <v>194.23</v>
      </c>
      <c r="G121" s="127">
        <v>678.86</v>
      </c>
      <c r="H121" s="127">
        <v>299.72000000000003</v>
      </c>
      <c r="I121" s="127">
        <v>9925.4</v>
      </c>
      <c r="J121"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12282.58</v>
      </c>
      <c r="K121" s="127">
        <v>1388.1</v>
      </c>
      <c r="L121" s="127">
        <v>0</v>
      </c>
      <c r="M121" s="127">
        <v>0</v>
      </c>
      <c r="N121" s="127">
        <v>0</v>
      </c>
      <c r="O121" s="127">
        <v>0</v>
      </c>
      <c r="P121" s="127">
        <v>0</v>
      </c>
      <c r="Q121" s="127">
        <v>0</v>
      </c>
      <c r="R121" s="127">
        <v>0</v>
      </c>
      <c r="S121" s="127">
        <v>0</v>
      </c>
      <c r="T121" s="127">
        <v>0</v>
      </c>
      <c r="U121" s="127">
        <v>0</v>
      </c>
      <c r="V121" s="127">
        <v>0</v>
      </c>
      <c r="W121" s="127">
        <v>244.28</v>
      </c>
      <c r="X121" s="127">
        <v>0</v>
      </c>
      <c r="Y121" s="127">
        <v>0</v>
      </c>
      <c r="Z121" s="127">
        <v>5267.85</v>
      </c>
      <c r="AA121" s="127">
        <v>0</v>
      </c>
      <c r="AB121" s="127">
        <v>0</v>
      </c>
      <c r="AC121" s="127">
        <v>1769.54</v>
      </c>
      <c r="AD121" s="127">
        <v>0</v>
      </c>
      <c r="AE121" s="127">
        <v>0</v>
      </c>
      <c r="AF121" s="128">
        <v>8669.77</v>
      </c>
      <c r="AG121" s="127">
        <v>20952.36</v>
      </c>
      <c r="AI121" s="127"/>
    </row>
    <row r="122" spans="1:35" ht="20.25" customHeight="1" x14ac:dyDescent="0.35">
      <c r="A122" s="145" t="s">
        <v>295</v>
      </c>
      <c r="B122" s="127">
        <v>58.98</v>
      </c>
      <c r="C122" s="127">
        <v>3720.29</v>
      </c>
      <c r="D122" s="127">
        <v>12839.64</v>
      </c>
      <c r="E122" s="127">
        <v>1023.69</v>
      </c>
      <c r="F122" s="127">
        <v>561.96</v>
      </c>
      <c r="G122" s="127">
        <v>449.89</v>
      </c>
      <c r="H122" s="127">
        <v>191.95</v>
      </c>
      <c r="I122" s="127">
        <v>15067.13</v>
      </c>
      <c r="J122"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18846.399999999998</v>
      </c>
      <c r="K122" s="127">
        <v>1289.57</v>
      </c>
      <c r="L122" s="127">
        <v>0</v>
      </c>
      <c r="M122" s="127">
        <v>0</v>
      </c>
      <c r="N122" s="127">
        <v>0</v>
      </c>
      <c r="O122" s="127">
        <v>0</v>
      </c>
      <c r="P122" s="127">
        <v>0</v>
      </c>
      <c r="Q122" s="127">
        <v>0</v>
      </c>
      <c r="R122" s="127">
        <v>0</v>
      </c>
      <c r="S122" s="127">
        <v>0</v>
      </c>
      <c r="T122" s="127">
        <v>0</v>
      </c>
      <c r="U122" s="127">
        <v>0</v>
      </c>
      <c r="V122" s="127">
        <v>0</v>
      </c>
      <c r="W122" s="127">
        <v>232.3</v>
      </c>
      <c r="X122" s="127">
        <v>0</v>
      </c>
      <c r="Y122" s="127">
        <v>0</v>
      </c>
      <c r="Z122" s="127">
        <v>8139.5</v>
      </c>
      <c r="AA122" s="127">
        <v>0</v>
      </c>
      <c r="AB122" s="127">
        <v>0</v>
      </c>
      <c r="AC122" s="127">
        <v>676.68</v>
      </c>
      <c r="AD122" s="127">
        <v>0</v>
      </c>
      <c r="AE122" s="127">
        <v>0</v>
      </c>
      <c r="AF122" s="128">
        <v>10338.049999999999</v>
      </c>
      <c r="AG122" s="127">
        <v>29184.45</v>
      </c>
      <c r="AI122" s="127"/>
    </row>
    <row r="123" spans="1:35" ht="20.25" customHeight="1" x14ac:dyDescent="0.35">
      <c r="A123" s="145" t="s">
        <v>296</v>
      </c>
      <c r="B123" s="127">
        <v>0</v>
      </c>
      <c r="C123" s="127">
        <v>1199.8699999999999</v>
      </c>
      <c r="D123" s="127">
        <v>15193.86</v>
      </c>
      <c r="E123" s="127">
        <v>1515.96</v>
      </c>
      <c r="F123" s="127">
        <v>386.14</v>
      </c>
      <c r="G123" s="127">
        <v>638.28</v>
      </c>
      <c r="H123" s="127">
        <v>919.23</v>
      </c>
      <c r="I123" s="127">
        <v>18653.47</v>
      </c>
      <c r="J123"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19853.34</v>
      </c>
      <c r="K123" s="127">
        <v>1543.49</v>
      </c>
      <c r="L123" s="127">
        <v>0</v>
      </c>
      <c r="M123" s="127">
        <v>0</v>
      </c>
      <c r="N123" s="127">
        <v>0</v>
      </c>
      <c r="O123" s="127">
        <v>0</v>
      </c>
      <c r="P123" s="127">
        <v>0</v>
      </c>
      <c r="Q123" s="127">
        <v>0</v>
      </c>
      <c r="R123" s="127">
        <v>71.08</v>
      </c>
      <c r="S123" s="127">
        <v>0</v>
      </c>
      <c r="T123" s="127">
        <v>0</v>
      </c>
      <c r="U123" s="127">
        <v>0</v>
      </c>
      <c r="V123" s="127">
        <v>0</v>
      </c>
      <c r="W123" s="127">
        <v>0</v>
      </c>
      <c r="X123" s="127">
        <v>0</v>
      </c>
      <c r="Y123" s="127">
        <v>0</v>
      </c>
      <c r="Z123" s="127">
        <v>9699.11</v>
      </c>
      <c r="AA123" s="127">
        <v>0</v>
      </c>
      <c r="AB123" s="127">
        <v>0</v>
      </c>
      <c r="AC123" s="127">
        <v>0</v>
      </c>
      <c r="AD123" s="127">
        <v>0</v>
      </c>
      <c r="AE123" s="127">
        <v>0</v>
      </c>
      <c r="AF123" s="128">
        <v>11313.68</v>
      </c>
      <c r="AG123" s="127">
        <v>31167.02</v>
      </c>
      <c r="AI123" s="127"/>
    </row>
    <row r="124" spans="1:35" ht="20.25" customHeight="1" x14ac:dyDescent="0.35">
      <c r="A124" s="145" t="s">
        <v>297</v>
      </c>
      <c r="B124" s="127">
        <v>0</v>
      </c>
      <c r="C124" s="127">
        <v>2448.67</v>
      </c>
      <c r="D124" s="127">
        <v>15637.04</v>
      </c>
      <c r="E124" s="127">
        <v>2183.29</v>
      </c>
      <c r="F124" s="127">
        <v>1148.8800000000001</v>
      </c>
      <c r="G124" s="127">
        <v>795.4</v>
      </c>
      <c r="H124" s="127">
        <v>754.06</v>
      </c>
      <c r="I124" s="127">
        <v>20518.66</v>
      </c>
      <c r="J124"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22967.33</v>
      </c>
      <c r="K124" s="127">
        <v>3590.32</v>
      </c>
      <c r="L124" s="127">
        <v>0</v>
      </c>
      <c r="M124" s="127">
        <v>0</v>
      </c>
      <c r="N124" s="127">
        <v>0</v>
      </c>
      <c r="O124" s="127">
        <v>0</v>
      </c>
      <c r="P124" s="127">
        <v>0</v>
      </c>
      <c r="Q124" s="127">
        <v>0</v>
      </c>
      <c r="R124" s="127">
        <v>912.92</v>
      </c>
      <c r="S124" s="127">
        <v>0</v>
      </c>
      <c r="T124" s="127">
        <v>0</v>
      </c>
      <c r="U124" s="127">
        <v>0</v>
      </c>
      <c r="V124" s="127">
        <v>0</v>
      </c>
      <c r="W124" s="127">
        <v>0</v>
      </c>
      <c r="X124" s="127">
        <v>0</v>
      </c>
      <c r="Y124" s="127">
        <v>0</v>
      </c>
      <c r="Z124" s="127">
        <v>11155.2</v>
      </c>
      <c r="AA124" s="127">
        <v>0</v>
      </c>
      <c r="AB124" s="127">
        <v>0</v>
      </c>
      <c r="AC124" s="127">
        <v>0</v>
      </c>
      <c r="AD124" s="127">
        <v>0</v>
      </c>
      <c r="AE124" s="127">
        <v>0</v>
      </c>
      <c r="AF124" s="128">
        <v>15658.45</v>
      </c>
      <c r="AG124" s="127">
        <v>38625.78</v>
      </c>
      <c r="AI124" s="127"/>
    </row>
    <row r="125" spans="1:35" ht="20.25" customHeight="1" x14ac:dyDescent="0.35">
      <c r="A125" s="145" t="s">
        <v>298</v>
      </c>
      <c r="B125" s="127">
        <v>1145.42</v>
      </c>
      <c r="C125" s="127">
        <v>9241.3700000000008</v>
      </c>
      <c r="D125" s="127">
        <v>15458.54</v>
      </c>
      <c r="E125" s="127">
        <v>2059.7600000000002</v>
      </c>
      <c r="F125" s="127">
        <v>7691.31</v>
      </c>
      <c r="G125" s="127">
        <v>653.70000000000005</v>
      </c>
      <c r="H125" s="127">
        <v>1266.7</v>
      </c>
      <c r="I125" s="127">
        <v>27130.01</v>
      </c>
      <c r="J125"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37516.800000000003</v>
      </c>
      <c r="K125" s="127">
        <v>2122.13</v>
      </c>
      <c r="L125" s="127">
        <v>0</v>
      </c>
      <c r="M125" s="127">
        <v>0</v>
      </c>
      <c r="N125" s="127">
        <v>0</v>
      </c>
      <c r="O125" s="127">
        <v>0</v>
      </c>
      <c r="P125" s="127">
        <v>0</v>
      </c>
      <c r="Q125" s="127">
        <v>0</v>
      </c>
      <c r="R125" s="127">
        <v>0</v>
      </c>
      <c r="S125" s="127">
        <v>0</v>
      </c>
      <c r="T125" s="127">
        <v>0</v>
      </c>
      <c r="U125" s="127">
        <v>0</v>
      </c>
      <c r="V125" s="127">
        <v>0</v>
      </c>
      <c r="W125" s="127">
        <v>0</v>
      </c>
      <c r="X125" s="127">
        <v>0</v>
      </c>
      <c r="Y125" s="127">
        <v>0</v>
      </c>
      <c r="Z125" s="127">
        <v>12395.09</v>
      </c>
      <c r="AA125" s="127">
        <v>0</v>
      </c>
      <c r="AB125" s="127">
        <v>0</v>
      </c>
      <c r="AC125" s="127">
        <v>0</v>
      </c>
      <c r="AD125" s="127">
        <v>0</v>
      </c>
      <c r="AE125" s="127">
        <v>0</v>
      </c>
      <c r="AF125" s="128">
        <v>14517.21</v>
      </c>
      <c r="AG125" s="127">
        <v>52034.02</v>
      </c>
      <c r="AI125" s="127"/>
    </row>
    <row r="126" spans="1:35" ht="20.25" customHeight="1" x14ac:dyDescent="0.35">
      <c r="A126" s="145" t="s">
        <v>299</v>
      </c>
      <c r="B126" s="127">
        <v>5276.56</v>
      </c>
      <c r="C126" s="127">
        <v>11158.58</v>
      </c>
      <c r="D126" s="127">
        <v>19795.580000000002</v>
      </c>
      <c r="E126" s="127">
        <v>2186.39</v>
      </c>
      <c r="F126" s="127">
        <v>5830.65</v>
      </c>
      <c r="G126" s="127">
        <v>515.69000000000005</v>
      </c>
      <c r="H126" s="127">
        <v>1307.1400000000001</v>
      </c>
      <c r="I126" s="127">
        <v>29635.45</v>
      </c>
      <c r="J126"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46070.59</v>
      </c>
      <c r="K126" s="127">
        <v>2085.29</v>
      </c>
      <c r="L126" s="127">
        <v>0</v>
      </c>
      <c r="M126" s="127">
        <v>0</v>
      </c>
      <c r="N126" s="127">
        <v>0</v>
      </c>
      <c r="O126" s="127">
        <v>0</v>
      </c>
      <c r="P126" s="127">
        <v>0</v>
      </c>
      <c r="Q126" s="127">
        <v>0</v>
      </c>
      <c r="R126" s="127">
        <v>0</v>
      </c>
      <c r="S126" s="127">
        <v>0</v>
      </c>
      <c r="T126" s="127">
        <v>0</v>
      </c>
      <c r="U126" s="127">
        <v>0</v>
      </c>
      <c r="V126" s="127">
        <v>0</v>
      </c>
      <c r="W126" s="127">
        <v>0</v>
      </c>
      <c r="X126" s="127">
        <v>0</v>
      </c>
      <c r="Y126" s="127">
        <v>0</v>
      </c>
      <c r="Z126" s="127">
        <v>16256.47</v>
      </c>
      <c r="AA126" s="127">
        <v>0</v>
      </c>
      <c r="AB126" s="127">
        <v>0</v>
      </c>
      <c r="AC126" s="127">
        <v>950.58</v>
      </c>
      <c r="AD126" s="127">
        <v>0</v>
      </c>
      <c r="AE126" s="127">
        <v>0</v>
      </c>
      <c r="AF126" s="128">
        <v>19292.330000000002</v>
      </c>
      <c r="AG126" s="127">
        <v>65362.93</v>
      </c>
      <c r="AI126" s="127"/>
    </row>
    <row r="127" spans="1:35" ht="20.25" customHeight="1" x14ac:dyDescent="0.35">
      <c r="A127" s="145" t="s">
        <v>300</v>
      </c>
      <c r="B127" s="127">
        <v>4236.13</v>
      </c>
      <c r="C127" s="127">
        <v>10978.39</v>
      </c>
      <c r="D127" s="127">
        <v>20713.79</v>
      </c>
      <c r="E127" s="127">
        <v>1882.9</v>
      </c>
      <c r="F127" s="127">
        <v>11074.28</v>
      </c>
      <c r="G127" s="127">
        <v>594.26</v>
      </c>
      <c r="H127" s="127">
        <v>784.53</v>
      </c>
      <c r="I127" s="127">
        <v>35049.760000000002</v>
      </c>
      <c r="J127"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50264.28</v>
      </c>
      <c r="K127" s="127">
        <v>953.57</v>
      </c>
      <c r="L127" s="127">
        <v>0</v>
      </c>
      <c r="M127" s="127">
        <v>0</v>
      </c>
      <c r="N127" s="127">
        <v>0</v>
      </c>
      <c r="O127" s="127">
        <v>0</v>
      </c>
      <c r="P127" s="127">
        <v>0</v>
      </c>
      <c r="Q127" s="127">
        <v>0</v>
      </c>
      <c r="R127" s="127">
        <v>0</v>
      </c>
      <c r="S127" s="127">
        <v>0</v>
      </c>
      <c r="T127" s="127">
        <v>0</v>
      </c>
      <c r="U127" s="127">
        <v>0</v>
      </c>
      <c r="V127" s="127">
        <v>0</v>
      </c>
      <c r="W127" s="127">
        <v>1653.06</v>
      </c>
      <c r="X127" s="127">
        <v>0</v>
      </c>
      <c r="Y127" s="127">
        <v>0</v>
      </c>
      <c r="Z127" s="127">
        <v>13922.66</v>
      </c>
      <c r="AA127" s="127">
        <v>0</v>
      </c>
      <c r="AB127" s="127">
        <v>0</v>
      </c>
      <c r="AC127" s="127">
        <v>1350.53</v>
      </c>
      <c r="AD127" s="127">
        <v>0</v>
      </c>
      <c r="AE127" s="127">
        <v>0</v>
      </c>
      <c r="AF127" s="128">
        <v>17879.830000000002</v>
      </c>
      <c r="AG127" s="127">
        <v>68144.12</v>
      </c>
      <c r="AI127" s="127"/>
    </row>
    <row r="128" spans="1:35" ht="20.25" customHeight="1" x14ac:dyDescent="0.35">
      <c r="A128" s="145" t="s">
        <v>301</v>
      </c>
      <c r="B128" s="127">
        <v>1396.6</v>
      </c>
      <c r="C128" s="127">
        <v>9340.23</v>
      </c>
      <c r="D128" s="127">
        <v>19151.13</v>
      </c>
      <c r="E128" s="127">
        <v>1757.77</v>
      </c>
      <c r="F128" s="127">
        <v>8637.42</v>
      </c>
      <c r="G128" s="127">
        <v>580.47</v>
      </c>
      <c r="H128" s="127">
        <v>1209.8399999999999</v>
      </c>
      <c r="I128" s="127">
        <v>31336.639999999999</v>
      </c>
      <c r="J128"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42073.47</v>
      </c>
      <c r="K128" s="127">
        <v>1397.71</v>
      </c>
      <c r="L128" s="127">
        <v>0</v>
      </c>
      <c r="M128" s="127">
        <v>0</v>
      </c>
      <c r="N128" s="127">
        <v>0</v>
      </c>
      <c r="O128" s="127">
        <v>0</v>
      </c>
      <c r="P128" s="127">
        <v>0</v>
      </c>
      <c r="Q128" s="127">
        <v>0</v>
      </c>
      <c r="R128" s="127">
        <v>0</v>
      </c>
      <c r="S128" s="127">
        <v>0</v>
      </c>
      <c r="T128" s="127">
        <v>0</v>
      </c>
      <c r="U128" s="127">
        <v>0</v>
      </c>
      <c r="V128" s="127">
        <v>0</v>
      </c>
      <c r="W128" s="127">
        <v>1340.54</v>
      </c>
      <c r="X128" s="127">
        <v>0</v>
      </c>
      <c r="Y128" s="127">
        <v>0</v>
      </c>
      <c r="Z128" s="127">
        <v>12142.96</v>
      </c>
      <c r="AA128" s="127">
        <v>0</v>
      </c>
      <c r="AB128" s="127">
        <v>0</v>
      </c>
      <c r="AC128" s="127">
        <v>687.82</v>
      </c>
      <c r="AD128" s="127">
        <v>0</v>
      </c>
      <c r="AE128" s="127">
        <v>0</v>
      </c>
      <c r="AF128" s="128">
        <v>15569.03</v>
      </c>
      <c r="AG128" s="127">
        <v>57642.51</v>
      </c>
      <c r="AI128" s="127"/>
    </row>
    <row r="129" spans="1:35" ht="20.25" customHeight="1" x14ac:dyDescent="0.35">
      <c r="A129" s="145" t="s">
        <v>302</v>
      </c>
      <c r="B129" s="127">
        <v>126.29</v>
      </c>
      <c r="C129" s="127">
        <v>9716.7999999999993</v>
      </c>
      <c r="D129" s="127">
        <v>20693.560000000001</v>
      </c>
      <c r="E129" s="127">
        <v>2224.38</v>
      </c>
      <c r="F129" s="127">
        <v>8202.26</v>
      </c>
      <c r="G129" s="127">
        <v>665.93</v>
      </c>
      <c r="H129" s="127">
        <v>1235.4100000000001</v>
      </c>
      <c r="I129" s="127">
        <v>33021.54</v>
      </c>
      <c r="J129"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42864.630000000005</v>
      </c>
      <c r="K129" s="127">
        <v>2263.2600000000002</v>
      </c>
      <c r="L129" s="127">
        <v>0</v>
      </c>
      <c r="M129" s="127">
        <v>0</v>
      </c>
      <c r="N129" s="127">
        <v>0</v>
      </c>
      <c r="O129" s="127">
        <v>0</v>
      </c>
      <c r="P129" s="127">
        <v>0</v>
      </c>
      <c r="Q129" s="127">
        <v>0</v>
      </c>
      <c r="R129" s="127">
        <v>0</v>
      </c>
      <c r="S129" s="127">
        <v>0</v>
      </c>
      <c r="T129" s="127">
        <v>0</v>
      </c>
      <c r="U129" s="127">
        <v>0</v>
      </c>
      <c r="V129" s="127">
        <v>0</v>
      </c>
      <c r="W129" s="127">
        <v>1215.8900000000001</v>
      </c>
      <c r="X129" s="127">
        <v>0</v>
      </c>
      <c r="Y129" s="127">
        <v>0</v>
      </c>
      <c r="Z129" s="127">
        <v>11368.75</v>
      </c>
      <c r="AA129" s="127">
        <v>0</v>
      </c>
      <c r="AB129" s="127">
        <v>0</v>
      </c>
      <c r="AC129" s="127">
        <v>456.93</v>
      </c>
      <c r="AD129" s="127">
        <v>0</v>
      </c>
      <c r="AE129" s="127">
        <v>0</v>
      </c>
      <c r="AF129" s="128">
        <v>15304.82</v>
      </c>
      <c r="AG129" s="127">
        <v>58169.45</v>
      </c>
      <c r="AI129" s="127"/>
    </row>
    <row r="130" spans="1:35" ht="20.25" customHeight="1" x14ac:dyDescent="0.35">
      <c r="A130" s="145" t="s">
        <v>303</v>
      </c>
      <c r="B130" s="127">
        <v>0</v>
      </c>
      <c r="C130" s="127">
        <v>7704.48</v>
      </c>
      <c r="D130" s="127">
        <v>15347.46</v>
      </c>
      <c r="E130" s="127">
        <v>2342.0300000000002</v>
      </c>
      <c r="F130" s="127">
        <v>1043.79</v>
      </c>
      <c r="G130" s="127">
        <v>702.32</v>
      </c>
      <c r="H130" s="127">
        <v>1388.66</v>
      </c>
      <c r="I130" s="127">
        <v>20824.259999999998</v>
      </c>
      <c r="J130"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28528.739999999998</v>
      </c>
      <c r="K130" s="127">
        <v>1607.36</v>
      </c>
      <c r="L130" s="127">
        <v>0</v>
      </c>
      <c r="M130" s="127">
        <v>0</v>
      </c>
      <c r="N130" s="127">
        <v>0</v>
      </c>
      <c r="O130" s="127">
        <v>0</v>
      </c>
      <c r="P130" s="127">
        <v>0</v>
      </c>
      <c r="Q130" s="127">
        <v>0</v>
      </c>
      <c r="R130" s="127">
        <v>0</v>
      </c>
      <c r="S130" s="127">
        <v>0</v>
      </c>
      <c r="T130" s="127">
        <v>0</v>
      </c>
      <c r="U130" s="127">
        <v>0</v>
      </c>
      <c r="V130" s="127">
        <v>0</v>
      </c>
      <c r="W130" s="127">
        <v>1926.91</v>
      </c>
      <c r="X130" s="127">
        <v>0</v>
      </c>
      <c r="Y130" s="127">
        <v>0</v>
      </c>
      <c r="Z130" s="127">
        <v>15107.44</v>
      </c>
      <c r="AA130" s="127">
        <v>0</v>
      </c>
      <c r="AB130" s="127">
        <v>0</v>
      </c>
      <c r="AC130" s="127">
        <v>1140.82</v>
      </c>
      <c r="AD130" s="127">
        <v>0</v>
      </c>
      <c r="AE130" s="127">
        <v>0</v>
      </c>
      <c r="AF130" s="128">
        <v>19782.53</v>
      </c>
      <c r="AG130" s="127">
        <v>48311.27</v>
      </c>
      <c r="AI130" s="127"/>
    </row>
    <row r="131" spans="1:35" ht="20.25" customHeight="1" x14ac:dyDescent="0.35">
      <c r="A131" s="145" t="s">
        <v>304</v>
      </c>
      <c r="B131" s="127">
        <v>0</v>
      </c>
      <c r="C131" s="127">
        <v>5536.33</v>
      </c>
      <c r="D131" s="127">
        <v>12952.42</v>
      </c>
      <c r="E131" s="127">
        <v>2137.66</v>
      </c>
      <c r="F131" s="127">
        <v>4359.46</v>
      </c>
      <c r="G131" s="127">
        <v>715.66</v>
      </c>
      <c r="H131" s="127">
        <v>1337.27</v>
      </c>
      <c r="I131" s="127">
        <v>21502.47</v>
      </c>
      <c r="J131"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27038.800000000003</v>
      </c>
      <c r="K131" s="127">
        <v>1752.07</v>
      </c>
      <c r="L131" s="127">
        <v>0</v>
      </c>
      <c r="M131" s="127">
        <v>0</v>
      </c>
      <c r="N131" s="127">
        <v>0</v>
      </c>
      <c r="O131" s="127">
        <v>0</v>
      </c>
      <c r="P131" s="127">
        <v>0</v>
      </c>
      <c r="Q131" s="127">
        <v>0</v>
      </c>
      <c r="R131" s="127">
        <v>0</v>
      </c>
      <c r="S131" s="127">
        <v>0</v>
      </c>
      <c r="T131" s="127">
        <v>0</v>
      </c>
      <c r="U131" s="127">
        <v>0</v>
      </c>
      <c r="V131" s="127">
        <v>0</v>
      </c>
      <c r="W131" s="127">
        <v>0.28999999999999998</v>
      </c>
      <c r="X131" s="127">
        <v>0</v>
      </c>
      <c r="Y131" s="127">
        <v>0</v>
      </c>
      <c r="Z131" s="127">
        <v>10936.22</v>
      </c>
      <c r="AA131" s="127">
        <v>0</v>
      </c>
      <c r="AB131" s="127">
        <v>0</v>
      </c>
      <c r="AC131" s="127">
        <v>4794.1499999999996</v>
      </c>
      <c r="AD131" s="127">
        <v>0</v>
      </c>
      <c r="AE131" s="127">
        <v>1008.61</v>
      </c>
      <c r="AF131" s="128">
        <v>18491.34</v>
      </c>
      <c r="AG131" s="127">
        <v>45530.14</v>
      </c>
      <c r="AI131" s="127"/>
    </row>
    <row r="132" spans="1:35" ht="20.25" customHeight="1" x14ac:dyDescent="0.35">
      <c r="A132" s="145" t="s">
        <v>305</v>
      </c>
      <c r="B132" s="127">
        <v>0</v>
      </c>
      <c r="C132" s="127">
        <v>4717.6899999999996</v>
      </c>
      <c r="D132" s="127">
        <v>15524.4</v>
      </c>
      <c r="E132" s="127">
        <v>1769.36</v>
      </c>
      <c r="F132" s="127">
        <v>5780.92</v>
      </c>
      <c r="G132" s="127">
        <v>718.52</v>
      </c>
      <c r="H132" s="127">
        <v>0.74</v>
      </c>
      <c r="I132" s="127">
        <v>23793.94</v>
      </c>
      <c r="J132"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28511.629999999997</v>
      </c>
      <c r="K132" s="127">
        <v>714.03</v>
      </c>
      <c r="L132" s="127">
        <v>0</v>
      </c>
      <c r="M132" s="127">
        <v>0</v>
      </c>
      <c r="N132" s="127">
        <v>0</v>
      </c>
      <c r="O132" s="127">
        <v>0</v>
      </c>
      <c r="P132" s="127">
        <v>0</v>
      </c>
      <c r="Q132" s="127">
        <v>0</v>
      </c>
      <c r="R132" s="127">
        <v>0</v>
      </c>
      <c r="S132" s="127">
        <v>0</v>
      </c>
      <c r="T132" s="127">
        <v>0</v>
      </c>
      <c r="U132" s="127">
        <v>0</v>
      </c>
      <c r="V132" s="127">
        <v>1041.17</v>
      </c>
      <c r="W132" s="127">
        <v>0</v>
      </c>
      <c r="X132" s="127">
        <v>0</v>
      </c>
      <c r="Y132" s="127">
        <v>0</v>
      </c>
      <c r="Z132" s="127">
        <v>6173.94</v>
      </c>
      <c r="AA132" s="127">
        <v>0</v>
      </c>
      <c r="AB132" s="127">
        <v>0</v>
      </c>
      <c r="AC132" s="127">
        <v>2353.91</v>
      </c>
      <c r="AD132" s="127">
        <v>0</v>
      </c>
      <c r="AE132" s="127">
        <v>649.21</v>
      </c>
      <c r="AF132" s="128">
        <v>10932.25</v>
      </c>
      <c r="AG132" s="127">
        <v>39443.89</v>
      </c>
      <c r="AI132" s="127"/>
    </row>
    <row r="133" spans="1:35" ht="20.25" customHeight="1" x14ac:dyDescent="0.35">
      <c r="A133" s="145" t="s">
        <v>306</v>
      </c>
      <c r="B133" s="127">
        <v>0</v>
      </c>
      <c r="C133" s="127">
        <v>4966.83</v>
      </c>
      <c r="D133" s="127">
        <v>11227.57</v>
      </c>
      <c r="E133" s="127">
        <v>1740.34</v>
      </c>
      <c r="F133" s="127">
        <v>1045.03</v>
      </c>
      <c r="G133" s="127">
        <v>758.59</v>
      </c>
      <c r="H133" s="127">
        <v>1163.18</v>
      </c>
      <c r="I133" s="127">
        <v>15934.71</v>
      </c>
      <c r="J133"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20901.54</v>
      </c>
      <c r="K133" s="127">
        <v>179.97</v>
      </c>
      <c r="L133" s="127">
        <v>0</v>
      </c>
      <c r="M133" s="127">
        <v>0</v>
      </c>
      <c r="N133" s="127">
        <v>0</v>
      </c>
      <c r="O133" s="127">
        <v>0</v>
      </c>
      <c r="P133" s="127">
        <v>0</v>
      </c>
      <c r="Q133" s="127">
        <v>0</v>
      </c>
      <c r="R133" s="127">
        <v>0</v>
      </c>
      <c r="S133" s="127">
        <v>0</v>
      </c>
      <c r="T133" s="127">
        <v>0</v>
      </c>
      <c r="U133" s="127">
        <v>0</v>
      </c>
      <c r="V133" s="127">
        <v>2023.4</v>
      </c>
      <c r="W133" s="127">
        <v>141.11000000000001</v>
      </c>
      <c r="X133" s="127">
        <v>0</v>
      </c>
      <c r="Y133" s="127">
        <v>0</v>
      </c>
      <c r="Z133" s="127">
        <v>7129.03</v>
      </c>
      <c r="AA133" s="127">
        <v>0</v>
      </c>
      <c r="AB133" s="127">
        <v>0</v>
      </c>
      <c r="AC133" s="127">
        <v>1636.43</v>
      </c>
      <c r="AD133" s="127">
        <v>0</v>
      </c>
      <c r="AE133" s="127">
        <v>163</v>
      </c>
      <c r="AF133" s="128">
        <v>11272.96</v>
      </c>
      <c r="AG133" s="127">
        <v>32174.49</v>
      </c>
      <c r="AI133" s="127"/>
    </row>
    <row r="134" spans="1:35" ht="20.25" customHeight="1" x14ac:dyDescent="0.35">
      <c r="A134" s="145" t="s">
        <v>307</v>
      </c>
      <c r="B134" s="127">
        <v>0</v>
      </c>
      <c r="C134" s="127">
        <v>4322.83</v>
      </c>
      <c r="D134" s="127">
        <v>10404.049999999999</v>
      </c>
      <c r="E134" s="127">
        <v>1681.72</v>
      </c>
      <c r="F134" s="127">
        <v>129.19</v>
      </c>
      <c r="G134" s="127">
        <v>767.05</v>
      </c>
      <c r="H134" s="127">
        <v>1261.99</v>
      </c>
      <c r="I134" s="127">
        <v>14244.01</v>
      </c>
      <c r="J134"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18566.84</v>
      </c>
      <c r="K134" s="127">
        <v>861.45</v>
      </c>
      <c r="L134" s="127">
        <v>0</v>
      </c>
      <c r="M134" s="127">
        <v>0</v>
      </c>
      <c r="N134" s="127">
        <v>0</v>
      </c>
      <c r="O134" s="127">
        <v>0</v>
      </c>
      <c r="P134" s="127">
        <v>0</v>
      </c>
      <c r="Q134" s="127">
        <v>0</v>
      </c>
      <c r="R134" s="127">
        <v>457.12</v>
      </c>
      <c r="S134" s="127">
        <v>0</v>
      </c>
      <c r="T134" s="127">
        <v>0</v>
      </c>
      <c r="U134" s="127">
        <v>0</v>
      </c>
      <c r="V134" s="127">
        <v>572.20000000000005</v>
      </c>
      <c r="W134" s="127">
        <v>663.59</v>
      </c>
      <c r="X134" s="127">
        <v>0</v>
      </c>
      <c r="Y134" s="127">
        <v>0</v>
      </c>
      <c r="Z134" s="127">
        <v>11491.31</v>
      </c>
      <c r="AA134" s="127">
        <v>0</v>
      </c>
      <c r="AB134" s="127">
        <v>0</v>
      </c>
      <c r="AC134" s="127">
        <v>2057.2600000000002</v>
      </c>
      <c r="AD134" s="127">
        <v>0</v>
      </c>
      <c r="AE134" s="127">
        <v>0</v>
      </c>
      <c r="AF134" s="128">
        <v>16102.93</v>
      </c>
      <c r="AG134" s="127">
        <v>34669.760000000002</v>
      </c>
      <c r="AI134" s="127"/>
    </row>
    <row r="135" spans="1:35" ht="20.25" customHeight="1" x14ac:dyDescent="0.35">
      <c r="A135" s="145" t="s">
        <v>308</v>
      </c>
      <c r="B135" s="127">
        <v>0</v>
      </c>
      <c r="C135" s="127">
        <v>4423.6099999999997</v>
      </c>
      <c r="D135" s="127">
        <v>5124.1099999999997</v>
      </c>
      <c r="E135" s="127">
        <v>1645.1</v>
      </c>
      <c r="F135" s="127">
        <v>109.34</v>
      </c>
      <c r="G135" s="127">
        <v>720.86</v>
      </c>
      <c r="H135" s="127">
        <v>1248.99</v>
      </c>
      <c r="I135" s="127">
        <v>8848.4</v>
      </c>
      <c r="J135"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13272.009999999998</v>
      </c>
      <c r="K135" s="127">
        <v>802.34</v>
      </c>
      <c r="L135" s="127">
        <v>0</v>
      </c>
      <c r="M135" s="127">
        <v>0</v>
      </c>
      <c r="N135" s="127">
        <v>0</v>
      </c>
      <c r="O135" s="127">
        <v>0</v>
      </c>
      <c r="P135" s="127">
        <v>0</v>
      </c>
      <c r="Q135" s="127">
        <v>0</v>
      </c>
      <c r="R135" s="127">
        <v>-0.49</v>
      </c>
      <c r="S135" s="127">
        <v>0</v>
      </c>
      <c r="T135" s="127">
        <v>0</v>
      </c>
      <c r="U135" s="127">
        <v>0</v>
      </c>
      <c r="V135" s="127">
        <v>0</v>
      </c>
      <c r="W135" s="127">
        <v>0</v>
      </c>
      <c r="X135" s="127">
        <v>0</v>
      </c>
      <c r="Y135" s="127">
        <v>0</v>
      </c>
      <c r="Z135" s="127">
        <v>16317.91</v>
      </c>
      <c r="AA135" s="127">
        <v>0</v>
      </c>
      <c r="AB135" s="127">
        <v>0</v>
      </c>
      <c r="AC135" s="127">
        <v>0.44</v>
      </c>
      <c r="AD135" s="127">
        <v>0</v>
      </c>
      <c r="AE135" s="127">
        <v>0</v>
      </c>
      <c r="AF135" s="128">
        <v>17120.2</v>
      </c>
      <c r="AG135" s="127">
        <v>30392.2</v>
      </c>
      <c r="AI135" s="127"/>
    </row>
    <row r="136" spans="1:35" ht="20.25" customHeight="1" x14ac:dyDescent="0.35">
      <c r="A136" s="145" t="s">
        <v>309</v>
      </c>
      <c r="B136" s="127">
        <v>0</v>
      </c>
      <c r="C136" s="127">
        <v>5942.11</v>
      </c>
      <c r="D136" s="127">
        <v>20381.59</v>
      </c>
      <c r="E136" s="127">
        <v>1534</v>
      </c>
      <c r="F136" s="127">
        <v>2158.0500000000002</v>
      </c>
      <c r="G136" s="127">
        <v>779.76</v>
      </c>
      <c r="H136" s="127">
        <v>1421.79</v>
      </c>
      <c r="I136" s="127">
        <v>26275.200000000001</v>
      </c>
      <c r="J136"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32217.31</v>
      </c>
      <c r="K136" s="127">
        <v>14.69</v>
      </c>
      <c r="L136" s="127">
        <v>0</v>
      </c>
      <c r="M136" s="127">
        <v>0</v>
      </c>
      <c r="N136" s="127">
        <v>0</v>
      </c>
      <c r="O136" s="127">
        <v>0</v>
      </c>
      <c r="P136" s="127">
        <v>0</v>
      </c>
      <c r="Q136" s="127">
        <v>0</v>
      </c>
      <c r="R136" s="127">
        <v>824.85</v>
      </c>
      <c r="S136" s="127">
        <v>0</v>
      </c>
      <c r="T136" s="127">
        <v>0</v>
      </c>
      <c r="U136" s="127">
        <v>0</v>
      </c>
      <c r="V136" s="127">
        <v>0</v>
      </c>
      <c r="W136" s="127">
        <v>0</v>
      </c>
      <c r="X136" s="127">
        <v>0</v>
      </c>
      <c r="Y136" s="127">
        <v>0</v>
      </c>
      <c r="Z136" s="127">
        <v>18403.28</v>
      </c>
      <c r="AA136" s="127">
        <v>0</v>
      </c>
      <c r="AB136" s="127">
        <v>0</v>
      </c>
      <c r="AC136" s="127">
        <v>0</v>
      </c>
      <c r="AD136" s="127">
        <v>0</v>
      </c>
      <c r="AE136" s="127">
        <v>0</v>
      </c>
      <c r="AF136" s="128">
        <v>19242.830000000002</v>
      </c>
      <c r="AG136" s="127">
        <v>51460.13</v>
      </c>
      <c r="AI136" s="127"/>
    </row>
    <row r="137" spans="1:35" ht="20.25" customHeight="1" x14ac:dyDescent="0.35">
      <c r="A137" s="145" t="s">
        <v>310</v>
      </c>
      <c r="B137" s="127">
        <v>952.07</v>
      </c>
      <c r="C137" s="127">
        <v>9547.98</v>
      </c>
      <c r="D137" s="127">
        <v>20076.3</v>
      </c>
      <c r="E137" s="127">
        <v>2307.0300000000002</v>
      </c>
      <c r="F137" s="127">
        <v>5939.29</v>
      </c>
      <c r="G137" s="127">
        <v>552.89</v>
      </c>
      <c r="H137" s="127">
        <v>1304.94</v>
      </c>
      <c r="I137" s="127">
        <v>30180.45</v>
      </c>
      <c r="J137"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40680.5</v>
      </c>
      <c r="K137" s="127">
        <v>0</v>
      </c>
      <c r="L137" s="127">
        <v>0</v>
      </c>
      <c r="M137" s="127">
        <v>0</v>
      </c>
      <c r="N137" s="127">
        <v>0</v>
      </c>
      <c r="O137" s="127">
        <v>0</v>
      </c>
      <c r="P137" s="127">
        <v>0</v>
      </c>
      <c r="Q137" s="127">
        <v>0</v>
      </c>
      <c r="R137" s="127">
        <v>0.21</v>
      </c>
      <c r="S137" s="127">
        <v>0</v>
      </c>
      <c r="T137" s="127">
        <v>0</v>
      </c>
      <c r="U137" s="127">
        <v>0</v>
      </c>
      <c r="V137" s="127">
        <v>0</v>
      </c>
      <c r="W137" s="127">
        <v>0</v>
      </c>
      <c r="X137" s="127">
        <v>0</v>
      </c>
      <c r="Y137" s="127">
        <v>0</v>
      </c>
      <c r="Z137" s="127">
        <v>19352.11</v>
      </c>
      <c r="AA137" s="127">
        <v>0</v>
      </c>
      <c r="AB137" s="127">
        <v>0</v>
      </c>
      <c r="AC137" s="127">
        <v>1527.88</v>
      </c>
      <c r="AD137" s="127">
        <v>0</v>
      </c>
      <c r="AE137" s="127">
        <v>0</v>
      </c>
      <c r="AF137" s="128">
        <v>20880.2</v>
      </c>
      <c r="AG137" s="127">
        <v>61560.7</v>
      </c>
      <c r="AI137" s="127"/>
    </row>
    <row r="138" spans="1:35" ht="20.25" customHeight="1" x14ac:dyDescent="0.35">
      <c r="A138" s="145" t="s">
        <v>311</v>
      </c>
      <c r="B138" s="127">
        <v>6857.1</v>
      </c>
      <c r="C138" s="127">
        <v>9922.69</v>
      </c>
      <c r="D138" s="127">
        <v>22684.32</v>
      </c>
      <c r="E138" s="127">
        <v>2397.56</v>
      </c>
      <c r="F138" s="127">
        <v>10627.07</v>
      </c>
      <c r="G138" s="127">
        <v>758.75</v>
      </c>
      <c r="H138" s="127">
        <v>1252.1600000000001</v>
      </c>
      <c r="I138" s="127">
        <v>37719.85</v>
      </c>
      <c r="J138"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54499.64</v>
      </c>
      <c r="K138" s="127">
        <v>1150.48</v>
      </c>
      <c r="L138" s="127">
        <v>0</v>
      </c>
      <c r="M138" s="127">
        <v>0</v>
      </c>
      <c r="N138" s="127">
        <v>0</v>
      </c>
      <c r="O138" s="127">
        <v>0</v>
      </c>
      <c r="P138" s="127">
        <v>0</v>
      </c>
      <c r="Q138" s="127">
        <v>0</v>
      </c>
      <c r="R138" s="127">
        <v>0</v>
      </c>
      <c r="S138" s="127">
        <v>0</v>
      </c>
      <c r="T138" s="127">
        <v>0</v>
      </c>
      <c r="U138" s="127">
        <v>0</v>
      </c>
      <c r="V138" s="127">
        <v>92.38</v>
      </c>
      <c r="W138" s="127">
        <v>2096.13</v>
      </c>
      <c r="X138" s="127">
        <v>0</v>
      </c>
      <c r="Y138" s="127">
        <v>0</v>
      </c>
      <c r="Z138" s="127">
        <v>20038.22</v>
      </c>
      <c r="AA138" s="127">
        <v>0</v>
      </c>
      <c r="AB138" s="127">
        <v>0</v>
      </c>
      <c r="AC138" s="127">
        <v>889.87</v>
      </c>
      <c r="AD138" s="127">
        <v>0</v>
      </c>
      <c r="AE138" s="127">
        <v>0</v>
      </c>
      <c r="AF138" s="128">
        <v>24267.08</v>
      </c>
      <c r="AG138" s="127">
        <v>78766.720000000001</v>
      </c>
      <c r="AI138" s="127"/>
    </row>
    <row r="139" spans="1:35" ht="20.25" customHeight="1" x14ac:dyDescent="0.35">
      <c r="A139" s="145" t="s">
        <v>312</v>
      </c>
      <c r="B139" s="127">
        <v>3284.29</v>
      </c>
      <c r="C139" s="127">
        <v>10302.69</v>
      </c>
      <c r="D139" s="127">
        <v>19578.21</v>
      </c>
      <c r="E139" s="127">
        <v>2756.79</v>
      </c>
      <c r="F139" s="127">
        <v>4853.47</v>
      </c>
      <c r="G139" s="127">
        <v>789.86</v>
      </c>
      <c r="H139" s="127">
        <v>938.24</v>
      </c>
      <c r="I139" s="127">
        <v>28916.58</v>
      </c>
      <c r="J139"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42503.56</v>
      </c>
      <c r="K139" s="127">
        <v>0</v>
      </c>
      <c r="L139" s="127">
        <v>0</v>
      </c>
      <c r="M139" s="127">
        <v>0</v>
      </c>
      <c r="N139" s="127">
        <v>0</v>
      </c>
      <c r="O139" s="127">
        <v>0</v>
      </c>
      <c r="P139" s="127">
        <v>0</v>
      </c>
      <c r="Q139" s="127">
        <v>0</v>
      </c>
      <c r="R139" s="127">
        <v>0</v>
      </c>
      <c r="S139" s="127">
        <v>0</v>
      </c>
      <c r="T139" s="127">
        <v>0</v>
      </c>
      <c r="U139" s="127">
        <v>0</v>
      </c>
      <c r="V139" s="127">
        <v>2652.11</v>
      </c>
      <c r="W139" s="127">
        <v>1197.42</v>
      </c>
      <c r="X139" s="127">
        <v>0</v>
      </c>
      <c r="Y139" s="127">
        <v>0</v>
      </c>
      <c r="Z139" s="127">
        <v>19565.900000000001</v>
      </c>
      <c r="AA139" s="127">
        <v>0</v>
      </c>
      <c r="AB139" s="127">
        <v>0</v>
      </c>
      <c r="AC139" s="127">
        <v>2425.64</v>
      </c>
      <c r="AD139" s="127">
        <v>1426.19</v>
      </c>
      <c r="AE139" s="127">
        <v>844.78</v>
      </c>
      <c r="AF139" s="128">
        <v>28112.05</v>
      </c>
      <c r="AG139" s="127">
        <v>70615.600000000006</v>
      </c>
      <c r="AI139" s="127"/>
    </row>
    <row r="140" spans="1:35" ht="20.25" customHeight="1" x14ac:dyDescent="0.35">
      <c r="A140" s="145" t="s">
        <v>313</v>
      </c>
      <c r="B140" s="127">
        <v>247.29</v>
      </c>
      <c r="C140" s="127">
        <v>5837.26</v>
      </c>
      <c r="D140" s="127">
        <v>17821.62</v>
      </c>
      <c r="E140" s="127">
        <v>3211.12</v>
      </c>
      <c r="F140" s="127">
        <v>2899.67</v>
      </c>
      <c r="G140" s="127">
        <v>790.71</v>
      </c>
      <c r="H140" s="127">
        <v>714.8</v>
      </c>
      <c r="I140" s="127">
        <v>25437.919999999998</v>
      </c>
      <c r="J140"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31522.469999999998</v>
      </c>
      <c r="K140" s="127">
        <v>1225.4000000000001</v>
      </c>
      <c r="L140" s="127">
        <v>0</v>
      </c>
      <c r="M140" s="127">
        <v>0</v>
      </c>
      <c r="N140" s="127">
        <v>0</v>
      </c>
      <c r="O140" s="127">
        <v>0</v>
      </c>
      <c r="P140" s="127">
        <v>0</v>
      </c>
      <c r="Q140" s="127">
        <v>0</v>
      </c>
      <c r="R140" s="127">
        <v>0</v>
      </c>
      <c r="S140" s="127">
        <v>0</v>
      </c>
      <c r="T140" s="127">
        <v>0</v>
      </c>
      <c r="U140" s="127">
        <v>0</v>
      </c>
      <c r="V140" s="127">
        <v>2123.9899999999998</v>
      </c>
      <c r="W140" s="127">
        <v>0</v>
      </c>
      <c r="X140" s="127">
        <v>0</v>
      </c>
      <c r="Y140" s="127">
        <v>0</v>
      </c>
      <c r="Z140" s="127">
        <v>17143.900000000001</v>
      </c>
      <c r="AA140" s="127">
        <v>0</v>
      </c>
      <c r="AB140" s="127">
        <v>0</v>
      </c>
      <c r="AC140" s="127">
        <v>147.1</v>
      </c>
      <c r="AD140" s="127">
        <v>149.41999999999999</v>
      </c>
      <c r="AE140" s="127">
        <v>2346.88</v>
      </c>
      <c r="AF140" s="128">
        <v>23136.26</v>
      </c>
      <c r="AG140" s="127">
        <v>54658.74</v>
      </c>
      <c r="AI140" s="127"/>
    </row>
    <row r="141" spans="1:35" ht="20.25" customHeight="1" x14ac:dyDescent="0.35">
      <c r="A141" s="145" t="s">
        <v>314</v>
      </c>
      <c r="B141" s="127">
        <v>435.95</v>
      </c>
      <c r="C141" s="127">
        <v>2238.73</v>
      </c>
      <c r="D141" s="127">
        <v>20276.310000000001</v>
      </c>
      <c r="E141" s="127">
        <v>3782.96</v>
      </c>
      <c r="F141" s="127">
        <v>1696.9</v>
      </c>
      <c r="G141" s="127">
        <v>827.54</v>
      </c>
      <c r="H141" s="127">
        <v>817.52</v>
      </c>
      <c r="I141" s="127">
        <v>27401.22</v>
      </c>
      <c r="J141"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30075.9</v>
      </c>
      <c r="K141" s="127">
        <v>0</v>
      </c>
      <c r="L141" s="127">
        <v>0</v>
      </c>
      <c r="M141" s="127">
        <v>0</v>
      </c>
      <c r="N141" s="127">
        <v>0</v>
      </c>
      <c r="O141" s="127">
        <v>0</v>
      </c>
      <c r="P141" s="127">
        <v>0</v>
      </c>
      <c r="Q141" s="127">
        <v>0</v>
      </c>
      <c r="R141" s="127">
        <v>0</v>
      </c>
      <c r="S141" s="127">
        <v>0</v>
      </c>
      <c r="T141" s="127">
        <v>0</v>
      </c>
      <c r="U141" s="127">
        <v>0</v>
      </c>
      <c r="V141" s="127">
        <v>2538.69</v>
      </c>
      <c r="W141" s="127">
        <v>0</v>
      </c>
      <c r="X141" s="127">
        <v>0</v>
      </c>
      <c r="Y141" s="127">
        <v>0</v>
      </c>
      <c r="Z141" s="127">
        <v>22592.07</v>
      </c>
      <c r="AA141" s="127">
        <v>0</v>
      </c>
      <c r="AB141" s="127">
        <v>0</v>
      </c>
      <c r="AC141" s="127">
        <v>2470.7800000000002</v>
      </c>
      <c r="AD141" s="127">
        <v>0</v>
      </c>
      <c r="AE141" s="127">
        <v>695.29</v>
      </c>
      <c r="AF141" s="128">
        <v>28296.83</v>
      </c>
      <c r="AG141" s="127">
        <v>58372.74</v>
      </c>
      <c r="AI141" s="127"/>
    </row>
    <row r="142" spans="1:35" ht="20.25" customHeight="1" x14ac:dyDescent="0.35">
      <c r="A142" s="145" t="s">
        <v>315</v>
      </c>
      <c r="B142" s="127">
        <v>0</v>
      </c>
      <c r="C142" s="127">
        <v>5267.1</v>
      </c>
      <c r="D142" s="127">
        <v>8201.0499999999993</v>
      </c>
      <c r="E142" s="127">
        <v>3546.26</v>
      </c>
      <c r="F142" s="127">
        <v>258.07</v>
      </c>
      <c r="G142" s="127">
        <v>786.48</v>
      </c>
      <c r="H142" s="127">
        <v>651.97</v>
      </c>
      <c r="I142" s="127">
        <v>13443.83</v>
      </c>
      <c r="J142"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18710.93</v>
      </c>
      <c r="K142" s="127">
        <v>1460.83</v>
      </c>
      <c r="L142" s="127">
        <v>0</v>
      </c>
      <c r="M142" s="127">
        <v>0</v>
      </c>
      <c r="N142" s="127">
        <v>0</v>
      </c>
      <c r="O142" s="127">
        <v>0</v>
      </c>
      <c r="P142" s="127">
        <v>0</v>
      </c>
      <c r="Q142" s="127">
        <v>0</v>
      </c>
      <c r="R142" s="127">
        <v>771.05</v>
      </c>
      <c r="S142" s="127">
        <v>0</v>
      </c>
      <c r="T142" s="127">
        <v>0</v>
      </c>
      <c r="U142" s="127">
        <v>0</v>
      </c>
      <c r="V142" s="127">
        <v>3268.15</v>
      </c>
      <c r="W142" s="127">
        <v>6298.08</v>
      </c>
      <c r="X142" s="127">
        <v>0</v>
      </c>
      <c r="Y142" s="127">
        <v>0</v>
      </c>
      <c r="Z142" s="127">
        <v>17774.88</v>
      </c>
      <c r="AA142" s="127">
        <v>0</v>
      </c>
      <c r="AB142" s="127">
        <v>0</v>
      </c>
      <c r="AC142" s="127">
        <v>62.82</v>
      </c>
      <c r="AD142" s="127">
        <v>0</v>
      </c>
      <c r="AE142" s="127">
        <v>1189.81</v>
      </c>
      <c r="AF142" s="128">
        <v>30825.599999999999</v>
      </c>
      <c r="AG142" s="127">
        <v>49536.53</v>
      </c>
      <c r="AI142" s="127"/>
    </row>
    <row r="143" spans="1:35" ht="20.25" customHeight="1" x14ac:dyDescent="0.35">
      <c r="A143" s="145" t="s">
        <v>316</v>
      </c>
      <c r="B143" s="127">
        <v>0</v>
      </c>
      <c r="C143" s="127">
        <v>5673.89</v>
      </c>
      <c r="D143" s="127">
        <v>6861.59</v>
      </c>
      <c r="E143" s="127">
        <v>3467.2</v>
      </c>
      <c r="F143" s="127">
        <v>164.95</v>
      </c>
      <c r="G143" s="127">
        <v>433.24</v>
      </c>
      <c r="H143" s="127">
        <v>596.99</v>
      </c>
      <c r="I143" s="127">
        <v>11523.98</v>
      </c>
      <c r="J143"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17197.87</v>
      </c>
      <c r="K143" s="127">
        <v>0</v>
      </c>
      <c r="L143" s="127">
        <v>0</v>
      </c>
      <c r="M143" s="127">
        <v>0</v>
      </c>
      <c r="N143" s="127">
        <v>0</v>
      </c>
      <c r="O143" s="127">
        <v>0</v>
      </c>
      <c r="P143" s="127">
        <v>0</v>
      </c>
      <c r="Q143" s="127">
        <v>0</v>
      </c>
      <c r="R143" s="127">
        <v>119.3</v>
      </c>
      <c r="S143" s="127">
        <v>0</v>
      </c>
      <c r="T143" s="127">
        <v>0</v>
      </c>
      <c r="U143" s="127">
        <v>0</v>
      </c>
      <c r="V143" s="127">
        <v>1219.19</v>
      </c>
      <c r="W143" s="127">
        <v>297.37</v>
      </c>
      <c r="X143" s="127">
        <v>0</v>
      </c>
      <c r="Y143" s="127">
        <v>0</v>
      </c>
      <c r="Z143" s="127">
        <v>26438.61</v>
      </c>
      <c r="AA143" s="127">
        <v>0</v>
      </c>
      <c r="AB143" s="127">
        <v>0</v>
      </c>
      <c r="AC143" s="127">
        <v>437.95</v>
      </c>
      <c r="AD143" s="127">
        <v>0</v>
      </c>
      <c r="AE143" s="127">
        <v>0</v>
      </c>
      <c r="AF143" s="128">
        <v>28512.42</v>
      </c>
      <c r="AG143" s="127">
        <v>45710.29</v>
      </c>
      <c r="AI143" s="127"/>
    </row>
    <row r="144" spans="1:35" ht="20.25" customHeight="1" x14ac:dyDescent="0.35">
      <c r="A144" s="145" t="s">
        <v>317</v>
      </c>
      <c r="B144" s="127">
        <v>0</v>
      </c>
      <c r="C144" s="127">
        <v>4146.9799999999996</v>
      </c>
      <c r="D144" s="127">
        <v>4494.28</v>
      </c>
      <c r="E144" s="127">
        <v>3321.57</v>
      </c>
      <c r="F144" s="127">
        <v>430.86</v>
      </c>
      <c r="G144" s="127">
        <v>776.78</v>
      </c>
      <c r="H144" s="127">
        <v>390.91</v>
      </c>
      <c r="I144" s="127">
        <v>9414.4</v>
      </c>
      <c r="J144"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13561.38</v>
      </c>
      <c r="K144" s="127">
        <v>0</v>
      </c>
      <c r="L144" s="127">
        <v>0</v>
      </c>
      <c r="M144" s="127">
        <v>0</v>
      </c>
      <c r="N144" s="127">
        <v>0</v>
      </c>
      <c r="O144" s="127">
        <v>0</v>
      </c>
      <c r="P144" s="127">
        <v>0</v>
      </c>
      <c r="Q144" s="127">
        <v>0</v>
      </c>
      <c r="R144" s="127">
        <v>0</v>
      </c>
      <c r="S144" s="127">
        <v>0</v>
      </c>
      <c r="T144" s="127">
        <v>0</v>
      </c>
      <c r="U144" s="127">
        <v>0</v>
      </c>
      <c r="V144" s="127">
        <v>1223.3699999999999</v>
      </c>
      <c r="W144" s="127">
        <v>0</v>
      </c>
      <c r="X144" s="127">
        <v>0</v>
      </c>
      <c r="Y144" s="127">
        <v>0</v>
      </c>
      <c r="Z144" s="127">
        <v>21815.88</v>
      </c>
      <c r="AA144" s="127">
        <v>0</v>
      </c>
      <c r="AB144" s="127">
        <v>0</v>
      </c>
      <c r="AC144" s="127">
        <v>359.15</v>
      </c>
      <c r="AD144" s="127">
        <v>0</v>
      </c>
      <c r="AE144" s="127">
        <v>0</v>
      </c>
      <c r="AF144" s="128">
        <v>23398.39</v>
      </c>
      <c r="AG144" s="127">
        <v>36959.78</v>
      </c>
      <c r="AI144" s="127"/>
    </row>
    <row r="145" spans="1:35" ht="20.25" customHeight="1" x14ac:dyDescent="0.35">
      <c r="A145" s="145" t="s">
        <v>318</v>
      </c>
      <c r="B145" s="127">
        <v>0</v>
      </c>
      <c r="C145" s="127">
        <v>4384.6499999999996</v>
      </c>
      <c r="D145" s="127">
        <v>10073.52</v>
      </c>
      <c r="E145" s="127">
        <v>3443.5</v>
      </c>
      <c r="F145" s="127">
        <v>1018.49</v>
      </c>
      <c r="G145" s="127">
        <v>827</v>
      </c>
      <c r="H145" s="127">
        <v>0</v>
      </c>
      <c r="I145" s="127">
        <v>15362.51</v>
      </c>
      <c r="J145"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19747.16</v>
      </c>
      <c r="K145" s="127">
        <v>0</v>
      </c>
      <c r="L145" s="127">
        <v>0</v>
      </c>
      <c r="M145" s="127">
        <v>0</v>
      </c>
      <c r="N145" s="127">
        <v>0</v>
      </c>
      <c r="O145" s="127">
        <v>0</v>
      </c>
      <c r="P145" s="127">
        <v>0</v>
      </c>
      <c r="Q145" s="127">
        <v>0</v>
      </c>
      <c r="R145" s="127">
        <v>0</v>
      </c>
      <c r="S145" s="127">
        <v>0</v>
      </c>
      <c r="T145" s="127">
        <v>0</v>
      </c>
      <c r="U145" s="127">
        <v>0</v>
      </c>
      <c r="V145" s="127">
        <v>0.44</v>
      </c>
      <c r="W145" s="127">
        <v>0</v>
      </c>
      <c r="X145" s="127">
        <v>0</v>
      </c>
      <c r="Y145" s="127">
        <v>0</v>
      </c>
      <c r="Z145" s="127">
        <v>20204.939999999999</v>
      </c>
      <c r="AA145" s="127">
        <v>0</v>
      </c>
      <c r="AB145" s="127">
        <v>0</v>
      </c>
      <c r="AC145" s="127">
        <v>0</v>
      </c>
      <c r="AD145" s="127">
        <v>0</v>
      </c>
      <c r="AE145" s="127">
        <v>1444.47</v>
      </c>
      <c r="AF145" s="128">
        <v>21649.85</v>
      </c>
      <c r="AG145" s="127">
        <v>41397.019999999997</v>
      </c>
      <c r="AI145" s="127"/>
    </row>
    <row r="146" spans="1:35" ht="20.25" customHeight="1" x14ac:dyDescent="0.35">
      <c r="A146" s="145" t="s">
        <v>319</v>
      </c>
      <c r="B146" s="127">
        <v>0</v>
      </c>
      <c r="C146" s="127">
        <v>3888.8</v>
      </c>
      <c r="D146" s="127">
        <v>13927.48</v>
      </c>
      <c r="E146" s="127">
        <v>3501.38</v>
      </c>
      <c r="F146" s="127">
        <v>1906.44</v>
      </c>
      <c r="G146" s="127">
        <v>680.15</v>
      </c>
      <c r="H146" s="127">
        <v>0</v>
      </c>
      <c r="I146" s="127">
        <v>20015.45</v>
      </c>
      <c r="J146"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23904.25</v>
      </c>
      <c r="K146" s="127">
        <v>0</v>
      </c>
      <c r="L146" s="127">
        <v>0</v>
      </c>
      <c r="M146" s="127">
        <v>0</v>
      </c>
      <c r="N146" s="127">
        <v>0</v>
      </c>
      <c r="O146" s="127">
        <v>0</v>
      </c>
      <c r="P146" s="127">
        <v>0</v>
      </c>
      <c r="Q146" s="127">
        <v>0</v>
      </c>
      <c r="R146" s="127">
        <v>0</v>
      </c>
      <c r="S146" s="127">
        <v>0</v>
      </c>
      <c r="T146" s="127">
        <v>0</v>
      </c>
      <c r="U146" s="127">
        <v>0</v>
      </c>
      <c r="V146" s="127">
        <v>0</v>
      </c>
      <c r="W146" s="127">
        <v>0</v>
      </c>
      <c r="X146" s="127">
        <v>0</v>
      </c>
      <c r="Y146" s="127">
        <v>0</v>
      </c>
      <c r="Z146" s="127">
        <v>20700.04</v>
      </c>
      <c r="AA146" s="127">
        <v>0</v>
      </c>
      <c r="AB146" s="127">
        <v>0</v>
      </c>
      <c r="AC146" s="127">
        <v>0</v>
      </c>
      <c r="AD146" s="127">
        <v>0</v>
      </c>
      <c r="AE146" s="127">
        <v>0</v>
      </c>
      <c r="AF146" s="128">
        <v>20700.04</v>
      </c>
      <c r="AG146" s="127">
        <v>44604.29</v>
      </c>
      <c r="AI146" s="127"/>
    </row>
    <row r="147" spans="1:35" ht="20.25" customHeight="1" x14ac:dyDescent="0.35">
      <c r="A147" s="145" t="s">
        <v>320</v>
      </c>
      <c r="B147" s="127">
        <v>0</v>
      </c>
      <c r="C147" s="127">
        <v>5337.19</v>
      </c>
      <c r="D147" s="127">
        <v>9658.7800000000007</v>
      </c>
      <c r="E147" s="127">
        <v>3461.44</v>
      </c>
      <c r="F147" s="127">
        <v>780.89</v>
      </c>
      <c r="G147" s="127">
        <v>796.83</v>
      </c>
      <c r="H147" s="127">
        <v>0</v>
      </c>
      <c r="I147" s="127">
        <v>14697.95</v>
      </c>
      <c r="J147"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20035.14</v>
      </c>
      <c r="K147" s="127">
        <v>0</v>
      </c>
      <c r="L147" s="127">
        <v>0</v>
      </c>
      <c r="M147" s="127">
        <v>0</v>
      </c>
      <c r="N147" s="127">
        <v>0</v>
      </c>
      <c r="O147" s="127">
        <v>0</v>
      </c>
      <c r="P147" s="127">
        <v>0</v>
      </c>
      <c r="Q147" s="127">
        <v>0</v>
      </c>
      <c r="R147" s="127">
        <v>0</v>
      </c>
      <c r="S147" s="127">
        <v>0</v>
      </c>
      <c r="T147" s="127">
        <v>0</v>
      </c>
      <c r="U147" s="127">
        <v>0</v>
      </c>
      <c r="V147" s="127">
        <v>0</v>
      </c>
      <c r="W147" s="127">
        <v>0</v>
      </c>
      <c r="X147" s="127">
        <v>0</v>
      </c>
      <c r="Y147" s="127">
        <v>0</v>
      </c>
      <c r="Z147" s="127">
        <v>18463.86</v>
      </c>
      <c r="AA147" s="127">
        <v>0</v>
      </c>
      <c r="AB147" s="127">
        <v>0</v>
      </c>
      <c r="AC147" s="127">
        <v>0</v>
      </c>
      <c r="AD147" s="127">
        <v>0</v>
      </c>
      <c r="AE147" s="127">
        <v>0</v>
      </c>
      <c r="AF147" s="128">
        <v>18463.86</v>
      </c>
      <c r="AG147" s="127">
        <v>38498.99</v>
      </c>
      <c r="AI147" s="127"/>
    </row>
    <row r="148" spans="1:35" ht="20.25" customHeight="1" x14ac:dyDescent="0.35">
      <c r="A148" s="145" t="s">
        <v>321</v>
      </c>
      <c r="B148" s="127">
        <v>0</v>
      </c>
      <c r="C148" s="127">
        <v>6198.48</v>
      </c>
      <c r="D148" s="127">
        <v>13735.12</v>
      </c>
      <c r="E148" s="127">
        <v>3035.82</v>
      </c>
      <c r="F148" s="127">
        <v>2432.37</v>
      </c>
      <c r="G148" s="127">
        <v>867.28</v>
      </c>
      <c r="H148" s="127">
        <v>666.78</v>
      </c>
      <c r="I148" s="127">
        <v>20737.37</v>
      </c>
      <c r="J148"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26935.85</v>
      </c>
      <c r="K148" s="127">
        <v>0</v>
      </c>
      <c r="L148" s="127">
        <v>0</v>
      </c>
      <c r="M148" s="127">
        <v>0</v>
      </c>
      <c r="N148" s="127">
        <v>0</v>
      </c>
      <c r="O148" s="127">
        <v>0</v>
      </c>
      <c r="P148" s="127">
        <v>0</v>
      </c>
      <c r="Q148" s="127">
        <v>0</v>
      </c>
      <c r="R148" s="127">
        <v>0</v>
      </c>
      <c r="S148" s="127">
        <v>0</v>
      </c>
      <c r="T148" s="127">
        <v>0</v>
      </c>
      <c r="U148" s="127">
        <v>0</v>
      </c>
      <c r="V148" s="127">
        <v>0</v>
      </c>
      <c r="W148" s="127">
        <v>0</v>
      </c>
      <c r="X148" s="127">
        <v>0</v>
      </c>
      <c r="Y148" s="127">
        <v>0</v>
      </c>
      <c r="Z148" s="127">
        <v>20159.810000000001</v>
      </c>
      <c r="AA148" s="127">
        <v>0</v>
      </c>
      <c r="AB148" s="127">
        <v>0</v>
      </c>
      <c r="AC148" s="127">
        <v>0</v>
      </c>
      <c r="AD148" s="127">
        <v>0</v>
      </c>
      <c r="AE148" s="127">
        <v>0</v>
      </c>
      <c r="AF148" s="128">
        <v>20159.810000000001</v>
      </c>
      <c r="AG148" s="127">
        <v>47095.66</v>
      </c>
      <c r="AI148" s="127"/>
    </row>
    <row r="149" spans="1:35" ht="20.25" customHeight="1" x14ac:dyDescent="0.35">
      <c r="A149" s="145" t="s">
        <v>322</v>
      </c>
      <c r="B149" s="127">
        <v>0</v>
      </c>
      <c r="C149" s="127">
        <v>7205.59</v>
      </c>
      <c r="D149" s="127">
        <v>21566.03</v>
      </c>
      <c r="E149" s="127">
        <v>1317.96</v>
      </c>
      <c r="F149" s="127">
        <v>5484.44</v>
      </c>
      <c r="G149" s="127">
        <v>902.31</v>
      </c>
      <c r="H149" s="127">
        <v>590.69000000000005</v>
      </c>
      <c r="I149" s="127">
        <v>29861.42</v>
      </c>
      <c r="J149"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37067.009999999995</v>
      </c>
      <c r="K149" s="127">
        <v>0</v>
      </c>
      <c r="L149" s="127">
        <v>0</v>
      </c>
      <c r="M149" s="127">
        <v>0</v>
      </c>
      <c r="N149" s="127">
        <v>0</v>
      </c>
      <c r="O149" s="127">
        <v>0</v>
      </c>
      <c r="P149" s="127">
        <v>0</v>
      </c>
      <c r="Q149" s="127">
        <v>0</v>
      </c>
      <c r="R149" s="127">
        <v>0</v>
      </c>
      <c r="S149" s="127">
        <v>0</v>
      </c>
      <c r="T149" s="127">
        <v>0</v>
      </c>
      <c r="U149" s="127">
        <v>0</v>
      </c>
      <c r="V149" s="127">
        <v>0</v>
      </c>
      <c r="W149" s="127">
        <v>0</v>
      </c>
      <c r="X149" s="127">
        <v>0</v>
      </c>
      <c r="Y149" s="127">
        <v>0</v>
      </c>
      <c r="Z149" s="127">
        <v>13602.02</v>
      </c>
      <c r="AA149" s="127">
        <v>0</v>
      </c>
      <c r="AB149" s="127">
        <v>0</v>
      </c>
      <c r="AC149" s="127">
        <v>0</v>
      </c>
      <c r="AD149" s="127">
        <v>0</v>
      </c>
      <c r="AE149" s="127">
        <v>0</v>
      </c>
      <c r="AF149" s="128">
        <v>13602.02</v>
      </c>
      <c r="AG149" s="127">
        <v>50669.03</v>
      </c>
      <c r="AI149" s="127"/>
    </row>
    <row r="150" spans="1:35" ht="20.25" customHeight="1" x14ac:dyDescent="0.35">
      <c r="A150" s="145" t="s">
        <v>323</v>
      </c>
      <c r="B150" s="127">
        <v>64.069999999999993</v>
      </c>
      <c r="C150" s="127">
        <v>8519.73</v>
      </c>
      <c r="D150" s="127">
        <v>19375.53</v>
      </c>
      <c r="E150" s="127">
        <v>2430.73</v>
      </c>
      <c r="F150" s="127">
        <v>9420.85</v>
      </c>
      <c r="G150" s="127">
        <v>1010.95</v>
      </c>
      <c r="H150" s="127">
        <v>591.85</v>
      </c>
      <c r="I150" s="127">
        <v>32829.910000000003</v>
      </c>
      <c r="J150"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41413.710000000006</v>
      </c>
      <c r="K150" s="127">
        <v>0</v>
      </c>
      <c r="L150" s="127">
        <v>0</v>
      </c>
      <c r="M150" s="127">
        <v>0</v>
      </c>
      <c r="N150" s="127">
        <v>0</v>
      </c>
      <c r="O150" s="127">
        <v>0</v>
      </c>
      <c r="P150" s="127">
        <v>0</v>
      </c>
      <c r="Q150" s="127">
        <v>0</v>
      </c>
      <c r="R150" s="127">
        <v>0</v>
      </c>
      <c r="S150" s="127">
        <v>0</v>
      </c>
      <c r="T150" s="127">
        <v>0</v>
      </c>
      <c r="U150" s="127">
        <v>0</v>
      </c>
      <c r="V150" s="127">
        <v>0</v>
      </c>
      <c r="W150" s="127">
        <v>2321.54</v>
      </c>
      <c r="X150" s="127">
        <v>0</v>
      </c>
      <c r="Y150" s="127">
        <v>0</v>
      </c>
      <c r="Z150" s="127">
        <v>15615.56</v>
      </c>
      <c r="AA150" s="127">
        <v>0</v>
      </c>
      <c r="AB150" s="127">
        <v>0</v>
      </c>
      <c r="AC150" s="127">
        <v>0</v>
      </c>
      <c r="AD150" s="127">
        <v>0</v>
      </c>
      <c r="AE150" s="127">
        <v>0</v>
      </c>
      <c r="AF150" s="128">
        <v>17937.099999999999</v>
      </c>
      <c r="AG150" s="127">
        <v>59350.81</v>
      </c>
      <c r="AI150" s="127"/>
    </row>
    <row r="151" spans="1:35" ht="20.25" customHeight="1" x14ac:dyDescent="0.35">
      <c r="A151" s="145" t="s">
        <v>324</v>
      </c>
      <c r="B151" s="127">
        <v>211.47</v>
      </c>
      <c r="C151" s="127">
        <v>9255.58</v>
      </c>
      <c r="D151" s="127">
        <v>22804.39</v>
      </c>
      <c r="E151" s="127">
        <v>5070.0200000000004</v>
      </c>
      <c r="F151" s="127">
        <v>7455.15</v>
      </c>
      <c r="G151" s="127">
        <v>967.99</v>
      </c>
      <c r="H151" s="127">
        <v>451.8</v>
      </c>
      <c r="I151" s="127">
        <v>36749.35</v>
      </c>
      <c r="J151"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46216.399999999994</v>
      </c>
      <c r="K151" s="127">
        <v>0</v>
      </c>
      <c r="L151" s="127">
        <v>0</v>
      </c>
      <c r="M151" s="127">
        <v>0</v>
      </c>
      <c r="N151" s="127">
        <v>0</v>
      </c>
      <c r="O151" s="127">
        <v>0</v>
      </c>
      <c r="P151" s="127">
        <v>0</v>
      </c>
      <c r="Q151" s="127">
        <v>0</v>
      </c>
      <c r="R151" s="127">
        <v>0</v>
      </c>
      <c r="S151" s="127">
        <v>0</v>
      </c>
      <c r="T151" s="127">
        <v>0</v>
      </c>
      <c r="U151" s="127">
        <v>0</v>
      </c>
      <c r="V151" s="127">
        <v>0</v>
      </c>
      <c r="W151" s="127">
        <v>1734.64</v>
      </c>
      <c r="X151" s="127">
        <v>0</v>
      </c>
      <c r="Y151" s="127">
        <v>0</v>
      </c>
      <c r="Z151" s="127">
        <v>11624.15</v>
      </c>
      <c r="AA151" s="127">
        <v>0</v>
      </c>
      <c r="AB151" s="127">
        <v>0</v>
      </c>
      <c r="AC151" s="127">
        <v>0</v>
      </c>
      <c r="AD151" s="127">
        <v>0</v>
      </c>
      <c r="AE151" s="127">
        <v>0</v>
      </c>
      <c r="AF151" s="128">
        <v>13358.79</v>
      </c>
      <c r="AG151" s="127">
        <v>59575.19</v>
      </c>
      <c r="AI151" s="127"/>
    </row>
    <row r="152" spans="1:35" ht="20.25" customHeight="1" x14ac:dyDescent="0.35">
      <c r="A152" s="145" t="s">
        <v>325</v>
      </c>
      <c r="B152" s="127">
        <v>129.43</v>
      </c>
      <c r="C152" s="127">
        <v>9276.24</v>
      </c>
      <c r="D152" s="127">
        <v>22074.63</v>
      </c>
      <c r="E152" s="127">
        <v>4619.5</v>
      </c>
      <c r="F152" s="127">
        <v>6302.94</v>
      </c>
      <c r="G152" s="127">
        <v>789.4</v>
      </c>
      <c r="H152" s="127">
        <v>454.82</v>
      </c>
      <c r="I152" s="127">
        <v>34241.29</v>
      </c>
      <c r="J152"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43646.96</v>
      </c>
      <c r="K152" s="127">
        <v>0</v>
      </c>
      <c r="L152" s="127">
        <v>0</v>
      </c>
      <c r="M152" s="127">
        <v>0</v>
      </c>
      <c r="N152" s="127">
        <v>0</v>
      </c>
      <c r="O152" s="127">
        <v>0</v>
      </c>
      <c r="P152" s="127">
        <v>0</v>
      </c>
      <c r="Q152" s="127">
        <v>0</v>
      </c>
      <c r="R152" s="127">
        <v>0</v>
      </c>
      <c r="S152" s="127">
        <v>0</v>
      </c>
      <c r="T152" s="127">
        <v>0</v>
      </c>
      <c r="U152" s="127">
        <v>0</v>
      </c>
      <c r="V152" s="127">
        <v>0</v>
      </c>
      <c r="W152" s="127">
        <v>0</v>
      </c>
      <c r="X152" s="127">
        <v>0</v>
      </c>
      <c r="Y152" s="127">
        <v>0</v>
      </c>
      <c r="Z152" s="127">
        <v>12722.91</v>
      </c>
      <c r="AA152" s="127">
        <v>0</v>
      </c>
      <c r="AB152" s="127">
        <v>0</v>
      </c>
      <c r="AC152" s="127">
        <v>0</v>
      </c>
      <c r="AD152" s="127">
        <v>0</v>
      </c>
      <c r="AE152" s="127">
        <v>0</v>
      </c>
      <c r="AF152" s="128">
        <v>12722.91</v>
      </c>
      <c r="AG152" s="127">
        <v>56369.87</v>
      </c>
      <c r="AI152" s="127"/>
    </row>
    <row r="153" spans="1:35" ht="20.25" customHeight="1" x14ac:dyDescent="0.35">
      <c r="A153" s="145" t="s">
        <v>326</v>
      </c>
      <c r="B153" s="127">
        <v>0</v>
      </c>
      <c r="C153" s="127">
        <v>8438.2999999999993</v>
      </c>
      <c r="D153" s="127">
        <v>20053.11</v>
      </c>
      <c r="E153" s="127">
        <v>5118.46</v>
      </c>
      <c r="F153" s="127">
        <v>3251.27</v>
      </c>
      <c r="G153" s="127">
        <v>1059.71</v>
      </c>
      <c r="H153" s="127">
        <v>408.53</v>
      </c>
      <c r="I153" s="127">
        <v>29891.07</v>
      </c>
      <c r="J153"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38329.369999999995</v>
      </c>
      <c r="K153" s="127">
        <v>0</v>
      </c>
      <c r="L153" s="127">
        <v>0</v>
      </c>
      <c r="M153" s="127">
        <v>0</v>
      </c>
      <c r="N153" s="127">
        <v>0</v>
      </c>
      <c r="O153" s="127">
        <v>0</v>
      </c>
      <c r="P153" s="127">
        <v>0</v>
      </c>
      <c r="Q153" s="127">
        <v>0</v>
      </c>
      <c r="R153" s="127">
        <v>0</v>
      </c>
      <c r="S153" s="127">
        <v>0</v>
      </c>
      <c r="T153" s="127">
        <v>0</v>
      </c>
      <c r="U153" s="127">
        <v>0</v>
      </c>
      <c r="V153" s="127">
        <v>0</v>
      </c>
      <c r="W153" s="127">
        <v>0</v>
      </c>
      <c r="X153" s="127">
        <v>0</v>
      </c>
      <c r="Y153" s="127">
        <v>0</v>
      </c>
      <c r="Z153" s="127">
        <v>13142.75</v>
      </c>
      <c r="AA153" s="127">
        <v>0</v>
      </c>
      <c r="AB153" s="127">
        <v>0</v>
      </c>
      <c r="AC153" s="127">
        <v>0</v>
      </c>
      <c r="AD153" s="127">
        <v>0</v>
      </c>
      <c r="AE153" s="127">
        <v>0</v>
      </c>
      <c r="AF153" s="128">
        <v>13142.75</v>
      </c>
      <c r="AG153" s="127">
        <v>51472.12</v>
      </c>
      <c r="AI153" s="127"/>
    </row>
    <row r="154" spans="1:35" ht="20.25" customHeight="1" x14ac:dyDescent="0.35">
      <c r="A154" s="145" t="s">
        <v>327</v>
      </c>
      <c r="B154" s="127">
        <v>0</v>
      </c>
      <c r="C154" s="127">
        <v>7449</v>
      </c>
      <c r="D154" s="127">
        <v>11832.32</v>
      </c>
      <c r="E154" s="127">
        <v>4899.3999999999996</v>
      </c>
      <c r="F154" s="127">
        <v>1748.57</v>
      </c>
      <c r="G154" s="127">
        <v>1016.54</v>
      </c>
      <c r="H154" s="127">
        <v>621.45000000000005</v>
      </c>
      <c r="I154" s="127">
        <v>20118.28</v>
      </c>
      <c r="J154"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27567.279999999999</v>
      </c>
      <c r="K154" s="127">
        <v>468.32</v>
      </c>
      <c r="L154" s="127">
        <v>0</v>
      </c>
      <c r="M154" s="127">
        <v>0</v>
      </c>
      <c r="N154" s="127">
        <v>0</v>
      </c>
      <c r="O154" s="127">
        <v>0</v>
      </c>
      <c r="P154" s="127">
        <v>0</v>
      </c>
      <c r="Q154" s="127">
        <v>0</v>
      </c>
      <c r="R154" s="127">
        <v>0</v>
      </c>
      <c r="S154" s="127">
        <v>0</v>
      </c>
      <c r="T154" s="127">
        <v>0</v>
      </c>
      <c r="U154" s="127">
        <v>0</v>
      </c>
      <c r="V154" s="127">
        <v>0</v>
      </c>
      <c r="W154" s="127">
        <v>0</v>
      </c>
      <c r="X154" s="127">
        <v>0</v>
      </c>
      <c r="Y154" s="127">
        <v>0</v>
      </c>
      <c r="Z154" s="127">
        <v>19285.89</v>
      </c>
      <c r="AA154" s="127">
        <v>0</v>
      </c>
      <c r="AB154" s="127">
        <v>0</v>
      </c>
      <c r="AC154" s="127">
        <v>0</v>
      </c>
      <c r="AD154" s="127">
        <v>0</v>
      </c>
      <c r="AE154" s="127">
        <v>0</v>
      </c>
      <c r="AF154" s="128">
        <v>19754.21</v>
      </c>
      <c r="AG154" s="127">
        <v>47321.49</v>
      </c>
      <c r="AI154" s="127"/>
    </row>
    <row r="155" spans="1:35" ht="20.25" customHeight="1" x14ac:dyDescent="0.35">
      <c r="A155" s="145" t="s">
        <v>328</v>
      </c>
      <c r="B155" s="127">
        <v>121.53</v>
      </c>
      <c r="C155" s="127">
        <v>5562</v>
      </c>
      <c r="D155" s="127">
        <v>11891.66</v>
      </c>
      <c r="E155" s="127">
        <v>4862.95</v>
      </c>
      <c r="F155" s="127">
        <v>2479.9299999999998</v>
      </c>
      <c r="G155" s="127">
        <v>974.98</v>
      </c>
      <c r="H155" s="127">
        <v>512.36</v>
      </c>
      <c r="I155" s="127">
        <v>20721.88</v>
      </c>
      <c r="J155"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26405.41</v>
      </c>
      <c r="K155" s="127">
        <v>0</v>
      </c>
      <c r="L155" s="127">
        <v>0</v>
      </c>
      <c r="M155" s="127">
        <v>0</v>
      </c>
      <c r="N155" s="127">
        <v>0</v>
      </c>
      <c r="O155" s="127">
        <v>0</v>
      </c>
      <c r="P155" s="127">
        <v>0</v>
      </c>
      <c r="Q155" s="127">
        <v>0</v>
      </c>
      <c r="R155" s="127">
        <v>0</v>
      </c>
      <c r="S155" s="127">
        <v>0</v>
      </c>
      <c r="T155" s="127">
        <v>0</v>
      </c>
      <c r="U155" s="127">
        <v>0</v>
      </c>
      <c r="V155" s="127">
        <v>44.77</v>
      </c>
      <c r="W155" s="127">
        <v>0</v>
      </c>
      <c r="X155" s="127">
        <v>0</v>
      </c>
      <c r="Y155" s="127">
        <v>0</v>
      </c>
      <c r="Z155" s="127">
        <v>15945.55</v>
      </c>
      <c r="AA155" s="127">
        <v>0</v>
      </c>
      <c r="AB155" s="127">
        <v>0</v>
      </c>
      <c r="AC155" s="127">
        <v>0</v>
      </c>
      <c r="AD155" s="127">
        <v>0</v>
      </c>
      <c r="AE155" s="127">
        <v>0</v>
      </c>
      <c r="AF155" s="128">
        <v>15990.32</v>
      </c>
      <c r="AG155" s="127">
        <v>42395.73</v>
      </c>
      <c r="AI155" s="127"/>
    </row>
    <row r="156" spans="1:35" ht="20.25" customHeight="1" x14ac:dyDescent="0.35">
      <c r="A156" s="145" t="s">
        <v>329</v>
      </c>
      <c r="B156" s="127">
        <v>0</v>
      </c>
      <c r="C156" s="127">
        <v>4593.46</v>
      </c>
      <c r="D156" s="127">
        <v>10746.35</v>
      </c>
      <c r="E156" s="127">
        <v>4297.1400000000003</v>
      </c>
      <c r="F156" s="127">
        <v>988.63</v>
      </c>
      <c r="G156" s="127">
        <v>858.8</v>
      </c>
      <c r="H156" s="127">
        <v>377.81</v>
      </c>
      <c r="I156" s="127">
        <v>17268.73</v>
      </c>
      <c r="J156"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21862.19</v>
      </c>
      <c r="K156" s="127">
        <v>320.2</v>
      </c>
      <c r="L156" s="127">
        <v>0</v>
      </c>
      <c r="M156" s="127">
        <v>0</v>
      </c>
      <c r="N156" s="127">
        <v>0</v>
      </c>
      <c r="O156" s="127">
        <v>0</v>
      </c>
      <c r="P156" s="127">
        <v>0</v>
      </c>
      <c r="Q156" s="127">
        <v>0</v>
      </c>
      <c r="R156" s="127">
        <v>0</v>
      </c>
      <c r="S156" s="127">
        <v>0</v>
      </c>
      <c r="T156" s="127">
        <v>0</v>
      </c>
      <c r="U156" s="127">
        <v>0</v>
      </c>
      <c r="V156" s="127">
        <v>85.26</v>
      </c>
      <c r="W156" s="127">
        <v>0</v>
      </c>
      <c r="X156" s="127">
        <v>0</v>
      </c>
      <c r="Y156" s="127">
        <v>0</v>
      </c>
      <c r="Z156" s="127">
        <v>11926.32</v>
      </c>
      <c r="AA156" s="127">
        <v>0</v>
      </c>
      <c r="AB156" s="127">
        <v>0</v>
      </c>
      <c r="AC156" s="127">
        <v>0</v>
      </c>
      <c r="AD156" s="127">
        <v>0</v>
      </c>
      <c r="AE156" s="127">
        <v>0</v>
      </c>
      <c r="AF156" s="128">
        <v>12331.78</v>
      </c>
      <c r="AG156" s="127">
        <v>34193.97</v>
      </c>
      <c r="AI156" s="127"/>
    </row>
    <row r="157" spans="1:35" ht="20.25" customHeight="1" x14ac:dyDescent="0.35">
      <c r="A157" s="145" t="s">
        <v>330</v>
      </c>
      <c r="B157" s="127">
        <v>0</v>
      </c>
      <c r="C157" s="127">
        <v>4765.66</v>
      </c>
      <c r="D157" s="127">
        <v>15894.67</v>
      </c>
      <c r="E157" s="127">
        <v>5047.45</v>
      </c>
      <c r="F157" s="127">
        <v>1386.04</v>
      </c>
      <c r="G157" s="127">
        <v>958.83</v>
      </c>
      <c r="H157" s="127">
        <v>666.17</v>
      </c>
      <c r="I157" s="127">
        <v>23953.15</v>
      </c>
      <c r="J157"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28718.81</v>
      </c>
      <c r="K157" s="127">
        <v>523.20000000000005</v>
      </c>
      <c r="L157" s="127">
        <v>0</v>
      </c>
      <c r="M157" s="127">
        <v>0</v>
      </c>
      <c r="N157" s="127">
        <v>0</v>
      </c>
      <c r="O157" s="127">
        <v>0</v>
      </c>
      <c r="P157" s="127">
        <v>0</v>
      </c>
      <c r="Q157" s="127">
        <v>0</v>
      </c>
      <c r="R157" s="127">
        <v>0</v>
      </c>
      <c r="S157" s="127">
        <v>0</v>
      </c>
      <c r="T157" s="127">
        <v>0</v>
      </c>
      <c r="U157" s="127">
        <v>0</v>
      </c>
      <c r="V157" s="127">
        <v>331.91</v>
      </c>
      <c r="W157" s="127">
        <v>0</v>
      </c>
      <c r="X157" s="127">
        <v>0</v>
      </c>
      <c r="Y157" s="127">
        <v>0</v>
      </c>
      <c r="Z157" s="127">
        <v>7414.82</v>
      </c>
      <c r="AA157" s="127">
        <v>0</v>
      </c>
      <c r="AB157" s="127">
        <v>0</v>
      </c>
      <c r="AC157" s="127">
        <v>0</v>
      </c>
      <c r="AD157" s="127">
        <v>0</v>
      </c>
      <c r="AE157" s="127">
        <v>0</v>
      </c>
      <c r="AF157" s="128">
        <v>8269.93</v>
      </c>
      <c r="AG157" s="127">
        <v>36988.74</v>
      </c>
      <c r="AI157" s="127"/>
    </row>
    <row r="158" spans="1:35" ht="20.25" customHeight="1" x14ac:dyDescent="0.35">
      <c r="A158" s="145" t="s">
        <v>331</v>
      </c>
      <c r="B158" s="127">
        <v>0</v>
      </c>
      <c r="C158" s="127">
        <v>3630.49</v>
      </c>
      <c r="D158" s="127">
        <v>6236.33</v>
      </c>
      <c r="E158" s="127">
        <v>3487.61</v>
      </c>
      <c r="F158" s="127">
        <v>1029.55</v>
      </c>
      <c r="G158" s="127">
        <v>1021.64</v>
      </c>
      <c r="H158" s="127">
        <v>490.92</v>
      </c>
      <c r="I158" s="127">
        <v>12266.05</v>
      </c>
      <c r="J158"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15896.539999999999</v>
      </c>
      <c r="K158" s="127">
        <v>0</v>
      </c>
      <c r="L158" s="127">
        <v>0</v>
      </c>
      <c r="M158" s="127">
        <v>0</v>
      </c>
      <c r="N158" s="127">
        <v>0</v>
      </c>
      <c r="O158" s="127">
        <v>0</v>
      </c>
      <c r="P158" s="127">
        <v>0</v>
      </c>
      <c r="Q158" s="127">
        <v>0</v>
      </c>
      <c r="R158" s="127">
        <v>0</v>
      </c>
      <c r="S158" s="127">
        <v>0</v>
      </c>
      <c r="T158" s="127">
        <v>0</v>
      </c>
      <c r="U158" s="127">
        <v>0</v>
      </c>
      <c r="V158" s="127">
        <v>0</v>
      </c>
      <c r="W158" s="127">
        <v>0</v>
      </c>
      <c r="X158" s="127">
        <v>0</v>
      </c>
      <c r="Y158" s="127">
        <v>0</v>
      </c>
      <c r="Z158" s="127">
        <v>19115.7</v>
      </c>
      <c r="AA158" s="127">
        <v>0</v>
      </c>
      <c r="AB158" s="127">
        <v>0</v>
      </c>
      <c r="AC158" s="127">
        <v>0</v>
      </c>
      <c r="AD158" s="127">
        <v>0</v>
      </c>
      <c r="AE158" s="127">
        <v>0</v>
      </c>
      <c r="AF158" s="128">
        <v>19115.7</v>
      </c>
      <c r="AG158" s="127">
        <v>35012.239999999998</v>
      </c>
      <c r="AI158" s="127"/>
    </row>
    <row r="159" spans="1:35" ht="20.25" customHeight="1" x14ac:dyDescent="0.35">
      <c r="A159" s="145" t="s">
        <v>332</v>
      </c>
      <c r="B159" s="127">
        <v>66</v>
      </c>
      <c r="C159" s="127">
        <v>1921.24</v>
      </c>
      <c r="D159" s="127">
        <v>11490.03</v>
      </c>
      <c r="E159" s="127">
        <v>2749.06</v>
      </c>
      <c r="F159" s="127">
        <v>5.23</v>
      </c>
      <c r="G159" s="127">
        <v>982.05</v>
      </c>
      <c r="H159" s="127">
        <v>251.21</v>
      </c>
      <c r="I159" s="127">
        <v>15477.57</v>
      </c>
      <c r="J159"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17464.810000000001</v>
      </c>
      <c r="K159" s="127">
        <v>0</v>
      </c>
      <c r="L159" s="127">
        <v>0</v>
      </c>
      <c r="M159" s="127">
        <v>0</v>
      </c>
      <c r="N159" s="127">
        <v>0</v>
      </c>
      <c r="O159" s="127">
        <v>0</v>
      </c>
      <c r="P159" s="127">
        <v>0</v>
      </c>
      <c r="Q159" s="127">
        <v>0</v>
      </c>
      <c r="R159" s="127">
        <v>144.72</v>
      </c>
      <c r="S159" s="127">
        <v>0</v>
      </c>
      <c r="T159" s="127">
        <v>0</v>
      </c>
      <c r="U159" s="127">
        <v>0</v>
      </c>
      <c r="V159" s="127">
        <v>13.16</v>
      </c>
      <c r="W159" s="127">
        <v>0</v>
      </c>
      <c r="X159" s="127">
        <v>0</v>
      </c>
      <c r="Y159" s="127">
        <v>0</v>
      </c>
      <c r="Z159" s="127">
        <v>7679.9</v>
      </c>
      <c r="AA159" s="127">
        <v>0</v>
      </c>
      <c r="AB159" s="127">
        <v>0</v>
      </c>
      <c r="AC159" s="127">
        <v>0</v>
      </c>
      <c r="AD159" s="127">
        <v>0</v>
      </c>
      <c r="AE159" s="127">
        <v>0</v>
      </c>
      <c r="AF159" s="128">
        <v>7837.79</v>
      </c>
      <c r="AG159" s="127">
        <v>25302.6</v>
      </c>
      <c r="AI159" s="127"/>
    </row>
    <row r="160" spans="1:35" ht="20.25" customHeight="1" x14ac:dyDescent="0.35">
      <c r="A160" s="145" t="s">
        <v>333</v>
      </c>
      <c r="B160" s="127">
        <v>3386.32</v>
      </c>
      <c r="C160" s="127">
        <v>5992.33</v>
      </c>
      <c r="D160" s="127">
        <v>20087.07</v>
      </c>
      <c r="E160" s="127">
        <v>4309.53</v>
      </c>
      <c r="F160" s="127">
        <v>4631.92</v>
      </c>
      <c r="G160" s="127">
        <v>872.03</v>
      </c>
      <c r="H160" s="127">
        <v>521.02</v>
      </c>
      <c r="I160" s="127">
        <v>30421.57</v>
      </c>
      <c r="J160"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39800.22</v>
      </c>
      <c r="K160" s="127">
        <v>0</v>
      </c>
      <c r="L160" s="127">
        <v>0</v>
      </c>
      <c r="M160" s="127">
        <v>0</v>
      </c>
      <c r="N160" s="127">
        <v>0</v>
      </c>
      <c r="O160" s="127">
        <v>0</v>
      </c>
      <c r="P160" s="127">
        <v>0</v>
      </c>
      <c r="Q160" s="127">
        <v>0</v>
      </c>
      <c r="R160" s="127">
        <v>0</v>
      </c>
      <c r="S160" s="127">
        <v>0</v>
      </c>
      <c r="T160" s="127">
        <v>0</v>
      </c>
      <c r="U160" s="127">
        <v>0</v>
      </c>
      <c r="V160" s="127">
        <v>0</v>
      </c>
      <c r="W160" s="127">
        <v>0</v>
      </c>
      <c r="X160" s="127">
        <v>0</v>
      </c>
      <c r="Y160" s="127">
        <v>0</v>
      </c>
      <c r="Z160" s="127">
        <v>4928.09</v>
      </c>
      <c r="AA160" s="127">
        <v>0</v>
      </c>
      <c r="AB160" s="127">
        <v>0</v>
      </c>
      <c r="AC160" s="127">
        <v>0</v>
      </c>
      <c r="AD160" s="127">
        <v>0</v>
      </c>
      <c r="AE160" s="127">
        <v>0</v>
      </c>
      <c r="AF160" s="128">
        <v>4928.09</v>
      </c>
      <c r="AG160" s="127">
        <v>44728.32</v>
      </c>
      <c r="AI160" s="127"/>
    </row>
    <row r="161" spans="1:35" ht="20.25" customHeight="1" x14ac:dyDescent="0.35">
      <c r="A161" s="145" t="s">
        <v>334</v>
      </c>
      <c r="B161" s="127">
        <v>5810.69</v>
      </c>
      <c r="C161" s="127">
        <v>7497.17</v>
      </c>
      <c r="D161" s="127">
        <v>22252.94</v>
      </c>
      <c r="E161" s="127">
        <v>3287.48</v>
      </c>
      <c r="F161" s="127">
        <v>5531.24</v>
      </c>
      <c r="G161" s="127">
        <v>995.63</v>
      </c>
      <c r="H161" s="127">
        <v>475.8</v>
      </c>
      <c r="I161" s="127">
        <v>32543.1</v>
      </c>
      <c r="J161"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45850.96</v>
      </c>
      <c r="K161" s="127">
        <v>0</v>
      </c>
      <c r="L161" s="127">
        <v>0</v>
      </c>
      <c r="M161" s="127">
        <v>0</v>
      </c>
      <c r="N161" s="127">
        <v>0</v>
      </c>
      <c r="O161" s="127">
        <v>0</v>
      </c>
      <c r="P161" s="127">
        <v>0</v>
      </c>
      <c r="Q161" s="127">
        <v>0</v>
      </c>
      <c r="R161" s="127">
        <v>0</v>
      </c>
      <c r="S161" s="127">
        <v>0</v>
      </c>
      <c r="T161" s="127">
        <v>0</v>
      </c>
      <c r="U161" s="127">
        <v>0</v>
      </c>
      <c r="V161" s="127">
        <v>0</v>
      </c>
      <c r="W161" s="127">
        <v>0</v>
      </c>
      <c r="X161" s="127">
        <v>0</v>
      </c>
      <c r="Y161" s="127">
        <v>0</v>
      </c>
      <c r="Z161" s="127">
        <v>9260.7800000000007</v>
      </c>
      <c r="AA161" s="127">
        <v>0</v>
      </c>
      <c r="AB161" s="127">
        <v>0</v>
      </c>
      <c r="AC161" s="127">
        <v>0</v>
      </c>
      <c r="AD161" s="127">
        <v>0</v>
      </c>
      <c r="AE161" s="127">
        <v>0</v>
      </c>
      <c r="AF161" s="128">
        <v>9260.7800000000007</v>
      </c>
      <c r="AG161" s="127">
        <v>55111.74</v>
      </c>
      <c r="AI161" s="127"/>
    </row>
    <row r="162" spans="1:35" ht="20.25" customHeight="1" x14ac:dyDescent="0.35">
      <c r="A162" s="145" t="s">
        <v>335</v>
      </c>
      <c r="B162" s="127">
        <v>4538.18</v>
      </c>
      <c r="C162" s="127">
        <v>9877</v>
      </c>
      <c r="D162" s="127">
        <v>22620</v>
      </c>
      <c r="E162" s="127">
        <v>5750.72</v>
      </c>
      <c r="F162" s="127">
        <v>8292.52</v>
      </c>
      <c r="G162" s="127">
        <v>982.47</v>
      </c>
      <c r="H162" s="127">
        <v>438.47</v>
      </c>
      <c r="I162" s="127">
        <v>38084.18</v>
      </c>
      <c r="J162"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52499.360000000001</v>
      </c>
      <c r="K162" s="127">
        <v>0</v>
      </c>
      <c r="L162" s="127">
        <v>0</v>
      </c>
      <c r="M162" s="127">
        <v>0</v>
      </c>
      <c r="N162" s="127">
        <v>0</v>
      </c>
      <c r="O162" s="127">
        <v>0</v>
      </c>
      <c r="P162" s="127">
        <v>0</v>
      </c>
      <c r="Q162" s="127">
        <v>0</v>
      </c>
      <c r="R162" s="127">
        <v>0</v>
      </c>
      <c r="S162" s="127">
        <v>0</v>
      </c>
      <c r="T162" s="127">
        <v>0</v>
      </c>
      <c r="U162" s="127">
        <v>0</v>
      </c>
      <c r="V162" s="127">
        <v>0</v>
      </c>
      <c r="W162" s="127">
        <v>0</v>
      </c>
      <c r="X162" s="127">
        <v>0</v>
      </c>
      <c r="Y162" s="127">
        <v>0</v>
      </c>
      <c r="Z162" s="127">
        <v>13384.63</v>
      </c>
      <c r="AA162" s="127">
        <v>0</v>
      </c>
      <c r="AB162" s="127">
        <v>0</v>
      </c>
      <c r="AC162" s="127">
        <v>0</v>
      </c>
      <c r="AD162" s="127">
        <v>0</v>
      </c>
      <c r="AE162" s="127">
        <v>0</v>
      </c>
      <c r="AF162" s="128">
        <v>13384.63</v>
      </c>
      <c r="AG162" s="127">
        <v>65883.990000000005</v>
      </c>
      <c r="AI162" s="127"/>
    </row>
    <row r="163" spans="1:35" ht="20.25" customHeight="1" x14ac:dyDescent="0.35">
      <c r="A163" s="145" t="s">
        <v>336</v>
      </c>
      <c r="B163" s="127">
        <v>4475.76</v>
      </c>
      <c r="C163" s="127">
        <v>10394.49</v>
      </c>
      <c r="D163" s="127">
        <v>22710.93</v>
      </c>
      <c r="E163" s="127">
        <v>5693.21</v>
      </c>
      <c r="F163" s="127">
        <v>8340.4599999999991</v>
      </c>
      <c r="G163" s="127">
        <v>974.27</v>
      </c>
      <c r="H163" s="127">
        <v>398.08</v>
      </c>
      <c r="I163" s="127">
        <v>38116.949999999997</v>
      </c>
      <c r="J163"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52987.199999999997</v>
      </c>
      <c r="K163" s="127">
        <v>0</v>
      </c>
      <c r="L163" s="127">
        <v>0</v>
      </c>
      <c r="M163" s="127">
        <v>0</v>
      </c>
      <c r="N163" s="127">
        <v>0</v>
      </c>
      <c r="O163" s="127">
        <v>0</v>
      </c>
      <c r="P163" s="127">
        <v>0</v>
      </c>
      <c r="Q163" s="127">
        <v>0</v>
      </c>
      <c r="R163" s="127">
        <v>0</v>
      </c>
      <c r="S163" s="127">
        <v>0</v>
      </c>
      <c r="T163" s="127">
        <v>0</v>
      </c>
      <c r="U163" s="127">
        <v>0</v>
      </c>
      <c r="V163" s="127">
        <v>0</v>
      </c>
      <c r="W163" s="127">
        <v>0</v>
      </c>
      <c r="X163" s="127">
        <v>0</v>
      </c>
      <c r="Y163" s="127">
        <v>0</v>
      </c>
      <c r="Z163" s="127">
        <v>7147.21</v>
      </c>
      <c r="AA163" s="127">
        <v>0</v>
      </c>
      <c r="AB163" s="127">
        <v>0</v>
      </c>
      <c r="AC163" s="127">
        <v>0</v>
      </c>
      <c r="AD163" s="127">
        <v>0</v>
      </c>
      <c r="AE163" s="127">
        <v>0</v>
      </c>
      <c r="AF163" s="128">
        <v>7147.21</v>
      </c>
      <c r="AG163" s="127">
        <v>60134.41</v>
      </c>
      <c r="AI163" s="127"/>
    </row>
    <row r="164" spans="1:35" ht="20.25" customHeight="1" x14ac:dyDescent="0.35">
      <c r="A164" s="145" t="s">
        <v>337</v>
      </c>
      <c r="B164" s="127">
        <v>5454.73</v>
      </c>
      <c r="C164" s="127">
        <v>10068.94</v>
      </c>
      <c r="D164" s="127">
        <v>20782.32</v>
      </c>
      <c r="E164" s="127">
        <v>5300.06</v>
      </c>
      <c r="F164" s="127">
        <v>6622.59</v>
      </c>
      <c r="G164" s="127">
        <v>829.97</v>
      </c>
      <c r="H164" s="127">
        <v>240.42</v>
      </c>
      <c r="I164" s="127">
        <v>33775.360000000001</v>
      </c>
      <c r="J164"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49299.03</v>
      </c>
      <c r="K164" s="127">
        <v>546.27</v>
      </c>
      <c r="L164" s="127">
        <v>0</v>
      </c>
      <c r="M164" s="127">
        <v>0</v>
      </c>
      <c r="N164" s="127">
        <v>0</v>
      </c>
      <c r="O164" s="127">
        <v>0</v>
      </c>
      <c r="P164" s="127">
        <v>0</v>
      </c>
      <c r="Q164" s="127">
        <v>0</v>
      </c>
      <c r="R164" s="127">
        <v>209.09</v>
      </c>
      <c r="S164" s="127">
        <v>0</v>
      </c>
      <c r="T164" s="127">
        <v>0</v>
      </c>
      <c r="U164" s="127">
        <v>0</v>
      </c>
      <c r="V164" s="127">
        <v>0</v>
      </c>
      <c r="W164" s="127">
        <v>0</v>
      </c>
      <c r="X164" s="127">
        <v>0</v>
      </c>
      <c r="Y164" s="127">
        <v>0</v>
      </c>
      <c r="Z164" s="127">
        <v>4021.92</v>
      </c>
      <c r="AA164" s="127">
        <v>0</v>
      </c>
      <c r="AB164" s="127">
        <v>0</v>
      </c>
      <c r="AC164" s="127">
        <v>0</v>
      </c>
      <c r="AD164" s="127">
        <v>0</v>
      </c>
      <c r="AE164" s="127">
        <v>0</v>
      </c>
      <c r="AF164" s="128">
        <v>4777.28</v>
      </c>
      <c r="AG164" s="127">
        <v>54076.32</v>
      </c>
      <c r="AI164" s="127"/>
    </row>
    <row r="165" spans="1:35" ht="20.25" customHeight="1" x14ac:dyDescent="0.35">
      <c r="A165" s="145" t="s">
        <v>338</v>
      </c>
      <c r="B165" s="127">
        <v>17984.45</v>
      </c>
      <c r="C165" s="127">
        <v>10249.959999999999</v>
      </c>
      <c r="D165" s="127">
        <v>21962.82</v>
      </c>
      <c r="E165" s="127">
        <v>5271.29</v>
      </c>
      <c r="F165" s="127">
        <v>8140.55</v>
      </c>
      <c r="G165" s="127">
        <v>998.61</v>
      </c>
      <c r="H165" s="127">
        <v>293.45999999999998</v>
      </c>
      <c r="I165" s="127">
        <v>36666.74</v>
      </c>
      <c r="J165"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64901.149999999994</v>
      </c>
      <c r="K165" s="127">
        <v>1272.0899999999999</v>
      </c>
      <c r="L165" s="127">
        <v>0</v>
      </c>
      <c r="M165" s="127">
        <v>0</v>
      </c>
      <c r="N165" s="127">
        <v>0</v>
      </c>
      <c r="O165" s="127">
        <v>0</v>
      </c>
      <c r="P165" s="127">
        <v>0</v>
      </c>
      <c r="Q165" s="127">
        <v>0</v>
      </c>
      <c r="R165" s="127">
        <v>545.80999999999995</v>
      </c>
      <c r="S165" s="127">
        <v>0</v>
      </c>
      <c r="T165" s="127">
        <v>0</v>
      </c>
      <c r="U165" s="127">
        <v>0</v>
      </c>
      <c r="V165" s="127">
        <v>0</v>
      </c>
      <c r="W165" s="127">
        <v>0</v>
      </c>
      <c r="X165" s="127">
        <v>0</v>
      </c>
      <c r="Y165" s="127">
        <v>0</v>
      </c>
      <c r="Z165" s="127">
        <v>2483.7600000000002</v>
      </c>
      <c r="AA165" s="127">
        <v>0</v>
      </c>
      <c r="AB165" s="127">
        <v>0</v>
      </c>
      <c r="AC165" s="127">
        <v>0</v>
      </c>
      <c r="AD165" s="127">
        <v>0</v>
      </c>
      <c r="AE165" s="127">
        <v>0</v>
      </c>
      <c r="AF165" s="128">
        <v>4301.66</v>
      </c>
      <c r="AG165" s="127">
        <v>69202.81</v>
      </c>
      <c r="AI165" s="127"/>
    </row>
    <row r="166" spans="1:35" ht="20.25" customHeight="1" x14ac:dyDescent="0.35">
      <c r="A166" s="145" t="s">
        <v>339</v>
      </c>
      <c r="B166" s="127">
        <v>1557.18</v>
      </c>
      <c r="C166" s="127">
        <v>7087.09</v>
      </c>
      <c r="D166" s="127">
        <v>19091.97</v>
      </c>
      <c r="E166" s="127">
        <v>6048.48</v>
      </c>
      <c r="F166" s="127">
        <v>5540.25</v>
      </c>
      <c r="G166" s="127">
        <v>920.97</v>
      </c>
      <c r="H166" s="127">
        <v>253.55</v>
      </c>
      <c r="I166" s="127">
        <v>31855.22</v>
      </c>
      <c r="J166"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40499.490000000005</v>
      </c>
      <c r="K166" s="127">
        <v>108.61</v>
      </c>
      <c r="L166" s="127">
        <v>0</v>
      </c>
      <c r="M166" s="127">
        <v>0</v>
      </c>
      <c r="N166" s="127">
        <v>0</v>
      </c>
      <c r="O166" s="127">
        <v>0</v>
      </c>
      <c r="P166" s="127">
        <v>0</v>
      </c>
      <c r="Q166" s="127">
        <v>0</v>
      </c>
      <c r="R166" s="127">
        <v>0</v>
      </c>
      <c r="S166" s="127">
        <v>0</v>
      </c>
      <c r="T166" s="127">
        <v>0</v>
      </c>
      <c r="U166" s="127">
        <v>0</v>
      </c>
      <c r="V166" s="127">
        <v>0</v>
      </c>
      <c r="W166" s="127">
        <v>0</v>
      </c>
      <c r="X166" s="127">
        <v>0</v>
      </c>
      <c r="Y166" s="127">
        <v>0</v>
      </c>
      <c r="Z166" s="127">
        <v>12621.9</v>
      </c>
      <c r="AA166" s="127">
        <v>0</v>
      </c>
      <c r="AB166" s="127">
        <v>0</v>
      </c>
      <c r="AC166" s="127">
        <v>27.41</v>
      </c>
      <c r="AD166" s="127">
        <v>0</v>
      </c>
      <c r="AE166" s="127">
        <v>0</v>
      </c>
      <c r="AF166" s="128">
        <v>12757.92</v>
      </c>
      <c r="AG166" s="127">
        <v>53257.41</v>
      </c>
      <c r="AI166" s="127"/>
    </row>
    <row r="167" spans="1:35" ht="20.25" customHeight="1" x14ac:dyDescent="0.35">
      <c r="A167" s="145" t="s">
        <v>340</v>
      </c>
      <c r="B167" s="127">
        <v>21.43</v>
      </c>
      <c r="C167" s="127">
        <v>5898.04</v>
      </c>
      <c r="D167" s="127">
        <v>9408.66</v>
      </c>
      <c r="E167" s="127">
        <v>5890.24</v>
      </c>
      <c r="F167" s="127">
        <v>1495.36</v>
      </c>
      <c r="G167" s="127">
        <v>920.98</v>
      </c>
      <c r="H167" s="127">
        <v>222.33</v>
      </c>
      <c r="I167" s="127">
        <v>17937.57</v>
      </c>
      <c r="J167"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23857.040000000001</v>
      </c>
      <c r="K167" s="127">
        <v>468.14</v>
      </c>
      <c r="L167" s="127">
        <v>0</v>
      </c>
      <c r="M167" s="127">
        <v>0</v>
      </c>
      <c r="N167" s="127">
        <v>0</v>
      </c>
      <c r="O167" s="127">
        <v>0</v>
      </c>
      <c r="P167" s="127">
        <v>0</v>
      </c>
      <c r="Q167" s="127">
        <v>0</v>
      </c>
      <c r="R167" s="127">
        <v>0</v>
      </c>
      <c r="S167" s="127">
        <v>0</v>
      </c>
      <c r="T167" s="127">
        <v>0</v>
      </c>
      <c r="U167" s="127">
        <v>0</v>
      </c>
      <c r="V167" s="127">
        <v>0</v>
      </c>
      <c r="W167" s="127">
        <v>0</v>
      </c>
      <c r="X167" s="127">
        <v>0</v>
      </c>
      <c r="Y167" s="127">
        <v>0</v>
      </c>
      <c r="Z167" s="127">
        <v>15354.16</v>
      </c>
      <c r="AA167" s="127">
        <v>0</v>
      </c>
      <c r="AB167" s="127">
        <v>0</v>
      </c>
      <c r="AC167" s="127">
        <v>79.17</v>
      </c>
      <c r="AD167" s="127">
        <v>0</v>
      </c>
      <c r="AE167" s="127">
        <v>0</v>
      </c>
      <c r="AF167" s="128">
        <v>15901.47</v>
      </c>
      <c r="AG167" s="127">
        <v>39758.519999999997</v>
      </c>
      <c r="AI167" s="127"/>
    </row>
    <row r="168" spans="1:35" ht="20.25" customHeight="1" x14ac:dyDescent="0.35">
      <c r="A168" s="145" t="s">
        <v>341</v>
      </c>
      <c r="B168" s="127">
        <v>0</v>
      </c>
      <c r="C168" s="127">
        <v>2917</v>
      </c>
      <c r="D168" s="127">
        <v>10081.27</v>
      </c>
      <c r="E168" s="127">
        <v>5907.25</v>
      </c>
      <c r="F168" s="127">
        <v>2506.21</v>
      </c>
      <c r="G168" s="127">
        <v>934.99</v>
      </c>
      <c r="H168" s="127">
        <v>176.66</v>
      </c>
      <c r="I168" s="127">
        <v>19606.38</v>
      </c>
      <c r="J168"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22523.38</v>
      </c>
      <c r="K168" s="127">
        <v>627.91</v>
      </c>
      <c r="L168" s="127">
        <v>0</v>
      </c>
      <c r="M168" s="127">
        <v>0</v>
      </c>
      <c r="N168" s="127">
        <v>0</v>
      </c>
      <c r="O168" s="127">
        <v>0</v>
      </c>
      <c r="P168" s="127">
        <v>0</v>
      </c>
      <c r="Q168" s="127">
        <v>0</v>
      </c>
      <c r="R168" s="127">
        <v>0</v>
      </c>
      <c r="S168" s="127">
        <v>0</v>
      </c>
      <c r="T168" s="127">
        <v>0</v>
      </c>
      <c r="U168" s="127">
        <v>0</v>
      </c>
      <c r="V168" s="127">
        <v>0</v>
      </c>
      <c r="W168" s="127">
        <v>0</v>
      </c>
      <c r="X168" s="127">
        <v>0</v>
      </c>
      <c r="Y168" s="127">
        <v>0</v>
      </c>
      <c r="Z168" s="127">
        <v>14845.51</v>
      </c>
      <c r="AA168" s="127">
        <v>0</v>
      </c>
      <c r="AB168" s="127">
        <v>0</v>
      </c>
      <c r="AC168" s="127">
        <v>62.93</v>
      </c>
      <c r="AD168" s="127">
        <v>0</v>
      </c>
      <c r="AE168" s="127">
        <v>0</v>
      </c>
      <c r="AF168" s="128">
        <v>15536.35</v>
      </c>
      <c r="AG168" s="127">
        <v>38059.72</v>
      </c>
      <c r="AI168" s="127"/>
    </row>
    <row r="169" spans="1:35" ht="20.25" customHeight="1" x14ac:dyDescent="0.35">
      <c r="A169" s="145" t="s">
        <v>342</v>
      </c>
      <c r="B169" s="127">
        <v>0</v>
      </c>
      <c r="C169" s="127">
        <v>3924.79</v>
      </c>
      <c r="D169" s="127">
        <v>8319.11</v>
      </c>
      <c r="E169" s="127">
        <v>6197.29</v>
      </c>
      <c r="F169" s="127">
        <v>1370.82</v>
      </c>
      <c r="G169" s="127">
        <v>889.87</v>
      </c>
      <c r="H169" s="127">
        <v>121.25</v>
      </c>
      <c r="I169" s="127">
        <v>16898.349999999999</v>
      </c>
      <c r="J169"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20823.14</v>
      </c>
      <c r="K169" s="127">
        <v>338.21</v>
      </c>
      <c r="L169" s="127">
        <v>0</v>
      </c>
      <c r="M169" s="127">
        <v>0</v>
      </c>
      <c r="N169" s="127">
        <v>0</v>
      </c>
      <c r="O169" s="127">
        <v>0</v>
      </c>
      <c r="P169" s="127">
        <v>0</v>
      </c>
      <c r="Q169" s="127">
        <v>0</v>
      </c>
      <c r="R169" s="127">
        <v>0</v>
      </c>
      <c r="S169" s="127">
        <v>0</v>
      </c>
      <c r="T169" s="127">
        <v>0</v>
      </c>
      <c r="U169" s="127">
        <v>0</v>
      </c>
      <c r="V169" s="127">
        <v>0</v>
      </c>
      <c r="W169" s="127">
        <v>0</v>
      </c>
      <c r="X169" s="127">
        <v>0</v>
      </c>
      <c r="Y169" s="127">
        <v>0</v>
      </c>
      <c r="Z169" s="127">
        <v>7716.03</v>
      </c>
      <c r="AA169" s="127">
        <v>0</v>
      </c>
      <c r="AB169" s="127">
        <v>0</v>
      </c>
      <c r="AC169" s="127">
        <v>0</v>
      </c>
      <c r="AD169" s="127">
        <v>0</v>
      </c>
      <c r="AE169" s="127">
        <v>0</v>
      </c>
      <c r="AF169" s="128">
        <v>8054.24</v>
      </c>
      <c r="AG169" s="127">
        <v>28877.37</v>
      </c>
      <c r="AI169" s="127"/>
    </row>
    <row r="170" spans="1:35" ht="20.25" customHeight="1" x14ac:dyDescent="0.35">
      <c r="A170" s="145" t="s">
        <v>343</v>
      </c>
      <c r="B170" s="127">
        <v>231.29</v>
      </c>
      <c r="C170" s="127">
        <v>3421.94</v>
      </c>
      <c r="D170" s="127">
        <v>5700.06</v>
      </c>
      <c r="E170" s="127">
        <v>5594.2</v>
      </c>
      <c r="F170" s="127">
        <v>2021.37</v>
      </c>
      <c r="G170" s="127">
        <v>546.26</v>
      </c>
      <c r="H170" s="127">
        <v>0.11</v>
      </c>
      <c r="I170" s="127">
        <v>13862</v>
      </c>
      <c r="J170"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17515.23</v>
      </c>
      <c r="K170" s="127">
        <v>932.88</v>
      </c>
      <c r="L170" s="127">
        <v>0</v>
      </c>
      <c r="M170" s="127">
        <v>0</v>
      </c>
      <c r="N170" s="127">
        <v>0</v>
      </c>
      <c r="O170" s="127">
        <v>0</v>
      </c>
      <c r="P170" s="127">
        <v>0</v>
      </c>
      <c r="Q170" s="127">
        <v>0</v>
      </c>
      <c r="R170" s="127">
        <v>0</v>
      </c>
      <c r="S170" s="127">
        <v>0</v>
      </c>
      <c r="T170" s="127">
        <v>0</v>
      </c>
      <c r="U170" s="127">
        <v>0</v>
      </c>
      <c r="V170" s="127">
        <v>0</v>
      </c>
      <c r="W170" s="127">
        <v>95.98</v>
      </c>
      <c r="X170" s="127">
        <v>0</v>
      </c>
      <c r="Y170" s="127">
        <v>0</v>
      </c>
      <c r="Z170" s="127">
        <v>5437.36</v>
      </c>
      <c r="AA170" s="127">
        <v>0</v>
      </c>
      <c r="AB170" s="127">
        <v>0</v>
      </c>
      <c r="AC170" s="127">
        <v>43.65</v>
      </c>
      <c r="AD170" s="127">
        <v>0</v>
      </c>
      <c r="AE170" s="127">
        <v>0</v>
      </c>
      <c r="AF170" s="128">
        <v>6509.85</v>
      </c>
      <c r="AG170" s="127">
        <v>24025.08</v>
      </c>
      <c r="AI170" s="127"/>
    </row>
    <row r="171" spans="1:35" ht="20.25" customHeight="1" x14ac:dyDescent="0.35">
      <c r="A171" s="145" t="s">
        <v>344</v>
      </c>
      <c r="B171" s="127">
        <v>44.11</v>
      </c>
      <c r="C171" s="127">
        <v>3166.63</v>
      </c>
      <c r="D171" s="127">
        <v>9287.58</v>
      </c>
      <c r="E171" s="127">
        <v>6301.91</v>
      </c>
      <c r="F171" s="127">
        <v>1051.29</v>
      </c>
      <c r="G171" s="127">
        <v>822.94</v>
      </c>
      <c r="H171" s="127">
        <v>178.15</v>
      </c>
      <c r="I171" s="127">
        <v>17641.87</v>
      </c>
      <c r="J171"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20852.61</v>
      </c>
      <c r="K171" s="127">
        <v>197.59</v>
      </c>
      <c r="L171" s="127">
        <v>0</v>
      </c>
      <c r="M171" s="127">
        <v>0</v>
      </c>
      <c r="N171" s="127">
        <v>0</v>
      </c>
      <c r="O171" s="127">
        <v>0</v>
      </c>
      <c r="P171" s="127">
        <v>0</v>
      </c>
      <c r="Q171" s="127">
        <v>0</v>
      </c>
      <c r="R171" s="127">
        <v>0</v>
      </c>
      <c r="S171" s="127">
        <v>0</v>
      </c>
      <c r="T171" s="127">
        <v>0</v>
      </c>
      <c r="U171" s="127">
        <v>0</v>
      </c>
      <c r="V171" s="127">
        <v>0</v>
      </c>
      <c r="W171" s="127">
        <v>779.48</v>
      </c>
      <c r="X171" s="127">
        <v>0</v>
      </c>
      <c r="Y171" s="127">
        <v>0</v>
      </c>
      <c r="Z171" s="127">
        <v>3886.44</v>
      </c>
      <c r="AA171" s="127">
        <v>0</v>
      </c>
      <c r="AB171" s="127">
        <v>0</v>
      </c>
      <c r="AC171" s="127">
        <v>0</v>
      </c>
      <c r="AD171" s="127">
        <v>0</v>
      </c>
      <c r="AE171" s="127">
        <v>0</v>
      </c>
      <c r="AF171" s="128">
        <v>4863.51</v>
      </c>
      <c r="AG171" s="127">
        <v>25716.11</v>
      </c>
      <c r="AI171" s="127"/>
    </row>
    <row r="172" spans="1:35" ht="20.25" customHeight="1" x14ac:dyDescent="0.35">
      <c r="A172" s="145" t="s">
        <v>345</v>
      </c>
      <c r="B172" s="127">
        <v>84.07</v>
      </c>
      <c r="C172" s="127">
        <v>4330.03</v>
      </c>
      <c r="D172" s="127">
        <v>15523.87</v>
      </c>
      <c r="E172" s="127">
        <v>5747.43</v>
      </c>
      <c r="F172" s="127">
        <v>1392.21</v>
      </c>
      <c r="G172" s="127">
        <v>937.27</v>
      </c>
      <c r="H172" s="127">
        <v>262.73</v>
      </c>
      <c r="I172" s="127">
        <v>23863.51</v>
      </c>
      <c r="J172"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28277.609999999997</v>
      </c>
      <c r="K172" s="127">
        <v>0</v>
      </c>
      <c r="L172" s="127">
        <v>0</v>
      </c>
      <c r="M172" s="127">
        <v>0</v>
      </c>
      <c r="N172" s="127">
        <v>0</v>
      </c>
      <c r="O172" s="127">
        <v>0</v>
      </c>
      <c r="P172" s="127">
        <v>0</v>
      </c>
      <c r="Q172" s="127">
        <v>0</v>
      </c>
      <c r="R172" s="127">
        <v>0</v>
      </c>
      <c r="S172" s="127">
        <v>0</v>
      </c>
      <c r="T172" s="127">
        <v>0</v>
      </c>
      <c r="U172" s="127">
        <v>0</v>
      </c>
      <c r="V172" s="127">
        <v>0</v>
      </c>
      <c r="W172" s="127">
        <v>192.7</v>
      </c>
      <c r="X172" s="127">
        <v>0</v>
      </c>
      <c r="Y172" s="127">
        <v>0</v>
      </c>
      <c r="Z172" s="127">
        <v>6932.18</v>
      </c>
      <c r="AA172" s="127">
        <v>0</v>
      </c>
      <c r="AB172" s="127">
        <v>0</v>
      </c>
      <c r="AC172" s="127">
        <v>239.61</v>
      </c>
      <c r="AD172" s="127">
        <v>0</v>
      </c>
      <c r="AE172" s="127">
        <v>0</v>
      </c>
      <c r="AF172" s="128">
        <v>7364.48</v>
      </c>
      <c r="AG172" s="127">
        <v>35642.1</v>
      </c>
      <c r="AI172" s="127"/>
    </row>
    <row r="173" spans="1:35" ht="20.25" customHeight="1" x14ac:dyDescent="0.35">
      <c r="A173" s="145" t="s">
        <v>346</v>
      </c>
      <c r="B173" s="127">
        <v>2803.11</v>
      </c>
      <c r="C173" s="127">
        <v>9707.48</v>
      </c>
      <c r="D173" s="127">
        <v>19768.62</v>
      </c>
      <c r="E173" s="127">
        <v>6296.62</v>
      </c>
      <c r="F173" s="127">
        <v>4795.97</v>
      </c>
      <c r="G173" s="127">
        <v>898.89</v>
      </c>
      <c r="H173" s="127">
        <v>103.5</v>
      </c>
      <c r="I173" s="127">
        <v>31863.61</v>
      </c>
      <c r="J173"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44374.2</v>
      </c>
      <c r="K173" s="127">
        <v>0</v>
      </c>
      <c r="L173" s="127">
        <v>0</v>
      </c>
      <c r="M173" s="127">
        <v>0</v>
      </c>
      <c r="N173" s="127">
        <v>0</v>
      </c>
      <c r="O173" s="127">
        <v>0</v>
      </c>
      <c r="P173" s="127">
        <v>0</v>
      </c>
      <c r="Q173" s="127">
        <v>0</v>
      </c>
      <c r="R173" s="127">
        <v>0</v>
      </c>
      <c r="S173" s="127">
        <v>0</v>
      </c>
      <c r="T173" s="127">
        <v>0</v>
      </c>
      <c r="U173" s="127">
        <v>0</v>
      </c>
      <c r="V173" s="127">
        <v>0</v>
      </c>
      <c r="W173" s="127">
        <v>0</v>
      </c>
      <c r="X173" s="127">
        <v>0</v>
      </c>
      <c r="Y173" s="127">
        <v>0</v>
      </c>
      <c r="Z173" s="127">
        <v>10738.97</v>
      </c>
      <c r="AA173" s="127">
        <v>0</v>
      </c>
      <c r="AB173" s="127">
        <v>0</v>
      </c>
      <c r="AC173" s="127">
        <v>648.73</v>
      </c>
      <c r="AD173" s="127">
        <v>0</v>
      </c>
      <c r="AE173" s="127">
        <v>0</v>
      </c>
      <c r="AF173" s="128">
        <v>11387.7</v>
      </c>
      <c r="AG173" s="127">
        <v>55761.9</v>
      </c>
      <c r="AI173" s="127"/>
    </row>
    <row r="174" spans="1:35" ht="20.25" customHeight="1" x14ac:dyDescent="0.35">
      <c r="A174" s="145" t="s">
        <v>347</v>
      </c>
      <c r="B174" s="127">
        <v>2710.72</v>
      </c>
      <c r="C174" s="127">
        <v>10353.02</v>
      </c>
      <c r="D174" s="127">
        <v>22657.040000000001</v>
      </c>
      <c r="E174" s="127">
        <v>6508.22</v>
      </c>
      <c r="F174" s="127">
        <v>6188.24</v>
      </c>
      <c r="G174" s="127">
        <v>954.23</v>
      </c>
      <c r="H174" s="127">
        <v>238.28</v>
      </c>
      <c r="I174" s="127">
        <v>36546.01</v>
      </c>
      <c r="J174"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49609.75</v>
      </c>
      <c r="K174" s="127">
        <v>0</v>
      </c>
      <c r="L174" s="127">
        <v>0</v>
      </c>
      <c r="M174" s="127">
        <v>0</v>
      </c>
      <c r="N174" s="127">
        <v>0</v>
      </c>
      <c r="O174" s="127">
        <v>0</v>
      </c>
      <c r="P174" s="127">
        <v>0</v>
      </c>
      <c r="Q174" s="127">
        <v>0</v>
      </c>
      <c r="R174" s="127">
        <v>0</v>
      </c>
      <c r="S174" s="127">
        <v>0</v>
      </c>
      <c r="T174" s="127">
        <v>0</v>
      </c>
      <c r="U174" s="127">
        <v>0</v>
      </c>
      <c r="V174" s="127">
        <v>0</v>
      </c>
      <c r="W174" s="127">
        <v>0</v>
      </c>
      <c r="X174" s="127">
        <v>0</v>
      </c>
      <c r="Y174" s="127">
        <v>0</v>
      </c>
      <c r="Z174" s="127">
        <v>4018.66</v>
      </c>
      <c r="AA174" s="127">
        <v>0</v>
      </c>
      <c r="AB174" s="127">
        <v>0</v>
      </c>
      <c r="AC174" s="127">
        <v>0</v>
      </c>
      <c r="AD174" s="127">
        <v>0</v>
      </c>
      <c r="AE174" s="127">
        <v>0</v>
      </c>
      <c r="AF174" s="128">
        <v>4018.66</v>
      </c>
      <c r="AG174" s="127">
        <v>53628.41</v>
      </c>
      <c r="AI174" s="127"/>
    </row>
    <row r="175" spans="1:35" ht="20.25" customHeight="1" x14ac:dyDescent="0.35">
      <c r="A175" s="145" t="s">
        <v>348</v>
      </c>
      <c r="B175" s="127">
        <v>2085.9699999999998</v>
      </c>
      <c r="C175" s="127">
        <v>11734.06</v>
      </c>
      <c r="D175" s="127">
        <v>23845.43</v>
      </c>
      <c r="E175" s="127">
        <v>5970.24</v>
      </c>
      <c r="F175" s="127">
        <v>4304.96</v>
      </c>
      <c r="G175" s="127">
        <v>736.73</v>
      </c>
      <c r="H175" s="127">
        <v>236.48</v>
      </c>
      <c r="I175" s="127">
        <v>35093.839999999997</v>
      </c>
      <c r="J175"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48913.869999999995</v>
      </c>
      <c r="K175" s="127">
        <v>1332.61</v>
      </c>
      <c r="L175" s="127">
        <v>0</v>
      </c>
      <c r="M175" s="127">
        <v>0</v>
      </c>
      <c r="N175" s="127">
        <v>0</v>
      </c>
      <c r="O175" s="127">
        <v>0</v>
      </c>
      <c r="P175" s="127">
        <v>0</v>
      </c>
      <c r="Q175" s="127">
        <v>0</v>
      </c>
      <c r="R175" s="127">
        <v>0</v>
      </c>
      <c r="S175" s="127">
        <v>0</v>
      </c>
      <c r="T175" s="127">
        <v>0</v>
      </c>
      <c r="U175" s="127">
        <v>0</v>
      </c>
      <c r="V175" s="127">
        <v>0</v>
      </c>
      <c r="W175" s="127">
        <v>0</v>
      </c>
      <c r="X175" s="127">
        <v>0</v>
      </c>
      <c r="Y175" s="127">
        <v>0</v>
      </c>
      <c r="Z175" s="127">
        <v>2232.9299999999998</v>
      </c>
      <c r="AA175" s="127">
        <v>0</v>
      </c>
      <c r="AB175" s="127">
        <v>0</v>
      </c>
      <c r="AC175" s="127">
        <v>0</v>
      </c>
      <c r="AD175" s="127">
        <v>0</v>
      </c>
      <c r="AE175" s="127">
        <v>0</v>
      </c>
      <c r="AF175" s="128">
        <v>3565.53</v>
      </c>
      <c r="AG175" s="127">
        <v>52479.39</v>
      </c>
      <c r="AI175" s="127"/>
    </row>
    <row r="176" spans="1:35" ht="20.25" customHeight="1" x14ac:dyDescent="0.35">
      <c r="A176" s="145" t="s">
        <v>349</v>
      </c>
      <c r="B176" s="127">
        <v>372.87</v>
      </c>
      <c r="C176" s="127">
        <v>9672.52</v>
      </c>
      <c r="D176" s="127">
        <v>21068.29</v>
      </c>
      <c r="E176" s="127">
        <v>5726.67</v>
      </c>
      <c r="F176" s="127">
        <v>4041.5</v>
      </c>
      <c r="G176" s="127">
        <v>842.26</v>
      </c>
      <c r="H176" s="127">
        <v>332.21</v>
      </c>
      <c r="I176" s="127">
        <v>32010.92</v>
      </c>
      <c r="J176"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42056.31</v>
      </c>
      <c r="K176" s="127">
        <v>0</v>
      </c>
      <c r="L176" s="127">
        <v>0</v>
      </c>
      <c r="M176" s="127">
        <v>0</v>
      </c>
      <c r="N176" s="127">
        <v>0</v>
      </c>
      <c r="O176" s="127">
        <v>0</v>
      </c>
      <c r="P176" s="127">
        <v>0</v>
      </c>
      <c r="Q176" s="127">
        <v>0</v>
      </c>
      <c r="R176" s="127">
        <v>0</v>
      </c>
      <c r="S176" s="127">
        <v>0</v>
      </c>
      <c r="T176" s="127">
        <v>0</v>
      </c>
      <c r="U176" s="127">
        <v>0</v>
      </c>
      <c r="V176" s="127">
        <v>0</v>
      </c>
      <c r="W176" s="127">
        <v>0</v>
      </c>
      <c r="X176" s="127">
        <v>0</v>
      </c>
      <c r="Y176" s="127">
        <v>0</v>
      </c>
      <c r="Z176" s="127">
        <v>3298.79</v>
      </c>
      <c r="AA176" s="127">
        <v>0</v>
      </c>
      <c r="AB176" s="127">
        <v>0</v>
      </c>
      <c r="AC176" s="127">
        <v>510.55</v>
      </c>
      <c r="AD176" s="127">
        <v>0</v>
      </c>
      <c r="AE176" s="127">
        <v>0</v>
      </c>
      <c r="AF176" s="128">
        <v>3809.33</v>
      </c>
      <c r="AG176" s="127">
        <v>45865.64</v>
      </c>
      <c r="AI176" s="127"/>
    </row>
    <row r="177" spans="1:35" ht="20.25" customHeight="1" x14ac:dyDescent="0.35">
      <c r="A177" s="145" t="s">
        <v>350</v>
      </c>
      <c r="B177" s="127">
        <v>759.62</v>
      </c>
      <c r="C177" s="127">
        <v>8383.2000000000007</v>
      </c>
      <c r="D177" s="127">
        <v>19709.560000000001</v>
      </c>
      <c r="E177" s="127">
        <v>6578.61</v>
      </c>
      <c r="F177" s="127">
        <v>2434.56</v>
      </c>
      <c r="G177" s="127">
        <v>902.88</v>
      </c>
      <c r="H177" s="127">
        <v>335.06</v>
      </c>
      <c r="I177" s="127">
        <v>29960.67</v>
      </c>
      <c r="J177"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39103.49</v>
      </c>
      <c r="K177" s="127">
        <v>922.04</v>
      </c>
      <c r="L177" s="127">
        <v>0</v>
      </c>
      <c r="M177" s="127">
        <v>0</v>
      </c>
      <c r="N177" s="127">
        <v>0</v>
      </c>
      <c r="O177" s="127">
        <v>0</v>
      </c>
      <c r="P177" s="127">
        <v>0</v>
      </c>
      <c r="Q177" s="127">
        <v>0</v>
      </c>
      <c r="R177" s="127">
        <v>0</v>
      </c>
      <c r="S177" s="127">
        <v>0</v>
      </c>
      <c r="T177" s="127">
        <v>0</v>
      </c>
      <c r="U177" s="127">
        <v>0</v>
      </c>
      <c r="V177" s="127">
        <v>0</v>
      </c>
      <c r="W177" s="127">
        <v>0</v>
      </c>
      <c r="X177" s="127">
        <v>0</v>
      </c>
      <c r="Y177" s="127">
        <v>0</v>
      </c>
      <c r="Z177" s="127">
        <v>3948.43</v>
      </c>
      <c r="AA177" s="127">
        <v>0</v>
      </c>
      <c r="AB177" s="127">
        <v>0</v>
      </c>
      <c r="AC177" s="127">
        <v>665.84</v>
      </c>
      <c r="AD177" s="127">
        <v>0</v>
      </c>
      <c r="AE177" s="127">
        <v>0</v>
      </c>
      <c r="AF177" s="128">
        <v>5536.32</v>
      </c>
      <c r="AG177" s="127">
        <v>44639.8</v>
      </c>
      <c r="AI177" s="127"/>
    </row>
    <row r="178" spans="1:35" ht="20.25" customHeight="1" x14ac:dyDescent="0.35">
      <c r="A178" s="145" t="s">
        <v>351</v>
      </c>
      <c r="B178" s="127">
        <v>0</v>
      </c>
      <c r="C178" s="127">
        <v>7214.43</v>
      </c>
      <c r="D178" s="127">
        <v>9038</v>
      </c>
      <c r="E178" s="127">
        <v>6177.94</v>
      </c>
      <c r="F178" s="127">
        <v>404.38</v>
      </c>
      <c r="G178" s="127">
        <v>843.7</v>
      </c>
      <c r="H178" s="127">
        <v>510.65</v>
      </c>
      <c r="I178" s="127">
        <v>16974.68</v>
      </c>
      <c r="J178"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24189.11</v>
      </c>
      <c r="K178" s="127">
        <v>0</v>
      </c>
      <c r="L178" s="127">
        <v>0</v>
      </c>
      <c r="M178" s="127">
        <v>0</v>
      </c>
      <c r="N178" s="127">
        <v>0</v>
      </c>
      <c r="O178" s="127">
        <v>0</v>
      </c>
      <c r="P178" s="127">
        <v>0</v>
      </c>
      <c r="Q178" s="127">
        <v>0</v>
      </c>
      <c r="R178" s="127">
        <v>0</v>
      </c>
      <c r="S178" s="127">
        <v>0</v>
      </c>
      <c r="T178" s="127">
        <v>0</v>
      </c>
      <c r="U178" s="127">
        <v>0</v>
      </c>
      <c r="V178" s="127">
        <v>0</v>
      </c>
      <c r="W178" s="127">
        <v>0</v>
      </c>
      <c r="X178" s="127">
        <v>0</v>
      </c>
      <c r="Y178" s="127">
        <v>0</v>
      </c>
      <c r="Z178" s="127">
        <v>12646.93</v>
      </c>
      <c r="AA178" s="127">
        <v>0</v>
      </c>
      <c r="AB178" s="127">
        <v>0</v>
      </c>
      <c r="AC178" s="127">
        <v>0</v>
      </c>
      <c r="AD178" s="127">
        <v>0</v>
      </c>
      <c r="AE178" s="127">
        <v>0</v>
      </c>
      <c r="AF178" s="128">
        <v>12646.93</v>
      </c>
      <c r="AG178" s="127">
        <v>36836.04</v>
      </c>
      <c r="AI178" s="127"/>
    </row>
    <row r="179" spans="1:35" ht="20.25" customHeight="1" x14ac:dyDescent="0.35">
      <c r="A179" s="145" t="s">
        <v>352</v>
      </c>
      <c r="B179" s="127">
        <v>0</v>
      </c>
      <c r="C179" s="127">
        <v>3508.09</v>
      </c>
      <c r="D179" s="127">
        <v>7076.81</v>
      </c>
      <c r="E179" s="127">
        <v>6427.39</v>
      </c>
      <c r="F179" s="127">
        <v>29.1</v>
      </c>
      <c r="G179" s="127">
        <v>916.19</v>
      </c>
      <c r="H179" s="127">
        <v>268.54000000000002</v>
      </c>
      <c r="I179" s="127">
        <v>14718.02</v>
      </c>
      <c r="J179"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18226.11</v>
      </c>
      <c r="K179" s="127">
        <v>0</v>
      </c>
      <c r="L179" s="127">
        <v>0</v>
      </c>
      <c r="M179" s="127">
        <v>0</v>
      </c>
      <c r="N179" s="127">
        <v>0</v>
      </c>
      <c r="O179" s="127">
        <v>0</v>
      </c>
      <c r="P179" s="127">
        <v>0</v>
      </c>
      <c r="Q179" s="127">
        <v>0</v>
      </c>
      <c r="R179" s="127">
        <v>0</v>
      </c>
      <c r="S179" s="127">
        <v>0</v>
      </c>
      <c r="T179" s="127">
        <v>0</v>
      </c>
      <c r="U179" s="127">
        <v>0</v>
      </c>
      <c r="V179" s="127">
        <v>0</v>
      </c>
      <c r="W179" s="127">
        <v>0</v>
      </c>
      <c r="X179" s="127">
        <v>0</v>
      </c>
      <c r="Y179" s="127">
        <v>0</v>
      </c>
      <c r="Z179" s="127">
        <v>16724.099999999999</v>
      </c>
      <c r="AA179" s="127">
        <v>0</v>
      </c>
      <c r="AB179" s="127">
        <v>0</v>
      </c>
      <c r="AC179" s="127">
        <v>0</v>
      </c>
      <c r="AD179" s="127">
        <v>0</v>
      </c>
      <c r="AE179" s="127">
        <v>0</v>
      </c>
      <c r="AF179" s="128">
        <v>16724.099999999999</v>
      </c>
      <c r="AG179" s="127">
        <v>34950.21</v>
      </c>
      <c r="AI179" s="127"/>
    </row>
    <row r="180" spans="1:35" ht="20.25" customHeight="1" x14ac:dyDescent="0.35">
      <c r="A180" s="145" t="s">
        <v>353</v>
      </c>
      <c r="B180" s="127">
        <v>0</v>
      </c>
      <c r="C180" s="127">
        <v>3948.58</v>
      </c>
      <c r="D180" s="127">
        <v>5921.45</v>
      </c>
      <c r="E180" s="127">
        <v>6270.27</v>
      </c>
      <c r="F180" s="127">
        <v>1625.55</v>
      </c>
      <c r="G180" s="127">
        <v>843.21</v>
      </c>
      <c r="H180" s="127">
        <v>359.74</v>
      </c>
      <c r="I180" s="127">
        <v>15020.23</v>
      </c>
      <c r="J180"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18968.809999999998</v>
      </c>
      <c r="K180" s="127">
        <v>0</v>
      </c>
      <c r="L180" s="127">
        <v>0</v>
      </c>
      <c r="M180" s="127">
        <v>0</v>
      </c>
      <c r="N180" s="127">
        <v>0</v>
      </c>
      <c r="O180" s="127">
        <v>0</v>
      </c>
      <c r="P180" s="127">
        <v>0</v>
      </c>
      <c r="Q180" s="127">
        <v>0</v>
      </c>
      <c r="R180" s="127">
        <v>0</v>
      </c>
      <c r="S180" s="127">
        <v>0</v>
      </c>
      <c r="T180" s="127">
        <v>0</v>
      </c>
      <c r="U180" s="127">
        <v>0</v>
      </c>
      <c r="V180" s="127">
        <v>0</v>
      </c>
      <c r="W180" s="127">
        <v>0</v>
      </c>
      <c r="X180" s="127">
        <v>0</v>
      </c>
      <c r="Y180" s="127">
        <v>0</v>
      </c>
      <c r="Z180" s="127">
        <v>14602.44</v>
      </c>
      <c r="AA180" s="127">
        <v>0</v>
      </c>
      <c r="AB180" s="127">
        <v>0</v>
      </c>
      <c r="AC180" s="127">
        <v>0</v>
      </c>
      <c r="AD180" s="127">
        <v>0</v>
      </c>
      <c r="AE180" s="127">
        <v>0</v>
      </c>
      <c r="AF180" s="128">
        <v>14602.44</v>
      </c>
      <c r="AG180" s="127">
        <v>33571.24</v>
      </c>
      <c r="AI180" s="127"/>
    </row>
    <row r="181" spans="1:35" ht="20.25" customHeight="1" x14ac:dyDescent="0.35">
      <c r="A181" s="145" t="s">
        <v>354</v>
      </c>
      <c r="B181" s="127">
        <v>0</v>
      </c>
      <c r="C181" s="127">
        <v>2425.16</v>
      </c>
      <c r="D181" s="127">
        <v>5366.53</v>
      </c>
      <c r="E181" s="127">
        <v>6660.29</v>
      </c>
      <c r="F181" s="127">
        <v>264.57</v>
      </c>
      <c r="G181" s="127">
        <v>838.8</v>
      </c>
      <c r="H181" s="127">
        <v>248.48</v>
      </c>
      <c r="I181" s="127">
        <v>13378.67</v>
      </c>
      <c r="J181"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15803.83</v>
      </c>
      <c r="K181" s="127">
        <v>915.84</v>
      </c>
      <c r="L181" s="127">
        <v>0</v>
      </c>
      <c r="M181" s="127">
        <v>0</v>
      </c>
      <c r="N181" s="127">
        <v>0</v>
      </c>
      <c r="O181" s="127">
        <v>0</v>
      </c>
      <c r="P181" s="127">
        <v>0</v>
      </c>
      <c r="Q181" s="127">
        <v>0</v>
      </c>
      <c r="R181" s="127">
        <v>0</v>
      </c>
      <c r="S181" s="127">
        <v>0</v>
      </c>
      <c r="T181" s="127">
        <v>0</v>
      </c>
      <c r="U181" s="127">
        <v>0</v>
      </c>
      <c r="V181" s="127">
        <v>0</v>
      </c>
      <c r="W181" s="127">
        <v>0</v>
      </c>
      <c r="X181" s="127">
        <v>0</v>
      </c>
      <c r="Y181" s="127">
        <v>0</v>
      </c>
      <c r="Z181" s="127">
        <v>14966.1</v>
      </c>
      <c r="AA181" s="127">
        <v>0</v>
      </c>
      <c r="AB181" s="127">
        <v>0</v>
      </c>
      <c r="AC181" s="127">
        <v>0</v>
      </c>
      <c r="AD181" s="127">
        <v>0</v>
      </c>
      <c r="AE181" s="127">
        <v>0</v>
      </c>
      <c r="AF181" s="128">
        <v>15881.94</v>
      </c>
      <c r="AG181" s="127">
        <v>31685.77</v>
      </c>
      <c r="AI181" s="127"/>
    </row>
    <row r="182" spans="1:35" ht="20.25" customHeight="1" x14ac:dyDescent="0.35">
      <c r="A182" s="145" t="s">
        <v>355</v>
      </c>
      <c r="B182" s="127">
        <v>0</v>
      </c>
      <c r="C182" s="127">
        <v>2095.1999999999998</v>
      </c>
      <c r="D182" s="127">
        <v>5697.87</v>
      </c>
      <c r="E182" s="127">
        <v>4474.67</v>
      </c>
      <c r="F182" s="127">
        <v>308.7</v>
      </c>
      <c r="G182" s="127">
        <v>825.05</v>
      </c>
      <c r="H182" s="127">
        <v>100.06</v>
      </c>
      <c r="I182" s="127">
        <v>11406.35</v>
      </c>
      <c r="J182"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13501.55</v>
      </c>
      <c r="K182" s="127">
        <v>0</v>
      </c>
      <c r="L182" s="127">
        <v>0</v>
      </c>
      <c r="M182" s="127">
        <v>0</v>
      </c>
      <c r="N182" s="127">
        <v>0</v>
      </c>
      <c r="O182" s="127">
        <v>0</v>
      </c>
      <c r="P182" s="127">
        <v>0</v>
      </c>
      <c r="Q182" s="127">
        <v>0</v>
      </c>
      <c r="R182" s="127">
        <v>0</v>
      </c>
      <c r="S182" s="127">
        <v>0</v>
      </c>
      <c r="T182" s="127">
        <v>0</v>
      </c>
      <c r="U182" s="127">
        <v>0</v>
      </c>
      <c r="V182" s="127">
        <v>0</v>
      </c>
      <c r="W182" s="127">
        <v>0</v>
      </c>
      <c r="X182" s="127">
        <v>0</v>
      </c>
      <c r="Y182" s="127">
        <v>0</v>
      </c>
      <c r="Z182" s="127">
        <v>15038.78</v>
      </c>
      <c r="AA182" s="127">
        <v>0</v>
      </c>
      <c r="AB182" s="127">
        <v>0</v>
      </c>
      <c r="AC182" s="127">
        <v>0</v>
      </c>
      <c r="AD182" s="127">
        <v>0</v>
      </c>
      <c r="AE182" s="127">
        <v>0</v>
      </c>
      <c r="AF182" s="128">
        <v>15038.78</v>
      </c>
      <c r="AG182" s="127">
        <v>28540.33</v>
      </c>
      <c r="AI182" s="127"/>
    </row>
    <row r="183" spans="1:35" ht="20.25" customHeight="1" x14ac:dyDescent="0.35">
      <c r="A183" s="145" t="s">
        <v>356</v>
      </c>
      <c r="B183" s="127">
        <v>0</v>
      </c>
      <c r="C183" s="127">
        <v>4609.8900000000003</v>
      </c>
      <c r="D183" s="127">
        <v>8247.56</v>
      </c>
      <c r="E183" s="127">
        <v>6320.55</v>
      </c>
      <c r="F183" s="127">
        <v>403.07</v>
      </c>
      <c r="G183" s="127">
        <v>410.1</v>
      </c>
      <c r="H183" s="127">
        <v>242.33</v>
      </c>
      <c r="I183" s="127">
        <v>15623.61</v>
      </c>
      <c r="J183"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20233.5</v>
      </c>
      <c r="K183" s="127">
        <v>183.44</v>
      </c>
      <c r="L183" s="127">
        <v>0</v>
      </c>
      <c r="M183" s="127">
        <v>0</v>
      </c>
      <c r="N183" s="127">
        <v>0</v>
      </c>
      <c r="O183" s="127">
        <v>0</v>
      </c>
      <c r="P183" s="127">
        <v>0</v>
      </c>
      <c r="Q183" s="127">
        <v>0</v>
      </c>
      <c r="R183" s="127">
        <v>0</v>
      </c>
      <c r="S183" s="127">
        <v>0</v>
      </c>
      <c r="T183" s="127">
        <v>0</v>
      </c>
      <c r="U183" s="127">
        <v>0</v>
      </c>
      <c r="V183" s="127">
        <v>478.07</v>
      </c>
      <c r="W183" s="127">
        <v>0</v>
      </c>
      <c r="X183" s="127">
        <v>0</v>
      </c>
      <c r="Y183" s="127">
        <v>0</v>
      </c>
      <c r="Z183" s="127">
        <v>8342.2000000000007</v>
      </c>
      <c r="AA183" s="127">
        <v>0</v>
      </c>
      <c r="AB183" s="127">
        <v>0</v>
      </c>
      <c r="AC183" s="127">
        <v>226.49</v>
      </c>
      <c r="AD183" s="127">
        <v>0</v>
      </c>
      <c r="AE183" s="127">
        <v>0</v>
      </c>
      <c r="AF183" s="128">
        <v>9230.2000000000007</v>
      </c>
      <c r="AG183" s="127">
        <v>29463.71</v>
      </c>
      <c r="AI183" s="127"/>
    </row>
    <row r="184" spans="1:35" ht="20.25" customHeight="1" x14ac:dyDescent="0.35">
      <c r="A184" s="145" t="s">
        <v>357</v>
      </c>
      <c r="B184" s="127">
        <v>0</v>
      </c>
      <c r="C184" s="127">
        <v>4230.95</v>
      </c>
      <c r="D184" s="127">
        <v>20194.7</v>
      </c>
      <c r="E184" s="127">
        <v>6464.51</v>
      </c>
      <c r="F184" s="127">
        <v>1136.33</v>
      </c>
      <c r="G184" s="127">
        <v>794.64</v>
      </c>
      <c r="H184" s="127">
        <v>124.92</v>
      </c>
      <c r="I184" s="127">
        <v>28715.1</v>
      </c>
      <c r="J184"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32946.049999999996</v>
      </c>
      <c r="K184" s="127">
        <v>582.05999999999995</v>
      </c>
      <c r="L184" s="127">
        <v>0</v>
      </c>
      <c r="M184" s="127">
        <v>0</v>
      </c>
      <c r="N184" s="127">
        <v>0</v>
      </c>
      <c r="O184" s="127">
        <v>0</v>
      </c>
      <c r="P184" s="127">
        <v>0</v>
      </c>
      <c r="Q184" s="127">
        <v>0</v>
      </c>
      <c r="R184" s="127">
        <v>0</v>
      </c>
      <c r="S184" s="127">
        <v>0</v>
      </c>
      <c r="T184" s="127">
        <v>0</v>
      </c>
      <c r="U184" s="127">
        <v>0</v>
      </c>
      <c r="V184" s="127">
        <v>55.83</v>
      </c>
      <c r="W184" s="127">
        <v>0</v>
      </c>
      <c r="X184" s="127">
        <v>0</v>
      </c>
      <c r="Y184" s="127">
        <v>0</v>
      </c>
      <c r="Z184" s="127">
        <v>3479.42</v>
      </c>
      <c r="AA184" s="127">
        <v>0</v>
      </c>
      <c r="AB184" s="127">
        <v>0</v>
      </c>
      <c r="AC184" s="127">
        <v>343.42</v>
      </c>
      <c r="AD184" s="127">
        <v>0</v>
      </c>
      <c r="AE184" s="127">
        <v>0</v>
      </c>
      <c r="AF184" s="128">
        <v>4460.7299999999996</v>
      </c>
      <c r="AG184" s="127">
        <v>37406.78</v>
      </c>
      <c r="AI184" s="127"/>
    </row>
    <row r="185" spans="1:35" ht="20.25" customHeight="1" x14ac:dyDescent="0.35">
      <c r="A185" s="145" t="s">
        <v>358</v>
      </c>
      <c r="B185" s="127">
        <v>344.37</v>
      </c>
      <c r="C185" s="127">
        <v>4862.45</v>
      </c>
      <c r="D185" s="127">
        <v>21156.54</v>
      </c>
      <c r="E185" s="127">
        <v>6076.93</v>
      </c>
      <c r="F185" s="127">
        <v>1180.17</v>
      </c>
      <c r="G185" s="127">
        <v>742.8</v>
      </c>
      <c r="H185" s="127">
        <v>0</v>
      </c>
      <c r="I185" s="127">
        <v>29156.44</v>
      </c>
      <c r="J185"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34363.259999999995</v>
      </c>
      <c r="K185" s="127">
        <v>1838.34</v>
      </c>
      <c r="L185" s="127">
        <v>0</v>
      </c>
      <c r="M185" s="127">
        <v>0</v>
      </c>
      <c r="N185" s="127">
        <v>0</v>
      </c>
      <c r="O185" s="127">
        <v>0</v>
      </c>
      <c r="P185" s="127">
        <v>0</v>
      </c>
      <c r="Q185" s="127">
        <v>0</v>
      </c>
      <c r="R185" s="127">
        <v>0</v>
      </c>
      <c r="S185" s="127">
        <v>0</v>
      </c>
      <c r="T185" s="127">
        <v>0</v>
      </c>
      <c r="U185" s="127">
        <v>0</v>
      </c>
      <c r="V185" s="127">
        <v>0</v>
      </c>
      <c r="W185" s="127">
        <v>0</v>
      </c>
      <c r="X185" s="127">
        <v>0</v>
      </c>
      <c r="Y185" s="127">
        <v>0</v>
      </c>
      <c r="Z185" s="127">
        <v>8574.85</v>
      </c>
      <c r="AA185" s="127">
        <v>0</v>
      </c>
      <c r="AB185" s="127">
        <v>0</v>
      </c>
      <c r="AC185" s="127">
        <v>711.02</v>
      </c>
      <c r="AD185" s="127">
        <v>0</v>
      </c>
      <c r="AE185" s="127">
        <v>0</v>
      </c>
      <c r="AF185" s="128">
        <v>11124.21</v>
      </c>
      <c r="AG185" s="127">
        <v>45487.47</v>
      </c>
      <c r="AI185" s="127"/>
    </row>
    <row r="186" spans="1:35" ht="20.25" customHeight="1" x14ac:dyDescent="0.35">
      <c r="A186" s="145" t="s">
        <v>359</v>
      </c>
      <c r="B186" s="127">
        <v>385.75</v>
      </c>
      <c r="C186" s="127">
        <v>7608.08</v>
      </c>
      <c r="D186" s="127">
        <v>22909.34</v>
      </c>
      <c r="E186" s="127">
        <v>7883.29</v>
      </c>
      <c r="F186" s="127">
        <v>5152.05</v>
      </c>
      <c r="G186" s="127">
        <v>814.31</v>
      </c>
      <c r="H186" s="127">
        <v>0</v>
      </c>
      <c r="I186" s="127">
        <v>36758.99</v>
      </c>
      <c r="J186"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44752.82</v>
      </c>
      <c r="K186" s="127">
        <v>0</v>
      </c>
      <c r="L186" s="127">
        <v>0</v>
      </c>
      <c r="M186" s="127">
        <v>0</v>
      </c>
      <c r="N186" s="127">
        <v>0</v>
      </c>
      <c r="O186" s="127">
        <v>0</v>
      </c>
      <c r="P186" s="127">
        <v>0</v>
      </c>
      <c r="Q186" s="127">
        <v>0</v>
      </c>
      <c r="R186" s="127">
        <v>0</v>
      </c>
      <c r="S186" s="127">
        <v>0</v>
      </c>
      <c r="T186" s="127">
        <v>0</v>
      </c>
      <c r="U186" s="127">
        <v>0</v>
      </c>
      <c r="V186" s="127">
        <v>0</v>
      </c>
      <c r="W186" s="127">
        <v>0</v>
      </c>
      <c r="X186" s="127">
        <v>0</v>
      </c>
      <c r="Y186" s="127">
        <v>0</v>
      </c>
      <c r="Z186" s="127">
        <v>9742.49</v>
      </c>
      <c r="AA186" s="127">
        <v>0</v>
      </c>
      <c r="AB186" s="127">
        <v>0</v>
      </c>
      <c r="AC186" s="127">
        <v>1546.86</v>
      </c>
      <c r="AD186" s="127">
        <v>0</v>
      </c>
      <c r="AE186" s="127">
        <v>0</v>
      </c>
      <c r="AF186" s="128">
        <v>11289.35</v>
      </c>
      <c r="AG186" s="127">
        <v>56042.17</v>
      </c>
      <c r="AI186" s="127"/>
    </row>
    <row r="187" spans="1:35" ht="20.25" customHeight="1" x14ac:dyDescent="0.35">
      <c r="A187" s="145" t="s">
        <v>360</v>
      </c>
      <c r="B187" s="127">
        <v>773.1</v>
      </c>
      <c r="C187" s="127">
        <v>9338.69</v>
      </c>
      <c r="D187" s="127">
        <v>19667.96</v>
      </c>
      <c r="E187" s="127">
        <v>7538.06</v>
      </c>
      <c r="F187" s="127">
        <v>4041.3</v>
      </c>
      <c r="G187" s="127">
        <v>770.87</v>
      </c>
      <c r="H187" s="127">
        <v>0</v>
      </c>
      <c r="I187" s="127">
        <v>32018.19</v>
      </c>
      <c r="J187"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42129.979999999996</v>
      </c>
      <c r="K187" s="127">
        <v>0</v>
      </c>
      <c r="L187" s="127">
        <v>0</v>
      </c>
      <c r="M187" s="127">
        <v>0</v>
      </c>
      <c r="N187" s="127">
        <v>0</v>
      </c>
      <c r="O187" s="127">
        <v>0</v>
      </c>
      <c r="P187" s="127">
        <v>0</v>
      </c>
      <c r="Q187" s="127">
        <v>0</v>
      </c>
      <c r="R187" s="127">
        <v>0</v>
      </c>
      <c r="S187" s="127">
        <v>0</v>
      </c>
      <c r="T187" s="127">
        <v>0</v>
      </c>
      <c r="U187" s="127">
        <v>0</v>
      </c>
      <c r="V187" s="127">
        <v>0</v>
      </c>
      <c r="W187" s="127">
        <v>0</v>
      </c>
      <c r="X187" s="127">
        <v>0</v>
      </c>
      <c r="Y187" s="127">
        <v>0</v>
      </c>
      <c r="Z187" s="127">
        <v>10117.31</v>
      </c>
      <c r="AA187" s="127">
        <v>0</v>
      </c>
      <c r="AB187" s="127">
        <v>0</v>
      </c>
      <c r="AC187" s="127">
        <v>1810.09</v>
      </c>
      <c r="AD187" s="127">
        <v>0</v>
      </c>
      <c r="AE187" s="127">
        <v>0</v>
      </c>
      <c r="AF187" s="128">
        <v>11927.4</v>
      </c>
      <c r="AG187" s="127">
        <v>54057.38</v>
      </c>
      <c r="AI187" s="127"/>
    </row>
    <row r="188" spans="1:35" ht="20.25" customHeight="1" x14ac:dyDescent="0.35">
      <c r="A188" s="145" t="s">
        <v>361</v>
      </c>
      <c r="B188" s="127">
        <v>1104.3599999999999</v>
      </c>
      <c r="C188" s="127">
        <v>7124.46</v>
      </c>
      <c r="D188" s="127">
        <v>20059.54</v>
      </c>
      <c r="E188" s="127">
        <v>6191.5</v>
      </c>
      <c r="F188" s="127">
        <v>6501.43</v>
      </c>
      <c r="G188" s="127">
        <v>718.18</v>
      </c>
      <c r="H188" s="127">
        <v>0</v>
      </c>
      <c r="I188" s="127">
        <v>33470.639999999999</v>
      </c>
      <c r="J188"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41699.46</v>
      </c>
      <c r="K188" s="127">
        <v>0</v>
      </c>
      <c r="L188" s="127">
        <v>0</v>
      </c>
      <c r="M188" s="127">
        <v>0</v>
      </c>
      <c r="N188" s="127">
        <v>0</v>
      </c>
      <c r="O188" s="127">
        <v>0</v>
      </c>
      <c r="P188" s="127">
        <v>0</v>
      </c>
      <c r="Q188" s="127">
        <v>0</v>
      </c>
      <c r="R188" s="127">
        <v>0</v>
      </c>
      <c r="S188" s="127">
        <v>0</v>
      </c>
      <c r="T188" s="127">
        <v>0</v>
      </c>
      <c r="U188" s="127">
        <v>0</v>
      </c>
      <c r="V188" s="127">
        <v>0</v>
      </c>
      <c r="W188" s="127">
        <v>0</v>
      </c>
      <c r="X188" s="127">
        <v>0</v>
      </c>
      <c r="Y188" s="127">
        <v>0</v>
      </c>
      <c r="Z188" s="127">
        <v>8323.89</v>
      </c>
      <c r="AA188" s="127">
        <v>0</v>
      </c>
      <c r="AB188" s="127">
        <v>0</v>
      </c>
      <c r="AC188" s="127">
        <v>950.04</v>
      </c>
      <c r="AD188" s="127">
        <v>0</v>
      </c>
      <c r="AE188" s="127">
        <v>0</v>
      </c>
      <c r="AF188" s="128">
        <v>9273.93</v>
      </c>
      <c r="AG188" s="127">
        <v>50973.39</v>
      </c>
      <c r="AI188" s="127"/>
    </row>
    <row r="189" spans="1:35" ht="20.25" customHeight="1" x14ac:dyDescent="0.35">
      <c r="A189" s="145" t="s">
        <v>362</v>
      </c>
      <c r="B189" s="127">
        <v>236.74</v>
      </c>
      <c r="C189" s="127">
        <v>6133.26</v>
      </c>
      <c r="D189" s="127">
        <v>18313.740000000002</v>
      </c>
      <c r="E189" s="127">
        <v>7691.35</v>
      </c>
      <c r="F189" s="127">
        <v>4309.63</v>
      </c>
      <c r="G189" s="127">
        <v>727</v>
      </c>
      <c r="H189" s="127">
        <v>0</v>
      </c>
      <c r="I189" s="127">
        <v>31041.71</v>
      </c>
      <c r="J189"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37411.71</v>
      </c>
      <c r="K189" s="127">
        <v>1260.4000000000001</v>
      </c>
      <c r="L189" s="127">
        <v>0</v>
      </c>
      <c r="M189" s="127">
        <v>0</v>
      </c>
      <c r="N189" s="127">
        <v>0</v>
      </c>
      <c r="O189" s="127">
        <v>0</v>
      </c>
      <c r="P189" s="127">
        <v>0</v>
      </c>
      <c r="Q189" s="127">
        <v>0</v>
      </c>
      <c r="R189" s="127">
        <v>0</v>
      </c>
      <c r="S189" s="127">
        <v>0</v>
      </c>
      <c r="T189" s="127">
        <v>0</v>
      </c>
      <c r="U189" s="127">
        <v>0</v>
      </c>
      <c r="V189" s="127">
        <v>0</v>
      </c>
      <c r="W189" s="127">
        <v>601.12</v>
      </c>
      <c r="X189" s="127">
        <v>0</v>
      </c>
      <c r="Y189" s="127">
        <v>0</v>
      </c>
      <c r="Z189" s="127">
        <v>11946.21</v>
      </c>
      <c r="AA189" s="127">
        <v>0</v>
      </c>
      <c r="AB189" s="127">
        <v>0</v>
      </c>
      <c r="AC189" s="127">
        <v>608.97</v>
      </c>
      <c r="AD189" s="127">
        <v>0</v>
      </c>
      <c r="AE189" s="127">
        <v>0</v>
      </c>
      <c r="AF189" s="128">
        <v>14416.7</v>
      </c>
      <c r="AG189" s="127">
        <v>51828.41</v>
      </c>
      <c r="AI189" s="127"/>
    </row>
    <row r="190" spans="1:35" ht="20.25" customHeight="1" x14ac:dyDescent="0.35">
      <c r="A190" s="145" t="s">
        <v>363</v>
      </c>
      <c r="B190" s="127">
        <v>2</v>
      </c>
      <c r="C190" s="127">
        <v>523.34</v>
      </c>
      <c r="D190" s="127">
        <v>9910.9</v>
      </c>
      <c r="E190" s="127">
        <v>7832.44</v>
      </c>
      <c r="F190" s="127">
        <v>3151.43</v>
      </c>
      <c r="G190" s="127">
        <v>663.86</v>
      </c>
      <c r="H190" s="127">
        <v>81.45</v>
      </c>
      <c r="I190" s="127">
        <v>21640.07</v>
      </c>
      <c r="J190"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22165.41</v>
      </c>
      <c r="K190" s="127">
        <v>0</v>
      </c>
      <c r="L190" s="127">
        <v>0</v>
      </c>
      <c r="M190" s="127">
        <v>0</v>
      </c>
      <c r="N190" s="127">
        <v>0</v>
      </c>
      <c r="O190" s="127">
        <v>0</v>
      </c>
      <c r="P190" s="127">
        <v>0</v>
      </c>
      <c r="Q190" s="127">
        <v>0</v>
      </c>
      <c r="R190" s="127">
        <v>0</v>
      </c>
      <c r="S190" s="127">
        <v>0</v>
      </c>
      <c r="T190" s="127">
        <v>0</v>
      </c>
      <c r="U190" s="127">
        <v>0</v>
      </c>
      <c r="V190" s="127">
        <v>0</v>
      </c>
      <c r="W190" s="127">
        <v>0</v>
      </c>
      <c r="X190" s="127">
        <v>0</v>
      </c>
      <c r="Y190" s="127">
        <v>0</v>
      </c>
      <c r="Z190" s="127">
        <v>10255.82</v>
      </c>
      <c r="AA190" s="127">
        <v>0</v>
      </c>
      <c r="AB190" s="127">
        <v>0</v>
      </c>
      <c r="AC190" s="127">
        <v>0</v>
      </c>
      <c r="AD190" s="127">
        <v>0</v>
      </c>
      <c r="AE190" s="127">
        <v>0</v>
      </c>
      <c r="AF190" s="128">
        <v>10255.82</v>
      </c>
      <c r="AG190" s="127">
        <v>32421.23</v>
      </c>
      <c r="AI190" s="127"/>
    </row>
    <row r="191" spans="1:35" ht="20.25" customHeight="1" x14ac:dyDescent="0.35">
      <c r="A191" s="145" t="s">
        <v>364</v>
      </c>
      <c r="B191" s="127">
        <v>0</v>
      </c>
      <c r="C191" s="127">
        <v>322.82</v>
      </c>
      <c r="D191" s="127">
        <v>7489.46</v>
      </c>
      <c r="E191" s="127">
        <v>6272.98</v>
      </c>
      <c r="F191" s="127">
        <v>2839.09</v>
      </c>
      <c r="G191" s="127">
        <v>575.79999999999995</v>
      </c>
      <c r="H191" s="127">
        <v>141.54</v>
      </c>
      <c r="I191" s="127">
        <v>17318.86</v>
      </c>
      <c r="J191"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17641.68</v>
      </c>
      <c r="K191" s="127">
        <v>0</v>
      </c>
      <c r="L191" s="127">
        <v>0</v>
      </c>
      <c r="M191" s="127">
        <v>0</v>
      </c>
      <c r="N191" s="127">
        <v>0</v>
      </c>
      <c r="O191" s="127">
        <v>0</v>
      </c>
      <c r="P191" s="127">
        <v>0</v>
      </c>
      <c r="Q191" s="127">
        <v>0</v>
      </c>
      <c r="R191" s="127">
        <v>0</v>
      </c>
      <c r="S191" s="127">
        <v>0</v>
      </c>
      <c r="T191" s="127">
        <v>0</v>
      </c>
      <c r="U191" s="127">
        <v>0</v>
      </c>
      <c r="V191" s="127">
        <v>0</v>
      </c>
      <c r="W191" s="127">
        <v>0</v>
      </c>
      <c r="X191" s="127">
        <v>0</v>
      </c>
      <c r="Y191" s="127">
        <v>0</v>
      </c>
      <c r="Z191" s="127">
        <v>16466.439999999999</v>
      </c>
      <c r="AA191" s="127">
        <v>0</v>
      </c>
      <c r="AB191" s="127">
        <v>0</v>
      </c>
      <c r="AC191" s="127">
        <v>0</v>
      </c>
      <c r="AD191" s="127">
        <v>0</v>
      </c>
      <c r="AE191" s="127">
        <v>0</v>
      </c>
      <c r="AF191" s="128">
        <v>16466.439999999999</v>
      </c>
      <c r="AG191" s="127">
        <v>34108.129999999997</v>
      </c>
      <c r="AI191" s="127"/>
    </row>
    <row r="192" spans="1:35" ht="20.25" customHeight="1" x14ac:dyDescent="0.35">
      <c r="A192" s="145" t="s">
        <v>365</v>
      </c>
      <c r="B192" s="127">
        <v>0</v>
      </c>
      <c r="C192" s="127">
        <v>2449.96</v>
      </c>
      <c r="D192" s="127">
        <v>5047.9799999999996</v>
      </c>
      <c r="E192" s="127">
        <v>7016.73</v>
      </c>
      <c r="F192" s="127">
        <v>2650.18</v>
      </c>
      <c r="G192" s="127">
        <v>661.93</v>
      </c>
      <c r="H192" s="127">
        <v>236.02</v>
      </c>
      <c r="I192" s="127">
        <v>15612.84</v>
      </c>
      <c r="J192"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18062.8</v>
      </c>
      <c r="K192" s="127">
        <v>0</v>
      </c>
      <c r="L192" s="127">
        <v>0</v>
      </c>
      <c r="M192" s="127">
        <v>0</v>
      </c>
      <c r="N192" s="127">
        <v>0</v>
      </c>
      <c r="O192" s="127">
        <v>0</v>
      </c>
      <c r="P192" s="127">
        <v>0</v>
      </c>
      <c r="Q192" s="127">
        <v>0</v>
      </c>
      <c r="R192" s="127">
        <v>0</v>
      </c>
      <c r="S192" s="127">
        <v>0</v>
      </c>
      <c r="T192" s="127">
        <v>0</v>
      </c>
      <c r="U192" s="127">
        <v>0</v>
      </c>
      <c r="V192" s="127">
        <v>0</v>
      </c>
      <c r="W192" s="127">
        <v>0</v>
      </c>
      <c r="X192" s="127">
        <v>0</v>
      </c>
      <c r="Y192" s="127">
        <v>0</v>
      </c>
      <c r="Z192" s="127">
        <v>9858.2800000000007</v>
      </c>
      <c r="AA192" s="127">
        <v>0</v>
      </c>
      <c r="AB192" s="127">
        <v>0</v>
      </c>
      <c r="AC192" s="127">
        <v>0</v>
      </c>
      <c r="AD192" s="127">
        <v>0</v>
      </c>
      <c r="AE192" s="127">
        <v>0</v>
      </c>
      <c r="AF192" s="128">
        <v>9858.2800000000007</v>
      </c>
      <c r="AG192" s="127">
        <v>27921.09</v>
      </c>
      <c r="AI192" s="127"/>
    </row>
    <row r="193" spans="1:35" ht="20.25" customHeight="1" x14ac:dyDescent="0.35">
      <c r="A193" s="145" t="s">
        <v>366</v>
      </c>
      <c r="B193" s="127">
        <v>0</v>
      </c>
      <c r="C193" s="127">
        <v>130.11000000000001</v>
      </c>
      <c r="D193" s="127">
        <v>9053.32</v>
      </c>
      <c r="E193" s="127">
        <v>6853.7</v>
      </c>
      <c r="F193" s="127">
        <v>3463.2</v>
      </c>
      <c r="G193" s="127">
        <v>630.80999999999995</v>
      </c>
      <c r="H193" s="127">
        <v>268.04000000000002</v>
      </c>
      <c r="I193" s="127">
        <v>20269.07</v>
      </c>
      <c r="J193"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20399.18</v>
      </c>
      <c r="K193" s="127">
        <v>917.53</v>
      </c>
      <c r="L193" s="127">
        <v>0</v>
      </c>
      <c r="M193" s="127">
        <v>0</v>
      </c>
      <c r="N193" s="127">
        <v>0</v>
      </c>
      <c r="O193" s="127">
        <v>0</v>
      </c>
      <c r="P193" s="127">
        <v>0</v>
      </c>
      <c r="Q193" s="127">
        <v>0</v>
      </c>
      <c r="R193" s="127">
        <v>0</v>
      </c>
      <c r="S193" s="127">
        <v>0</v>
      </c>
      <c r="T193" s="127">
        <v>0</v>
      </c>
      <c r="U193" s="127">
        <v>0</v>
      </c>
      <c r="V193" s="127">
        <v>0</v>
      </c>
      <c r="W193" s="127">
        <v>0</v>
      </c>
      <c r="X193" s="127">
        <v>0</v>
      </c>
      <c r="Y193" s="127">
        <v>0</v>
      </c>
      <c r="Z193" s="127">
        <v>10711.28</v>
      </c>
      <c r="AA193" s="127">
        <v>0</v>
      </c>
      <c r="AB193" s="127">
        <v>0</v>
      </c>
      <c r="AC193" s="127">
        <v>0</v>
      </c>
      <c r="AD193" s="127">
        <v>0</v>
      </c>
      <c r="AE193" s="127">
        <v>0</v>
      </c>
      <c r="AF193" s="128">
        <v>11628.81</v>
      </c>
      <c r="AG193" s="127">
        <v>32027.99</v>
      </c>
      <c r="AI193" s="127"/>
    </row>
    <row r="194" spans="1:35" ht="20.25" customHeight="1" x14ac:dyDescent="0.35">
      <c r="A194" s="145" t="s">
        <v>367</v>
      </c>
      <c r="B194" s="127">
        <v>0</v>
      </c>
      <c r="C194" s="127">
        <v>5.43</v>
      </c>
      <c r="D194" s="127">
        <v>12781.91</v>
      </c>
      <c r="E194" s="127">
        <v>6937.83</v>
      </c>
      <c r="F194" s="127">
        <v>1920.96</v>
      </c>
      <c r="G194" s="127">
        <v>656.22</v>
      </c>
      <c r="H194" s="127">
        <v>200.45</v>
      </c>
      <c r="I194" s="127">
        <v>22497.37</v>
      </c>
      <c r="J194"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22502.799999999999</v>
      </c>
      <c r="K194" s="127">
        <v>0</v>
      </c>
      <c r="L194" s="127">
        <v>0</v>
      </c>
      <c r="M194" s="127">
        <v>0</v>
      </c>
      <c r="N194" s="127">
        <v>0</v>
      </c>
      <c r="O194" s="127">
        <v>0</v>
      </c>
      <c r="P194" s="127">
        <v>0</v>
      </c>
      <c r="Q194" s="127">
        <v>0</v>
      </c>
      <c r="R194" s="127">
        <v>0</v>
      </c>
      <c r="S194" s="127">
        <v>0</v>
      </c>
      <c r="T194" s="127">
        <v>0</v>
      </c>
      <c r="U194" s="127">
        <v>0</v>
      </c>
      <c r="V194" s="127">
        <v>0</v>
      </c>
      <c r="W194" s="127">
        <v>0</v>
      </c>
      <c r="X194" s="127">
        <v>0</v>
      </c>
      <c r="Y194" s="127">
        <v>0</v>
      </c>
      <c r="Z194" s="127">
        <v>14693.14</v>
      </c>
      <c r="AA194" s="127">
        <v>0</v>
      </c>
      <c r="AB194" s="127">
        <v>0</v>
      </c>
      <c r="AC194" s="127">
        <v>0</v>
      </c>
      <c r="AD194" s="127">
        <v>0</v>
      </c>
      <c r="AE194" s="127">
        <v>0</v>
      </c>
      <c r="AF194" s="128">
        <v>14693.14</v>
      </c>
      <c r="AG194" s="127">
        <v>37195.94</v>
      </c>
      <c r="AI194" s="127"/>
    </row>
    <row r="195" spans="1:35" ht="20.25" customHeight="1" x14ac:dyDescent="0.35">
      <c r="A195" s="145" t="s">
        <v>368</v>
      </c>
      <c r="B195" s="127">
        <v>0</v>
      </c>
      <c r="C195" s="127">
        <v>128.88</v>
      </c>
      <c r="D195" s="127">
        <v>14379.67</v>
      </c>
      <c r="E195" s="127">
        <v>6802.21</v>
      </c>
      <c r="F195" s="127">
        <v>528.38</v>
      </c>
      <c r="G195" s="127">
        <v>628.52</v>
      </c>
      <c r="H195" s="127">
        <v>28</v>
      </c>
      <c r="I195" s="127">
        <v>22366.79</v>
      </c>
      <c r="J195"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22495.670000000002</v>
      </c>
      <c r="K195" s="127">
        <v>1715.94</v>
      </c>
      <c r="L195" s="127">
        <v>0</v>
      </c>
      <c r="M195" s="127">
        <v>0</v>
      </c>
      <c r="N195" s="127">
        <v>0</v>
      </c>
      <c r="O195" s="127">
        <v>0</v>
      </c>
      <c r="P195" s="127">
        <v>0</v>
      </c>
      <c r="Q195" s="127">
        <v>0</v>
      </c>
      <c r="R195" s="127">
        <v>0</v>
      </c>
      <c r="S195" s="127">
        <v>0</v>
      </c>
      <c r="T195" s="127">
        <v>0</v>
      </c>
      <c r="U195" s="127">
        <v>0</v>
      </c>
      <c r="V195" s="127">
        <v>436.45</v>
      </c>
      <c r="W195" s="127">
        <v>0</v>
      </c>
      <c r="X195" s="127">
        <v>0</v>
      </c>
      <c r="Y195" s="127">
        <v>0</v>
      </c>
      <c r="Z195" s="127">
        <v>10732.61</v>
      </c>
      <c r="AA195" s="127">
        <v>0</v>
      </c>
      <c r="AB195" s="127">
        <v>0</v>
      </c>
      <c r="AC195" s="127">
        <v>0</v>
      </c>
      <c r="AD195" s="127">
        <v>0</v>
      </c>
      <c r="AE195" s="127">
        <v>0</v>
      </c>
      <c r="AF195" s="128">
        <v>12885</v>
      </c>
      <c r="AG195" s="127">
        <v>35380.660000000003</v>
      </c>
      <c r="AI195" s="127"/>
    </row>
    <row r="196" spans="1:35" ht="20.25" customHeight="1" x14ac:dyDescent="0.35">
      <c r="A196" s="145" t="s">
        <v>369</v>
      </c>
      <c r="B196" s="127">
        <v>0</v>
      </c>
      <c r="C196" s="127">
        <v>113.4</v>
      </c>
      <c r="D196" s="127">
        <v>17066.64</v>
      </c>
      <c r="E196" s="127">
        <v>7957.6</v>
      </c>
      <c r="F196" s="127">
        <v>3217.51</v>
      </c>
      <c r="G196" s="127">
        <v>658.85</v>
      </c>
      <c r="H196" s="127">
        <v>175.68</v>
      </c>
      <c r="I196" s="127">
        <v>29076.28</v>
      </c>
      <c r="J196"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29189.68</v>
      </c>
      <c r="K196" s="127">
        <v>422.61</v>
      </c>
      <c r="L196" s="127">
        <v>0</v>
      </c>
      <c r="M196" s="127">
        <v>0</v>
      </c>
      <c r="N196" s="127">
        <v>0</v>
      </c>
      <c r="O196" s="127">
        <v>0</v>
      </c>
      <c r="P196" s="127">
        <v>0</v>
      </c>
      <c r="Q196" s="127">
        <v>0</v>
      </c>
      <c r="R196" s="127">
        <v>0</v>
      </c>
      <c r="S196" s="127">
        <v>0</v>
      </c>
      <c r="T196" s="127">
        <v>0</v>
      </c>
      <c r="U196" s="127">
        <v>0</v>
      </c>
      <c r="V196" s="127">
        <v>0</v>
      </c>
      <c r="W196" s="127">
        <v>0</v>
      </c>
      <c r="X196" s="127">
        <v>0</v>
      </c>
      <c r="Y196" s="127">
        <v>0</v>
      </c>
      <c r="Z196" s="127">
        <v>15390.45</v>
      </c>
      <c r="AA196" s="127">
        <v>0</v>
      </c>
      <c r="AB196" s="127">
        <v>0</v>
      </c>
      <c r="AC196" s="127">
        <v>444.79</v>
      </c>
      <c r="AD196" s="127">
        <v>0</v>
      </c>
      <c r="AE196" s="127">
        <v>0</v>
      </c>
      <c r="AF196" s="128">
        <v>16257.84</v>
      </c>
      <c r="AG196" s="127">
        <v>45447.519999999997</v>
      </c>
      <c r="AI196" s="127"/>
    </row>
    <row r="197" spans="1:35" ht="20.25" customHeight="1" x14ac:dyDescent="0.35">
      <c r="A197" s="145" t="s">
        <v>370</v>
      </c>
      <c r="B197" s="127">
        <v>0</v>
      </c>
      <c r="C197" s="127">
        <v>3230.32</v>
      </c>
      <c r="D197" s="127">
        <v>17317.75</v>
      </c>
      <c r="E197" s="127">
        <v>7584.5</v>
      </c>
      <c r="F197" s="127">
        <v>5420.75</v>
      </c>
      <c r="G197" s="127">
        <v>423.66</v>
      </c>
      <c r="H197" s="127">
        <v>102.13</v>
      </c>
      <c r="I197" s="127">
        <v>30848.79</v>
      </c>
      <c r="J197"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34079.11</v>
      </c>
      <c r="K197" s="127">
        <v>490.3</v>
      </c>
      <c r="L197" s="127">
        <v>0</v>
      </c>
      <c r="M197" s="127">
        <v>0</v>
      </c>
      <c r="N197" s="127">
        <v>0</v>
      </c>
      <c r="O197" s="127">
        <v>0</v>
      </c>
      <c r="P197" s="127">
        <v>0</v>
      </c>
      <c r="Q197" s="127">
        <v>0</v>
      </c>
      <c r="R197" s="127">
        <v>0</v>
      </c>
      <c r="S197" s="127">
        <v>0</v>
      </c>
      <c r="T197" s="127">
        <v>0</v>
      </c>
      <c r="U197" s="127">
        <v>0</v>
      </c>
      <c r="V197" s="127">
        <v>0</v>
      </c>
      <c r="W197" s="127">
        <v>0</v>
      </c>
      <c r="X197" s="127">
        <v>0</v>
      </c>
      <c r="Y197" s="127">
        <v>0</v>
      </c>
      <c r="Z197" s="127">
        <v>14152.15</v>
      </c>
      <c r="AA197" s="127">
        <v>0</v>
      </c>
      <c r="AB197" s="127">
        <v>0</v>
      </c>
      <c r="AC197" s="127">
        <v>330.18</v>
      </c>
      <c r="AD197" s="127">
        <v>0</v>
      </c>
      <c r="AE197" s="127">
        <v>0</v>
      </c>
      <c r="AF197" s="128">
        <v>14972.63</v>
      </c>
      <c r="AG197" s="127">
        <v>49051.74</v>
      </c>
      <c r="AI197" s="127"/>
    </row>
    <row r="198" spans="1:35" ht="20.25" customHeight="1" x14ac:dyDescent="0.35">
      <c r="A198" s="145" t="s">
        <v>371</v>
      </c>
      <c r="B198" s="127">
        <v>0</v>
      </c>
      <c r="C198" s="127">
        <v>6432.19</v>
      </c>
      <c r="D198" s="127">
        <v>17825.439999999999</v>
      </c>
      <c r="E198" s="127">
        <v>8365.11</v>
      </c>
      <c r="F198" s="127">
        <v>4770.62</v>
      </c>
      <c r="G198" s="127">
        <v>644.79999999999995</v>
      </c>
      <c r="H198" s="127">
        <v>175.95</v>
      </c>
      <c r="I198" s="127">
        <v>31781.919999999998</v>
      </c>
      <c r="J198" s="128">
        <f>Table4.4_supplementary_information_on_the_origin_of_uk_gas_imports_monthly_data_gwh[[#This Row],[Bacton to Zeebrugge Interconnector]]+Table4.4_supplementary_information_on_the_origin_of_uk_gas_imports_monthly_data_gwh[[#This Row],[Balgzand to Bacton (BBL)]]+Table4.4_supplementary_information_on_the_origin_of_uk_gas_imports_monthly_data_gwh[[#This Row],[Total Norway pipeline]]</f>
        <v>38214.11</v>
      </c>
      <c r="K198" s="127">
        <v>0</v>
      </c>
      <c r="L198" s="127">
        <v>0</v>
      </c>
      <c r="M198" s="127">
        <v>0</v>
      </c>
      <c r="N198" s="127">
        <v>0</v>
      </c>
      <c r="O198" s="127">
        <v>0</v>
      </c>
      <c r="P198" s="127">
        <v>0</v>
      </c>
      <c r="Q198" s="127">
        <v>0</v>
      </c>
      <c r="R198" s="127">
        <v>0</v>
      </c>
      <c r="S198" s="127">
        <v>0</v>
      </c>
      <c r="T198" s="127">
        <v>0</v>
      </c>
      <c r="U198" s="127">
        <v>0</v>
      </c>
      <c r="V198" s="127">
        <v>0</v>
      </c>
      <c r="W198" s="127">
        <v>0</v>
      </c>
      <c r="X198" s="127">
        <v>0</v>
      </c>
      <c r="Y198" s="127">
        <v>0</v>
      </c>
      <c r="Z198" s="127">
        <v>8901.64</v>
      </c>
      <c r="AA198" s="127">
        <v>0</v>
      </c>
      <c r="AB198" s="127">
        <v>0</v>
      </c>
      <c r="AC198" s="127">
        <v>868.84</v>
      </c>
      <c r="AD198" s="127">
        <v>0</v>
      </c>
      <c r="AE198" s="127">
        <v>0</v>
      </c>
      <c r="AF198" s="128">
        <v>9770.48</v>
      </c>
      <c r="AG198" s="127">
        <v>47984.6</v>
      </c>
      <c r="AI198" s="127"/>
    </row>
    <row r="199" spans="1:35" ht="20.25" customHeight="1" x14ac:dyDescent="0.35">
      <c r="A199" s="145" t="s">
        <v>372</v>
      </c>
      <c r="B199" s="127">
        <v>249.38</v>
      </c>
      <c r="C199" s="127">
        <v>7177.84</v>
      </c>
      <c r="D199" s="127">
        <v>20438.939999999999</v>
      </c>
      <c r="E199" s="127">
        <v>8609.5499999999993</v>
      </c>
      <c r="F199" s="127">
        <v>3963.07</v>
      </c>
      <c r="G199" s="127">
        <v>974.57</v>
      </c>
      <c r="H199" s="127">
        <v>0</v>
      </c>
      <c r="I199" s="127">
        <v>33986.129999999997</v>
      </c>
      <c r="J199" s="128">
        <v>41413.35</v>
      </c>
      <c r="K199" s="127">
        <v>245.29</v>
      </c>
      <c r="L199" s="127">
        <v>0</v>
      </c>
      <c r="M199" s="127">
        <v>0</v>
      </c>
      <c r="N199" s="127">
        <v>0</v>
      </c>
      <c r="O199" s="127">
        <v>0</v>
      </c>
      <c r="P199" s="127">
        <v>0</v>
      </c>
      <c r="Q199" s="127">
        <v>0</v>
      </c>
      <c r="R199" s="127">
        <v>0</v>
      </c>
      <c r="S199" s="127">
        <v>0</v>
      </c>
      <c r="T199" s="127">
        <v>0</v>
      </c>
      <c r="U199" s="127">
        <v>0</v>
      </c>
      <c r="V199" s="127">
        <v>0</v>
      </c>
      <c r="W199" s="127">
        <v>552.15</v>
      </c>
      <c r="X199" s="127">
        <v>0</v>
      </c>
      <c r="Y199" s="127">
        <v>0</v>
      </c>
      <c r="Z199" s="127">
        <v>7156.43</v>
      </c>
      <c r="AA199" s="127">
        <v>0</v>
      </c>
      <c r="AB199" s="127">
        <v>0</v>
      </c>
      <c r="AC199" s="127">
        <v>0</v>
      </c>
      <c r="AD199" s="127">
        <v>0</v>
      </c>
      <c r="AE199" s="127">
        <v>0</v>
      </c>
      <c r="AF199" s="128">
        <v>7953.87</v>
      </c>
      <c r="AG199" s="127">
        <v>49367.22</v>
      </c>
      <c r="AI199" s="127"/>
    </row>
    <row r="200" spans="1:35" ht="20.25" customHeight="1" x14ac:dyDescent="0.35">
      <c r="A200" s="145" t="s">
        <v>373</v>
      </c>
      <c r="B200" s="127">
        <v>227.98</v>
      </c>
      <c r="C200" s="127">
        <v>6728.77</v>
      </c>
      <c r="D200" s="127">
        <v>19711.11</v>
      </c>
      <c r="E200" s="127">
        <v>7102.78</v>
      </c>
      <c r="F200" s="127">
        <v>3372.5</v>
      </c>
      <c r="G200" s="127">
        <v>922.85</v>
      </c>
      <c r="H200" s="127">
        <v>218.27</v>
      </c>
      <c r="I200" s="127">
        <v>31327.51</v>
      </c>
      <c r="J200" s="128">
        <v>38284.26</v>
      </c>
      <c r="K200" s="127">
        <v>160.75</v>
      </c>
      <c r="L200" s="127">
        <v>0</v>
      </c>
      <c r="M200" s="127">
        <v>0</v>
      </c>
      <c r="N200" s="127">
        <v>0</v>
      </c>
      <c r="O200" s="127">
        <v>0</v>
      </c>
      <c r="P200" s="127">
        <v>0</v>
      </c>
      <c r="Q200" s="127">
        <v>0</v>
      </c>
      <c r="R200" s="127">
        <v>0</v>
      </c>
      <c r="S200" s="127">
        <v>0</v>
      </c>
      <c r="T200" s="127">
        <v>0</v>
      </c>
      <c r="U200" s="127">
        <v>0</v>
      </c>
      <c r="V200" s="127">
        <v>0</v>
      </c>
      <c r="W200" s="127">
        <v>361.86</v>
      </c>
      <c r="X200" s="127">
        <v>0</v>
      </c>
      <c r="Y200" s="127">
        <v>0</v>
      </c>
      <c r="Z200" s="127">
        <v>7989.55</v>
      </c>
      <c r="AA200" s="127">
        <v>0</v>
      </c>
      <c r="AB200" s="127">
        <v>0</v>
      </c>
      <c r="AC200" s="127">
        <v>519.08000000000004</v>
      </c>
      <c r="AD200" s="127">
        <v>0</v>
      </c>
      <c r="AE200" s="127">
        <v>0</v>
      </c>
      <c r="AF200" s="128">
        <v>9031.25</v>
      </c>
      <c r="AG200" s="127">
        <v>47315.51</v>
      </c>
      <c r="AI200" s="127"/>
    </row>
    <row r="201" spans="1:35" ht="20.25" customHeight="1" x14ac:dyDescent="0.35">
      <c r="A201" s="145" t="s">
        <v>374</v>
      </c>
      <c r="B201" s="127">
        <v>359.09</v>
      </c>
      <c r="C201" s="127">
        <v>8486.9599999999991</v>
      </c>
      <c r="D201" s="127">
        <v>22619.86</v>
      </c>
      <c r="E201" s="127">
        <v>8731.83</v>
      </c>
      <c r="F201" s="127">
        <v>4178.08</v>
      </c>
      <c r="G201" s="127">
        <v>966.99</v>
      </c>
      <c r="H201" s="127">
        <v>296.99</v>
      </c>
      <c r="I201" s="127">
        <v>36793.75</v>
      </c>
      <c r="J201" s="128">
        <v>45639.8</v>
      </c>
      <c r="K201" s="127">
        <v>578.86</v>
      </c>
      <c r="L201" s="127">
        <v>0</v>
      </c>
      <c r="M201" s="127">
        <v>0</v>
      </c>
      <c r="N201" s="127">
        <v>0</v>
      </c>
      <c r="O201" s="127">
        <v>0</v>
      </c>
      <c r="P201" s="127">
        <v>0</v>
      </c>
      <c r="Q201" s="127">
        <v>0</v>
      </c>
      <c r="R201" s="127">
        <v>0</v>
      </c>
      <c r="S201" s="127">
        <v>0</v>
      </c>
      <c r="T201" s="127">
        <v>0</v>
      </c>
      <c r="U201" s="127">
        <v>0</v>
      </c>
      <c r="V201" s="127">
        <v>0</v>
      </c>
      <c r="W201" s="127">
        <v>0</v>
      </c>
      <c r="X201" s="127">
        <v>0</v>
      </c>
      <c r="Y201" s="127">
        <v>0</v>
      </c>
      <c r="Z201" s="127">
        <v>9198.09</v>
      </c>
      <c r="AA201" s="127">
        <v>0</v>
      </c>
      <c r="AB201" s="127">
        <v>0</v>
      </c>
      <c r="AC201" s="127">
        <v>902.63</v>
      </c>
      <c r="AD201" s="127">
        <v>0</v>
      </c>
      <c r="AE201" s="127">
        <v>0</v>
      </c>
      <c r="AF201" s="128">
        <v>10679.59</v>
      </c>
      <c r="AG201" s="127">
        <v>56319.39</v>
      </c>
      <c r="AI201" s="127"/>
    </row>
    <row r="202" spans="1:35" ht="20.25" customHeight="1" x14ac:dyDescent="0.35">
      <c r="A202" s="145" t="s">
        <v>375</v>
      </c>
      <c r="B202" s="127">
        <v>0</v>
      </c>
      <c r="C202" s="127">
        <v>4918.99</v>
      </c>
      <c r="D202" s="127">
        <v>15619.32</v>
      </c>
      <c r="E202" s="127">
        <v>8690.65</v>
      </c>
      <c r="F202" s="127">
        <v>4301.1099999999997</v>
      </c>
      <c r="G202" s="127">
        <v>919.12</v>
      </c>
      <c r="H202" s="127">
        <v>258.26</v>
      </c>
      <c r="I202" s="127">
        <v>29788.47</v>
      </c>
      <c r="J202" s="128">
        <v>34707.46</v>
      </c>
      <c r="K202" s="127">
        <v>0</v>
      </c>
      <c r="L202" s="127">
        <v>0</v>
      </c>
      <c r="M202" s="127">
        <v>0</v>
      </c>
      <c r="N202" s="127">
        <v>0</v>
      </c>
      <c r="O202" s="127">
        <v>0</v>
      </c>
      <c r="P202" s="127">
        <v>0</v>
      </c>
      <c r="Q202" s="127">
        <v>0</v>
      </c>
      <c r="R202" s="127">
        <v>0</v>
      </c>
      <c r="S202" s="127">
        <v>0</v>
      </c>
      <c r="T202" s="127">
        <v>0</v>
      </c>
      <c r="U202" s="127">
        <v>0</v>
      </c>
      <c r="V202" s="127">
        <v>0</v>
      </c>
      <c r="W202" s="127">
        <v>0</v>
      </c>
      <c r="X202" s="127">
        <v>0</v>
      </c>
      <c r="Y202" s="127">
        <v>0</v>
      </c>
      <c r="Z202" s="127">
        <v>11872.53</v>
      </c>
      <c r="AA202" s="127">
        <v>0</v>
      </c>
      <c r="AB202" s="127">
        <v>0</v>
      </c>
      <c r="AC202" s="127">
        <v>0</v>
      </c>
      <c r="AD202" s="127">
        <v>0</v>
      </c>
      <c r="AE202" s="127">
        <v>0</v>
      </c>
      <c r="AF202" s="128">
        <v>11872.53</v>
      </c>
      <c r="AG202" s="127">
        <v>46579.99</v>
      </c>
      <c r="AI202" s="127"/>
    </row>
    <row r="203" spans="1:35" ht="20.25" customHeight="1" x14ac:dyDescent="0.35">
      <c r="A203" s="145" t="s">
        <v>376</v>
      </c>
      <c r="B203" s="127">
        <v>0</v>
      </c>
      <c r="C203" s="127">
        <v>249.39</v>
      </c>
      <c r="D203" s="127">
        <v>9751.77</v>
      </c>
      <c r="E203" s="127">
        <v>7979.43</v>
      </c>
      <c r="F203" s="127">
        <v>3231.72</v>
      </c>
      <c r="G203" s="127">
        <v>939.27</v>
      </c>
      <c r="H203" s="127">
        <v>85.43</v>
      </c>
      <c r="I203" s="127">
        <v>21987.63</v>
      </c>
      <c r="J203" s="128">
        <v>22237.02</v>
      </c>
      <c r="K203" s="127">
        <v>882.56</v>
      </c>
      <c r="L203" s="127">
        <v>0</v>
      </c>
      <c r="M203" s="127">
        <v>0</v>
      </c>
      <c r="N203" s="127">
        <v>0</v>
      </c>
      <c r="O203" s="127">
        <v>0</v>
      </c>
      <c r="P203" s="127">
        <v>0</v>
      </c>
      <c r="Q203" s="127">
        <v>0</v>
      </c>
      <c r="R203" s="127">
        <v>0</v>
      </c>
      <c r="S203" s="127">
        <v>0</v>
      </c>
      <c r="T203" s="127">
        <v>0</v>
      </c>
      <c r="U203" s="127">
        <v>0</v>
      </c>
      <c r="V203" s="127">
        <v>0</v>
      </c>
      <c r="W203" s="127">
        <v>0</v>
      </c>
      <c r="X203" s="127">
        <v>0</v>
      </c>
      <c r="Y203" s="127">
        <v>0</v>
      </c>
      <c r="Z203" s="127">
        <v>12999.77</v>
      </c>
      <c r="AA203" s="127">
        <v>0</v>
      </c>
      <c r="AB203" s="127">
        <v>0</v>
      </c>
      <c r="AC203" s="127">
        <v>0</v>
      </c>
      <c r="AD203" s="127">
        <v>0</v>
      </c>
      <c r="AE203" s="127">
        <v>0</v>
      </c>
      <c r="AF203" s="128">
        <v>13882.33</v>
      </c>
      <c r="AG203" s="127">
        <v>36119.35</v>
      </c>
      <c r="AI203" s="127"/>
    </row>
    <row r="204" spans="1:35" ht="20.25" customHeight="1" x14ac:dyDescent="0.35">
      <c r="A204" s="145" t="s">
        <v>377</v>
      </c>
      <c r="B204" s="127">
        <v>179.58</v>
      </c>
      <c r="C204" s="127">
        <v>309.8</v>
      </c>
      <c r="D204" s="127">
        <v>11680.69</v>
      </c>
      <c r="E204" s="127">
        <v>6378.95</v>
      </c>
      <c r="F204" s="127">
        <v>2337.62</v>
      </c>
      <c r="G204" s="127">
        <v>1012.54</v>
      </c>
      <c r="H204" s="127">
        <v>0</v>
      </c>
      <c r="I204" s="127">
        <v>21409.8</v>
      </c>
      <c r="J204" s="128">
        <v>21899.18</v>
      </c>
      <c r="K204" s="127">
        <v>953.23</v>
      </c>
      <c r="L204" s="127">
        <v>0</v>
      </c>
      <c r="M204" s="127">
        <v>0</v>
      </c>
      <c r="N204" s="127">
        <v>872.17</v>
      </c>
      <c r="O204" s="127">
        <v>0</v>
      </c>
      <c r="P204" s="127">
        <v>0</v>
      </c>
      <c r="Q204" s="127">
        <v>0</v>
      </c>
      <c r="R204" s="127">
        <v>0</v>
      </c>
      <c r="S204" s="127">
        <v>0</v>
      </c>
      <c r="T204" s="127">
        <v>0</v>
      </c>
      <c r="U204" s="127">
        <v>0</v>
      </c>
      <c r="V204" s="127">
        <v>0</v>
      </c>
      <c r="W204" s="127">
        <v>969.18</v>
      </c>
      <c r="X204" s="127">
        <v>0</v>
      </c>
      <c r="Y204" s="127">
        <v>0</v>
      </c>
      <c r="Z204" s="127">
        <v>5092.3100000000004</v>
      </c>
      <c r="AA204" s="127">
        <v>0</v>
      </c>
      <c r="AB204" s="127">
        <v>0</v>
      </c>
      <c r="AC204" s="127">
        <v>0</v>
      </c>
      <c r="AD204" s="127">
        <v>0</v>
      </c>
      <c r="AE204" s="127">
        <v>0</v>
      </c>
      <c r="AF204" s="128">
        <v>7886.88</v>
      </c>
      <c r="AG204" s="127">
        <v>29786.07</v>
      </c>
      <c r="AI204" s="127"/>
    </row>
    <row r="205" spans="1:35" ht="20.25" customHeight="1" x14ac:dyDescent="0.35">
      <c r="A205" s="145" t="s">
        <v>378</v>
      </c>
      <c r="B205" s="127">
        <v>0</v>
      </c>
      <c r="C205" s="127">
        <v>0</v>
      </c>
      <c r="D205" s="127">
        <v>4483.22</v>
      </c>
      <c r="E205" s="127">
        <v>8083.97</v>
      </c>
      <c r="F205" s="127">
        <v>4112.3500000000004</v>
      </c>
      <c r="G205" s="127">
        <v>1026.8599999999999</v>
      </c>
      <c r="H205" s="127">
        <v>19.329999999999998</v>
      </c>
      <c r="I205" s="127">
        <v>17725.73</v>
      </c>
      <c r="J205" s="128">
        <v>17725.73</v>
      </c>
      <c r="K205" s="127">
        <v>0</v>
      </c>
      <c r="L205" s="127">
        <v>0</v>
      </c>
      <c r="M205" s="127">
        <v>0</v>
      </c>
      <c r="N205" s="127">
        <v>0</v>
      </c>
      <c r="O205" s="127">
        <v>0</v>
      </c>
      <c r="P205" s="127">
        <v>0</v>
      </c>
      <c r="Q205" s="127">
        <v>0</v>
      </c>
      <c r="R205" s="127">
        <v>70.78</v>
      </c>
      <c r="S205" s="127">
        <v>0</v>
      </c>
      <c r="T205" s="127">
        <v>0</v>
      </c>
      <c r="U205" s="127">
        <v>0</v>
      </c>
      <c r="V205" s="127">
        <v>0</v>
      </c>
      <c r="W205" s="127">
        <v>0</v>
      </c>
      <c r="X205" s="127">
        <v>0</v>
      </c>
      <c r="Y205" s="127">
        <v>0</v>
      </c>
      <c r="Z205" s="127">
        <v>10226.32</v>
      </c>
      <c r="AA205" s="127">
        <v>0</v>
      </c>
      <c r="AB205" s="127">
        <v>0</v>
      </c>
      <c r="AC205" s="127">
        <v>0</v>
      </c>
      <c r="AD205" s="127">
        <v>0</v>
      </c>
      <c r="AE205" s="127">
        <v>0</v>
      </c>
      <c r="AF205" s="128">
        <v>10297.1</v>
      </c>
      <c r="AG205" s="127">
        <v>28022.83</v>
      </c>
      <c r="AI205" s="127"/>
    </row>
    <row r="206" spans="1:35" ht="20.25" customHeight="1" x14ac:dyDescent="0.35">
      <c r="A206" s="145" t="s">
        <v>379</v>
      </c>
      <c r="B206" s="127">
        <v>0</v>
      </c>
      <c r="C206" s="127">
        <v>129.13</v>
      </c>
      <c r="D206" s="127">
        <v>5341.84</v>
      </c>
      <c r="E206" s="127">
        <v>8342.11</v>
      </c>
      <c r="F206" s="127">
        <v>2204.5100000000002</v>
      </c>
      <c r="G206" s="127">
        <v>584.54</v>
      </c>
      <c r="H206" s="127">
        <v>10.029999999999999</v>
      </c>
      <c r="I206" s="127">
        <v>16483.03</v>
      </c>
      <c r="J206" s="128">
        <v>16612.16</v>
      </c>
      <c r="K206" s="127">
        <v>0</v>
      </c>
      <c r="L206" s="127">
        <v>0</v>
      </c>
      <c r="M206" s="127">
        <v>0</v>
      </c>
      <c r="N206" s="127">
        <v>0</v>
      </c>
      <c r="O206" s="127">
        <v>0</v>
      </c>
      <c r="P206" s="127">
        <v>0</v>
      </c>
      <c r="Q206" s="127">
        <v>0</v>
      </c>
      <c r="R206" s="127">
        <v>0</v>
      </c>
      <c r="S206" s="127">
        <v>0</v>
      </c>
      <c r="T206" s="127">
        <v>0</v>
      </c>
      <c r="U206" s="127">
        <v>0</v>
      </c>
      <c r="V206" s="127">
        <v>0</v>
      </c>
      <c r="W206" s="127">
        <v>0</v>
      </c>
      <c r="X206" s="127">
        <v>0</v>
      </c>
      <c r="Y206" s="127">
        <v>0</v>
      </c>
      <c r="Z206" s="127">
        <v>9574.64</v>
      </c>
      <c r="AA206" s="127">
        <v>0</v>
      </c>
      <c r="AB206" s="127">
        <v>0</v>
      </c>
      <c r="AC206" s="127">
        <v>0</v>
      </c>
      <c r="AD206" s="127">
        <v>0</v>
      </c>
      <c r="AE206" s="127">
        <v>0</v>
      </c>
      <c r="AF206" s="128">
        <v>9574.64</v>
      </c>
      <c r="AG206" s="127">
        <v>26186.799999999999</v>
      </c>
      <c r="AI206" s="127"/>
    </row>
    <row r="207" spans="1:35" ht="20.25" customHeight="1" x14ac:dyDescent="0.35">
      <c r="A207" s="145" t="s">
        <v>380</v>
      </c>
      <c r="B207" s="127">
        <v>0</v>
      </c>
      <c r="C207" s="127">
        <v>179.88</v>
      </c>
      <c r="D207" s="127">
        <v>5005.95</v>
      </c>
      <c r="E207" s="127">
        <v>7839.33</v>
      </c>
      <c r="F207" s="127">
        <v>4957.9399999999996</v>
      </c>
      <c r="G207" s="127">
        <v>1148.97</v>
      </c>
      <c r="H207" s="127">
        <v>17.399999999999999</v>
      </c>
      <c r="I207" s="127">
        <v>18969.59</v>
      </c>
      <c r="J207" s="128">
        <v>19149.47</v>
      </c>
      <c r="K207" s="127">
        <v>0</v>
      </c>
      <c r="L207" s="127">
        <v>0</v>
      </c>
      <c r="M207" s="127">
        <v>0</v>
      </c>
      <c r="N207" s="127">
        <v>0</v>
      </c>
      <c r="O207" s="127">
        <v>0</v>
      </c>
      <c r="P207" s="127">
        <v>0</v>
      </c>
      <c r="Q207" s="127">
        <v>0</v>
      </c>
      <c r="R207" s="127">
        <v>0</v>
      </c>
      <c r="S207" s="127">
        <v>0</v>
      </c>
      <c r="T207" s="127">
        <v>0</v>
      </c>
      <c r="U207" s="127">
        <v>0</v>
      </c>
      <c r="V207" s="127">
        <v>0</v>
      </c>
      <c r="W207" s="127">
        <v>927.22</v>
      </c>
      <c r="X207" s="127">
        <v>0</v>
      </c>
      <c r="Y207" s="127">
        <v>0</v>
      </c>
      <c r="Z207" s="127">
        <v>12483.17</v>
      </c>
      <c r="AA207" s="127">
        <v>0</v>
      </c>
      <c r="AB207" s="127">
        <v>0</v>
      </c>
      <c r="AC207" s="127">
        <v>0</v>
      </c>
      <c r="AD207" s="127">
        <v>0</v>
      </c>
      <c r="AE207" s="127">
        <v>0</v>
      </c>
      <c r="AF207" s="128">
        <v>13410.39</v>
      </c>
      <c r="AG207" s="127">
        <v>32559.87</v>
      </c>
      <c r="AI207" s="127"/>
    </row>
    <row r="208" spans="1:35" ht="20.25" customHeight="1" x14ac:dyDescent="0.35">
      <c r="A208" s="145" t="s">
        <v>381</v>
      </c>
      <c r="B208" s="127">
        <v>0</v>
      </c>
      <c r="C208" s="127">
        <v>4121.09</v>
      </c>
      <c r="D208" s="127">
        <v>20094.599999999999</v>
      </c>
      <c r="E208" s="127">
        <v>7648</v>
      </c>
      <c r="F208" s="127">
        <v>5829.79</v>
      </c>
      <c r="G208" s="127">
        <v>1183.6400000000001</v>
      </c>
      <c r="H208" s="127">
        <v>1.51</v>
      </c>
      <c r="I208" s="127">
        <v>34757.550000000003</v>
      </c>
      <c r="J208" s="128">
        <v>38878.639999999999</v>
      </c>
      <c r="K208" s="127">
        <v>0</v>
      </c>
      <c r="L208" s="127">
        <v>0</v>
      </c>
      <c r="M208" s="127">
        <v>0</v>
      </c>
      <c r="N208" s="127">
        <v>0</v>
      </c>
      <c r="O208" s="127">
        <v>0</v>
      </c>
      <c r="P208" s="127">
        <v>0</v>
      </c>
      <c r="Q208" s="127">
        <v>0</v>
      </c>
      <c r="R208" s="127">
        <v>0</v>
      </c>
      <c r="S208" s="127">
        <v>0</v>
      </c>
      <c r="T208" s="127">
        <v>0</v>
      </c>
      <c r="U208" s="127">
        <v>0</v>
      </c>
      <c r="V208" s="127">
        <v>0</v>
      </c>
      <c r="W208" s="127">
        <v>0</v>
      </c>
      <c r="X208" s="127">
        <v>0</v>
      </c>
      <c r="Y208" s="127">
        <v>0</v>
      </c>
      <c r="Z208" s="127">
        <v>3398.12</v>
      </c>
      <c r="AA208" s="127">
        <v>0</v>
      </c>
      <c r="AB208" s="127">
        <v>0</v>
      </c>
      <c r="AC208" s="127">
        <v>0</v>
      </c>
      <c r="AD208" s="127">
        <v>0</v>
      </c>
      <c r="AE208" s="127">
        <v>0</v>
      </c>
      <c r="AF208" s="128">
        <v>3398.12</v>
      </c>
      <c r="AG208" s="127">
        <v>42276.77</v>
      </c>
      <c r="AI208" s="127"/>
    </row>
    <row r="209" spans="1:35" ht="20.25" customHeight="1" x14ac:dyDescent="0.35">
      <c r="A209" s="145" t="s">
        <v>382</v>
      </c>
      <c r="B209" s="127">
        <v>6074.81</v>
      </c>
      <c r="C209" s="127">
        <v>10166.17</v>
      </c>
      <c r="D209" s="127">
        <v>23188.92</v>
      </c>
      <c r="E209" s="127">
        <v>7870.2</v>
      </c>
      <c r="F209" s="127">
        <v>8399.6</v>
      </c>
      <c r="G209" s="127">
        <v>950.33</v>
      </c>
      <c r="H209" s="127">
        <v>120.28</v>
      </c>
      <c r="I209" s="127">
        <v>40529.33</v>
      </c>
      <c r="J209" s="128">
        <v>56770.31</v>
      </c>
      <c r="K209" s="127">
        <v>0</v>
      </c>
      <c r="L209" s="127">
        <v>0</v>
      </c>
      <c r="M209" s="127">
        <v>0</v>
      </c>
      <c r="N209" s="127">
        <v>0</v>
      </c>
      <c r="O209" s="127">
        <v>0</v>
      </c>
      <c r="P209" s="127">
        <v>0</v>
      </c>
      <c r="Q209" s="127">
        <v>0</v>
      </c>
      <c r="R209" s="127">
        <v>0</v>
      </c>
      <c r="S209" s="127">
        <v>0</v>
      </c>
      <c r="T209" s="127">
        <v>0</v>
      </c>
      <c r="U209" s="127">
        <v>0</v>
      </c>
      <c r="V209" s="127">
        <v>1048.9100000000001</v>
      </c>
      <c r="W209" s="127">
        <v>0</v>
      </c>
      <c r="X209" s="127">
        <v>0</v>
      </c>
      <c r="Y209" s="127">
        <v>0</v>
      </c>
      <c r="Z209" s="127">
        <v>4467.7</v>
      </c>
      <c r="AA209" s="127">
        <v>0</v>
      </c>
      <c r="AB209" s="127">
        <v>0</v>
      </c>
      <c r="AC209" s="127">
        <v>0</v>
      </c>
      <c r="AD209" s="127">
        <v>0</v>
      </c>
      <c r="AE209" s="127">
        <v>0</v>
      </c>
      <c r="AF209" s="128">
        <v>5516.61</v>
      </c>
      <c r="AG209" s="127">
        <v>62286.93</v>
      </c>
      <c r="AI209" s="127"/>
    </row>
    <row r="210" spans="1:35" ht="20.25" customHeight="1" x14ac:dyDescent="0.35">
      <c r="A210" s="145" t="s">
        <v>383</v>
      </c>
      <c r="B210" s="127">
        <v>8323.2099999999991</v>
      </c>
      <c r="C210" s="127">
        <v>4975.95</v>
      </c>
      <c r="D210" s="127">
        <v>24864.35</v>
      </c>
      <c r="E210" s="127">
        <v>8502.7900000000009</v>
      </c>
      <c r="F210" s="127">
        <v>8740.59</v>
      </c>
      <c r="G210" s="127">
        <v>1114.28</v>
      </c>
      <c r="H210" s="127">
        <v>24.27</v>
      </c>
      <c r="I210" s="127">
        <v>43246.28</v>
      </c>
      <c r="J210" s="128">
        <v>56545.440000000002</v>
      </c>
      <c r="K210" s="127">
        <v>0</v>
      </c>
      <c r="L210" s="127">
        <v>0</v>
      </c>
      <c r="M210" s="127">
        <v>0</v>
      </c>
      <c r="N210" s="127">
        <v>0</v>
      </c>
      <c r="O210" s="127">
        <v>0</v>
      </c>
      <c r="P210" s="127">
        <v>0</v>
      </c>
      <c r="Q210" s="127">
        <v>0</v>
      </c>
      <c r="R210" s="127">
        <v>0</v>
      </c>
      <c r="S210" s="127">
        <v>0</v>
      </c>
      <c r="T210" s="127">
        <v>0</v>
      </c>
      <c r="U210" s="127">
        <v>0</v>
      </c>
      <c r="V210" s="127">
        <v>0</v>
      </c>
      <c r="W210" s="127">
        <v>0</v>
      </c>
      <c r="X210" s="127">
        <v>0</v>
      </c>
      <c r="Y210" s="127">
        <v>0</v>
      </c>
      <c r="Z210" s="127">
        <v>3144.61</v>
      </c>
      <c r="AA210" s="127">
        <v>0</v>
      </c>
      <c r="AB210" s="127">
        <v>0</v>
      </c>
      <c r="AC210" s="127">
        <v>0</v>
      </c>
      <c r="AD210" s="127">
        <v>0</v>
      </c>
      <c r="AE210" s="127">
        <v>0</v>
      </c>
      <c r="AF210" s="128">
        <v>3144.61</v>
      </c>
      <c r="AG210" s="127">
        <v>59690.05</v>
      </c>
      <c r="AI210" s="127"/>
    </row>
    <row r="211" spans="1:35" ht="20.25" customHeight="1" x14ac:dyDescent="0.35">
      <c r="A211" s="145" t="s">
        <v>384</v>
      </c>
      <c r="B211" s="127">
        <v>7195.06</v>
      </c>
      <c r="C211" s="127">
        <v>5230.54</v>
      </c>
      <c r="D211" s="127">
        <v>25105.82</v>
      </c>
      <c r="E211" s="127">
        <v>8479.18</v>
      </c>
      <c r="F211" s="127">
        <v>11755.07</v>
      </c>
      <c r="G211" s="127">
        <v>1405.85</v>
      </c>
      <c r="H211" s="127">
        <v>50.38</v>
      </c>
      <c r="I211" s="127">
        <v>46796.29</v>
      </c>
      <c r="J211" s="128">
        <v>59221.89</v>
      </c>
      <c r="K211" s="127">
        <v>0</v>
      </c>
      <c r="L211" s="127">
        <v>0</v>
      </c>
      <c r="M211" s="127">
        <v>0</v>
      </c>
      <c r="N211" s="127">
        <v>0</v>
      </c>
      <c r="O211" s="127">
        <v>0</v>
      </c>
      <c r="P211" s="127">
        <v>0</v>
      </c>
      <c r="Q211" s="127">
        <v>0</v>
      </c>
      <c r="R211" s="127">
        <v>0</v>
      </c>
      <c r="S211" s="127">
        <v>0</v>
      </c>
      <c r="T211" s="127">
        <v>0</v>
      </c>
      <c r="U211" s="127">
        <v>0</v>
      </c>
      <c r="V211" s="127">
        <v>0</v>
      </c>
      <c r="W211" s="127">
        <v>0</v>
      </c>
      <c r="X211" s="127">
        <v>0</v>
      </c>
      <c r="Y211" s="127">
        <v>0</v>
      </c>
      <c r="Z211" s="127">
        <v>1707.91</v>
      </c>
      <c r="AA211" s="127">
        <v>0</v>
      </c>
      <c r="AB211" s="127">
        <v>0</v>
      </c>
      <c r="AC211" s="127">
        <v>0</v>
      </c>
      <c r="AD211" s="127">
        <v>0</v>
      </c>
      <c r="AE211" s="127">
        <v>0</v>
      </c>
      <c r="AF211" s="128">
        <v>1707.91</v>
      </c>
      <c r="AG211" s="127">
        <v>60929.81</v>
      </c>
      <c r="AI211" s="127"/>
    </row>
    <row r="212" spans="1:35" ht="20.25" customHeight="1" x14ac:dyDescent="0.35">
      <c r="A212" s="145" t="s">
        <v>385</v>
      </c>
      <c r="B212" s="127">
        <v>5355.4</v>
      </c>
      <c r="C212" s="127">
        <v>3590.23</v>
      </c>
      <c r="D212" s="127">
        <v>22392.19</v>
      </c>
      <c r="E212" s="127">
        <v>6890.77</v>
      </c>
      <c r="F212" s="127">
        <v>10035.09</v>
      </c>
      <c r="G212" s="127">
        <v>1338.46</v>
      </c>
      <c r="H212" s="127">
        <v>5.84</v>
      </c>
      <c r="I212" s="127">
        <v>40662.35</v>
      </c>
      <c r="J212" s="128">
        <v>49607.98</v>
      </c>
      <c r="K212" s="127">
        <v>0</v>
      </c>
      <c r="L212" s="127">
        <v>0</v>
      </c>
      <c r="M212" s="127">
        <v>0</v>
      </c>
      <c r="N212" s="127">
        <v>0</v>
      </c>
      <c r="O212" s="127">
        <v>0</v>
      </c>
      <c r="P212" s="127">
        <v>0</v>
      </c>
      <c r="Q212" s="127">
        <v>408.41</v>
      </c>
      <c r="R212" s="127">
        <v>0</v>
      </c>
      <c r="S212" s="127">
        <v>0</v>
      </c>
      <c r="T212" s="127">
        <v>0</v>
      </c>
      <c r="U212" s="127">
        <v>0</v>
      </c>
      <c r="V212" s="127">
        <v>0</v>
      </c>
      <c r="W212" s="127">
        <v>0</v>
      </c>
      <c r="X212" s="127">
        <v>0</v>
      </c>
      <c r="Y212" s="127">
        <v>0</v>
      </c>
      <c r="Z212" s="127">
        <v>0</v>
      </c>
      <c r="AA212" s="127">
        <v>0</v>
      </c>
      <c r="AB212" s="127">
        <v>0</v>
      </c>
      <c r="AC212" s="127">
        <v>0</v>
      </c>
      <c r="AD212" s="127">
        <v>0</v>
      </c>
      <c r="AE212" s="127">
        <v>0</v>
      </c>
      <c r="AF212" s="128">
        <v>408.41</v>
      </c>
      <c r="AG212" s="127">
        <v>50016.39</v>
      </c>
      <c r="AI212" s="127"/>
    </row>
    <row r="213" spans="1:35" ht="20.25" customHeight="1" x14ac:dyDescent="0.35">
      <c r="A213" s="145" t="s">
        <v>386</v>
      </c>
      <c r="B213" s="127">
        <v>25.53</v>
      </c>
      <c r="C213" s="127">
        <v>517.24</v>
      </c>
      <c r="D213" s="127">
        <v>22835.45</v>
      </c>
      <c r="E213" s="127">
        <v>7811.02</v>
      </c>
      <c r="F213" s="127">
        <v>6050.46</v>
      </c>
      <c r="G213" s="127">
        <v>1824.29</v>
      </c>
      <c r="H213" s="127">
        <v>41.63</v>
      </c>
      <c r="I213" s="127">
        <v>38562.85</v>
      </c>
      <c r="J213" s="128">
        <v>39105.620000000003</v>
      </c>
      <c r="K213" s="127">
        <v>864.32</v>
      </c>
      <c r="L213" s="127">
        <v>0</v>
      </c>
      <c r="M213" s="127">
        <v>0</v>
      </c>
      <c r="N213" s="127">
        <v>0</v>
      </c>
      <c r="O213" s="127">
        <v>0</v>
      </c>
      <c r="P213" s="127">
        <v>0</v>
      </c>
      <c r="Q213" s="127">
        <v>0</v>
      </c>
      <c r="R213" s="127">
        <v>0</v>
      </c>
      <c r="S213" s="127">
        <v>0</v>
      </c>
      <c r="T213" s="127">
        <v>0</v>
      </c>
      <c r="U213" s="127">
        <v>0</v>
      </c>
      <c r="V213" s="127">
        <v>0</v>
      </c>
      <c r="W213" s="127">
        <v>0</v>
      </c>
      <c r="X213" s="127">
        <v>0</v>
      </c>
      <c r="Y213" s="127">
        <v>882.28</v>
      </c>
      <c r="Z213" s="127">
        <v>9870.4</v>
      </c>
      <c r="AA213" s="127">
        <v>0</v>
      </c>
      <c r="AB213" s="127">
        <v>0</v>
      </c>
      <c r="AC213" s="127">
        <v>0</v>
      </c>
      <c r="AD213" s="127">
        <v>0</v>
      </c>
      <c r="AE213" s="127">
        <v>0</v>
      </c>
      <c r="AF213" s="128">
        <v>11617</v>
      </c>
      <c r="AG213" s="127">
        <v>50722.61</v>
      </c>
      <c r="AI213" s="127"/>
    </row>
    <row r="214" spans="1:35" ht="20.25" customHeight="1" x14ac:dyDescent="0.35">
      <c r="A214" s="145" t="s">
        <v>387</v>
      </c>
      <c r="B214" s="127">
        <v>0</v>
      </c>
      <c r="C214" s="127">
        <v>13.75</v>
      </c>
      <c r="D214" s="127">
        <v>14921.34</v>
      </c>
      <c r="E214" s="127">
        <v>8369.42</v>
      </c>
      <c r="F214" s="127">
        <v>3781.87</v>
      </c>
      <c r="G214" s="127">
        <v>1871.4</v>
      </c>
      <c r="H214" s="127">
        <v>25.71</v>
      </c>
      <c r="I214" s="127">
        <v>28969.74</v>
      </c>
      <c r="J214" s="128">
        <v>28983.49</v>
      </c>
      <c r="K214" s="127">
        <v>0</v>
      </c>
      <c r="L214" s="127">
        <v>0</v>
      </c>
      <c r="M214" s="127">
        <v>0</v>
      </c>
      <c r="N214" s="127">
        <v>0</v>
      </c>
      <c r="O214" s="127">
        <v>0</v>
      </c>
      <c r="P214" s="127">
        <v>0</v>
      </c>
      <c r="Q214" s="127">
        <v>0</v>
      </c>
      <c r="R214" s="127">
        <v>0</v>
      </c>
      <c r="S214" s="127">
        <v>0</v>
      </c>
      <c r="T214" s="127">
        <v>0</v>
      </c>
      <c r="U214" s="127">
        <v>0</v>
      </c>
      <c r="V214" s="127">
        <v>0</v>
      </c>
      <c r="W214" s="127">
        <v>0</v>
      </c>
      <c r="X214" s="127">
        <v>0</v>
      </c>
      <c r="Y214" s="127">
        <v>0</v>
      </c>
      <c r="Z214" s="127">
        <v>10849.06</v>
      </c>
      <c r="AA214" s="127">
        <v>0</v>
      </c>
      <c r="AB214" s="127">
        <v>0</v>
      </c>
      <c r="AC214" s="127">
        <v>605.46</v>
      </c>
      <c r="AD214" s="127">
        <v>0</v>
      </c>
      <c r="AE214" s="127">
        <v>0</v>
      </c>
      <c r="AF214" s="128">
        <v>11454.52</v>
      </c>
      <c r="AG214" s="127">
        <v>40438.01</v>
      </c>
      <c r="AI214" s="127"/>
    </row>
    <row r="215" spans="1:35" ht="20.25" customHeight="1" x14ac:dyDescent="0.35">
      <c r="A215" s="145" t="s">
        <v>388</v>
      </c>
      <c r="B215" s="127">
        <v>0</v>
      </c>
      <c r="C215" s="127">
        <v>77.02</v>
      </c>
      <c r="D215" s="127">
        <v>9583.52</v>
      </c>
      <c r="E215" s="127">
        <v>7297.01</v>
      </c>
      <c r="F215" s="127">
        <v>3326.16</v>
      </c>
      <c r="G215" s="127">
        <v>1721.11</v>
      </c>
      <c r="H215" s="127">
        <v>9.8800000000000008</v>
      </c>
      <c r="I215" s="127">
        <v>21937.68</v>
      </c>
      <c r="J215" s="128">
        <v>22014.7</v>
      </c>
      <c r="K215" s="127">
        <v>0</v>
      </c>
      <c r="L215" s="127">
        <v>0</v>
      </c>
      <c r="M215" s="127">
        <v>0</v>
      </c>
      <c r="N215" s="127">
        <v>0</v>
      </c>
      <c r="O215" s="127">
        <v>0</v>
      </c>
      <c r="P215" s="127">
        <v>0</v>
      </c>
      <c r="Q215" s="127">
        <v>0</v>
      </c>
      <c r="R215" s="127">
        <v>0</v>
      </c>
      <c r="S215" s="127">
        <v>0</v>
      </c>
      <c r="T215" s="127">
        <v>0</v>
      </c>
      <c r="U215" s="127">
        <v>0</v>
      </c>
      <c r="V215" s="127">
        <v>0</v>
      </c>
      <c r="W215" s="127">
        <v>0</v>
      </c>
      <c r="X215" s="127">
        <v>0</v>
      </c>
      <c r="Y215" s="127">
        <v>0</v>
      </c>
      <c r="Z215" s="127">
        <v>6837.27</v>
      </c>
      <c r="AA215" s="127">
        <v>0</v>
      </c>
      <c r="AB215" s="127">
        <v>0</v>
      </c>
      <c r="AC215" s="127">
        <v>0</v>
      </c>
      <c r="AD215" s="127">
        <v>0</v>
      </c>
      <c r="AE215" s="127">
        <v>0</v>
      </c>
      <c r="AF215" s="128">
        <v>6837.27</v>
      </c>
      <c r="AG215" s="127">
        <v>28851.97</v>
      </c>
      <c r="AI215" s="127"/>
    </row>
    <row r="216" spans="1:35" ht="20.25" customHeight="1" x14ac:dyDescent="0.35">
      <c r="A216" s="145" t="s">
        <v>389</v>
      </c>
      <c r="B216" s="127">
        <v>0</v>
      </c>
      <c r="C216" s="127">
        <v>0</v>
      </c>
      <c r="D216" s="127">
        <v>6509.95</v>
      </c>
      <c r="E216" s="127">
        <v>5765.71</v>
      </c>
      <c r="F216" s="127">
        <v>3620.87</v>
      </c>
      <c r="G216" s="127">
        <v>1893.34</v>
      </c>
      <c r="H216" s="127">
        <v>53.91</v>
      </c>
      <c r="I216" s="127">
        <v>17843.78</v>
      </c>
      <c r="J216" s="128">
        <v>17843.78</v>
      </c>
      <c r="K216" s="127">
        <v>484.8</v>
      </c>
      <c r="L216" s="127">
        <v>0</v>
      </c>
      <c r="M216" s="127">
        <v>0</v>
      </c>
      <c r="N216" s="127">
        <v>0</v>
      </c>
      <c r="O216" s="127">
        <v>0</v>
      </c>
      <c r="P216" s="127">
        <v>0</v>
      </c>
      <c r="Q216" s="127">
        <v>0</v>
      </c>
      <c r="R216" s="127">
        <v>0</v>
      </c>
      <c r="S216" s="127">
        <v>0</v>
      </c>
      <c r="T216" s="127">
        <v>0</v>
      </c>
      <c r="U216" s="127">
        <v>0</v>
      </c>
      <c r="V216" s="127">
        <v>0</v>
      </c>
      <c r="W216" s="127">
        <v>0</v>
      </c>
      <c r="X216" s="127">
        <v>0</v>
      </c>
      <c r="Y216" s="127">
        <v>0</v>
      </c>
      <c r="Z216" s="127">
        <v>4406.9399999999996</v>
      </c>
      <c r="AA216" s="127">
        <v>0</v>
      </c>
      <c r="AB216" s="127">
        <v>0</v>
      </c>
      <c r="AC216" s="127">
        <v>0</v>
      </c>
      <c r="AD216" s="127">
        <v>0</v>
      </c>
      <c r="AE216" s="127">
        <v>0</v>
      </c>
      <c r="AF216" s="128">
        <v>4891.74</v>
      </c>
      <c r="AG216" s="127">
        <v>22735.52</v>
      </c>
      <c r="AI216" s="127"/>
    </row>
    <row r="217" spans="1:35" ht="20.25" customHeight="1" x14ac:dyDescent="0.35">
      <c r="A217" s="145" t="s">
        <v>390</v>
      </c>
      <c r="B217" s="127">
        <v>0</v>
      </c>
      <c r="C217" s="127">
        <v>0</v>
      </c>
      <c r="D217" s="127">
        <v>13128.85</v>
      </c>
      <c r="E217" s="127">
        <v>6277.87</v>
      </c>
      <c r="F217" s="127">
        <v>5320.57</v>
      </c>
      <c r="G217" s="127">
        <v>1724.5</v>
      </c>
      <c r="H217" s="127">
        <v>56.56</v>
      </c>
      <c r="I217" s="127">
        <v>26508.36</v>
      </c>
      <c r="J217" s="128">
        <v>26508.36</v>
      </c>
      <c r="K217" s="127">
        <v>0</v>
      </c>
      <c r="L217" s="127">
        <v>0</v>
      </c>
      <c r="M217" s="127">
        <v>0</v>
      </c>
      <c r="N217" s="127">
        <v>0</v>
      </c>
      <c r="O217" s="127">
        <v>0</v>
      </c>
      <c r="P217" s="127">
        <v>0</v>
      </c>
      <c r="Q217" s="127">
        <v>0</v>
      </c>
      <c r="R217" s="127">
        <v>0</v>
      </c>
      <c r="S217" s="127">
        <v>0</v>
      </c>
      <c r="T217" s="127">
        <v>0</v>
      </c>
      <c r="U217" s="127">
        <v>0</v>
      </c>
      <c r="V217" s="127">
        <v>970.77</v>
      </c>
      <c r="W217" s="127">
        <v>0</v>
      </c>
      <c r="X217" s="127">
        <v>0</v>
      </c>
      <c r="Y217" s="127">
        <v>0</v>
      </c>
      <c r="Z217" s="127">
        <v>8470.1200000000008</v>
      </c>
      <c r="AA217" s="127">
        <v>0</v>
      </c>
      <c r="AB217" s="127">
        <v>0</v>
      </c>
      <c r="AC217" s="127">
        <v>0</v>
      </c>
      <c r="AD217" s="127">
        <v>1003.98</v>
      </c>
      <c r="AE217" s="127">
        <v>0</v>
      </c>
      <c r="AF217" s="128">
        <v>10444.870000000001</v>
      </c>
      <c r="AG217" s="127">
        <v>36953.230000000003</v>
      </c>
      <c r="AI217" s="127"/>
    </row>
    <row r="218" spans="1:35" ht="20.25" customHeight="1" x14ac:dyDescent="0.35">
      <c r="A218" s="145" t="s">
        <v>391</v>
      </c>
      <c r="B218" s="127">
        <v>0</v>
      </c>
      <c r="C218" s="127">
        <v>2.2000000000000002</v>
      </c>
      <c r="D218" s="127">
        <v>15449.28</v>
      </c>
      <c r="E218" s="127">
        <v>7126.36</v>
      </c>
      <c r="F218" s="127">
        <v>4303.4799999999996</v>
      </c>
      <c r="G218" s="127">
        <v>1770.55</v>
      </c>
      <c r="H218" s="127">
        <v>41.4</v>
      </c>
      <c r="I218" s="127">
        <v>28691.08</v>
      </c>
      <c r="J218" s="128">
        <v>28693.279999999999</v>
      </c>
      <c r="K218" s="127">
        <v>0</v>
      </c>
      <c r="L218" s="127">
        <v>0</v>
      </c>
      <c r="M218" s="127">
        <v>0</v>
      </c>
      <c r="N218" s="127">
        <v>0</v>
      </c>
      <c r="O218" s="127">
        <v>0</v>
      </c>
      <c r="P218" s="127">
        <v>0</v>
      </c>
      <c r="Q218" s="127">
        <v>0</v>
      </c>
      <c r="R218" s="127">
        <v>0</v>
      </c>
      <c r="S218" s="127">
        <v>0</v>
      </c>
      <c r="T218" s="127">
        <v>0</v>
      </c>
      <c r="U218" s="127">
        <v>0</v>
      </c>
      <c r="V218" s="127">
        <v>0</v>
      </c>
      <c r="W218" s="127">
        <v>0</v>
      </c>
      <c r="X218" s="127">
        <v>0</v>
      </c>
      <c r="Y218" s="127">
        <v>0</v>
      </c>
      <c r="Z218" s="127">
        <v>3843.93</v>
      </c>
      <c r="AA218" s="127">
        <v>0</v>
      </c>
      <c r="AB218" s="127">
        <v>0</v>
      </c>
      <c r="AC218" s="127">
        <v>351.42</v>
      </c>
      <c r="AD218" s="127">
        <v>0</v>
      </c>
      <c r="AE218" s="127">
        <v>0</v>
      </c>
      <c r="AF218" s="128">
        <v>4195.3500000000004</v>
      </c>
      <c r="AG218" s="127">
        <v>32888.629999999997</v>
      </c>
      <c r="AI218" s="127"/>
    </row>
    <row r="219" spans="1:35" ht="20.25" customHeight="1" x14ac:dyDescent="0.35">
      <c r="A219" s="145" t="s">
        <v>392</v>
      </c>
      <c r="B219" s="127">
        <v>0</v>
      </c>
      <c r="C219" s="127">
        <v>52.32</v>
      </c>
      <c r="D219" s="127">
        <v>13623.05</v>
      </c>
      <c r="E219" s="127">
        <v>5277.25</v>
      </c>
      <c r="F219" s="127">
        <v>4126.75</v>
      </c>
      <c r="G219" s="127">
        <v>1615.98</v>
      </c>
      <c r="H219" s="127">
        <v>6.58</v>
      </c>
      <c r="I219" s="127">
        <v>24649.61</v>
      </c>
      <c r="J219" s="128">
        <v>24701.93</v>
      </c>
      <c r="K219" s="127">
        <v>201.82</v>
      </c>
      <c r="L219" s="127">
        <v>0</v>
      </c>
      <c r="M219" s="127">
        <v>0</v>
      </c>
      <c r="N219" s="127">
        <v>0</v>
      </c>
      <c r="O219" s="127">
        <v>0</v>
      </c>
      <c r="P219" s="127">
        <v>0</v>
      </c>
      <c r="Q219" s="127">
        <v>0</v>
      </c>
      <c r="R219" s="127">
        <v>0</v>
      </c>
      <c r="S219" s="127">
        <v>0</v>
      </c>
      <c r="T219" s="127">
        <v>0</v>
      </c>
      <c r="U219" s="127">
        <v>0</v>
      </c>
      <c r="V219" s="127">
        <v>0</v>
      </c>
      <c r="W219" s="127">
        <v>0</v>
      </c>
      <c r="X219" s="127">
        <v>0</v>
      </c>
      <c r="Y219" s="127">
        <v>0</v>
      </c>
      <c r="Z219" s="127">
        <v>3044.37</v>
      </c>
      <c r="AA219" s="127">
        <v>0</v>
      </c>
      <c r="AB219" s="127">
        <v>0</v>
      </c>
      <c r="AC219" s="127">
        <v>0</v>
      </c>
      <c r="AD219" s="127">
        <v>0</v>
      </c>
      <c r="AE219" s="127">
        <v>0</v>
      </c>
      <c r="AF219" s="128">
        <v>3246.19</v>
      </c>
      <c r="AG219" s="127">
        <v>27948.12</v>
      </c>
      <c r="AI219" s="127"/>
    </row>
    <row r="220" spans="1:35" ht="20.25" customHeight="1" x14ac:dyDescent="0.35">
      <c r="A220" s="145" t="s">
        <v>393</v>
      </c>
      <c r="B220" s="127">
        <v>0</v>
      </c>
      <c r="C220" s="127">
        <v>388.13</v>
      </c>
      <c r="D220" s="127">
        <v>17271</v>
      </c>
      <c r="E220" s="127">
        <v>7047.29</v>
      </c>
      <c r="F220" s="127">
        <v>5048.76</v>
      </c>
      <c r="G220" s="127">
        <v>2101.91</v>
      </c>
      <c r="H220" s="127">
        <v>31.72</v>
      </c>
      <c r="I220" s="127">
        <v>31500.68</v>
      </c>
      <c r="J220" s="128">
        <v>31888.81</v>
      </c>
      <c r="K220" s="127">
        <v>554.25</v>
      </c>
      <c r="L220" s="127">
        <v>0</v>
      </c>
      <c r="M220" s="127">
        <v>0</v>
      </c>
      <c r="N220" s="127">
        <v>0</v>
      </c>
      <c r="O220" s="127">
        <v>0</v>
      </c>
      <c r="P220" s="127">
        <v>0</v>
      </c>
      <c r="Q220" s="127">
        <v>0</v>
      </c>
      <c r="R220" s="127">
        <v>0</v>
      </c>
      <c r="S220" s="127">
        <v>0</v>
      </c>
      <c r="T220" s="127">
        <v>0</v>
      </c>
      <c r="U220" s="127">
        <v>0</v>
      </c>
      <c r="V220" s="127">
        <v>0</v>
      </c>
      <c r="W220" s="127">
        <v>0</v>
      </c>
      <c r="X220" s="127">
        <v>0</v>
      </c>
      <c r="Y220" s="127">
        <v>0</v>
      </c>
      <c r="Z220" s="127">
        <v>7747.23</v>
      </c>
      <c r="AA220" s="127">
        <v>0</v>
      </c>
      <c r="AB220" s="127">
        <v>0</v>
      </c>
      <c r="AC220" s="127">
        <v>0</v>
      </c>
      <c r="AD220" s="127">
        <v>0</v>
      </c>
      <c r="AE220" s="127">
        <v>0</v>
      </c>
      <c r="AF220" s="128">
        <v>8301.49</v>
      </c>
      <c r="AG220" s="127">
        <v>40190.29</v>
      </c>
      <c r="AI220" s="127"/>
    </row>
    <row r="221" spans="1:35" ht="20.25" customHeight="1" x14ac:dyDescent="0.35">
      <c r="A221" s="145" t="s">
        <v>394</v>
      </c>
      <c r="B221" s="127">
        <v>1734.76</v>
      </c>
      <c r="C221" s="127">
        <v>3425.86</v>
      </c>
      <c r="D221" s="127">
        <v>23556</v>
      </c>
      <c r="E221" s="127">
        <v>7302.56</v>
      </c>
      <c r="F221" s="127">
        <v>9316.9</v>
      </c>
      <c r="G221" s="127">
        <v>1910.27</v>
      </c>
      <c r="H221" s="127">
        <v>22.67</v>
      </c>
      <c r="I221" s="127">
        <v>42108.39</v>
      </c>
      <c r="J221" s="128">
        <v>47269.01</v>
      </c>
      <c r="K221" s="127">
        <v>0</v>
      </c>
      <c r="L221" s="127">
        <v>0</v>
      </c>
      <c r="M221" s="127">
        <v>0</v>
      </c>
      <c r="N221" s="127">
        <v>0</v>
      </c>
      <c r="O221" s="127">
        <v>0</v>
      </c>
      <c r="P221" s="127">
        <v>0</v>
      </c>
      <c r="Q221" s="127">
        <v>0</v>
      </c>
      <c r="R221" s="127">
        <v>0</v>
      </c>
      <c r="S221" s="127">
        <v>0</v>
      </c>
      <c r="T221" s="127">
        <v>0</v>
      </c>
      <c r="U221" s="127">
        <v>0</v>
      </c>
      <c r="V221" s="127">
        <v>0</v>
      </c>
      <c r="W221" s="127">
        <v>0</v>
      </c>
      <c r="X221" s="127">
        <v>0</v>
      </c>
      <c r="Y221" s="127">
        <v>0</v>
      </c>
      <c r="Z221" s="127">
        <v>1706.23</v>
      </c>
      <c r="AA221" s="127">
        <v>0</v>
      </c>
      <c r="AB221" s="127">
        <v>0</v>
      </c>
      <c r="AC221" s="127">
        <v>859.34</v>
      </c>
      <c r="AD221" s="127">
        <v>0</v>
      </c>
      <c r="AE221" s="127">
        <v>0</v>
      </c>
      <c r="AF221" s="128">
        <v>2565.5700000000002</v>
      </c>
      <c r="AG221" s="127">
        <v>49834.58</v>
      </c>
      <c r="AI221" s="127"/>
    </row>
    <row r="222" spans="1:35" ht="20.25" customHeight="1" x14ac:dyDescent="0.35">
      <c r="A222" s="145" t="s">
        <v>395</v>
      </c>
      <c r="B222" s="127">
        <v>15117.51</v>
      </c>
      <c r="C222" s="127">
        <v>7468.48</v>
      </c>
      <c r="D222" s="127">
        <v>24343.71</v>
      </c>
      <c r="E222" s="127">
        <v>7219.97</v>
      </c>
      <c r="F222" s="127">
        <v>11870.68</v>
      </c>
      <c r="G222" s="127">
        <v>1741.65</v>
      </c>
      <c r="H222" s="127">
        <v>10.53</v>
      </c>
      <c r="I222" s="127">
        <v>45186.53</v>
      </c>
      <c r="J222" s="128">
        <v>67772.52</v>
      </c>
      <c r="K222" s="127">
        <v>0</v>
      </c>
      <c r="L222" s="127">
        <v>0</v>
      </c>
      <c r="M222" s="127">
        <v>0</v>
      </c>
      <c r="N222" s="127">
        <v>0</v>
      </c>
      <c r="O222" s="127">
        <v>0</v>
      </c>
      <c r="P222" s="127">
        <v>0</v>
      </c>
      <c r="Q222" s="127">
        <v>0</v>
      </c>
      <c r="R222" s="127">
        <v>0</v>
      </c>
      <c r="S222" s="127">
        <v>0</v>
      </c>
      <c r="T222" s="127">
        <v>0</v>
      </c>
      <c r="U222" s="127">
        <v>0</v>
      </c>
      <c r="V222" s="127">
        <v>0</v>
      </c>
      <c r="W222" s="127">
        <v>0</v>
      </c>
      <c r="X222" s="127">
        <v>0</v>
      </c>
      <c r="Y222" s="127">
        <v>0</v>
      </c>
      <c r="Z222" s="127">
        <v>3098.79</v>
      </c>
      <c r="AA222" s="127">
        <v>1064.29</v>
      </c>
      <c r="AB222" s="127">
        <v>0</v>
      </c>
      <c r="AC222" s="127">
        <v>843.49</v>
      </c>
      <c r="AD222" s="127">
        <v>0</v>
      </c>
      <c r="AE222" s="127">
        <v>0</v>
      </c>
      <c r="AF222" s="128">
        <v>5006.57</v>
      </c>
      <c r="AG222" s="127">
        <v>72779.09</v>
      </c>
      <c r="AI222" s="127"/>
    </row>
    <row r="223" spans="1:35" ht="20.25" customHeight="1" x14ac:dyDescent="0.35">
      <c r="A223" s="145" t="s">
        <v>396</v>
      </c>
      <c r="B223" s="127">
        <v>12254.2</v>
      </c>
      <c r="C223" s="127">
        <v>10684.19</v>
      </c>
      <c r="D223" s="127">
        <v>25070.85</v>
      </c>
      <c r="E223" s="127">
        <v>6988.18</v>
      </c>
      <c r="F223" s="127">
        <v>10949</v>
      </c>
      <c r="G223" s="127">
        <v>1996.88</v>
      </c>
      <c r="H223" s="127">
        <v>15.2</v>
      </c>
      <c r="I223" s="127">
        <v>45020.11</v>
      </c>
      <c r="J223" s="128">
        <v>67958.5</v>
      </c>
      <c r="K223" s="127">
        <v>0</v>
      </c>
      <c r="L223" s="127">
        <v>0</v>
      </c>
      <c r="M223" s="127">
        <v>0</v>
      </c>
      <c r="N223" s="127">
        <v>0</v>
      </c>
      <c r="O223" s="127">
        <v>0</v>
      </c>
      <c r="P223" s="127">
        <v>0</v>
      </c>
      <c r="Q223" s="127">
        <v>0</v>
      </c>
      <c r="R223" s="127">
        <v>0</v>
      </c>
      <c r="S223" s="127">
        <v>0</v>
      </c>
      <c r="T223" s="127">
        <v>0</v>
      </c>
      <c r="U223" s="127">
        <v>0</v>
      </c>
      <c r="V223" s="127">
        <v>0</v>
      </c>
      <c r="W223" s="127">
        <v>0</v>
      </c>
      <c r="X223" s="127">
        <v>0</v>
      </c>
      <c r="Y223" s="127">
        <v>0</v>
      </c>
      <c r="Z223" s="127">
        <v>0</v>
      </c>
      <c r="AA223" s="127">
        <v>1061.6300000000001</v>
      </c>
      <c r="AB223" s="127">
        <v>0</v>
      </c>
      <c r="AC223" s="127">
        <v>0</v>
      </c>
      <c r="AD223" s="127">
        <v>0</v>
      </c>
      <c r="AE223" s="127">
        <v>0</v>
      </c>
      <c r="AF223" s="128">
        <v>1061.6300000000001</v>
      </c>
      <c r="AG223" s="127">
        <v>69020.14</v>
      </c>
      <c r="AI223" s="127"/>
    </row>
    <row r="224" spans="1:35" ht="20.25" customHeight="1" x14ac:dyDescent="0.35">
      <c r="A224" s="145" t="s">
        <v>397</v>
      </c>
      <c r="B224" s="127">
        <v>13349.43</v>
      </c>
      <c r="C224" s="127">
        <v>5644.86</v>
      </c>
      <c r="D224" s="127">
        <v>22580.26</v>
      </c>
      <c r="E224" s="127">
        <v>5281.09</v>
      </c>
      <c r="F224" s="127">
        <v>10498.66</v>
      </c>
      <c r="G224" s="127">
        <v>1792.25</v>
      </c>
      <c r="H224" s="127">
        <v>16.12</v>
      </c>
      <c r="I224" s="127">
        <v>40168.379999999997</v>
      </c>
      <c r="J224" s="128">
        <v>59162.67</v>
      </c>
      <c r="K224" s="127">
        <v>0</v>
      </c>
      <c r="L224" s="127">
        <v>0</v>
      </c>
      <c r="M224" s="127">
        <v>0</v>
      </c>
      <c r="N224" s="127">
        <v>0</v>
      </c>
      <c r="O224" s="127">
        <v>0</v>
      </c>
      <c r="P224" s="127">
        <v>0</v>
      </c>
      <c r="Q224" s="127">
        <v>0</v>
      </c>
      <c r="R224" s="127">
        <v>0</v>
      </c>
      <c r="S224" s="127">
        <v>0</v>
      </c>
      <c r="T224" s="127">
        <v>0</v>
      </c>
      <c r="U224" s="127">
        <v>0</v>
      </c>
      <c r="V224" s="127">
        <v>0</v>
      </c>
      <c r="W224" s="127">
        <v>0</v>
      </c>
      <c r="X224" s="127">
        <v>0</v>
      </c>
      <c r="Y224" s="127">
        <v>0</v>
      </c>
      <c r="Z224" s="127">
        <v>1711.23</v>
      </c>
      <c r="AA224" s="127">
        <v>0</v>
      </c>
      <c r="AB224" s="127">
        <v>0</v>
      </c>
      <c r="AC224" s="127">
        <v>0</v>
      </c>
      <c r="AD224" s="127">
        <v>0</v>
      </c>
      <c r="AE224" s="127">
        <v>0</v>
      </c>
      <c r="AF224" s="128">
        <v>1711.23</v>
      </c>
      <c r="AG224" s="127">
        <v>60873.9</v>
      </c>
      <c r="AI224" s="127"/>
    </row>
    <row r="225" spans="1:35" ht="20.25" customHeight="1" x14ac:dyDescent="0.35">
      <c r="A225" s="145" t="s">
        <v>398</v>
      </c>
      <c r="B225" s="127">
        <v>8944.5400000000009</v>
      </c>
      <c r="C225" s="127">
        <v>5783.93</v>
      </c>
      <c r="D225" s="127">
        <v>25335.95</v>
      </c>
      <c r="E225" s="127">
        <v>6504.11</v>
      </c>
      <c r="F225" s="127">
        <v>9071.74</v>
      </c>
      <c r="G225" s="127">
        <v>1797.07</v>
      </c>
      <c r="H225" s="127">
        <v>76.17</v>
      </c>
      <c r="I225" s="127">
        <v>42785.05</v>
      </c>
      <c r="J225" s="128">
        <v>57513.52</v>
      </c>
      <c r="K225" s="127">
        <v>0</v>
      </c>
      <c r="L225" s="127">
        <v>0</v>
      </c>
      <c r="M225" s="127">
        <v>0</v>
      </c>
      <c r="N225" s="127">
        <v>0</v>
      </c>
      <c r="O225" s="127">
        <v>0</v>
      </c>
      <c r="P225" s="127">
        <v>0</v>
      </c>
      <c r="Q225" s="127">
        <v>0</v>
      </c>
      <c r="R225" s="127">
        <v>0</v>
      </c>
      <c r="S225" s="127">
        <v>0</v>
      </c>
      <c r="T225" s="127">
        <v>0</v>
      </c>
      <c r="U225" s="127">
        <v>0</v>
      </c>
      <c r="V225" s="127">
        <v>0</v>
      </c>
      <c r="W225" s="127">
        <v>261.69</v>
      </c>
      <c r="X225" s="127">
        <v>0</v>
      </c>
      <c r="Y225" s="127">
        <v>0</v>
      </c>
      <c r="Z225" s="127">
        <v>3038.76</v>
      </c>
      <c r="AA225" s="127">
        <v>1229.57</v>
      </c>
      <c r="AB225" s="127">
        <v>0</v>
      </c>
      <c r="AC225" s="127">
        <v>0</v>
      </c>
      <c r="AD225" s="127">
        <v>839.5</v>
      </c>
      <c r="AE225" s="127">
        <v>0</v>
      </c>
      <c r="AF225" s="128">
        <v>5369.53</v>
      </c>
      <c r="AG225" s="127">
        <v>62883.040000000001</v>
      </c>
      <c r="AI225" s="127"/>
    </row>
    <row r="226" spans="1:35" ht="20.25" customHeight="1" x14ac:dyDescent="0.35">
      <c r="A226" s="145" t="s">
        <v>399</v>
      </c>
      <c r="B226" s="127">
        <v>521.58000000000004</v>
      </c>
      <c r="C226" s="127">
        <v>678.6</v>
      </c>
      <c r="D226" s="127">
        <v>19184.11</v>
      </c>
      <c r="E226" s="127">
        <v>6859.69</v>
      </c>
      <c r="F226" s="127">
        <v>2910.09</v>
      </c>
      <c r="G226" s="127">
        <v>1777.89</v>
      </c>
      <c r="H226" s="127">
        <v>6.07</v>
      </c>
      <c r="I226" s="127">
        <v>30737.84</v>
      </c>
      <c r="J226" s="128">
        <v>31938.02</v>
      </c>
      <c r="K226" s="127">
        <v>467.58</v>
      </c>
      <c r="L226" s="127">
        <v>0</v>
      </c>
      <c r="M226" s="127">
        <v>0</v>
      </c>
      <c r="N226" s="127">
        <v>0</v>
      </c>
      <c r="O226" s="127">
        <v>0</v>
      </c>
      <c r="P226" s="127">
        <v>0</v>
      </c>
      <c r="Q226" s="127">
        <v>0</v>
      </c>
      <c r="R226" s="127">
        <v>446.39</v>
      </c>
      <c r="S226" s="127">
        <v>0</v>
      </c>
      <c r="T226" s="127">
        <v>0</v>
      </c>
      <c r="U226" s="127">
        <v>0</v>
      </c>
      <c r="V226" s="127">
        <v>0</v>
      </c>
      <c r="W226" s="127">
        <v>874.46</v>
      </c>
      <c r="X226" s="127">
        <v>0</v>
      </c>
      <c r="Y226" s="127">
        <v>0</v>
      </c>
      <c r="Z226" s="127">
        <v>3410.91</v>
      </c>
      <c r="AA226" s="127">
        <v>0</v>
      </c>
      <c r="AB226" s="127">
        <v>0</v>
      </c>
      <c r="AC226" s="127">
        <v>2791.87</v>
      </c>
      <c r="AD226" s="127">
        <v>938.28</v>
      </c>
      <c r="AE226" s="127">
        <v>0</v>
      </c>
      <c r="AF226" s="128">
        <v>8929.49</v>
      </c>
      <c r="AG226" s="127">
        <v>40867.51</v>
      </c>
      <c r="AI226" s="127"/>
    </row>
    <row r="227" spans="1:35" ht="20.25" customHeight="1" x14ac:dyDescent="0.35">
      <c r="A227" s="145" t="s">
        <v>400</v>
      </c>
      <c r="B227" s="127">
        <v>0</v>
      </c>
      <c r="C227" s="127">
        <v>36.65</v>
      </c>
      <c r="D227" s="127">
        <v>13750.03</v>
      </c>
      <c r="E227" s="127">
        <v>6372.26</v>
      </c>
      <c r="F227" s="127">
        <v>16.28</v>
      </c>
      <c r="G227" s="127">
        <v>1894.45</v>
      </c>
      <c r="H227" s="127">
        <v>15.9</v>
      </c>
      <c r="I227" s="127">
        <v>22048.91</v>
      </c>
      <c r="J227" s="128">
        <v>22085.56</v>
      </c>
      <c r="K227" s="127">
        <v>0</v>
      </c>
      <c r="L227" s="127">
        <v>0</v>
      </c>
      <c r="M227" s="127">
        <v>0</v>
      </c>
      <c r="N227" s="127">
        <v>0</v>
      </c>
      <c r="O227" s="127">
        <v>0</v>
      </c>
      <c r="P227" s="127">
        <v>0</v>
      </c>
      <c r="Q227" s="127">
        <v>0</v>
      </c>
      <c r="R227" s="127">
        <v>0</v>
      </c>
      <c r="S227" s="127">
        <v>0</v>
      </c>
      <c r="T227" s="127">
        <v>0</v>
      </c>
      <c r="U227" s="127">
        <v>0</v>
      </c>
      <c r="V227" s="127">
        <v>0</v>
      </c>
      <c r="W227" s="127">
        <v>0</v>
      </c>
      <c r="X227" s="127">
        <v>0</v>
      </c>
      <c r="Y227" s="127">
        <v>0</v>
      </c>
      <c r="Z227" s="127">
        <v>1708.4</v>
      </c>
      <c r="AA227" s="127">
        <v>1072.5899999999999</v>
      </c>
      <c r="AB227" s="127">
        <v>0</v>
      </c>
      <c r="AC227" s="127">
        <v>0</v>
      </c>
      <c r="AD227" s="127">
        <v>0</v>
      </c>
      <c r="AE227" s="127">
        <v>0</v>
      </c>
      <c r="AF227" s="128">
        <v>2780.99</v>
      </c>
      <c r="AG227" s="127">
        <v>24866.55</v>
      </c>
      <c r="AI227" s="127"/>
    </row>
    <row r="228" spans="1:35" ht="20.25" customHeight="1" x14ac:dyDescent="0.35">
      <c r="A228" s="145" t="s">
        <v>401</v>
      </c>
      <c r="B228" s="127">
        <v>0</v>
      </c>
      <c r="C228" s="127">
        <v>72.790000000000006</v>
      </c>
      <c r="D228" s="127">
        <v>7325.68</v>
      </c>
      <c r="E228" s="127">
        <v>5859.71</v>
      </c>
      <c r="F228" s="127">
        <v>3281.99</v>
      </c>
      <c r="G228" s="127">
        <v>1918.49</v>
      </c>
      <c r="H228" s="127">
        <v>15.1</v>
      </c>
      <c r="I228" s="127">
        <v>18400.96</v>
      </c>
      <c r="J228" s="128">
        <v>18473.75</v>
      </c>
      <c r="K228" s="127">
        <v>864.95</v>
      </c>
      <c r="L228" s="127">
        <v>0</v>
      </c>
      <c r="M228" s="127">
        <v>0</v>
      </c>
      <c r="N228" s="127">
        <v>0</v>
      </c>
      <c r="O228" s="127">
        <v>0</v>
      </c>
      <c r="P228" s="127">
        <v>0</v>
      </c>
      <c r="Q228" s="127">
        <v>0</v>
      </c>
      <c r="R228" s="127">
        <v>0</v>
      </c>
      <c r="S228" s="127">
        <v>0</v>
      </c>
      <c r="T228" s="127">
        <v>0</v>
      </c>
      <c r="U228" s="127">
        <v>0</v>
      </c>
      <c r="V228" s="127">
        <v>0</v>
      </c>
      <c r="W228" s="127">
        <v>0</v>
      </c>
      <c r="X228" s="127">
        <v>0</v>
      </c>
      <c r="Y228" s="127">
        <v>0</v>
      </c>
      <c r="Z228" s="127">
        <v>4048.75</v>
      </c>
      <c r="AA228" s="127">
        <v>354.72</v>
      </c>
      <c r="AB228" s="127">
        <v>0</v>
      </c>
      <c r="AC228" s="127">
        <v>947.48</v>
      </c>
      <c r="AD228" s="127">
        <v>0</v>
      </c>
      <c r="AE228" s="127">
        <v>0</v>
      </c>
      <c r="AF228" s="128">
        <v>6215.89</v>
      </c>
      <c r="AG228" s="127">
        <v>24689.65</v>
      </c>
      <c r="AI228" s="127"/>
    </row>
    <row r="229" spans="1:35" ht="20.25" customHeight="1" x14ac:dyDescent="0.35">
      <c r="A229" s="145" t="s">
        <v>402</v>
      </c>
      <c r="B229" s="127">
        <v>0</v>
      </c>
      <c r="C229" s="127">
        <v>0.02</v>
      </c>
      <c r="D229" s="127">
        <v>15476.97</v>
      </c>
      <c r="E229" s="127">
        <v>6741.59</v>
      </c>
      <c r="F229" s="127">
        <v>3189.79</v>
      </c>
      <c r="G229" s="127">
        <v>1888.79</v>
      </c>
      <c r="H229" s="127">
        <v>0.61</v>
      </c>
      <c r="I229" s="127">
        <v>27297.75</v>
      </c>
      <c r="J229" s="128">
        <v>27297.77</v>
      </c>
      <c r="K229" s="127">
        <v>0</v>
      </c>
      <c r="L229" s="127">
        <v>0</v>
      </c>
      <c r="M229" s="127">
        <v>0</v>
      </c>
      <c r="N229" s="127">
        <v>0</v>
      </c>
      <c r="O229" s="127">
        <v>0</v>
      </c>
      <c r="P229" s="127">
        <v>0</v>
      </c>
      <c r="Q229" s="127">
        <v>0</v>
      </c>
      <c r="R229" s="127">
        <v>0</v>
      </c>
      <c r="S229" s="127">
        <v>0</v>
      </c>
      <c r="T229" s="127">
        <v>0</v>
      </c>
      <c r="U229" s="127">
        <v>0</v>
      </c>
      <c r="V229" s="127">
        <v>0</v>
      </c>
      <c r="W229" s="127">
        <v>0</v>
      </c>
      <c r="X229" s="127">
        <v>0</v>
      </c>
      <c r="Y229" s="127">
        <v>0</v>
      </c>
      <c r="Z229" s="127">
        <v>3424.97</v>
      </c>
      <c r="AA229" s="127">
        <v>0</v>
      </c>
      <c r="AB229" s="127">
        <v>0</v>
      </c>
      <c r="AC229" s="127">
        <v>0</v>
      </c>
      <c r="AD229" s="127">
        <v>0</v>
      </c>
      <c r="AE229" s="127">
        <v>0</v>
      </c>
      <c r="AF229" s="128">
        <v>3424.97</v>
      </c>
      <c r="AG229" s="127">
        <v>30722.74</v>
      </c>
      <c r="AI229" s="127"/>
    </row>
    <row r="230" spans="1:35" ht="20.25" customHeight="1" x14ac:dyDescent="0.35">
      <c r="A230" s="145" t="s">
        <v>403</v>
      </c>
      <c r="B230" s="127">
        <v>0</v>
      </c>
      <c r="C230" s="127">
        <v>0</v>
      </c>
      <c r="D230" s="127">
        <v>14179.02</v>
      </c>
      <c r="E230" s="127">
        <v>6371.63</v>
      </c>
      <c r="F230" s="127">
        <v>2732.08</v>
      </c>
      <c r="G230" s="127">
        <v>1796.46</v>
      </c>
      <c r="H230" s="127">
        <v>0</v>
      </c>
      <c r="I230" s="127">
        <v>25079.19</v>
      </c>
      <c r="J230" s="128">
        <v>25079.19</v>
      </c>
      <c r="K230" s="127">
        <v>0</v>
      </c>
      <c r="L230" s="127">
        <v>0</v>
      </c>
      <c r="M230" s="127">
        <v>0</v>
      </c>
      <c r="N230" s="127">
        <v>0</v>
      </c>
      <c r="O230" s="127">
        <v>0</v>
      </c>
      <c r="P230" s="127">
        <v>0</v>
      </c>
      <c r="Q230" s="127">
        <v>0</v>
      </c>
      <c r="R230" s="127">
        <v>0</v>
      </c>
      <c r="S230" s="127">
        <v>0</v>
      </c>
      <c r="T230" s="127">
        <v>0</v>
      </c>
      <c r="U230" s="127">
        <v>0</v>
      </c>
      <c r="V230" s="127">
        <v>0</v>
      </c>
      <c r="W230" s="127">
        <v>0</v>
      </c>
      <c r="X230" s="127">
        <v>0</v>
      </c>
      <c r="Y230" s="127">
        <v>0</v>
      </c>
      <c r="Z230" s="127">
        <v>1343.76</v>
      </c>
      <c r="AA230" s="127">
        <v>1089.3699999999999</v>
      </c>
      <c r="AB230" s="127">
        <v>0</v>
      </c>
      <c r="AC230" s="127">
        <v>0</v>
      </c>
      <c r="AD230" s="127">
        <v>0</v>
      </c>
      <c r="AE230" s="127">
        <v>0</v>
      </c>
      <c r="AF230" s="128">
        <v>2433.13</v>
      </c>
      <c r="AG230" s="127">
        <v>27512.32</v>
      </c>
      <c r="AI230" s="127"/>
    </row>
    <row r="231" spans="1:35" ht="20.25" customHeight="1" x14ac:dyDescent="0.35">
      <c r="A231" s="145" t="s">
        <v>404</v>
      </c>
      <c r="B231" s="127">
        <v>0</v>
      </c>
      <c r="C231" s="127">
        <v>228.66</v>
      </c>
      <c r="D231" s="127">
        <v>9016.09</v>
      </c>
      <c r="E231" s="127">
        <v>5468.64</v>
      </c>
      <c r="F231" s="127">
        <v>2687.29</v>
      </c>
      <c r="G231" s="127">
        <v>1731.64</v>
      </c>
      <c r="H231" s="127">
        <v>0</v>
      </c>
      <c r="I231" s="127">
        <v>18903.66</v>
      </c>
      <c r="J231" s="128">
        <v>19132.32</v>
      </c>
      <c r="K231" s="127">
        <v>1077.73</v>
      </c>
      <c r="L231" s="127">
        <v>0</v>
      </c>
      <c r="M231" s="127">
        <v>0</v>
      </c>
      <c r="N231" s="127">
        <v>0</v>
      </c>
      <c r="O231" s="127">
        <v>0</v>
      </c>
      <c r="P231" s="127">
        <v>0</v>
      </c>
      <c r="Q231" s="127">
        <v>0</v>
      </c>
      <c r="R231" s="127">
        <v>0</v>
      </c>
      <c r="S231" s="127">
        <v>0</v>
      </c>
      <c r="T231" s="127">
        <v>0</v>
      </c>
      <c r="U231" s="127">
        <v>0</v>
      </c>
      <c r="V231" s="127">
        <v>0</v>
      </c>
      <c r="W231" s="127">
        <v>0</v>
      </c>
      <c r="X231" s="127">
        <v>0</v>
      </c>
      <c r="Y231" s="127">
        <v>0</v>
      </c>
      <c r="Z231" s="127">
        <v>1344.18</v>
      </c>
      <c r="AA231" s="127">
        <v>1084.6099999999999</v>
      </c>
      <c r="AB231" s="127">
        <v>0</v>
      </c>
      <c r="AC231" s="127">
        <v>0</v>
      </c>
      <c r="AD231" s="127">
        <v>0</v>
      </c>
      <c r="AE231" s="127">
        <v>0</v>
      </c>
      <c r="AF231" s="128">
        <v>3506.52</v>
      </c>
      <c r="AG231" s="127">
        <v>22638.83</v>
      </c>
      <c r="AI231" s="127"/>
    </row>
    <row r="232" spans="1:35" ht="20.25" customHeight="1" x14ac:dyDescent="0.35">
      <c r="A232" s="145" t="s">
        <v>405</v>
      </c>
      <c r="B232" s="127">
        <v>60.06</v>
      </c>
      <c r="C232" s="127">
        <v>684.75</v>
      </c>
      <c r="D232" s="127">
        <v>19585.5</v>
      </c>
      <c r="E232" s="127">
        <v>6009.05</v>
      </c>
      <c r="F232" s="127">
        <v>3592.94</v>
      </c>
      <c r="G232" s="127">
        <v>1765.34</v>
      </c>
      <c r="H232" s="127">
        <v>0</v>
      </c>
      <c r="I232" s="127">
        <v>30952.84</v>
      </c>
      <c r="J232" s="128">
        <v>31697.65</v>
      </c>
      <c r="K232" s="127">
        <v>0</v>
      </c>
      <c r="L232" s="127">
        <v>0</v>
      </c>
      <c r="M232" s="127">
        <v>0</v>
      </c>
      <c r="N232" s="127">
        <v>0</v>
      </c>
      <c r="O232" s="127">
        <v>0</v>
      </c>
      <c r="P232" s="127">
        <v>0</v>
      </c>
      <c r="Q232" s="127">
        <v>0</v>
      </c>
      <c r="R232" s="127">
        <v>1061.1300000000001</v>
      </c>
      <c r="S232" s="127">
        <v>0</v>
      </c>
      <c r="T232" s="127">
        <v>0</v>
      </c>
      <c r="U232" s="127">
        <v>0</v>
      </c>
      <c r="V232" s="127">
        <v>0</v>
      </c>
      <c r="W232" s="127">
        <v>0</v>
      </c>
      <c r="X232" s="127">
        <v>0</v>
      </c>
      <c r="Y232" s="127">
        <v>0</v>
      </c>
      <c r="Z232" s="127">
        <v>4479.88</v>
      </c>
      <c r="AA232" s="127">
        <v>1907.63</v>
      </c>
      <c r="AB232" s="127">
        <v>0</v>
      </c>
      <c r="AC232" s="127">
        <v>673.08</v>
      </c>
      <c r="AD232" s="127">
        <v>2050.5500000000002</v>
      </c>
      <c r="AE232" s="127">
        <v>0</v>
      </c>
      <c r="AF232" s="128">
        <v>10172.280000000001</v>
      </c>
      <c r="AG232" s="127">
        <v>41869.93</v>
      </c>
      <c r="AI232" s="127"/>
    </row>
    <row r="233" spans="1:35" ht="20.25" customHeight="1" x14ac:dyDescent="0.35">
      <c r="A233" s="145" t="s">
        <v>406</v>
      </c>
      <c r="B233" s="127">
        <v>9.4600000000000009</v>
      </c>
      <c r="C233" s="127">
        <v>1438.6</v>
      </c>
      <c r="D233" s="127">
        <v>21705.94</v>
      </c>
      <c r="E233" s="127">
        <v>6242.22</v>
      </c>
      <c r="F233" s="127">
        <v>4393.6499999999996</v>
      </c>
      <c r="G233" s="127">
        <v>1560.78</v>
      </c>
      <c r="H233" s="127">
        <v>0</v>
      </c>
      <c r="I233" s="127">
        <v>33902.589999999997</v>
      </c>
      <c r="J233" s="128">
        <v>35350.65</v>
      </c>
      <c r="K233" s="127">
        <v>0</v>
      </c>
      <c r="L233" s="127">
        <v>0</v>
      </c>
      <c r="M233" s="127">
        <v>0</v>
      </c>
      <c r="N233" s="127">
        <v>0</v>
      </c>
      <c r="O233" s="127">
        <v>0</v>
      </c>
      <c r="P233" s="127">
        <v>0</v>
      </c>
      <c r="Q233" s="127">
        <v>0</v>
      </c>
      <c r="R233" s="127">
        <v>0</v>
      </c>
      <c r="S233" s="127">
        <v>850.03</v>
      </c>
      <c r="T233" s="127">
        <v>0</v>
      </c>
      <c r="U233" s="127">
        <v>0</v>
      </c>
      <c r="V233" s="127">
        <v>0</v>
      </c>
      <c r="W233" s="127">
        <v>0</v>
      </c>
      <c r="X233" s="127">
        <v>0</v>
      </c>
      <c r="Y233" s="127">
        <v>864.97</v>
      </c>
      <c r="Z233" s="127">
        <v>3579.53</v>
      </c>
      <c r="AA233" s="127">
        <v>5348.85</v>
      </c>
      <c r="AB233" s="127">
        <v>0</v>
      </c>
      <c r="AC233" s="127">
        <v>951.48</v>
      </c>
      <c r="AD233" s="127">
        <v>1072.79</v>
      </c>
      <c r="AE233" s="127">
        <v>0</v>
      </c>
      <c r="AF233" s="128">
        <v>12667.65</v>
      </c>
      <c r="AG233" s="127">
        <v>48018.3</v>
      </c>
      <c r="AI233" s="127"/>
    </row>
    <row r="234" spans="1:35" ht="20.25" customHeight="1" x14ac:dyDescent="0.35">
      <c r="A234" s="145" t="s">
        <v>407</v>
      </c>
      <c r="B234" s="127">
        <v>388.12</v>
      </c>
      <c r="C234" s="127">
        <v>4842.74</v>
      </c>
      <c r="D234" s="127">
        <v>24018.31</v>
      </c>
      <c r="E234" s="127">
        <v>5749.39</v>
      </c>
      <c r="F234" s="127">
        <v>6693.96</v>
      </c>
      <c r="G234" s="127">
        <v>1587.78</v>
      </c>
      <c r="H234" s="127">
        <v>0</v>
      </c>
      <c r="I234" s="127">
        <v>38049.449999999997</v>
      </c>
      <c r="J234" s="128">
        <v>43280.31</v>
      </c>
      <c r="K234" s="127">
        <v>0</v>
      </c>
      <c r="L234" s="127">
        <v>0</v>
      </c>
      <c r="M234" s="127">
        <v>0</v>
      </c>
      <c r="N234" s="127">
        <v>0</v>
      </c>
      <c r="O234" s="127">
        <v>0</v>
      </c>
      <c r="P234" s="127">
        <v>0</v>
      </c>
      <c r="Q234" s="127">
        <v>0</v>
      </c>
      <c r="R234" s="127">
        <v>0</v>
      </c>
      <c r="S234" s="127">
        <v>0</v>
      </c>
      <c r="T234" s="127">
        <v>0</v>
      </c>
      <c r="U234" s="127">
        <v>0</v>
      </c>
      <c r="V234" s="127">
        <v>839.8</v>
      </c>
      <c r="W234" s="127">
        <v>2085.06</v>
      </c>
      <c r="X234" s="127">
        <v>0</v>
      </c>
      <c r="Y234" s="127">
        <v>0</v>
      </c>
      <c r="Z234" s="127">
        <v>2425.4</v>
      </c>
      <c r="AA234" s="127">
        <v>3115.2</v>
      </c>
      <c r="AB234" s="127">
        <v>0</v>
      </c>
      <c r="AC234" s="127">
        <v>1081.69</v>
      </c>
      <c r="AD234" s="127">
        <v>6969.24</v>
      </c>
      <c r="AE234" s="127">
        <v>0</v>
      </c>
      <c r="AF234" s="128">
        <v>16516.39</v>
      </c>
      <c r="AG234" s="127">
        <v>59796.69</v>
      </c>
      <c r="AI234" s="127"/>
    </row>
    <row r="235" spans="1:35" ht="20.25" customHeight="1" x14ac:dyDescent="0.35">
      <c r="A235" s="145" t="s">
        <v>408</v>
      </c>
      <c r="B235" s="127">
        <v>2755.38</v>
      </c>
      <c r="C235" s="127">
        <v>10562.72</v>
      </c>
      <c r="D235" s="127">
        <v>25038.91</v>
      </c>
      <c r="E235" s="127">
        <v>6213.96</v>
      </c>
      <c r="F235" s="127">
        <v>8923.9699999999993</v>
      </c>
      <c r="G235" s="127">
        <v>1792.08</v>
      </c>
      <c r="H235" s="127">
        <v>0</v>
      </c>
      <c r="I235" s="127">
        <v>41968.92</v>
      </c>
      <c r="J235" s="128">
        <v>55287.02</v>
      </c>
      <c r="K235" s="127">
        <v>0</v>
      </c>
      <c r="L235" s="127">
        <v>0</v>
      </c>
      <c r="M235" s="127">
        <v>0</v>
      </c>
      <c r="N235" s="127">
        <v>0</v>
      </c>
      <c r="O235" s="127">
        <v>0</v>
      </c>
      <c r="P235" s="127">
        <v>0</v>
      </c>
      <c r="Q235" s="127">
        <v>0</v>
      </c>
      <c r="R235" s="127">
        <v>0</v>
      </c>
      <c r="S235" s="127">
        <v>840.82</v>
      </c>
      <c r="T235" s="127">
        <v>0</v>
      </c>
      <c r="U235" s="127">
        <v>0</v>
      </c>
      <c r="V235" s="127">
        <v>0</v>
      </c>
      <c r="W235" s="127">
        <v>0</v>
      </c>
      <c r="X235" s="127">
        <v>0</v>
      </c>
      <c r="Y235" s="127">
        <v>2095.14</v>
      </c>
      <c r="Z235" s="127">
        <v>2256.6</v>
      </c>
      <c r="AA235" s="127">
        <v>5440.3</v>
      </c>
      <c r="AB235" s="127">
        <v>0</v>
      </c>
      <c r="AC235" s="127">
        <v>726.59</v>
      </c>
      <c r="AD235" s="127">
        <v>4971.25</v>
      </c>
      <c r="AE235" s="127">
        <v>0</v>
      </c>
      <c r="AF235" s="128">
        <v>16330.7</v>
      </c>
      <c r="AG235" s="127">
        <v>71617.72</v>
      </c>
      <c r="AI235" s="127"/>
    </row>
    <row r="236" spans="1:35" ht="20.25" customHeight="1" x14ac:dyDescent="0.35">
      <c r="A236" s="145" t="s">
        <v>409</v>
      </c>
      <c r="B236" s="127">
        <v>467.43</v>
      </c>
      <c r="C236" s="127">
        <v>3487.44</v>
      </c>
      <c r="D236" s="127">
        <v>21526.560000000001</v>
      </c>
      <c r="E236" s="127">
        <v>4810.21</v>
      </c>
      <c r="F236" s="127">
        <v>3986.83</v>
      </c>
      <c r="G236" s="127">
        <v>1360.62</v>
      </c>
      <c r="H236" s="127">
        <v>0</v>
      </c>
      <c r="I236" s="127">
        <v>31684.23</v>
      </c>
      <c r="J236" s="128">
        <v>35639.1</v>
      </c>
      <c r="K236" s="127">
        <v>864.39</v>
      </c>
      <c r="L236" s="127">
        <v>0</v>
      </c>
      <c r="M236" s="127">
        <v>0</v>
      </c>
      <c r="N236" s="127">
        <v>0</v>
      </c>
      <c r="O236" s="127">
        <v>909</v>
      </c>
      <c r="P236" s="127">
        <v>0</v>
      </c>
      <c r="Q236" s="127">
        <v>0</v>
      </c>
      <c r="R236" s="127">
        <v>0</v>
      </c>
      <c r="S236" s="127">
        <v>0</v>
      </c>
      <c r="T236" s="127">
        <v>0</v>
      </c>
      <c r="U236" s="127">
        <v>0</v>
      </c>
      <c r="V236" s="127">
        <v>0</v>
      </c>
      <c r="W236" s="127">
        <v>882.71</v>
      </c>
      <c r="X236" s="127">
        <v>0</v>
      </c>
      <c r="Y236" s="127">
        <v>0</v>
      </c>
      <c r="Z236" s="127">
        <v>3832.59</v>
      </c>
      <c r="AA236" s="127">
        <v>5509.9</v>
      </c>
      <c r="AB236" s="127">
        <v>0</v>
      </c>
      <c r="AC236" s="127">
        <v>0</v>
      </c>
      <c r="AD236" s="127">
        <v>0</v>
      </c>
      <c r="AE236" s="127">
        <v>0</v>
      </c>
      <c r="AF236" s="128">
        <v>11998.58</v>
      </c>
      <c r="AG236" s="127">
        <v>47637.67</v>
      </c>
      <c r="AI236" s="127"/>
    </row>
    <row r="237" spans="1:35" ht="20.25" customHeight="1" x14ac:dyDescent="0.35">
      <c r="A237" s="145" t="s">
        <v>410</v>
      </c>
      <c r="B237" s="127">
        <v>5.57</v>
      </c>
      <c r="C237" s="127">
        <v>40.590000000000003</v>
      </c>
      <c r="D237" s="127">
        <v>18940.45</v>
      </c>
      <c r="E237" s="127">
        <v>5916.45</v>
      </c>
      <c r="F237" s="127">
        <v>2348.9299999999998</v>
      </c>
      <c r="G237" s="127">
        <v>1646.31</v>
      </c>
      <c r="H237" s="127">
        <v>0</v>
      </c>
      <c r="I237" s="127">
        <v>28852.14</v>
      </c>
      <c r="J237" s="128">
        <v>28898.3</v>
      </c>
      <c r="K237" s="127">
        <v>2782.37</v>
      </c>
      <c r="L237" s="127">
        <v>0</v>
      </c>
      <c r="M237" s="127">
        <v>0</v>
      </c>
      <c r="N237" s="127">
        <v>0</v>
      </c>
      <c r="O237" s="127">
        <v>0</v>
      </c>
      <c r="P237" s="127">
        <v>0</v>
      </c>
      <c r="Q237" s="127">
        <v>0</v>
      </c>
      <c r="R237" s="127">
        <v>0</v>
      </c>
      <c r="S237" s="127">
        <v>0</v>
      </c>
      <c r="T237" s="127">
        <v>0</v>
      </c>
      <c r="U237" s="127">
        <v>0</v>
      </c>
      <c r="V237" s="127">
        <v>855.04</v>
      </c>
      <c r="W237" s="127">
        <v>0</v>
      </c>
      <c r="X237" s="127">
        <v>0</v>
      </c>
      <c r="Y237" s="127">
        <v>0</v>
      </c>
      <c r="Z237" s="127">
        <v>9788.1299999999992</v>
      </c>
      <c r="AA237" s="127">
        <v>3182.76</v>
      </c>
      <c r="AB237" s="127">
        <v>0</v>
      </c>
      <c r="AC237" s="127">
        <v>0</v>
      </c>
      <c r="AD237" s="127">
        <v>1085.6199999999999</v>
      </c>
      <c r="AE237" s="127">
        <v>0</v>
      </c>
      <c r="AF237" s="128">
        <v>17693.93</v>
      </c>
      <c r="AG237" s="127">
        <v>46592.22</v>
      </c>
      <c r="AI237" s="127"/>
    </row>
    <row r="238" spans="1:35" ht="20.25" customHeight="1" x14ac:dyDescent="0.35">
      <c r="A238" s="145" t="s">
        <v>411</v>
      </c>
      <c r="B238" s="127">
        <v>0</v>
      </c>
      <c r="C238" s="127">
        <v>15.29</v>
      </c>
      <c r="D238" s="127">
        <v>12902.52</v>
      </c>
      <c r="E238" s="127">
        <v>5905.19</v>
      </c>
      <c r="F238" s="127">
        <v>1200.18</v>
      </c>
      <c r="G238" s="127">
        <v>1566.78</v>
      </c>
      <c r="H238" s="127">
        <v>0</v>
      </c>
      <c r="I238" s="127">
        <v>21574.68</v>
      </c>
      <c r="J238" s="128">
        <v>21589.97</v>
      </c>
      <c r="K238" s="127">
        <v>1935.89</v>
      </c>
      <c r="L238" s="127">
        <v>979.28</v>
      </c>
      <c r="M238" s="127">
        <v>0</v>
      </c>
      <c r="N238" s="127">
        <v>0</v>
      </c>
      <c r="O238" s="127">
        <v>0</v>
      </c>
      <c r="P238" s="127">
        <v>0</v>
      </c>
      <c r="Q238" s="127">
        <v>0</v>
      </c>
      <c r="R238" s="127">
        <v>0</v>
      </c>
      <c r="S238" s="127">
        <v>0</v>
      </c>
      <c r="T238" s="127">
        <v>0</v>
      </c>
      <c r="U238" s="127">
        <v>0</v>
      </c>
      <c r="V238" s="127">
        <v>874.15</v>
      </c>
      <c r="W238" s="127">
        <v>901.93</v>
      </c>
      <c r="X238" s="127">
        <v>0</v>
      </c>
      <c r="Y238" s="127">
        <v>0</v>
      </c>
      <c r="Z238" s="127">
        <v>14474.16</v>
      </c>
      <c r="AA238" s="127">
        <v>2106.0100000000002</v>
      </c>
      <c r="AB238" s="127">
        <v>0</v>
      </c>
      <c r="AC238" s="127">
        <v>1071.8499999999999</v>
      </c>
      <c r="AD238" s="127">
        <v>1086.4100000000001</v>
      </c>
      <c r="AE238" s="127">
        <v>0</v>
      </c>
      <c r="AF238" s="128">
        <v>23429.7</v>
      </c>
      <c r="AG238" s="127">
        <v>45019.66</v>
      </c>
      <c r="AI238" s="127"/>
    </row>
    <row r="239" spans="1:35" ht="20.25" customHeight="1" x14ac:dyDescent="0.35">
      <c r="A239" s="145" t="s">
        <v>412</v>
      </c>
      <c r="B239" s="127">
        <v>0</v>
      </c>
      <c r="C239" s="127">
        <v>19.11</v>
      </c>
      <c r="D239" s="127">
        <v>9083.9500000000007</v>
      </c>
      <c r="E239" s="127">
        <v>5801.91</v>
      </c>
      <c r="F239" s="127">
        <v>831.76</v>
      </c>
      <c r="G239" s="127">
        <v>1468.95</v>
      </c>
      <c r="H239" s="127">
        <v>0</v>
      </c>
      <c r="I239" s="127">
        <v>17186.57</v>
      </c>
      <c r="J239" s="128">
        <v>17205.68</v>
      </c>
      <c r="K239" s="127">
        <v>862.43</v>
      </c>
      <c r="L239" s="127">
        <v>0</v>
      </c>
      <c r="M239" s="127">
        <v>0</v>
      </c>
      <c r="N239" s="127">
        <v>0</v>
      </c>
      <c r="O239" s="127">
        <v>0</v>
      </c>
      <c r="P239" s="127">
        <v>0</v>
      </c>
      <c r="Q239" s="127">
        <v>0</v>
      </c>
      <c r="R239" s="127">
        <v>0</v>
      </c>
      <c r="S239" s="127">
        <v>0</v>
      </c>
      <c r="T239" s="127">
        <v>0</v>
      </c>
      <c r="U239" s="127">
        <v>0</v>
      </c>
      <c r="V239" s="127">
        <v>0</v>
      </c>
      <c r="W239" s="127">
        <v>0</v>
      </c>
      <c r="X239" s="127">
        <v>0</v>
      </c>
      <c r="Y239" s="127">
        <v>0</v>
      </c>
      <c r="Z239" s="127">
        <v>22175.61</v>
      </c>
      <c r="AA239" s="127">
        <v>0</v>
      </c>
      <c r="AB239" s="127">
        <v>0</v>
      </c>
      <c r="AC239" s="127">
        <v>0</v>
      </c>
      <c r="AD239" s="127">
        <v>0</v>
      </c>
      <c r="AE239" s="127">
        <v>0</v>
      </c>
      <c r="AF239" s="128">
        <v>23038.04</v>
      </c>
      <c r="AG239" s="127">
        <v>40243.72</v>
      </c>
      <c r="AI239" s="127"/>
    </row>
    <row r="240" spans="1:35" ht="20.25" customHeight="1" x14ac:dyDescent="0.35">
      <c r="A240" s="145" t="s">
        <v>413</v>
      </c>
      <c r="B240" s="127">
        <v>0</v>
      </c>
      <c r="C240" s="127">
        <v>0</v>
      </c>
      <c r="D240" s="127">
        <v>18766.12</v>
      </c>
      <c r="E240" s="127">
        <v>5149.1899999999996</v>
      </c>
      <c r="F240" s="127">
        <v>1572.35</v>
      </c>
      <c r="G240" s="127">
        <v>1523.14</v>
      </c>
      <c r="H240" s="127">
        <v>0</v>
      </c>
      <c r="I240" s="127">
        <v>27010.799999999999</v>
      </c>
      <c r="J240" s="128">
        <v>27010.799999999999</v>
      </c>
      <c r="K240" s="127">
        <v>864.17</v>
      </c>
      <c r="L240" s="127">
        <v>0</v>
      </c>
      <c r="M240" s="127">
        <v>0</v>
      </c>
      <c r="N240" s="127">
        <v>0</v>
      </c>
      <c r="O240" s="127">
        <v>0</v>
      </c>
      <c r="P240" s="127">
        <v>0</v>
      </c>
      <c r="Q240" s="127">
        <v>0</v>
      </c>
      <c r="R240" s="127">
        <v>0</v>
      </c>
      <c r="S240" s="127">
        <v>0</v>
      </c>
      <c r="T240" s="127">
        <v>0</v>
      </c>
      <c r="U240" s="127">
        <v>0</v>
      </c>
      <c r="V240" s="127">
        <v>0</v>
      </c>
      <c r="W240" s="127">
        <v>0</v>
      </c>
      <c r="X240" s="127">
        <v>0</v>
      </c>
      <c r="Y240" s="127">
        <v>0</v>
      </c>
      <c r="Z240" s="127">
        <v>4763.9399999999996</v>
      </c>
      <c r="AA240" s="127">
        <v>1064.8800000000001</v>
      </c>
      <c r="AB240" s="127">
        <v>0</v>
      </c>
      <c r="AC240" s="127">
        <v>0</v>
      </c>
      <c r="AD240" s="127">
        <v>0</v>
      </c>
      <c r="AE240" s="127">
        <v>0</v>
      </c>
      <c r="AF240" s="128">
        <v>6692.99</v>
      </c>
      <c r="AG240" s="127">
        <v>33703.79</v>
      </c>
      <c r="AI240" s="127"/>
    </row>
    <row r="241" spans="1:35" ht="20.25" customHeight="1" x14ac:dyDescent="0.35">
      <c r="A241" s="145" t="s">
        <v>414</v>
      </c>
      <c r="B241" s="127">
        <v>0</v>
      </c>
      <c r="C241" s="127">
        <v>30.98</v>
      </c>
      <c r="D241" s="127">
        <v>12572.16</v>
      </c>
      <c r="E241" s="127">
        <v>5358.74</v>
      </c>
      <c r="F241" s="127">
        <v>664.74</v>
      </c>
      <c r="G241" s="127">
        <v>1717.66</v>
      </c>
      <c r="H241" s="127">
        <v>0</v>
      </c>
      <c r="I241" s="127">
        <v>20313.3</v>
      </c>
      <c r="J241" s="128">
        <v>20344.28</v>
      </c>
      <c r="K241" s="127">
        <v>0</v>
      </c>
      <c r="L241" s="127">
        <v>0</v>
      </c>
      <c r="M241" s="127">
        <v>0</v>
      </c>
      <c r="N241" s="127">
        <v>0</v>
      </c>
      <c r="O241" s="127">
        <v>0</v>
      </c>
      <c r="P241" s="127">
        <v>0</v>
      </c>
      <c r="Q241" s="127">
        <v>0</v>
      </c>
      <c r="R241" s="127">
        <v>0</v>
      </c>
      <c r="S241" s="127">
        <v>0</v>
      </c>
      <c r="T241" s="127">
        <v>0</v>
      </c>
      <c r="U241" s="127">
        <v>0</v>
      </c>
      <c r="V241" s="127">
        <v>0</v>
      </c>
      <c r="W241" s="127">
        <v>0</v>
      </c>
      <c r="X241" s="127">
        <v>0</v>
      </c>
      <c r="Y241" s="127">
        <v>0</v>
      </c>
      <c r="Z241" s="127">
        <v>3427.36</v>
      </c>
      <c r="AA241" s="127">
        <v>2054.58</v>
      </c>
      <c r="AB241" s="127">
        <v>0</v>
      </c>
      <c r="AC241" s="127">
        <v>0</v>
      </c>
      <c r="AD241" s="127">
        <v>0</v>
      </c>
      <c r="AE241" s="127">
        <v>0</v>
      </c>
      <c r="AF241" s="128">
        <v>5481.94</v>
      </c>
      <c r="AG241" s="127">
        <v>25826.22</v>
      </c>
      <c r="AI241" s="127"/>
    </row>
    <row r="242" spans="1:35" ht="20.25" customHeight="1" x14ac:dyDescent="0.35">
      <c r="A242" s="145" t="s">
        <v>415</v>
      </c>
      <c r="B242" s="127">
        <v>0</v>
      </c>
      <c r="C242" s="127">
        <v>297.26</v>
      </c>
      <c r="D242" s="127">
        <v>9752.91</v>
      </c>
      <c r="E242" s="127">
        <v>3475.3</v>
      </c>
      <c r="F242" s="127">
        <v>688.39</v>
      </c>
      <c r="G242" s="127">
        <v>1748.64</v>
      </c>
      <c r="H242" s="127">
        <v>0</v>
      </c>
      <c r="I242" s="127">
        <v>15665.25</v>
      </c>
      <c r="J242" s="128">
        <v>15962.51</v>
      </c>
      <c r="K242" s="127">
        <v>866.59</v>
      </c>
      <c r="L242" s="127">
        <v>0</v>
      </c>
      <c r="M242" s="127">
        <v>0</v>
      </c>
      <c r="N242" s="127">
        <v>0</v>
      </c>
      <c r="O242" s="127">
        <v>0</v>
      </c>
      <c r="P242" s="127">
        <v>0</v>
      </c>
      <c r="Q242" s="127">
        <v>0</v>
      </c>
      <c r="R242" s="127">
        <v>0</v>
      </c>
      <c r="S242" s="127">
        <v>0</v>
      </c>
      <c r="T242" s="127">
        <v>0</v>
      </c>
      <c r="U242" s="127">
        <v>0</v>
      </c>
      <c r="V242" s="127">
        <v>0</v>
      </c>
      <c r="W242" s="127">
        <v>0</v>
      </c>
      <c r="X242" s="127">
        <v>0</v>
      </c>
      <c r="Y242" s="127">
        <v>0</v>
      </c>
      <c r="Z242" s="127">
        <v>0</v>
      </c>
      <c r="AA242" s="127">
        <v>0</v>
      </c>
      <c r="AB242" s="127">
        <v>0</v>
      </c>
      <c r="AC242" s="127">
        <v>0</v>
      </c>
      <c r="AD242" s="127">
        <v>0</v>
      </c>
      <c r="AE242" s="127">
        <v>0</v>
      </c>
      <c r="AF242" s="128">
        <v>866.59</v>
      </c>
      <c r="AG242" s="127">
        <v>16829.11</v>
      </c>
      <c r="AI242" s="127"/>
    </row>
    <row r="243" spans="1:35" ht="20.25" customHeight="1" x14ac:dyDescent="0.35">
      <c r="A243" s="145" t="s">
        <v>416</v>
      </c>
      <c r="B243" s="127">
        <v>0</v>
      </c>
      <c r="C243" s="127">
        <v>262.10000000000002</v>
      </c>
      <c r="D243" s="127">
        <v>1921.16</v>
      </c>
      <c r="E243" s="127">
        <v>5377.04</v>
      </c>
      <c r="F243" s="127">
        <v>1312.32</v>
      </c>
      <c r="G243" s="127">
        <v>0</v>
      </c>
      <c r="H243" s="127">
        <v>0</v>
      </c>
      <c r="I243" s="127">
        <v>8610.51</v>
      </c>
      <c r="J243" s="128">
        <v>8872.61</v>
      </c>
      <c r="K243" s="127">
        <v>0</v>
      </c>
      <c r="L243" s="127">
        <v>0</v>
      </c>
      <c r="M243" s="127">
        <v>0</v>
      </c>
      <c r="N243" s="127">
        <v>0</v>
      </c>
      <c r="O243" s="127">
        <v>0</v>
      </c>
      <c r="P243" s="127">
        <v>0</v>
      </c>
      <c r="Q243" s="127">
        <v>0</v>
      </c>
      <c r="R243" s="127">
        <v>0</v>
      </c>
      <c r="S243" s="127">
        <v>0</v>
      </c>
      <c r="T243" s="127">
        <v>0</v>
      </c>
      <c r="U243" s="127">
        <v>0</v>
      </c>
      <c r="V243" s="127">
        <v>0</v>
      </c>
      <c r="W243" s="127">
        <v>0</v>
      </c>
      <c r="X243" s="127">
        <v>0</v>
      </c>
      <c r="Y243" s="127">
        <v>0</v>
      </c>
      <c r="Z243" s="127">
        <v>9832.4</v>
      </c>
      <c r="AA243" s="127">
        <v>1936.24</v>
      </c>
      <c r="AB243" s="127">
        <v>0</v>
      </c>
      <c r="AC243" s="127">
        <v>0</v>
      </c>
      <c r="AD243" s="127">
        <v>1342.6</v>
      </c>
      <c r="AE243" s="127">
        <v>0</v>
      </c>
      <c r="AF243" s="128">
        <v>13111.24</v>
      </c>
      <c r="AG243" s="127">
        <v>21983.86</v>
      </c>
      <c r="AI243" s="127"/>
    </row>
    <row r="244" spans="1:35" ht="20.25" customHeight="1" x14ac:dyDescent="0.35">
      <c r="A244" s="145" t="s">
        <v>417</v>
      </c>
      <c r="B244" s="127">
        <v>0</v>
      </c>
      <c r="C244" s="127">
        <v>576.04</v>
      </c>
      <c r="D244" s="127">
        <v>12180.6</v>
      </c>
      <c r="E244" s="127">
        <v>5487.1</v>
      </c>
      <c r="F244" s="127">
        <v>1252.21</v>
      </c>
      <c r="G244" s="127">
        <v>1686.65</v>
      </c>
      <c r="H244" s="127">
        <v>0</v>
      </c>
      <c r="I244" s="127">
        <v>20606.560000000001</v>
      </c>
      <c r="J244" s="128">
        <v>21182.6</v>
      </c>
      <c r="K244" s="127">
        <v>860.19</v>
      </c>
      <c r="L244" s="127">
        <v>0</v>
      </c>
      <c r="M244" s="127">
        <v>0</v>
      </c>
      <c r="N244" s="127">
        <v>0</v>
      </c>
      <c r="O244" s="127">
        <v>0</v>
      </c>
      <c r="P244" s="127">
        <v>0</v>
      </c>
      <c r="Q244" s="127">
        <v>0</v>
      </c>
      <c r="R244" s="127">
        <v>0</v>
      </c>
      <c r="S244" s="127">
        <v>0</v>
      </c>
      <c r="T244" s="127">
        <v>0</v>
      </c>
      <c r="U244" s="127">
        <v>0</v>
      </c>
      <c r="V244" s="127">
        <v>0</v>
      </c>
      <c r="W244" s="127">
        <v>0</v>
      </c>
      <c r="X244" s="127">
        <v>0</v>
      </c>
      <c r="Y244" s="127">
        <v>0</v>
      </c>
      <c r="Z244" s="127">
        <v>15502.3</v>
      </c>
      <c r="AA244" s="127">
        <v>959.48</v>
      </c>
      <c r="AB244" s="127">
        <v>0</v>
      </c>
      <c r="AC244" s="127">
        <v>0</v>
      </c>
      <c r="AD244" s="127">
        <v>1774.74</v>
      </c>
      <c r="AE244" s="127">
        <v>0</v>
      </c>
      <c r="AF244" s="128">
        <v>19096.71</v>
      </c>
      <c r="AG244" s="127">
        <v>40279.31</v>
      </c>
      <c r="AI244" s="127"/>
    </row>
    <row r="245" spans="1:35" ht="20.25" customHeight="1" x14ac:dyDescent="0.35">
      <c r="A245" s="145" t="s">
        <v>418</v>
      </c>
      <c r="B245" s="127">
        <v>588.85</v>
      </c>
      <c r="C245" s="127">
        <v>1347.98</v>
      </c>
      <c r="D245" s="127">
        <v>21397.25</v>
      </c>
      <c r="E245" s="127">
        <v>2748.23</v>
      </c>
      <c r="F245" s="127">
        <v>4796.71</v>
      </c>
      <c r="G245" s="127">
        <v>1705.13</v>
      </c>
      <c r="H245" s="127">
        <v>25.96</v>
      </c>
      <c r="I245" s="127">
        <v>30673.27</v>
      </c>
      <c r="J245" s="128">
        <v>32610.1</v>
      </c>
      <c r="K245" s="127">
        <v>0</v>
      </c>
      <c r="L245" s="127">
        <v>0</v>
      </c>
      <c r="M245" s="127">
        <v>0</v>
      </c>
      <c r="N245" s="127">
        <v>0</v>
      </c>
      <c r="O245" s="127">
        <v>0</v>
      </c>
      <c r="P245" s="127">
        <v>0</v>
      </c>
      <c r="Q245" s="127">
        <v>0</v>
      </c>
      <c r="R245" s="127">
        <v>0</v>
      </c>
      <c r="S245" s="127">
        <v>835.81</v>
      </c>
      <c r="T245" s="127">
        <v>0</v>
      </c>
      <c r="U245" s="127">
        <v>0</v>
      </c>
      <c r="V245" s="127">
        <v>927.77</v>
      </c>
      <c r="W245" s="127">
        <v>896.11</v>
      </c>
      <c r="X245" s="127">
        <v>0</v>
      </c>
      <c r="Y245" s="127">
        <v>0</v>
      </c>
      <c r="Z245" s="127">
        <v>3079.47</v>
      </c>
      <c r="AA245" s="127">
        <v>2066.64</v>
      </c>
      <c r="AB245" s="127">
        <v>0</v>
      </c>
      <c r="AC245" s="127">
        <v>1990.13</v>
      </c>
      <c r="AD245" s="127">
        <v>7583.09</v>
      </c>
      <c r="AE245" s="127">
        <v>0</v>
      </c>
      <c r="AF245" s="128">
        <v>17379.02</v>
      </c>
      <c r="AG245" s="127">
        <v>49989.11</v>
      </c>
      <c r="AI245" s="127"/>
    </row>
    <row r="246" spans="1:35" ht="20.25" customHeight="1" x14ac:dyDescent="0.35">
      <c r="A246" s="145" t="s">
        <v>419</v>
      </c>
      <c r="B246" s="127">
        <v>238.89</v>
      </c>
      <c r="C246" s="127">
        <v>930.64</v>
      </c>
      <c r="D246" s="127">
        <v>21746.34</v>
      </c>
      <c r="E246" s="127">
        <v>5355.21</v>
      </c>
      <c r="F246" s="127">
        <v>2787.21</v>
      </c>
      <c r="G246" s="127">
        <v>1830.77</v>
      </c>
      <c r="H246" s="127">
        <v>61.99</v>
      </c>
      <c r="I246" s="127">
        <v>31781.52</v>
      </c>
      <c r="J246" s="128">
        <v>32951.050000000003</v>
      </c>
      <c r="K246" s="127">
        <v>871.95</v>
      </c>
      <c r="L246" s="127">
        <v>0</v>
      </c>
      <c r="M246" s="127">
        <v>0</v>
      </c>
      <c r="N246" s="127">
        <v>0</v>
      </c>
      <c r="O246" s="127">
        <v>0</v>
      </c>
      <c r="P246" s="127">
        <v>0</v>
      </c>
      <c r="Q246" s="127">
        <v>0</v>
      </c>
      <c r="R246" s="127">
        <v>0</v>
      </c>
      <c r="S246" s="127">
        <v>891.07</v>
      </c>
      <c r="T246" s="127">
        <v>0</v>
      </c>
      <c r="U246" s="127">
        <v>0</v>
      </c>
      <c r="V246" s="127">
        <v>861.43</v>
      </c>
      <c r="W246" s="127">
        <v>889.57</v>
      </c>
      <c r="X246" s="127">
        <v>0</v>
      </c>
      <c r="Y246" s="127">
        <v>796.87</v>
      </c>
      <c r="Z246" s="127">
        <v>3069.11</v>
      </c>
      <c r="AA246" s="127">
        <v>5780.47</v>
      </c>
      <c r="AB246" s="127">
        <v>0</v>
      </c>
      <c r="AC246" s="127">
        <v>6069.57</v>
      </c>
      <c r="AD246" s="127">
        <v>11718.87</v>
      </c>
      <c r="AE246" s="127">
        <v>0</v>
      </c>
      <c r="AF246" s="128">
        <v>30948.9</v>
      </c>
      <c r="AG246" s="127">
        <v>63899.94</v>
      </c>
      <c r="AI246" s="127"/>
    </row>
    <row r="247" spans="1:35" ht="20.25" customHeight="1" x14ac:dyDescent="0.35">
      <c r="A247" s="145" t="s">
        <v>167</v>
      </c>
      <c r="B247" s="127">
        <v>0</v>
      </c>
      <c r="C247" s="127">
        <v>150.61000000000001</v>
      </c>
      <c r="D247" s="127">
        <v>10215.709999999999</v>
      </c>
      <c r="E247" s="127">
        <v>5796.82</v>
      </c>
      <c r="F247" s="127">
        <v>1447.97</v>
      </c>
      <c r="G247" s="127">
        <v>1836.12</v>
      </c>
      <c r="H247" s="127">
        <v>28.11</v>
      </c>
      <c r="I247" s="127">
        <v>19324.73</v>
      </c>
      <c r="J247" s="128">
        <v>19475.34</v>
      </c>
      <c r="K247" s="127">
        <v>0</v>
      </c>
      <c r="L247" s="127">
        <v>0</v>
      </c>
      <c r="M247" s="127">
        <v>0</v>
      </c>
      <c r="N247" s="127">
        <v>0</v>
      </c>
      <c r="O247" s="127">
        <v>0</v>
      </c>
      <c r="P247" s="127">
        <v>0</v>
      </c>
      <c r="Q247" s="127">
        <v>0</v>
      </c>
      <c r="R247" s="127">
        <v>0</v>
      </c>
      <c r="S247" s="127">
        <v>0</v>
      </c>
      <c r="T247" s="127">
        <v>0</v>
      </c>
      <c r="U247" s="127">
        <v>0</v>
      </c>
      <c r="V247" s="127">
        <v>0</v>
      </c>
      <c r="W247" s="127">
        <v>1713.16</v>
      </c>
      <c r="X247" s="127">
        <v>0</v>
      </c>
      <c r="Y247" s="127">
        <v>0</v>
      </c>
      <c r="Z247" s="127">
        <v>6648.54</v>
      </c>
      <c r="AA247" s="127">
        <v>3331.98</v>
      </c>
      <c r="AB247" s="127">
        <v>0</v>
      </c>
      <c r="AC247" s="127">
        <v>1782.91</v>
      </c>
      <c r="AD247" s="127">
        <v>10800.73</v>
      </c>
      <c r="AE247" s="127">
        <v>0</v>
      </c>
      <c r="AF247" s="128">
        <v>24277.33</v>
      </c>
      <c r="AG247" s="127">
        <v>43752.67</v>
      </c>
      <c r="AI247" s="127"/>
    </row>
    <row r="248" spans="1:35" ht="20.25" customHeight="1" x14ac:dyDescent="0.35">
      <c r="A248" s="145" t="s">
        <v>420</v>
      </c>
      <c r="B248" s="127">
        <v>86.6</v>
      </c>
      <c r="C248" s="127">
        <v>788.05</v>
      </c>
      <c r="D248" s="127">
        <v>16415.830000000002</v>
      </c>
      <c r="E248" s="127">
        <v>4935.28</v>
      </c>
      <c r="F248" s="127">
        <v>2029.42</v>
      </c>
      <c r="G248" s="127">
        <v>1657.96</v>
      </c>
      <c r="H248" s="127">
        <v>24.92</v>
      </c>
      <c r="I248" s="127">
        <v>25063.41</v>
      </c>
      <c r="J248" s="128">
        <v>25938.06</v>
      </c>
      <c r="K248" s="127">
        <v>0</v>
      </c>
      <c r="L248" s="127">
        <v>0</v>
      </c>
      <c r="M248" s="127">
        <v>0</v>
      </c>
      <c r="N248" s="127">
        <v>0</v>
      </c>
      <c r="O248" s="127">
        <v>0</v>
      </c>
      <c r="P248" s="127">
        <v>0</v>
      </c>
      <c r="Q248" s="127">
        <v>0</v>
      </c>
      <c r="R248" s="127">
        <v>1050.98</v>
      </c>
      <c r="S248" s="127">
        <v>0</v>
      </c>
      <c r="T248" s="127">
        <v>0</v>
      </c>
      <c r="U248" s="127">
        <v>0</v>
      </c>
      <c r="V248" s="127">
        <v>0</v>
      </c>
      <c r="W248" s="127">
        <v>0</v>
      </c>
      <c r="X248" s="127">
        <v>0</v>
      </c>
      <c r="Y248" s="127">
        <v>0</v>
      </c>
      <c r="Z248" s="127">
        <v>4357.75</v>
      </c>
      <c r="AA248" s="127">
        <v>5224.95</v>
      </c>
      <c r="AB248" s="127">
        <v>0</v>
      </c>
      <c r="AC248" s="127">
        <v>1919.25</v>
      </c>
      <c r="AD248" s="127">
        <v>7903.2</v>
      </c>
      <c r="AE248" s="127">
        <v>0</v>
      </c>
      <c r="AF248" s="128">
        <v>20456.14</v>
      </c>
      <c r="AG248" s="127">
        <v>46394.21</v>
      </c>
      <c r="AI248" s="127"/>
    </row>
    <row r="249" spans="1:35" ht="20.25" customHeight="1" x14ac:dyDescent="0.35">
      <c r="A249" s="145" t="s">
        <v>421</v>
      </c>
      <c r="B249" s="127">
        <v>283.91000000000003</v>
      </c>
      <c r="C249" s="127">
        <v>173.45</v>
      </c>
      <c r="D249" s="127">
        <v>23064.48</v>
      </c>
      <c r="E249" s="127">
        <v>5617.75</v>
      </c>
      <c r="F249" s="127">
        <v>1716.95</v>
      </c>
      <c r="G249" s="127">
        <v>1786.08</v>
      </c>
      <c r="H249" s="127">
        <v>0</v>
      </c>
      <c r="I249" s="127">
        <v>32185.26</v>
      </c>
      <c r="J249" s="128">
        <v>32642.62</v>
      </c>
      <c r="K249" s="127">
        <v>0</v>
      </c>
      <c r="L249" s="127">
        <v>0</v>
      </c>
      <c r="M249" s="127">
        <v>0</v>
      </c>
      <c r="N249" s="127">
        <v>1956.22</v>
      </c>
      <c r="O249" s="127">
        <v>0</v>
      </c>
      <c r="P249" s="127">
        <v>0</v>
      </c>
      <c r="Q249" s="127">
        <v>0</v>
      </c>
      <c r="R249" s="127">
        <v>0</v>
      </c>
      <c r="S249" s="127">
        <v>0</v>
      </c>
      <c r="T249" s="127">
        <v>0</v>
      </c>
      <c r="U249" s="127">
        <v>0</v>
      </c>
      <c r="V249" s="127">
        <v>1830.97</v>
      </c>
      <c r="W249" s="127">
        <v>0</v>
      </c>
      <c r="X249" s="127">
        <v>0</v>
      </c>
      <c r="Y249" s="127">
        <v>0</v>
      </c>
      <c r="Z249" s="127">
        <v>9491.43</v>
      </c>
      <c r="AA249" s="127">
        <v>3181.12</v>
      </c>
      <c r="AB249" s="127">
        <v>0</v>
      </c>
      <c r="AC249" s="127">
        <v>2000.04</v>
      </c>
      <c r="AD249" s="127">
        <v>6216</v>
      </c>
      <c r="AE249" s="127">
        <v>0</v>
      </c>
      <c r="AF249" s="128">
        <v>24675.78</v>
      </c>
      <c r="AG249" s="127">
        <v>57318.400000000001</v>
      </c>
      <c r="AI249" s="127"/>
    </row>
    <row r="250" spans="1:35" ht="20.25" customHeight="1" x14ac:dyDescent="0.35">
      <c r="A250" s="145" t="s">
        <v>422</v>
      </c>
      <c r="B250" s="127">
        <v>0</v>
      </c>
      <c r="C250" s="127">
        <v>0</v>
      </c>
      <c r="D250" s="127">
        <v>5211.3599999999997</v>
      </c>
      <c r="E250" s="127">
        <v>5026.91</v>
      </c>
      <c r="F250" s="127">
        <v>276.95</v>
      </c>
      <c r="G250" s="127">
        <v>1775.7</v>
      </c>
      <c r="H250" s="127">
        <v>0</v>
      </c>
      <c r="I250" s="127">
        <v>12290.93</v>
      </c>
      <c r="J250" s="128">
        <v>12290.93</v>
      </c>
      <c r="K250" s="127">
        <v>0</v>
      </c>
      <c r="L250" s="127">
        <v>0</v>
      </c>
      <c r="M250" s="127">
        <v>0</v>
      </c>
      <c r="N250" s="127">
        <v>982.79</v>
      </c>
      <c r="O250" s="127">
        <v>0</v>
      </c>
      <c r="P250" s="127">
        <v>0</v>
      </c>
      <c r="Q250" s="127">
        <v>0</v>
      </c>
      <c r="R250" s="127">
        <v>0</v>
      </c>
      <c r="S250" s="127">
        <v>0</v>
      </c>
      <c r="T250" s="127">
        <v>1079.17</v>
      </c>
      <c r="U250" s="127">
        <v>0</v>
      </c>
      <c r="V250" s="127">
        <v>0</v>
      </c>
      <c r="W250" s="127">
        <v>0</v>
      </c>
      <c r="X250" s="127">
        <v>0</v>
      </c>
      <c r="Y250" s="127">
        <v>0</v>
      </c>
      <c r="Z250" s="127">
        <v>18006.150000000001</v>
      </c>
      <c r="AA250" s="127">
        <v>0</v>
      </c>
      <c r="AB250" s="127">
        <v>0</v>
      </c>
      <c r="AC250" s="127">
        <v>2053.1</v>
      </c>
      <c r="AD250" s="127">
        <v>3771.11</v>
      </c>
      <c r="AE250" s="127">
        <v>0</v>
      </c>
      <c r="AF250" s="128">
        <v>25892.32</v>
      </c>
      <c r="AG250" s="127">
        <v>38183.24</v>
      </c>
      <c r="AI250" s="127"/>
    </row>
    <row r="251" spans="1:35" ht="20.25" customHeight="1" x14ac:dyDescent="0.35">
      <c r="A251" s="145" t="s">
        <v>423</v>
      </c>
      <c r="B251" s="127">
        <v>0</v>
      </c>
      <c r="C251" s="127">
        <v>0</v>
      </c>
      <c r="D251" s="127">
        <v>5958.9</v>
      </c>
      <c r="E251" s="127">
        <v>3184.41</v>
      </c>
      <c r="F251" s="127">
        <v>137.46</v>
      </c>
      <c r="G251" s="127">
        <v>1785.46</v>
      </c>
      <c r="H251" s="127">
        <v>0</v>
      </c>
      <c r="I251" s="127">
        <v>11066.24</v>
      </c>
      <c r="J251" s="128">
        <v>11066.24</v>
      </c>
      <c r="K251" s="127">
        <v>0</v>
      </c>
      <c r="L251" s="127">
        <v>0</v>
      </c>
      <c r="M251" s="127">
        <v>0</v>
      </c>
      <c r="N251" s="127">
        <v>0</v>
      </c>
      <c r="O251" s="127">
        <v>0</v>
      </c>
      <c r="P251" s="127">
        <v>0</v>
      </c>
      <c r="Q251" s="127">
        <v>0</v>
      </c>
      <c r="R251" s="127">
        <v>0</v>
      </c>
      <c r="S251" s="127">
        <v>0</v>
      </c>
      <c r="T251" s="127">
        <v>0</v>
      </c>
      <c r="U251" s="127">
        <v>0</v>
      </c>
      <c r="V251" s="127">
        <v>869.89</v>
      </c>
      <c r="W251" s="127">
        <v>0</v>
      </c>
      <c r="X251" s="127">
        <v>0</v>
      </c>
      <c r="Y251" s="127">
        <v>0</v>
      </c>
      <c r="Z251" s="127">
        <v>17321.150000000001</v>
      </c>
      <c r="AA251" s="127">
        <v>2126.56</v>
      </c>
      <c r="AB251" s="127">
        <v>0</v>
      </c>
      <c r="AC251" s="127">
        <v>807.14</v>
      </c>
      <c r="AD251" s="127">
        <v>0</v>
      </c>
      <c r="AE251" s="127">
        <v>0</v>
      </c>
      <c r="AF251" s="128">
        <v>21124.75</v>
      </c>
      <c r="AG251" s="127">
        <v>32190.98</v>
      </c>
      <c r="AI251" s="127"/>
    </row>
    <row r="252" spans="1:35" ht="20.25" customHeight="1" x14ac:dyDescent="0.35">
      <c r="A252" s="145" t="s">
        <v>424</v>
      </c>
      <c r="B252" s="127">
        <v>0</v>
      </c>
      <c r="C252" s="127">
        <v>0</v>
      </c>
      <c r="D252" s="127">
        <v>5506</v>
      </c>
      <c r="E252" s="127">
        <v>4782.33</v>
      </c>
      <c r="F252" s="127">
        <v>1250.97</v>
      </c>
      <c r="G252" s="127">
        <v>1468.69</v>
      </c>
      <c r="H252" s="127">
        <v>0</v>
      </c>
      <c r="I252" s="127">
        <v>13007.98</v>
      </c>
      <c r="J252" s="128">
        <v>13007.98</v>
      </c>
      <c r="K252" s="127">
        <v>0</v>
      </c>
      <c r="L252" s="127">
        <v>0</v>
      </c>
      <c r="M252" s="127">
        <v>0</v>
      </c>
      <c r="N252" s="127">
        <v>0</v>
      </c>
      <c r="O252" s="127">
        <v>0</v>
      </c>
      <c r="P252" s="127">
        <v>0</v>
      </c>
      <c r="Q252" s="127">
        <v>0</v>
      </c>
      <c r="R252" s="127">
        <v>0</v>
      </c>
      <c r="S252" s="127">
        <v>0</v>
      </c>
      <c r="T252" s="127">
        <v>0</v>
      </c>
      <c r="U252" s="127">
        <v>0</v>
      </c>
      <c r="V252" s="127">
        <v>0</v>
      </c>
      <c r="W252" s="127">
        <v>0</v>
      </c>
      <c r="X252" s="127">
        <v>0</v>
      </c>
      <c r="Y252" s="127">
        <v>0</v>
      </c>
      <c r="Z252" s="127">
        <v>10920.39</v>
      </c>
      <c r="AA252" s="127">
        <v>1063.6400000000001</v>
      </c>
      <c r="AB252" s="127">
        <v>0</v>
      </c>
      <c r="AC252" s="127">
        <v>0</v>
      </c>
      <c r="AD252" s="127">
        <v>0</v>
      </c>
      <c r="AE252" s="127">
        <v>0</v>
      </c>
      <c r="AF252" s="128">
        <v>11984.03</v>
      </c>
      <c r="AG252" s="127">
        <v>24992.01</v>
      </c>
      <c r="AI252" s="127"/>
    </row>
    <row r="253" spans="1:35" ht="20.25" customHeight="1" x14ac:dyDescent="0.35">
      <c r="A253" s="145" t="s">
        <v>425</v>
      </c>
      <c r="B253" s="127">
        <v>0</v>
      </c>
      <c r="C253" s="127">
        <v>0</v>
      </c>
      <c r="D253" s="127">
        <v>9799.7099999999991</v>
      </c>
      <c r="E253" s="127">
        <v>4926.57</v>
      </c>
      <c r="F253" s="127">
        <v>1329.57</v>
      </c>
      <c r="G253" s="127">
        <v>1439.36</v>
      </c>
      <c r="H253" s="127">
        <v>0</v>
      </c>
      <c r="I253" s="127">
        <v>17495.21</v>
      </c>
      <c r="J253" s="128">
        <v>17495.21</v>
      </c>
      <c r="K253" s="127">
        <v>0</v>
      </c>
      <c r="L253" s="127">
        <v>0</v>
      </c>
      <c r="M253" s="127">
        <v>0</v>
      </c>
      <c r="N253" s="127">
        <v>0</v>
      </c>
      <c r="O253" s="127">
        <v>0</v>
      </c>
      <c r="P253" s="127">
        <v>0</v>
      </c>
      <c r="Q253" s="127">
        <v>0</v>
      </c>
      <c r="R253" s="127">
        <v>0</v>
      </c>
      <c r="S253" s="127">
        <v>0</v>
      </c>
      <c r="T253" s="127">
        <v>0</v>
      </c>
      <c r="U253" s="127">
        <v>0</v>
      </c>
      <c r="V253" s="127">
        <v>0</v>
      </c>
      <c r="W253" s="127">
        <v>0</v>
      </c>
      <c r="X253" s="127">
        <v>0</v>
      </c>
      <c r="Y253" s="127">
        <v>0</v>
      </c>
      <c r="Z253" s="127">
        <v>7477.6</v>
      </c>
      <c r="AA253" s="127">
        <v>0</v>
      </c>
      <c r="AB253" s="127">
        <v>0</v>
      </c>
      <c r="AC253" s="127">
        <v>0</v>
      </c>
      <c r="AD253" s="127">
        <v>1640.69</v>
      </c>
      <c r="AE253" s="127">
        <v>0</v>
      </c>
      <c r="AF253" s="128">
        <v>9118.2900000000009</v>
      </c>
      <c r="AG253" s="127">
        <v>26613.5</v>
      </c>
      <c r="AI253" s="127"/>
    </row>
    <row r="254" spans="1:35" ht="20.25" customHeight="1" x14ac:dyDescent="0.35">
      <c r="A254" s="145" t="s">
        <v>426</v>
      </c>
      <c r="B254" s="127">
        <v>0</v>
      </c>
      <c r="C254" s="127">
        <v>0</v>
      </c>
      <c r="D254" s="127">
        <v>8661.7800000000007</v>
      </c>
      <c r="E254" s="127">
        <v>2279.64</v>
      </c>
      <c r="F254" s="127">
        <v>645.94000000000005</v>
      </c>
      <c r="G254" s="127">
        <v>1388.23</v>
      </c>
      <c r="H254" s="127">
        <v>0</v>
      </c>
      <c r="I254" s="127">
        <v>12975.58</v>
      </c>
      <c r="J254" s="128">
        <v>12975.58</v>
      </c>
      <c r="K254" s="127">
        <v>0</v>
      </c>
      <c r="L254" s="127">
        <v>0</v>
      </c>
      <c r="M254" s="127">
        <v>0</v>
      </c>
      <c r="N254" s="127">
        <v>0</v>
      </c>
      <c r="O254" s="127">
        <v>0</v>
      </c>
      <c r="P254" s="127">
        <v>0</v>
      </c>
      <c r="Q254" s="127">
        <v>0</v>
      </c>
      <c r="R254" s="127">
        <v>0</v>
      </c>
      <c r="S254" s="127">
        <v>0</v>
      </c>
      <c r="T254" s="127">
        <v>0</v>
      </c>
      <c r="U254" s="127">
        <v>0</v>
      </c>
      <c r="V254" s="127">
        <v>0</v>
      </c>
      <c r="W254" s="127">
        <v>0</v>
      </c>
      <c r="X254" s="127">
        <v>0</v>
      </c>
      <c r="Y254" s="127">
        <v>0</v>
      </c>
      <c r="Z254" s="127">
        <v>8784.0300000000007</v>
      </c>
      <c r="AA254" s="127">
        <v>0</v>
      </c>
      <c r="AB254" s="127">
        <v>0</v>
      </c>
      <c r="AC254" s="127">
        <v>0</v>
      </c>
      <c r="AD254" s="127">
        <v>814.64</v>
      </c>
      <c r="AE254" s="127">
        <v>0</v>
      </c>
      <c r="AF254" s="128">
        <v>9598.67</v>
      </c>
      <c r="AG254" s="127">
        <v>22574.25</v>
      </c>
      <c r="AI254" s="127"/>
    </row>
    <row r="255" spans="1:35" ht="20.25" customHeight="1" x14ac:dyDescent="0.35">
      <c r="A255" s="145" t="s">
        <v>427</v>
      </c>
      <c r="B255" s="127">
        <v>0</v>
      </c>
      <c r="C255" s="127">
        <v>0</v>
      </c>
      <c r="D255" s="127">
        <v>8528.9</v>
      </c>
      <c r="E255" s="127">
        <v>5313.36</v>
      </c>
      <c r="F255" s="127">
        <v>551.1</v>
      </c>
      <c r="G255" s="127">
        <v>1413.3</v>
      </c>
      <c r="H255" s="127">
        <v>0</v>
      </c>
      <c r="I255" s="127">
        <v>15806.67</v>
      </c>
      <c r="J255" s="128">
        <v>15806.67</v>
      </c>
      <c r="K255" s="127">
        <v>0</v>
      </c>
      <c r="L255" s="127">
        <v>0</v>
      </c>
      <c r="M255" s="127">
        <v>0</v>
      </c>
      <c r="N255" s="127">
        <v>0</v>
      </c>
      <c r="O255" s="127">
        <v>0</v>
      </c>
      <c r="P255" s="127">
        <v>0</v>
      </c>
      <c r="Q255" s="127">
        <v>0</v>
      </c>
      <c r="R255" s="127">
        <v>0</v>
      </c>
      <c r="S255" s="127">
        <v>0</v>
      </c>
      <c r="T255" s="127">
        <v>0</v>
      </c>
      <c r="U255" s="127">
        <v>0</v>
      </c>
      <c r="V255" s="127">
        <v>0</v>
      </c>
      <c r="W255" s="127">
        <v>0</v>
      </c>
      <c r="X255" s="127">
        <v>0</v>
      </c>
      <c r="Y255" s="127">
        <v>0</v>
      </c>
      <c r="Z255" s="127">
        <v>7440.46</v>
      </c>
      <c r="AA255" s="127">
        <v>0</v>
      </c>
      <c r="AB255" s="127">
        <v>0</v>
      </c>
      <c r="AC255" s="127">
        <v>0</v>
      </c>
      <c r="AD255" s="127">
        <v>0</v>
      </c>
      <c r="AE255" s="127">
        <v>0</v>
      </c>
      <c r="AF255" s="128">
        <v>7440.46</v>
      </c>
      <c r="AG255" s="127">
        <v>23247.13</v>
      </c>
      <c r="AI255" s="127"/>
    </row>
    <row r="256" spans="1:35" ht="20.25" customHeight="1" x14ac:dyDescent="0.35">
      <c r="A256" s="145" t="s">
        <v>428</v>
      </c>
      <c r="B256" s="127">
        <v>551.32000000000005</v>
      </c>
      <c r="C256" s="127">
        <v>2602.83</v>
      </c>
      <c r="D256" s="127">
        <v>23987.32</v>
      </c>
      <c r="E256" s="127">
        <v>4528.18</v>
      </c>
      <c r="F256" s="127">
        <v>1308.18</v>
      </c>
      <c r="G256" s="127">
        <v>1796.95</v>
      </c>
      <c r="H256" s="127">
        <v>0</v>
      </c>
      <c r="I256" s="127">
        <v>31620.63</v>
      </c>
      <c r="J256" s="128">
        <v>34774.78</v>
      </c>
      <c r="K256" s="127">
        <v>487.53</v>
      </c>
      <c r="L256" s="127">
        <v>0</v>
      </c>
      <c r="M256" s="127">
        <v>0</v>
      </c>
      <c r="N256" s="127">
        <v>0</v>
      </c>
      <c r="O256" s="127">
        <v>0</v>
      </c>
      <c r="P256" s="127">
        <v>0</v>
      </c>
      <c r="Q256" s="127">
        <v>0</v>
      </c>
      <c r="R256" s="127">
        <v>0</v>
      </c>
      <c r="S256" s="127">
        <v>0</v>
      </c>
      <c r="T256" s="127">
        <v>0</v>
      </c>
      <c r="U256" s="127">
        <v>0</v>
      </c>
      <c r="V256" s="127">
        <v>986.8</v>
      </c>
      <c r="W256" s="127">
        <v>0</v>
      </c>
      <c r="X256" s="127">
        <v>0</v>
      </c>
      <c r="Y256" s="127">
        <v>0</v>
      </c>
      <c r="Z256" s="127">
        <v>5112.47</v>
      </c>
      <c r="AA256" s="127">
        <v>2137.8200000000002</v>
      </c>
      <c r="AB256" s="127">
        <v>0</v>
      </c>
      <c r="AC256" s="127">
        <v>943.82</v>
      </c>
      <c r="AD256" s="127">
        <v>0</v>
      </c>
      <c r="AE256" s="127">
        <v>0</v>
      </c>
      <c r="AF256" s="128">
        <v>9668.44</v>
      </c>
      <c r="AG256" s="127">
        <v>44443.23</v>
      </c>
      <c r="AI256" s="127"/>
    </row>
    <row r="257" spans="1:35" ht="20.25" customHeight="1" x14ac:dyDescent="0.35">
      <c r="A257" s="145" t="s">
        <v>429</v>
      </c>
      <c r="B257" s="127">
        <v>537.21</v>
      </c>
      <c r="C257" s="127">
        <v>2560.9</v>
      </c>
      <c r="D257" s="127">
        <v>23330.880000000001</v>
      </c>
      <c r="E257" s="127">
        <v>4862.9399999999996</v>
      </c>
      <c r="F257" s="127">
        <v>2475.84</v>
      </c>
      <c r="G257" s="127">
        <v>1784.02</v>
      </c>
      <c r="H257" s="127">
        <v>78.5</v>
      </c>
      <c r="I257" s="127">
        <v>32532.19</v>
      </c>
      <c r="J257" s="128">
        <v>35630.300000000003</v>
      </c>
      <c r="K257" s="127">
        <v>0</v>
      </c>
      <c r="L257" s="127">
        <v>0</v>
      </c>
      <c r="M257" s="127">
        <v>0</v>
      </c>
      <c r="N257" s="127">
        <v>0</v>
      </c>
      <c r="O257" s="127">
        <v>0</v>
      </c>
      <c r="P257" s="127">
        <v>0</v>
      </c>
      <c r="Q257" s="127">
        <v>0</v>
      </c>
      <c r="R257" s="127">
        <v>989.46</v>
      </c>
      <c r="S257" s="127">
        <v>0</v>
      </c>
      <c r="T257" s="127">
        <v>0</v>
      </c>
      <c r="U257" s="127">
        <v>0</v>
      </c>
      <c r="V257" s="127">
        <v>0</v>
      </c>
      <c r="W257" s="127">
        <v>0</v>
      </c>
      <c r="X257" s="127">
        <v>0</v>
      </c>
      <c r="Y257" s="127">
        <v>0</v>
      </c>
      <c r="Z257" s="127">
        <v>1343.9</v>
      </c>
      <c r="AA257" s="127">
        <v>3193.21</v>
      </c>
      <c r="AB257" s="127">
        <v>0</v>
      </c>
      <c r="AC257" s="127">
        <v>627.32000000000005</v>
      </c>
      <c r="AD257" s="127">
        <v>10885.97</v>
      </c>
      <c r="AE257" s="127">
        <v>0</v>
      </c>
      <c r="AF257" s="128">
        <v>17039.87</v>
      </c>
      <c r="AG257" s="127">
        <v>52670.17</v>
      </c>
      <c r="AI257" s="127"/>
    </row>
    <row r="258" spans="1:35" ht="20.25" customHeight="1" x14ac:dyDescent="0.35">
      <c r="A258" s="145" t="s">
        <v>430</v>
      </c>
      <c r="B258" s="127">
        <v>2094.4899999999998</v>
      </c>
      <c r="C258" s="127">
        <v>4796.67</v>
      </c>
      <c r="D258" s="127">
        <v>25051.7</v>
      </c>
      <c r="E258" s="127">
        <v>5108.3500000000004</v>
      </c>
      <c r="F258" s="127">
        <v>8168.19</v>
      </c>
      <c r="G258" s="127">
        <v>1795.48</v>
      </c>
      <c r="H258" s="127">
        <v>2.84</v>
      </c>
      <c r="I258" s="127">
        <v>40126.559999999998</v>
      </c>
      <c r="J258" s="128">
        <v>47017.72</v>
      </c>
      <c r="K258" s="127">
        <v>0</v>
      </c>
      <c r="L258" s="127">
        <v>0</v>
      </c>
      <c r="M258" s="127">
        <v>0</v>
      </c>
      <c r="N258" s="127">
        <v>0</v>
      </c>
      <c r="O258" s="127">
        <v>0</v>
      </c>
      <c r="P258" s="127">
        <v>0</v>
      </c>
      <c r="Q258" s="127">
        <v>0</v>
      </c>
      <c r="R258" s="127">
        <v>0</v>
      </c>
      <c r="S258" s="127">
        <v>0</v>
      </c>
      <c r="T258" s="127">
        <v>0</v>
      </c>
      <c r="U258" s="127">
        <v>0</v>
      </c>
      <c r="V258" s="127">
        <v>0</v>
      </c>
      <c r="W258" s="127">
        <v>0</v>
      </c>
      <c r="X258" s="127">
        <v>0</v>
      </c>
      <c r="Y258" s="127">
        <v>0</v>
      </c>
      <c r="Z258" s="127">
        <v>0</v>
      </c>
      <c r="AA258" s="127">
        <v>6327.34</v>
      </c>
      <c r="AB258" s="127">
        <v>0</v>
      </c>
      <c r="AC258" s="127">
        <v>1056.33</v>
      </c>
      <c r="AD258" s="127">
        <v>11406.72</v>
      </c>
      <c r="AE258" s="127">
        <v>0</v>
      </c>
      <c r="AF258" s="128">
        <v>18790.39</v>
      </c>
      <c r="AG258" s="127">
        <v>65808.100000000006</v>
      </c>
      <c r="AI258" s="127"/>
    </row>
    <row r="259" spans="1:35" ht="20.25" customHeight="1" x14ac:dyDescent="0.35">
      <c r="A259" s="145" t="s">
        <v>431</v>
      </c>
      <c r="B259" s="127">
        <v>13409.78</v>
      </c>
      <c r="C259" s="127">
        <v>14120.62</v>
      </c>
      <c r="D259" s="127">
        <v>25151.66</v>
      </c>
      <c r="E259" s="127">
        <v>5609.13</v>
      </c>
      <c r="F259" s="127">
        <v>10520.04</v>
      </c>
      <c r="G259" s="127">
        <v>1806.01</v>
      </c>
      <c r="H259" s="127">
        <v>0</v>
      </c>
      <c r="I259" s="127">
        <v>43086.84</v>
      </c>
      <c r="J259" s="128">
        <v>70617.240000000005</v>
      </c>
      <c r="K259" s="127">
        <v>0</v>
      </c>
      <c r="L259" s="127">
        <v>0</v>
      </c>
      <c r="M259" s="127">
        <v>0</v>
      </c>
      <c r="N259" s="127">
        <v>0</v>
      </c>
      <c r="O259" s="127">
        <v>0</v>
      </c>
      <c r="P259" s="127">
        <v>0</v>
      </c>
      <c r="Q259" s="127">
        <v>0</v>
      </c>
      <c r="R259" s="127">
        <v>0</v>
      </c>
      <c r="S259" s="127">
        <v>0</v>
      </c>
      <c r="T259" s="127">
        <v>0</v>
      </c>
      <c r="U259" s="127">
        <v>0</v>
      </c>
      <c r="V259" s="127">
        <v>0</v>
      </c>
      <c r="W259" s="127">
        <v>0</v>
      </c>
      <c r="X259" s="127">
        <v>0</v>
      </c>
      <c r="Y259" s="127">
        <v>0</v>
      </c>
      <c r="Z259" s="127">
        <v>0</v>
      </c>
      <c r="AA259" s="127">
        <v>6289.41</v>
      </c>
      <c r="AB259" s="127">
        <v>0</v>
      </c>
      <c r="AC259" s="127">
        <v>0</v>
      </c>
      <c r="AD259" s="127">
        <v>1933.42</v>
      </c>
      <c r="AE259" s="127">
        <v>0</v>
      </c>
      <c r="AF259" s="128">
        <v>8222.83</v>
      </c>
      <c r="AG259" s="127">
        <v>78840.070000000007</v>
      </c>
      <c r="AI259" s="127"/>
    </row>
    <row r="260" spans="1:35" ht="20.25" customHeight="1" x14ac:dyDescent="0.35">
      <c r="A260" s="145" t="s">
        <v>432</v>
      </c>
      <c r="B260" s="127">
        <v>3305.91</v>
      </c>
      <c r="C260" s="127">
        <v>5076.79</v>
      </c>
      <c r="D260" s="127">
        <v>21768.74</v>
      </c>
      <c r="E260" s="127">
        <v>4159.7299999999996</v>
      </c>
      <c r="F260" s="127">
        <v>3457.23</v>
      </c>
      <c r="G260" s="127">
        <v>1575.62</v>
      </c>
      <c r="H260" s="127">
        <v>14.76</v>
      </c>
      <c r="I260" s="127">
        <v>30976.07</v>
      </c>
      <c r="J260" s="128">
        <v>39358.769999999997</v>
      </c>
      <c r="K260" s="127">
        <v>0</v>
      </c>
      <c r="L260" s="127">
        <v>0</v>
      </c>
      <c r="M260" s="127">
        <v>0</v>
      </c>
      <c r="N260" s="127">
        <v>0</v>
      </c>
      <c r="O260" s="127">
        <v>0</v>
      </c>
      <c r="P260" s="127">
        <v>0</v>
      </c>
      <c r="Q260" s="127">
        <v>0</v>
      </c>
      <c r="R260" s="127">
        <v>0</v>
      </c>
      <c r="S260" s="127">
        <v>0</v>
      </c>
      <c r="T260" s="127">
        <v>0</v>
      </c>
      <c r="U260" s="127">
        <v>0</v>
      </c>
      <c r="V260" s="127">
        <v>0</v>
      </c>
      <c r="W260" s="127">
        <v>0</v>
      </c>
      <c r="X260" s="127">
        <v>0</v>
      </c>
      <c r="Y260" s="127">
        <v>0</v>
      </c>
      <c r="Z260" s="127">
        <v>1687.96</v>
      </c>
      <c r="AA260" s="127">
        <v>6259.82</v>
      </c>
      <c r="AB260" s="127">
        <v>0</v>
      </c>
      <c r="AC260" s="127">
        <v>0</v>
      </c>
      <c r="AD260" s="127">
        <v>12408.48</v>
      </c>
      <c r="AE260" s="127">
        <v>0</v>
      </c>
      <c r="AF260" s="128">
        <v>20356.259999999998</v>
      </c>
      <c r="AG260" s="127">
        <v>59715.03</v>
      </c>
      <c r="AI260" s="127"/>
    </row>
    <row r="261" spans="1:35" ht="20.25" customHeight="1" x14ac:dyDescent="0.35">
      <c r="A261" s="145" t="s">
        <v>433</v>
      </c>
      <c r="B261" s="127">
        <v>2354.91</v>
      </c>
      <c r="C261" s="127">
        <v>1862.85</v>
      </c>
      <c r="D261" s="127">
        <v>22481.35</v>
      </c>
      <c r="E261" s="127">
        <v>4888.24</v>
      </c>
      <c r="F261" s="127">
        <v>1549.03</v>
      </c>
      <c r="G261" s="127">
        <v>1782.94</v>
      </c>
      <c r="H261" s="127">
        <v>35.47</v>
      </c>
      <c r="I261" s="127">
        <v>30737.040000000001</v>
      </c>
      <c r="J261" s="128">
        <v>34954.800000000003</v>
      </c>
      <c r="K261" s="127">
        <v>0</v>
      </c>
      <c r="L261" s="127">
        <v>0</v>
      </c>
      <c r="M261" s="127">
        <v>0</v>
      </c>
      <c r="N261" s="127">
        <v>0</v>
      </c>
      <c r="O261" s="127">
        <v>0</v>
      </c>
      <c r="P261" s="127">
        <v>0</v>
      </c>
      <c r="Q261" s="127">
        <v>0</v>
      </c>
      <c r="R261" s="127">
        <v>0</v>
      </c>
      <c r="S261" s="127">
        <v>0</v>
      </c>
      <c r="T261" s="127">
        <v>0</v>
      </c>
      <c r="U261" s="127">
        <v>0</v>
      </c>
      <c r="V261" s="127">
        <v>0</v>
      </c>
      <c r="W261" s="127">
        <v>0</v>
      </c>
      <c r="X261" s="127">
        <v>0</v>
      </c>
      <c r="Y261" s="127">
        <v>0</v>
      </c>
      <c r="Z261" s="127">
        <v>12304.83</v>
      </c>
      <c r="AA261" s="127">
        <v>5206.97</v>
      </c>
      <c r="AB261" s="127">
        <v>0</v>
      </c>
      <c r="AC261" s="127">
        <v>765.77</v>
      </c>
      <c r="AD261" s="127">
        <v>8180.46</v>
      </c>
      <c r="AE261" s="127">
        <v>0</v>
      </c>
      <c r="AF261" s="128">
        <v>26458.02</v>
      </c>
      <c r="AG261" s="127">
        <v>61412.82</v>
      </c>
      <c r="AI261" s="127"/>
    </row>
    <row r="262" spans="1:35" ht="20.25" customHeight="1" x14ac:dyDescent="0.35">
      <c r="A262" s="145" t="s">
        <v>434</v>
      </c>
      <c r="B262" s="127">
        <v>244.06</v>
      </c>
      <c r="C262" s="127">
        <v>313.52999999999997</v>
      </c>
      <c r="D262" s="127">
        <v>22349.54</v>
      </c>
      <c r="E262" s="127">
        <v>2237.27</v>
      </c>
      <c r="F262" s="127">
        <v>1926.9</v>
      </c>
      <c r="G262" s="127">
        <v>1474</v>
      </c>
      <c r="H262" s="127">
        <v>16.98</v>
      </c>
      <c r="I262" s="127">
        <v>28004.68</v>
      </c>
      <c r="J262" s="128">
        <v>28562.27</v>
      </c>
      <c r="K262" s="127">
        <v>2123.7800000000002</v>
      </c>
      <c r="L262" s="127">
        <v>0</v>
      </c>
      <c r="M262" s="127">
        <v>0</v>
      </c>
      <c r="N262" s="127">
        <v>0</v>
      </c>
      <c r="O262" s="127">
        <v>0</v>
      </c>
      <c r="P262" s="127">
        <v>0</v>
      </c>
      <c r="Q262" s="127">
        <v>0</v>
      </c>
      <c r="R262" s="127">
        <v>0</v>
      </c>
      <c r="S262" s="127">
        <v>0</v>
      </c>
      <c r="T262" s="127">
        <v>0</v>
      </c>
      <c r="U262" s="127">
        <v>0</v>
      </c>
      <c r="V262" s="127">
        <v>0</v>
      </c>
      <c r="W262" s="127">
        <v>0</v>
      </c>
      <c r="X262" s="127">
        <v>0</v>
      </c>
      <c r="Y262" s="127">
        <v>0</v>
      </c>
      <c r="Z262" s="127">
        <v>10887.63</v>
      </c>
      <c r="AA262" s="127">
        <v>4217.1000000000004</v>
      </c>
      <c r="AB262" s="127">
        <v>0</v>
      </c>
      <c r="AC262" s="127">
        <v>904.51</v>
      </c>
      <c r="AD262" s="127">
        <v>2023.04</v>
      </c>
      <c r="AE262" s="127">
        <v>0</v>
      </c>
      <c r="AF262" s="128">
        <v>20156.05</v>
      </c>
      <c r="AG262" s="127">
        <v>48718.32</v>
      </c>
      <c r="AI262" s="127"/>
    </row>
    <row r="263" spans="1:35" ht="20.25" customHeight="1" x14ac:dyDescent="0.35">
      <c r="A263" s="145" t="s">
        <v>435</v>
      </c>
      <c r="B263" s="127">
        <v>533.79</v>
      </c>
      <c r="C263" s="127">
        <v>568.38</v>
      </c>
      <c r="D263" s="127">
        <v>20070.84</v>
      </c>
      <c r="E263" s="127">
        <v>3151.06</v>
      </c>
      <c r="F263" s="127">
        <v>2327.8200000000002</v>
      </c>
      <c r="G263" s="127">
        <v>1466.9</v>
      </c>
      <c r="H263" s="127">
        <v>2.09</v>
      </c>
      <c r="I263" s="127">
        <v>27018.7</v>
      </c>
      <c r="J263" s="128">
        <v>28120.87</v>
      </c>
      <c r="K263" s="127">
        <v>2125.11</v>
      </c>
      <c r="L263" s="127">
        <v>0</v>
      </c>
      <c r="M263" s="127">
        <v>0</v>
      </c>
      <c r="N263" s="127">
        <v>0</v>
      </c>
      <c r="O263" s="127">
        <v>0</v>
      </c>
      <c r="P263" s="127">
        <v>0</v>
      </c>
      <c r="Q263" s="127">
        <v>0</v>
      </c>
      <c r="R263" s="127">
        <v>0</v>
      </c>
      <c r="S263" s="127">
        <v>0</v>
      </c>
      <c r="T263" s="127">
        <v>0</v>
      </c>
      <c r="U263" s="127">
        <v>0</v>
      </c>
      <c r="V263" s="127">
        <v>0</v>
      </c>
      <c r="W263" s="127">
        <v>0</v>
      </c>
      <c r="X263" s="127">
        <v>0</v>
      </c>
      <c r="Y263" s="127">
        <v>0</v>
      </c>
      <c r="Z263" s="127">
        <v>10871.06</v>
      </c>
      <c r="AA263" s="127">
        <v>2138.6799999999998</v>
      </c>
      <c r="AB263" s="127">
        <v>0</v>
      </c>
      <c r="AC263" s="127">
        <v>0</v>
      </c>
      <c r="AD263" s="127">
        <v>3897.37</v>
      </c>
      <c r="AE263" s="127">
        <v>0</v>
      </c>
      <c r="AF263" s="128">
        <v>19032.21</v>
      </c>
      <c r="AG263" s="127">
        <v>47153.09</v>
      </c>
      <c r="AI263" s="127"/>
    </row>
    <row r="264" spans="1:35" ht="20.25" customHeight="1" x14ac:dyDescent="0.35">
      <c r="A264" s="145" t="s">
        <v>436</v>
      </c>
      <c r="B264" s="127">
        <v>0</v>
      </c>
      <c r="C264" s="127">
        <v>0</v>
      </c>
      <c r="D264" s="127">
        <v>10912.21</v>
      </c>
      <c r="E264" s="127">
        <v>5046.67</v>
      </c>
      <c r="F264" s="127">
        <v>80.790000000000006</v>
      </c>
      <c r="G264" s="127">
        <v>1373.19</v>
      </c>
      <c r="H264" s="127">
        <v>0</v>
      </c>
      <c r="I264" s="127">
        <v>17412.86</v>
      </c>
      <c r="J264" s="128">
        <v>17412.86</v>
      </c>
      <c r="K264" s="127">
        <v>843.75</v>
      </c>
      <c r="L264" s="127">
        <v>0</v>
      </c>
      <c r="M264" s="127">
        <v>0</v>
      </c>
      <c r="N264" s="127">
        <v>0</v>
      </c>
      <c r="O264" s="127">
        <v>0</v>
      </c>
      <c r="P264" s="127">
        <v>0</v>
      </c>
      <c r="Q264" s="127">
        <v>0</v>
      </c>
      <c r="R264" s="127">
        <v>0</v>
      </c>
      <c r="S264" s="127">
        <v>0</v>
      </c>
      <c r="T264" s="127">
        <v>0</v>
      </c>
      <c r="U264" s="127">
        <v>0</v>
      </c>
      <c r="V264" s="127">
        <v>0</v>
      </c>
      <c r="W264" s="127">
        <v>0</v>
      </c>
      <c r="X264" s="127">
        <v>0</v>
      </c>
      <c r="Y264" s="127">
        <v>0</v>
      </c>
      <c r="Z264" s="127">
        <v>6839.13</v>
      </c>
      <c r="AA264" s="127">
        <v>3196.94</v>
      </c>
      <c r="AB264" s="127">
        <v>0</v>
      </c>
      <c r="AC264" s="127">
        <v>0</v>
      </c>
      <c r="AD264" s="127">
        <v>995.08</v>
      </c>
      <c r="AE264" s="127">
        <v>0</v>
      </c>
      <c r="AF264" s="128">
        <v>11874.9</v>
      </c>
      <c r="AG264" s="127">
        <v>29287.759999999998</v>
      </c>
      <c r="AI264" s="127"/>
    </row>
    <row r="265" spans="1:35" ht="20.25" customHeight="1" x14ac:dyDescent="0.35">
      <c r="A265" s="145" t="s">
        <v>437</v>
      </c>
      <c r="B265" s="127">
        <v>0</v>
      </c>
      <c r="C265" s="127">
        <v>0</v>
      </c>
      <c r="D265" s="127">
        <v>15623.02</v>
      </c>
      <c r="E265" s="127">
        <v>4939.9799999999996</v>
      </c>
      <c r="F265" s="127">
        <v>1465.48</v>
      </c>
      <c r="G265" s="127">
        <v>1732</v>
      </c>
      <c r="H265" s="127">
        <v>18.149999999999999</v>
      </c>
      <c r="I265" s="127">
        <v>23778.62</v>
      </c>
      <c r="J265" s="128">
        <v>23778.62</v>
      </c>
      <c r="K265" s="127">
        <v>0</v>
      </c>
      <c r="L265" s="127">
        <v>0</v>
      </c>
      <c r="M265" s="127">
        <v>0</v>
      </c>
      <c r="N265" s="127">
        <v>0</v>
      </c>
      <c r="O265" s="127">
        <v>0</v>
      </c>
      <c r="P265" s="127">
        <v>0</v>
      </c>
      <c r="Q265" s="127">
        <v>0</v>
      </c>
      <c r="R265" s="127">
        <v>0</v>
      </c>
      <c r="S265" s="127">
        <v>0</v>
      </c>
      <c r="T265" s="127">
        <v>0</v>
      </c>
      <c r="U265" s="127">
        <v>0</v>
      </c>
      <c r="V265" s="127">
        <v>0</v>
      </c>
      <c r="W265" s="127">
        <v>0</v>
      </c>
      <c r="X265" s="127">
        <v>0</v>
      </c>
      <c r="Y265" s="127">
        <v>0</v>
      </c>
      <c r="Z265" s="127">
        <v>1703.67</v>
      </c>
      <c r="AA265" s="127">
        <v>0</v>
      </c>
      <c r="AB265" s="127">
        <v>0</v>
      </c>
      <c r="AC265" s="127">
        <v>0</v>
      </c>
      <c r="AD265" s="127">
        <v>0</v>
      </c>
      <c r="AE265" s="127">
        <v>0</v>
      </c>
      <c r="AF265" s="128">
        <v>1703.67</v>
      </c>
      <c r="AG265" s="127">
        <v>25482.29</v>
      </c>
      <c r="AI265" s="127"/>
    </row>
    <row r="266" spans="1:35" ht="20.25" customHeight="1" x14ac:dyDescent="0.35">
      <c r="A266" s="145" t="s">
        <v>543</v>
      </c>
      <c r="B266" s="127">
        <v>0</v>
      </c>
      <c r="C266" s="127">
        <v>0</v>
      </c>
      <c r="D266" s="127">
        <v>13049.76</v>
      </c>
      <c r="E266" s="127">
        <v>4616.0600000000004</v>
      </c>
      <c r="F266" s="127">
        <v>1906.03</v>
      </c>
      <c r="G266" s="127">
        <v>1691.92</v>
      </c>
      <c r="H266" s="127">
        <v>10.39</v>
      </c>
      <c r="I266" s="127">
        <v>21274.16</v>
      </c>
      <c r="J266" s="128">
        <v>21274.16</v>
      </c>
      <c r="K266" s="127">
        <v>0</v>
      </c>
      <c r="L266" s="127">
        <v>0</v>
      </c>
      <c r="M266" s="127">
        <v>0</v>
      </c>
      <c r="N266" s="127">
        <v>0</v>
      </c>
      <c r="O266" s="127">
        <v>0</v>
      </c>
      <c r="P266" s="127">
        <v>0</v>
      </c>
      <c r="Q266" s="127">
        <v>0</v>
      </c>
      <c r="R266" s="127">
        <v>0</v>
      </c>
      <c r="S266" s="127">
        <v>0</v>
      </c>
      <c r="T266" s="127">
        <v>0</v>
      </c>
      <c r="U266" s="127">
        <v>0</v>
      </c>
      <c r="V266" s="127">
        <v>0</v>
      </c>
      <c r="W266" s="127">
        <v>0</v>
      </c>
      <c r="X266" s="127">
        <v>0</v>
      </c>
      <c r="Y266" s="127">
        <v>0</v>
      </c>
      <c r="Z266" s="127">
        <v>1372.06</v>
      </c>
      <c r="AA266" s="127">
        <v>0</v>
      </c>
      <c r="AB266" s="127">
        <v>0</v>
      </c>
      <c r="AC266" s="127">
        <v>0</v>
      </c>
      <c r="AD266" s="127">
        <v>0</v>
      </c>
      <c r="AE266" s="127">
        <v>0</v>
      </c>
      <c r="AF266" s="128">
        <v>1372.06</v>
      </c>
      <c r="AG266" s="127">
        <v>22646.21</v>
      </c>
      <c r="AI266" s="127"/>
    </row>
    <row r="267" spans="1:35" ht="20.25" customHeight="1" x14ac:dyDescent="0.35">
      <c r="A267" s="145" t="s">
        <v>547</v>
      </c>
      <c r="B267" s="127">
        <v>0</v>
      </c>
      <c r="C267" s="127">
        <v>0</v>
      </c>
      <c r="D267" s="127">
        <v>13553.45</v>
      </c>
      <c r="E267" s="127">
        <v>4594.76</v>
      </c>
      <c r="F267" s="127">
        <v>2519.94</v>
      </c>
      <c r="G267" s="127">
        <v>1604.02</v>
      </c>
      <c r="H267" s="127">
        <v>0</v>
      </c>
      <c r="I267" s="127">
        <v>22272.18</v>
      </c>
      <c r="J267" s="128">
        <v>22272.18</v>
      </c>
      <c r="K267" s="127">
        <v>1128.6500000000001</v>
      </c>
      <c r="L267" s="127">
        <v>0</v>
      </c>
      <c r="M267" s="127">
        <v>0</v>
      </c>
      <c r="N267" s="127">
        <v>0</v>
      </c>
      <c r="O267" s="127">
        <v>0</v>
      </c>
      <c r="P267" s="127">
        <v>0</v>
      </c>
      <c r="Q267" s="127">
        <v>0</v>
      </c>
      <c r="R267" s="127">
        <v>0</v>
      </c>
      <c r="S267" s="127">
        <v>0</v>
      </c>
      <c r="T267" s="127">
        <v>0</v>
      </c>
      <c r="U267" s="127">
        <v>0</v>
      </c>
      <c r="V267" s="127">
        <v>882.97</v>
      </c>
      <c r="W267" s="127">
        <v>0</v>
      </c>
      <c r="X267" s="127">
        <v>0</v>
      </c>
      <c r="Y267" s="127">
        <v>0</v>
      </c>
      <c r="Z267" s="127">
        <v>1710.2</v>
      </c>
      <c r="AA267" s="127">
        <v>0</v>
      </c>
      <c r="AB267" s="127">
        <v>0</v>
      </c>
      <c r="AC267" s="127">
        <v>0</v>
      </c>
      <c r="AD267" s="127">
        <v>0</v>
      </c>
      <c r="AE267" s="127">
        <v>0</v>
      </c>
      <c r="AF267" s="128">
        <v>3721.82</v>
      </c>
      <c r="AG267" s="127">
        <v>25994</v>
      </c>
      <c r="AI267" s="127"/>
    </row>
    <row r="268" spans="1:35" ht="20.25" customHeight="1" x14ac:dyDescent="0.35">
      <c r="A268" s="145" t="s">
        <v>549</v>
      </c>
      <c r="B268" s="127">
        <v>0</v>
      </c>
      <c r="C268" s="127">
        <v>0</v>
      </c>
      <c r="D268" s="127">
        <v>23442.59</v>
      </c>
      <c r="E268" s="127">
        <v>4246.72</v>
      </c>
      <c r="F268" s="127">
        <v>4512.05</v>
      </c>
      <c r="G268" s="127">
        <v>1661.26</v>
      </c>
      <c r="H268" s="127">
        <v>9.99</v>
      </c>
      <c r="I268" s="127">
        <v>33872.6</v>
      </c>
      <c r="J268" s="128">
        <v>33872.6</v>
      </c>
      <c r="K268" s="127">
        <v>1973.66</v>
      </c>
      <c r="L268" s="127">
        <v>0</v>
      </c>
      <c r="M268" s="127">
        <v>0</v>
      </c>
      <c r="N268" s="127">
        <v>0</v>
      </c>
      <c r="O268" s="127">
        <v>0</v>
      </c>
      <c r="P268" s="127">
        <v>0</v>
      </c>
      <c r="Q268" s="127">
        <v>0</v>
      </c>
      <c r="R268" s="127">
        <v>0</v>
      </c>
      <c r="S268" s="127">
        <v>0</v>
      </c>
      <c r="T268" s="127">
        <v>0</v>
      </c>
      <c r="U268" s="127">
        <v>0</v>
      </c>
      <c r="V268" s="127">
        <v>0</v>
      </c>
      <c r="W268" s="127">
        <v>0</v>
      </c>
      <c r="X268" s="127">
        <v>0</v>
      </c>
      <c r="Y268" s="127">
        <v>1088.02</v>
      </c>
      <c r="Z268" s="127">
        <v>7406.65</v>
      </c>
      <c r="AA268" s="127">
        <v>0</v>
      </c>
      <c r="AB268" s="127">
        <v>0</v>
      </c>
      <c r="AC268" s="127">
        <v>0</v>
      </c>
      <c r="AD268" s="127">
        <v>925.26</v>
      </c>
      <c r="AE268" s="127">
        <v>0</v>
      </c>
      <c r="AF268" s="128">
        <v>11393.59</v>
      </c>
      <c r="AG268" s="127">
        <v>45266.19</v>
      </c>
      <c r="AI268" s="127"/>
    </row>
    <row r="269" spans="1:35" ht="20.25" customHeight="1" x14ac:dyDescent="0.35">
      <c r="A269" s="145" t="s">
        <v>550</v>
      </c>
      <c r="B269" s="127">
        <v>2.0699999999999998</v>
      </c>
      <c r="C269" s="127">
        <v>916.53</v>
      </c>
      <c r="D269" s="127">
        <v>23784.28</v>
      </c>
      <c r="E269" s="127">
        <v>4800.08</v>
      </c>
      <c r="F269" s="127">
        <v>6376.16</v>
      </c>
      <c r="G269" s="127">
        <v>1589.98</v>
      </c>
      <c r="H269" s="127">
        <v>4.53</v>
      </c>
      <c r="I269" s="127">
        <v>36555.019999999997</v>
      </c>
      <c r="J269" s="128">
        <v>37473.620000000003</v>
      </c>
      <c r="K269" s="127">
        <v>0</v>
      </c>
      <c r="L269" s="127">
        <v>0</v>
      </c>
      <c r="M269" s="127">
        <v>0</v>
      </c>
      <c r="N269" s="127">
        <v>0</v>
      </c>
      <c r="O269" s="127">
        <v>0</v>
      </c>
      <c r="P269" s="127">
        <v>0</v>
      </c>
      <c r="Q269" s="127">
        <v>0</v>
      </c>
      <c r="R269" s="127">
        <v>0</v>
      </c>
      <c r="S269" s="127">
        <v>0</v>
      </c>
      <c r="T269" s="127">
        <v>0</v>
      </c>
      <c r="U269" s="127">
        <v>0</v>
      </c>
      <c r="V269" s="127">
        <v>0</v>
      </c>
      <c r="W269" s="127">
        <v>0</v>
      </c>
      <c r="X269" s="127">
        <v>0</v>
      </c>
      <c r="Y269" s="127">
        <v>4795.32</v>
      </c>
      <c r="Z269" s="127">
        <v>7176.51</v>
      </c>
      <c r="AA269" s="127">
        <v>3148.04</v>
      </c>
      <c r="AB269" s="127">
        <v>0</v>
      </c>
      <c r="AC269" s="127">
        <v>0</v>
      </c>
      <c r="AD269" s="127">
        <v>1882.82</v>
      </c>
      <c r="AE269" s="127">
        <v>0</v>
      </c>
      <c r="AF269" s="128">
        <v>17002.689999999999</v>
      </c>
      <c r="AG269" s="127">
        <v>54476.32</v>
      </c>
      <c r="AI269" s="127"/>
    </row>
    <row r="270" spans="1:35" ht="20.25" customHeight="1" x14ac:dyDescent="0.35">
      <c r="A270" s="145" t="s">
        <v>552</v>
      </c>
      <c r="B270" s="127">
        <v>214.16</v>
      </c>
      <c r="C270" s="127">
        <v>3064.92</v>
      </c>
      <c r="D270" s="127">
        <v>25044.7</v>
      </c>
      <c r="E270" s="127">
        <v>5700.36</v>
      </c>
      <c r="F270" s="127">
        <v>7471.61</v>
      </c>
      <c r="G270" s="127">
        <v>1786.61</v>
      </c>
      <c r="H270" s="127">
        <v>0</v>
      </c>
      <c r="I270" s="127">
        <v>40003.279999999999</v>
      </c>
      <c r="J270" s="128">
        <v>43282.36</v>
      </c>
      <c r="K270" s="127">
        <v>0</v>
      </c>
      <c r="L270" s="127">
        <v>0</v>
      </c>
      <c r="M270" s="127">
        <v>0</v>
      </c>
      <c r="N270" s="127">
        <v>0</v>
      </c>
      <c r="O270" s="127">
        <v>0</v>
      </c>
      <c r="P270" s="127">
        <v>0</v>
      </c>
      <c r="Q270" s="127">
        <v>0</v>
      </c>
      <c r="R270" s="127">
        <v>0</v>
      </c>
      <c r="S270" s="127">
        <v>0</v>
      </c>
      <c r="T270" s="127">
        <v>1071.42</v>
      </c>
      <c r="U270" s="127">
        <v>0</v>
      </c>
      <c r="V270" s="127">
        <v>0</v>
      </c>
      <c r="W270" s="127">
        <v>0</v>
      </c>
      <c r="X270" s="127">
        <v>0</v>
      </c>
      <c r="Y270" s="127">
        <v>3157.14</v>
      </c>
      <c r="Z270" s="127">
        <v>0</v>
      </c>
      <c r="AA270" s="127">
        <v>4281.05</v>
      </c>
      <c r="AB270" s="127">
        <v>0</v>
      </c>
      <c r="AC270" s="127">
        <v>0</v>
      </c>
      <c r="AD270" s="127">
        <v>10060.120000000001</v>
      </c>
      <c r="AE270" s="127">
        <v>0</v>
      </c>
      <c r="AF270" s="128">
        <v>18569.73</v>
      </c>
      <c r="AG270" s="127">
        <v>61852.08</v>
      </c>
      <c r="AI270" s="127"/>
    </row>
    <row r="271" spans="1:35" ht="20.25" customHeight="1" x14ac:dyDescent="0.35">
      <c r="A271" s="145" t="s">
        <v>553</v>
      </c>
      <c r="B271" s="127">
        <v>581.33000000000004</v>
      </c>
      <c r="C271" s="127">
        <v>829.53</v>
      </c>
      <c r="D271" s="127">
        <v>21823.98</v>
      </c>
      <c r="E271" s="127">
        <v>5524.42</v>
      </c>
      <c r="F271" s="127">
        <v>3633.72</v>
      </c>
      <c r="G271" s="127">
        <v>1852.96</v>
      </c>
      <c r="H271" s="127">
        <v>0</v>
      </c>
      <c r="I271" s="127">
        <v>32835.07</v>
      </c>
      <c r="J271" s="128">
        <v>34245.93</v>
      </c>
      <c r="K271" s="127">
        <v>0</v>
      </c>
      <c r="L271" s="127">
        <v>0</v>
      </c>
      <c r="M271" s="127">
        <v>0</v>
      </c>
      <c r="N271" s="127">
        <v>0</v>
      </c>
      <c r="O271" s="127">
        <v>0</v>
      </c>
      <c r="P271" s="127">
        <v>0</v>
      </c>
      <c r="Q271" s="127">
        <v>0</v>
      </c>
      <c r="R271" s="127">
        <v>0</v>
      </c>
      <c r="S271" s="127">
        <v>0</v>
      </c>
      <c r="T271" s="127">
        <v>0</v>
      </c>
      <c r="U271" s="127">
        <v>0</v>
      </c>
      <c r="V271" s="127">
        <v>880.37</v>
      </c>
      <c r="W271" s="127">
        <v>0</v>
      </c>
      <c r="X271" s="127">
        <v>0</v>
      </c>
      <c r="Y271" s="127">
        <v>2101.2399999999998</v>
      </c>
      <c r="Z271" s="127">
        <v>5234.6400000000003</v>
      </c>
      <c r="AA271" s="127">
        <v>3181.24</v>
      </c>
      <c r="AB271" s="127">
        <v>0</v>
      </c>
      <c r="AC271" s="127">
        <v>1068.18</v>
      </c>
      <c r="AD271" s="127">
        <v>22969.11</v>
      </c>
      <c r="AE271" s="127">
        <v>0</v>
      </c>
      <c r="AF271" s="128">
        <v>35434.78</v>
      </c>
      <c r="AG271" s="127">
        <v>69680.710000000006</v>
      </c>
      <c r="AI271" s="127"/>
    </row>
    <row r="272" spans="1:35" ht="20.25" customHeight="1" x14ac:dyDescent="0.35">
      <c r="A272" s="146" t="s">
        <v>554</v>
      </c>
      <c r="B272" s="127">
        <v>0</v>
      </c>
      <c r="C272" s="127">
        <v>42.56</v>
      </c>
      <c r="D272" s="127">
        <v>21453.38</v>
      </c>
      <c r="E272" s="127">
        <v>5161.28</v>
      </c>
      <c r="F272" s="127">
        <v>3043.8</v>
      </c>
      <c r="G272" s="127">
        <v>1622.11</v>
      </c>
      <c r="H272" s="127">
        <v>7.75</v>
      </c>
      <c r="I272" s="127">
        <v>31288.32</v>
      </c>
      <c r="J272" s="128">
        <v>31330.880000000001</v>
      </c>
      <c r="K272" s="127">
        <v>0</v>
      </c>
      <c r="L272" s="127">
        <v>960.22</v>
      </c>
      <c r="M272" s="127">
        <v>0</v>
      </c>
      <c r="N272" s="127">
        <v>0</v>
      </c>
      <c r="O272" s="127">
        <v>0</v>
      </c>
      <c r="P272" s="127">
        <v>0</v>
      </c>
      <c r="Q272" s="127">
        <v>0</v>
      </c>
      <c r="R272" s="127">
        <v>0</v>
      </c>
      <c r="S272" s="127">
        <v>0</v>
      </c>
      <c r="T272" s="127">
        <v>0</v>
      </c>
      <c r="U272" s="127">
        <v>0</v>
      </c>
      <c r="V272" s="127">
        <v>0</v>
      </c>
      <c r="W272" s="127">
        <v>0</v>
      </c>
      <c r="X272" s="127">
        <v>0</v>
      </c>
      <c r="Y272" s="127">
        <v>1023.25</v>
      </c>
      <c r="Z272" s="127">
        <v>6622.13</v>
      </c>
      <c r="AA272" s="127">
        <v>1056.3699999999999</v>
      </c>
      <c r="AB272" s="127">
        <v>887</v>
      </c>
      <c r="AC272" s="127">
        <v>0</v>
      </c>
      <c r="AD272" s="127">
        <v>11375.85</v>
      </c>
      <c r="AE272" s="127">
        <v>0</v>
      </c>
      <c r="AF272" s="128">
        <v>21924.81</v>
      </c>
      <c r="AG272" s="127">
        <v>53255.68</v>
      </c>
      <c r="AI272" s="127"/>
    </row>
    <row r="273" spans="1:35" ht="20.25" customHeight="1" x14ac:dyDescent="0.35">
      <c r="A273" s="146" t="s">
        <v>557</v>
      </c>
      <c r="B273" s="127">
        <v>0</v>
      </c>
      <c r="C273" s="127">
        <v>68.75</v>
      </c>
      <c r="D273" s="127">
        <v>23454.02</v>
      </c>
      <c r="E273" s="127">
        <v>3091.92</v>
      </c>
      <c r="F273" s="127">
        <v>2985.86</v>
      </c>
      <c r="G273" s="127">
        <v>1517.5</v>
      </c>
      <c r="H273" s="127">
        <v>2.6</v>
      </c>
      <c r="I273" s="127">
        <v>31051.89</v>
      </c>
      <c r="J273" s="128">
        <v>31120.639999999999</v>
      </c>
      <c r="K273" s="127">
        <v>0</v>
      </c>
      <c r="L273" s="127">
        <v>923.55</v>
      </c>
      <c r="M273" s="127">
        <v>0</v>
      </c>
      <c r="N273" s="127">
        <v>0</v>
      </c>
      <c r="O273" s="127">
        <v>0</v>
      </c>
      <c r="P273" s="127">
        <v>0</v>
      </c>
      <c r="Q273" s="127">
        <v>0</v>
      </c>
      <c r="R273" s="127">
        <v>719.05</v>
      </c>
      <c r="S273" s="127">
        <v>0</v>
      </c>
      <c r="T273" s="127">
        <v>0</v>
      </c>
      <c r="U273" s="127">
        <v>0</v>
      </c>
      <c r="V273" s="127">
        <v>989.58</v>
      </c>
      <c r="W273" s="127">
        <v>0</v>
      </c>
      <c r="X273" s="127">
        <v>0</v>
      </c>
      <c r="Y273" s="127">
        <v>2085.2600000000002</v>
      </c>
      <c r="Z273" s="127">
        <v>4343.99</v>
      </c>
      <c r="AA273" s="127">
        <v>1051.73</v>
      </c>
      <c r="AB273" s="127">
        <v>0</v>
      </c>
      <c r="AC273" s="127">
        <v>895.26</v>
      </c>
      <c r="AD273" s="127">
        <v>13308.23</v>
      </c>
      <c r="AE273" s="127">
        <v>0</v>
      </c>
      <c r="AF273" s="128">
        <v>24316.639999999999</v>
      </c>
      <c r="AG273" s="127">
        <v>55437.27</v>
      </c>
      <c r="AI273" s="127"/>
    </row>
    <row r="274" spans="1:35" ht="20.25" customHeight="1" x14ac:dyDescent="0.35">
      <c r="A274" s="146" t="s">
        <v>558</v>
      </c>
      <c r="B274" s="127">
        <v>0</v>
      </c>
      <c r="C274" s="127">
        <v>0</v>
      </c>
      <c r="D274" s="127">
        <v>17746</v>
      </c>
      <c r="E274" s="127">
        <v>3788.12</v>
      </c>
      <c r="F274" s="127">
        <v>2953.14</v>
      </c>
      <c r="G274" s="127">
        <v>981.8</v>
      </c>
      <c r="H274" s="127">
        <v>0</v>
      </c>
      <c r="I274" s="127">
        <v>25469.05</v>
      </c>
      <c r="J274" s="128">
        <v>25469.05</v>
      </c>
      <c r="K274" s="127">
        <v>2842.63</v>
      </c>
      <c r="L274" s="127">
        <v>1991.36</v>
      </c>
      <c r="M274" s="127">
        <v>0</v>
      </c>
      <c r="N274" s="127">
        <v>0</v>
      </c>
      <c r="O274" s="127">
        <v>0</v>
      </c>
      <c r="P274" s="127">
        <v>0</v>
      </c>
      <c r="Q274" s="127">
        <v>0</v>
      </c>
      <c r="R274" s="127">
        <v>421.35</v>
      </c>
      <c r="S274" s="127">
        <v>0</v>
      </c>
      <c r="T274" s="127">
        <v>0</v>
      </c>
      <c r="U274" s="127">
        <v>0</v>
      </c>
      <c r="V274" s="127">
        <v>0</v>
      </c>
      <c r="W274" s="127">
        <v>0</v>
      </c>
      <c r="X274" s="127">
        <v>0</v>
      </c>
      <c r="Y274" s="127">
        <v>2104.04</v>
      </c>
      <c r="Z274" s="127">
        <v>11055.02</v>
      </c>
      <c r="AA274" s="127">
        <v>0</v>
      </c>
      <c r="AB274" s="127">
        <v>0</v>
      </c>
      <c r="AC274" s="127">
        <v>0</v>
      </c>
      <c r="AD274" s="127">
        <v>14624</v>
      </c>
      <c r="AE274" s="127">
        <v>0</v>
      </c>
      <c r="AF274" s="128">
        <v>33038.400000000001</v>
      </c>
      <c r="AG274" s="127">
        <v>58507.45</v>
      </c>
      <c r="AI274" s="127"/>
    </row>
    <row r="275" spans="1:35" ht="20.25" customHeight="1" x14ac:dyDescent="0.35">
      <c r="A275" s="146" t="s">
        <v>559</v>
      </c>
      <c r="B275" s="127">
        <v>0</v>
      </c>
      <c r="C275" s="127">
        <v>0</v>
      </c>
      <c r="D275" s="127">
        <v>15637.81</v>
      </c>
      <c r="E275" s="127">
        <v>5620.9</v>
      </c>
      <c r="F275" s="127">
        <v>3365.73</v>
      </c>
      <c r="G275" s="127">
        <v>1356.26</v>
      </c>
      <c r="H275" s="127">
        <v>0</v>
      </c>
      <c r="I275" s="127">
        <v>25980.7</v>
      </c>
      <c r="J275" s="128">
        <v>25980.7</v>
      </c>
      <c r="K275" s="127">
        <v>922.93</v>
      </c>
      <c r="L275" s="127">
        <v>0</v>
      </c>
      <c r="M275" s="127">
        <v>0</v>
      </c>
      <c r="N275" s="127">
        <v>0</v>
      </c>
      <c r="O275" s="127">
        <v>0</v>
      </c>
      <c r="P275" s="127">
        <v>0</v>
      </c>
      <c r="Q275" s="127">
        <v>0</v>
      </c>
      <c r="R275" s="127">
        <v>0</v>
      </c>
      <c r="S275" s="127">
        <v>0</v>
      </c>
      <c r="T275" s="127">
        <v>0</v>
      </c>
      <c r="U275" s="127">
        <v>0</v>
      </c>
      <c r="V275" s="127">
        <v>962.7</v>
      </c>
      <c r="W275" s="127">
        <v>0</v>
      </c>
      <c r="X275" s="127">
        <v>0</v>
      </c>
      <c r="Y275" s="127">
        <v>1734.92</v>
      </c>
      <c r="Z275" s="127">
        <v>10541.46</v>
      </c>
      <c r="AA275" s="127">
        <v>0</v>
      </c>
      <c r="AB275" s="127">
        <v>0</v>
      </c>
      <c r="AC275" s="127">
        <v>0</v>
      </c>
      <c r="AD275" s="127">
        <v>7474.25</v>
      </c>
      <c r="AE275" s="127">
        <v>0</v>
      </c>
      <c r="AF275" s="128">
        <v>21636.25</v>
      </c>
      <c r="AG275" s="127">
        <v>47616.95</v>
      </c>
      <c r="AI275" s="127"/>
    </row>
    <row r="276" spans="1:35" ht="20.25" customHeight="1" x14ac:dyDescent="0.35">
      <c r="A276" s="146" t="s">
        <v>573</v>
      </c>
      <c r="B276" s="127">
        <v>0</v>
      </c>
      <c r="C276" s="127">
        <v>0</v>
      </c>
      <c r="D276" s="127">
        <v>14026.99</v>
      </c>
      <c r="E276" s="127">
        <v>5579.48</v>
      </c>
      <c r="F276" s="127">
        <v>3089.32</v>
      </c>
      <c r="G276" s="127">
        <v>1762.74</v>
      </c>
      <c r="H276" s="127">
        <v>0</v>
      </c>
      <c r="I276" s="127">
        <v>24458.52</v>
      </c>
      <c r="J276" s="128">
        <v>24458.52</v>
      </c>
      <c r="K276" s="127">
        <v>0</v>
      </c>
      <c r="L276" s="127">
        <v>0</v>
      </c>
      <c r="M276" s="127">
        <v>0</v>
      </c>
      <c r="N276" s="127">
        <v>0</v>
      </c>
      <c r="O276" s="127">
        <v>0</v>
      </c>
      <c r="P276" s="127">
        <v>0</v>
      </c>
      <c r="Q276" s="127">
        <v>0</v>
      </c>
      <c r="R276" s="127">
        <v>0</v>
      </c>
      <c r="S276" s="127">
        <v>0</v>
      </c>
      <c r="T276" s="127">
        <v>0</v>
      </c>
      <c r="U276" s="127">
        <v>0</v>
      </c>
      <c r="V276" s="127">
        <v>0</v>
      </c>
      <c r="W276" s="127">
        <v>839.86</v>
      </c>
      <c r="X276" s="127">
        <v>0</v>
      </c>
      <c r="Y276" s="127">
        <v>2067.23</v>
      </c>
      <c r="Z276" s="127">
        <v>9504.64</v>
      </c>
      <c r="AA276" s="127">
        <v>0</v>
      </c>
      <c r="AB276" s="127">
        <v>0</v>
      </c>
      <c r="AC276" s="127">
        <v>0</v>
      </c>
      <c r="AD276" s="127">
        <v>2981.21</v>
      </c>
      <c r="AE276" s="127">
        <v>0</v>
      </c>
      <c r="AF276" s="128">
        <v>15392.95</v>
      </c>
      <c r="AG276" s="127">
        <v>39851.47</v>
      </c>
      <c r="AI276" s="127"/>
    </row>
    <row r="277" spans="1:35" ht="20.25" customHeight="1" x14ac:dyDescent="0.35">
      <c r="A277" s="147" t="s">
        <v>575</v>
      </c>
      <c r="B277" s="127">
        <v>0</v>
      </c>
      <c r="C277" s="127">
        <v>0</v>
      </c>
      <c r="D277" s="127">
        <v>19533.14</v>
      </c>
      <c r="E277" s="127">
        <v>5378.92</v>
      </c>
      <c r="F277" s="127">
        <v>3467.06</v>
      </c>
      <c r="G277" s="127">
        <v>1700.58</v>
      </c>
      <c r="H277" s="127">
        <v>19.36</v>
      </c>
      <c r="I277" s="127">
        <v>30099.06</v>
      </c>
      <c r="J277" s="128">
        <v>30099.06</v>
      </c>
      <c r="K277" s="127">
        <v>0</v>
      </c>
      <c r="L277" s="127">
        <v>0</v>
      </c>
      <c r="M277" s="127">
        <v>0</v>
      </c>
      <c r="N277" s="127">
        <v>0</v>
      </c>
      <c r="O277" s="127">
        <v>0</v>
      </c>
      <c r="P277" s="127">
        <v>0</v>
      </c>
      <c r="Q277" s="127">
        <v>0</v>
      </c>
      <c r="R277" s="127">
        <v>0</v>
      </c>
      <c r="S277" s="127">
        <v>0</v>
      </c>
      <c r="T277" s="127">
        <v>0</v>
      </c>
      <c r="U277" s="127">
        <v>0</v>
      </c>
      <c r="V277" s="127">
        <v>833.84</v>
      </c>
      <c r="W277" s="127">
        <v>0</v>
      </c>
      <c r="X277" s="127">
        <v>0</v>
      </c>
      <c r="Y277" s="127">
        <v>984.77</v>
      </c>
      <c r="Z277" s="127">
        <v>7801.54</v>
      </c>
      <c r="AA277" s="127">
        <v>0</v>
      </c>
      <c r="AB277" s="127">
        <v>0</v>
      </c>
      <c r="AC277" s="127">
        <v>0</v>
      </c>
      <c r="AD277" s="127">
        <v>0</v>
      </c>
      <c r="AE277" s="127">
        <v>0</v>
      </c>
      <c r="AF277" s="128">
        <v>9620.15</v>
      </c>
      <c r="AG277" s="127">
        <v>39719.199999999997</v>
      </c>
      <c r="AI277" s="127"/>
    </row>
    <row r="278" spans="1:35" ht="20.25" customHeight="1" x14ac:dyDescent="0.35">
      <c r="A278" s="146" t="s">
        <v>578</v>
      </c>
      <c r="B278" s="127">
        <v>0</v>
      </c>
      <c r="C278" s="127">
        <v>0</v>
      </c>
      <c r="D278" s="127">
        <v>18006.55</v>
      </c>
      <c r="E278" s="127">
        <v>4984.84</v>
      </c>
      <c r="F278" s="127">
        <v>2961.72</v>
      </c>
      <c r="G278" s="127">
        <v>1618.99</v>
      </c>
      <c r="H278" s="127">
        <v>0</v>
      </c>
      <c r="I278" s="127">
        <v>27572.09</v>
      </c>
      <c r="J278" s="128">
        <v>27572.09</v>
      </c>
      <c r="K278" s="127">
        <v>0</v>
      </c>
      <c r="L278" s="127">
        <v>0</v>
      </c>
      <c r="M278" s="127">
        <v>0</v>
      </c>
      <c r="N278" s="127">
        <v>0</v>
      </c>
      <c r="O278" s="127">
        <v>0</v>
      </c>
      <c r="P278" s="127">
        <v>0</v>
      </c>
      <c r="Q278" s="127">
        <v>0</v>
      </c>
      <c r="R278" s="127">
        <v>0</v>
      </c>
      <c r="S278" s="127">
        <v>0</v>
      </c>
      <c r="T278" s="127">
        <v>0</v>
      </c>
      <c r="U278" s="127">
        <v>0</v>
      </c>
      <c r="V278" s="127">
        <v>0</v>
      </c>
      <c r="W278" s="127">
        <v>0</v>
      </c>
      <c r="X278" s="127">
        <v>270.83</v>
      </c>
      <c r="Y278" s="127">
        <v>2791.3</v>
      </c>
      <c r="Z278" s="127">
        <v>9286.86</v>
      </c>
      <c r="AA278" s="127">
        <v>0</v>
      </c>
      <c r="AB278" s="127">
        <v>0</v>
      </c>
      <c r="AC278" s="127">
        <v>0</v>
      </c>
      <c r="AD278" s="127">
        <v>0</v>
      </c>
      <c r="AE278" s="127">
        <v>0</v>
      </c>
      <c r="AF278" s="128">
        <v>12349</v>
      </c>
      <c r="AG278" s="127">
        <v>39921.089999999997</v>
      </c>
      <c r="AI278" s="127"/>
    </row>
    <row r="279" spans="1:35" ht="20.25" customHeight="1" x14ac:dyDescent="0.35">
      <c r="A279" s="146" t="s">
        <v>584</v>
      </c>
      <c r="B279" s="127">
        <v>0</v>
      </c>
      <c r="C279" s="127">
        <v>0</v>
      </c>
      <c r="D279" s="127">
        <v>7188.22</v>
      </c>
      <c r="E279" s="127">
        <v>5458.99</v>
      </c>
      <c r="F279" s="127">
        <v>3149.71</v>
      </c>
      <c r="G279" s="127">
        <v>1818.02</v>
      </c>
      <c r="H279" s="127">
        <v>0</v>
      </c>
      <c r="I279" s="127">
        <v>17614.95</v>
      </c>
      <c r="J279" s="128">
        <v>17614.95</v>
      </c>
      <c r="K279" s="127">
        <v>1412.02</v>
      </c>
      <c r="L279" s="127">
        <v>0</v>
      </c>
      <c r="M279" s="127">
        <v>0</v>
      </c>
      <c r="N279" s="127">
        <v>0</v>
      </c>
      <c r="O279" s="127">
        <v>0</v>
      </c>
      <c r="P279" s="127">
        <v>0</v>
      </c>
      <c r="Q279" s="127">
        <v>0</v>
      </c>
      <c r="R279" s="127">
        <v>0</v>
      </c>
      <c r="S279" s="127">
        <v>0</v>
      </c>
      <c r="T279" s="127">
        <v>0</v>
      </c>
      <c r="U279" s="127">
        <v>0</v>
      </c>
      <c r="V279" s="127">
        <v>891.87</v>
      </c>
      <c r="W279" s="127">
        <v>0</v>
      </c>
      <c r="X279" s="127">
        <v>0</v>
      </c>
      <c r="Y279" s="127">
        <v>1962.06</v>
      </c>
      <c r="Z279" s="127">
        <v>7639.97</v>
      </c>
      <c r="AA279" s="127">
        <v>0</v>
      </c>
      <c r="AB279" s="127">
        <v>0</v>
      </c>
      <c r="AC279" s="127">
        <v>0</v>
      </c>
      <c r="AD279" s="127">
        <v>9203.0499999999993</v>
      </c>
      <c r="AE279" s="127">
        <v>0</v>
      </c>
      <c r="AF279" s="128">
        <v>21108.97</v>
      </c>
      <c r="AG279" s="127">
        <v>38723.910000000003</v>
      </c>
      <c r="AI279" s="127"/>
    </row>
    <row r="280" spans="1:35" ht="20.25" customHeight="1" x14ac:dyDescent="0.35">
      <c r="A280" s="146" t="s">
        <v>588</v>
      </c>
      <c r="B280" s="127">
        <v>0</v>
      </c>
      <c r="C280" s="127">
        <v>0</v>
      </c>
      <c r="D280" s="127">
        <v>17746.23</v>
      </c>
      <c r="E280" s="127">
        <v>5847.36</v>
      </c>
      <c r="F280" s="127">
        <v>3513.01</v>
      </c>
      <c r="G280" s="127">
        <v>1817.63</v>
      </c>
      <c r="H280" s="127">
        <v>0</v>
      </c>
      <c r="I280" s="127">
        <v>28924.23</v>
      </c>
      <c r="J280" s="128">
        <v>28924.23</v>
      </c>
      <c r="K280" s="127">
        <v>1071.72</v>
      </c>
      <c r="L280" s="127">
        <v>973.67</v>
      </c>
      <c r="M280" s="127">
        <v>0</v>
      </c>
      <c r="N280" s="127">
        <v>0</v>
      </c>
      <c r="O280" s="127">
        <v>0</v>
      </c>
      <c r="P280" s="127">
        <v>775.47</v>
      </c>
      <c r="Q280" s="127">
        <v>0</v>
      </c>
      <c r="R280" s="127">
        <v>0</v>
      </c>
      <c r="S280" s="127">
        <v>0</v>
      </c>
      <c r="T280" s="127">
        <v>0</v>
      </c>
      <c r="U280" s="127">
        <v>0</v>
      </c>
      <c r="V280" s="127">
        <v>962.14</v>
      </c>
      <c r="W280" s="127">
        <v>958.24</v>
      </c>
      <c r="X280" s="127">
        <v>0</v>
      </c>
      <c r="Y280" s="127">
        <v>0</v>
      </c>
      <c r="Z280" s="127">
        <v>4366.3900000000003</v>
      </c>
      <c r="AA280" s="127">
        <v>0</v>
      </c>
      <c r="AB280" s="127">
        <v>0</v>
      </c>
      <c r="AC280" s="127">
        <v>0</v>
      </c>
      <c r="AD280" s="127">
        <v>11716.59</v>
      </c>
      <c r="AE280" s="127">
        <v>0</v>
      </c>
      <c r="AF280" s="128">
        <v>20824.21</v>
      </c>
      <c r="AG280" s="127">
        <v>49748.44</v>
      </c>
      <c r="AI280" s="127"/>
    </row>
    <row r="281" spans="1:35" ht="20.25" customHeight="1" x14ac:dyDescent="0.35">
      <c r="A281" s="146" t="s">
        <v>589</v>
      </c>
      <c r="B281" s="127">
        <v>0</v>
      </c>
      <c r="C281" s="127">
        <v>0</v>
      </c>
      <c r="D281" s="127">
        <v>16933.18</v>
      </c>
      <c r="E281" s="127">
        <v>4985.18</v>
      </c>
      <c r="F281" s="127">
        <v>3647.34</v>
      </c>
      <c r="G281" s="127">
        <v>1683.29</v>
      </c>
      <c r="H281" s="127">
        <v>0</v>
      </c>
      <c r="I281" s="127">
        <v>27248.99</v>
      </c>
      <c r="J281" s="128">
        <v>27248.99</v>
      </c>
      <c r="K281" s="127">
        <v>0</v>
      </c>
      <c r="L281" s="127">
        <v>978.52</v>
      </c>
      <c r="M281" s="127">
        <v>0</v>
      </c>
      <c r="N281" s="127">
        <v>0</v>
      </c>
      <c r="O281" s="127">
        <v>0</v>
      </c>
      <c r="P281" s="127">
        <v>0</v>
      </c>
      <c r="Q281" s="127">
        <v>0</v>
      </c>
      <c r="R281" s="127">
        <v>0</v>
      </c>
      <c r="S281" s="127">
        <v>0</v>
      </c>
      <c r="T281" s="127">
        <v>0</v>
      </c>
      <c r="U281" s="127">
        <v>0</v>
      </c>
      <c r="V281" s="127">
        <v>0</v>
      </c>
      <c r="W281" s="127">
        <v>0</v>
      </c>
      <c r="X281" s="127">
        <v>0</v>
      </c>
      <c r="Y281" s="127">
        <v>2823.55</v>
      </c>
      <c r="Z281" s="127">
        <v>4275.88</v>
      </c>
      <c r="AA281" s="127">
        <v>0</v>
      </c>
      <c r="AB281" s="127">
        <v>0</v>
      </c>
      <c r="AC281" s="127">
        <v>0</v>
      </c>
      <c r="AD281" s="127">
        <v>17689.259999999998</v>
      </c>
      <c r="AE281" s="127">
        <v>0</v>
      </c>
      <c r="AF281" s="128">
        <v>25767.21</v>
      </c>
      <c r="AG281" s="127">
        <v>53016.2</v>
      </c>
      <c r="AI281" s="127"/>
    </row>
    <row r="282" spans="1:35" ht="20.25" customHeight="1" x14ac:dyDescent="0.35">
      <c r="A282" s="146" t="s">
        <v>603</v>
      </c>
      <c r="B282" s="127">
        <v>0</v>
      </c>
      <c r="C282" s="127">
        <v>238.41</v>
      </c>
      <c r="D282" s="127">
        <v>22158.86</v>
      </c>
      <c r="E282" s="127">
        <v>7804.42</v>
      </c>
      <c r="F282" s="127">
        <v>4397.54</v>
      </c>
      <c r="G282" s="127">
        <v>1794.17</v>
      </c>
      <c r="H282" s="127">
        <v>0</v>
      </c>
      <c r="I282" s="127">
        <v>36154.99</v>
      </c>
      <c r="J282" s="128">
        <v>36393.4</v>
      </c>
      <c r="K282" s="127">
        <v>0</v>
      </c>
      <c r="L282" s="127">
        <v>973.5</v>
      </c>
      <c r="M282" s="127">
        <v>0</v>
      </c>
      <c r="N282" s="127">
        <v>0</v>
      </c>
      <c r="O282" s="127">
        <v>0</v>
      </c>
      <c r="P282" s="127">
        <v>0</v>
      </c>
      <c r="Q282" s="127">
        <v>0</v>
      </c>
      <c r="R282" s="127">
        <v>0</v>
      </c>
      <c r="S282" s="127">
        <v>0</v>
      </c>
      <c r="T282" s="127">
        <v>0</v>
      </c>
      <c r="U282" s="127">
        <v>0</v>
      </c>
      <c r="V282" s="127">
        <v>0</v>
      </c>
      <c r="W282" s="127">
        <v>891.13</v>
      </c>
      <c r="X282" s="127">
        <v>0</v>
      </c>
      <c r="Y282" s="127">
        <v>4253.13</v>
      </c>
      <c r="Z282" s="127">
        <v>3348.15</v>
      </c>
      <c r="AA282" s="127">
        <v>0</v>
      </c>
      <c r="AB282" s="127">
        <v>0</v>
      </c>
      <c r="AC282" s="127">
        <v>0</v>
      </c>
      <c r="AD282" s="127">
        <v>26953.46</v>
      </c>
      <c r="AE282" s="127">
        <v>0</v>
      </c>
      <c r="AF282" s="128">
        <v>36419.360000000001</v>
      </c>
      <c r="AG282" s="127">
        <v>72812.759999999995</v>
      </c>
      <c r="AI282" s="127"/>
    </row>
    <row r="283" spans="1:35" ht="19.149999999999999" customHeight="1" x14ac:dyDescent="0.35">
      <c r="A283" s="146" t="s">
        <v>604</v>
      </c>
      <c r="B283" s="140">
        <v>0</v>
      </c>
      <c r="C283" s="140">
        <v>68.66</v>
      </c>
      <c r="D283" s="140">
        <v>21732.15</v>
      </c>
      <c r="E283" s="140">
        <v>6284.63</v>
      </c>
      <c r="F283" s="140">
        <v>2739.62</v>
      </c>
      <c r="G283" s="140">
        <v>1742.25</v>
      </c>
      <c r="H283" s="140">
        <v>0</v>
      </c>
      <c r="I283" s="140">
        <v>32498.66</v>
      </c>
      <c r="J283" s="141">
        <v>32567.32</v>
      </c>
      <c r="K283" s="140">
        <v>0</v>
      </c>
      <c r="L283" s="140">
        <v>3918.96</v>
      </c>
      <c r="M283" s="140">
        <v>0</v>
      </c>
      <c r="N283" s="140">
        <v>0</v>
      </c>
      <c r="O283" s="140">
        <v>0</v>
      </c>
      <c r="P283" s="140">
        <v>0</v>
      </c>
      <c r="Q283" s="140">
        <v>0</v>
      </c>
      <c r="R283" s="140">
        <v>0</v>
      </c>
      <c r="S283" s="140">
        <v>0</v>
      </c>
      <c r="T283" s="140">
        <v>0</v>
      </c>
      <c r="U283" s="140">
        <v>0</v>
      </c>
      <c r="V283" s="140">
        <v>0</v>
      </c>
      <c r="W283" s="140">
        <v>0</v>
      </c>
      <c r="X283" s="140">
        <v>0</v>
      </c>
      <c r="Y283" s="140">
        <v>2109.48</v>
      </c>
      <c r="Z283" s="140">
        <v>3435.87</v>
      </c>
      <c r="AA283" s="140">
        <v>0</v>
      </c>
      <c r="AB283" s="140">
        <v>0</v>
      </c>
      <c r="AC283" s="140">
        <v>0</v>
      </c>
      <c r="AD283" s="140">
        <v>21615.06</v>
      </c>
      <c r="AE283" s="140">
        <v>0</v>
      </c>
      <c r="AF283" s="141">
        <v>31079.360000000001</v>
      </c>
      <c r="AG283" s="140">
        <v>63646.68</v>
      </c>
      <c r="AI283" s="127"/>
    </row>
    <row r="284" spans="1:35" ht="19.149999999999999" customHeight="1" x14ac:dyDescent="0.35">
      <c r="A284" s="146" t="s">
        <v>605</v>
      </c>
      <c r="B284" s="140">
        <v>0</v>
      </c>
      <c r="C284" s="140">
        <v>130.44</v>
      </c>
      <c r="D284" s="140">
        <v>18458.259999999998</v>
      </c>
      <c r="E284" s="140">
        <v>5021.1099999999997</v>
      </c>
      <c r="F284" s="140">
        <v>2809.64</v>
      </c>
      <c r="G284" s="140">
        <v>1426.63</v>
      </c>
      <c r="H284" s="140">
        <v>4.8499999999999996</v>
      </c>
      <c r="I284" s="140">
        <v>27720.48</v>
      </c>
      <c r="J284" s="141">
        <v>27850.91</v>
      </c>
      <c r="K284" s="140">
        <v>0</v>
      </c>
      <c r="L284" s="140">
        <v>976.37</v>
      </c>
      <c r="M284" s="140">
        <v>0</v>
      </c>
      <c r="N284" s="140">
        <v>0</v>
      </c>
      <c r="O284" s="140">
        <v>0</v>
      </c>
      <c r="P284" s="140">
        <v>0</v>
      </c>
      <c r="Q284" s="140">
        <v>0</v>
      </c>
      <c r="R284" s="140">
        <v>980.77</v>
      </c>
      <c r="S284" s="140">
        <v>0</v>
      </c>
      <c r="T284" s="140">
        <v>0</v>
      </c>
      <c r="U284" s="140">
        <v>0</v>
      </c>
      <c r="V284" s="140">
        <v>0</v>
      </c>
      <c r="W284" s="140">
        <v>888.36</v>
      </c>
      <c r="X284" s="140">
        <v>0</v>
      </c>
      <c r="Y284" s="140">
        <v>2145.08</v>
      </c>
      <c r="Z284" s="140">
        <v>1687.23</v>
      </c>
      <c r="AA284" s="140">
        <v>0</v>
      </c>
      <c r="AB284" s="140">
        <v>0</v>
      </c>
      <c r="AC284" s="140">
        <v>0</v>
      </c>
      <c r="AD284" s="140">
        <v>16190.42</v>
      </c>
      <c r="AE284" s="140">
        <v>0</v>
      </c>
      <c r="AF284" s="141">
        <v>22868.22</v>
      </c>
      <c r="AG284" s="140">
        <v>50719.14</v>
      </c>
      <c r="AI284" s="127"/>
    </row>
    <row r="285" spans="1:35" ht="19.149999999999999" customHeight="1" x14ac:dyDescent="0.35">
      <c r="A285" s="147" t="s">
        <v>607</v>
      </c>
      <c r="B285" s="140">
        <v>21</v>
      </c>
      <c r="C285" s="140">
        <v>152.94</v>
      </c>
      <c r="D285" s="140">
        <v>19840.53</v>
      </c>
      <c r="E285" s="140">
        <v>5685.16</v>
      </c>
      <c r="F285" s="140">
        <v>3115.1</v>
      </c>
      <c r="G285" s="140">
        <v>1623.87</v>
      </c>
      <c r="H285" s="140">
        <v>16.32</v>
      </c>
      <c r="I285" s="140">
        <v>30280.98</v>
      </c>
      <c r="J285" s="141">
        <v>30454.91</v>
      </c>
      <c r="K285" s="140">
        <v>0</v>
      </c>
      <c r="L285" s="140">
        <v>2955.02</v>
      </c>
      <c r="M285" s="140">
        <v>0</v>
      </c>
      <c r="N285" s="140">
        <v>0</v>
      </c>
      <c r="O285" s="140">
        <v>0</v>
      </c>
      <c r="P285" s="140">
        <v>0</v>
      </c>
      <c r="Q285" s="140">
        <v>0</v>
      </c>
      <c r="R285" s="140">
        <v>1057.28</v>
      </c>
      <c r="S285" s="140">
        <v>0</v>
      </c>
      <c r="T285" s="140">
        <v>0</v>
      </c>
      <c r="U285" s="140">
        <v>0</v>
      </c>
      <c r="V285" s="140">
        <v>2665.39</v>
      </c>
      <c r="W285" s="140">
        <v>0</v>
      </c>
      <c r="X285" s="140">
        <v>0</v>
      </c>
      <c r="Y285" s="140">
        <v>1078.53</v>
      </c>
      <c r="Z285" s="140">
        <v>2134.9499999999998</v>
      </c>
      <c r="AA285" s="140">
        <v>0</v>
      </c>
      <c r="AB285" s="140">
        <v>0</v>
      </c>
      <c r="AC285" s="140">
        <v>1957.49</v>
      </c>
      <c r="AD285" s="140">
        <v>21317.919999999998</v>
      </c>
      <c r="AE285" s="140">
        <v>0</v>
      </c>
      <c r="AF285" s="141">
        <v>33166.58</v>
      </c>
      <c r="AG285" s="140">
        <v>63621.49</v>
      </c>
      <c r="AI285" s="127"/>
    </row>
    <row r="286" spans="1:35" ht="19.149999999999999" customHeight="1" x14ac:dyDescent="0.35">
      <c r="A286" s="147" t="s">
        <v>610</v>
      </c>
      <c r="B286" s="140">
        <v>0</v>
      </c>
      <c r="C286" s="140">
        <v>0</v>
      </c>
      <c r="D286" s="140">
        <v>13282.11</v>
      </c>
      <c r="E286" s="140">
        <v>5465.76</v>
      </c>
      <c r="F286" s="140">
        <v>2298.6999999999998</v>
      </c>
      <c r="G286" s="140">
        <v>1619.11</v>
      </c>
      <c r="H286" s="140">
        <v>0</v>
      </c>
      <c r="I286" s="140">
        <v>22665.68</v>
      </c>
      <c r="J286" s="141">
        <v>22665.68</v>
      </c>
      <c r="K286" s="140">
        <v>960.94</v>
      </c>
      <c r="L286" s="140">
        <v>0</v>
      </c>
      <c r="M286" s="140">
        <v>0</v>
      </c>
      <c r="N286" s="140">
        <v>0</v>
      </c>
      <c r="O286" s="140">
        <v>0</v>
      </c>
      <c r="P286" s="140">
        <v>0</v>
      </c>
      <c r="Q286" s="140">
        <v>0</v>
      </c>
      <c r="R286" s="140">
        <v>863.2</v>
      </c>
      <c r="S286" s="140">
        <v>0</v>
      </c>
      <c r="T286" s="140">
        <v>0</v>
      </c>
      <c r="U286" s="140">
        <v>0</v>
      </c>
      <c r="V286" s="140">
        <v>953.08</v>
      </c>
      <c r="W286" s="140">
        <v>915.75</v>
      </c>
      <c r="X286" s="140">
        <v>0</v>
      </c>
      <c r="Y286" s="140">
        <v>3082.85</v>
      </c>
      <c r="Z286" s="140">
        <v>6413.13</v>
      </c>
      <c r="AA286" s="140">
        <v>0</v>
      </c>
      <c r="AB286" s="140">
        <v>0</v>
      </c>
      <c r="AC286" s="140">
        <v>0</v>
      </c>
      <c r="AD286" s="140">
        <v>18842.02</v>
      </c>
      <c r="AE286" s="140">
        <v>0</v>
      </c>
      <c r="AF286" s="141">
        <v>32030.98</v>
      </c>
      <c r="AG286" s="140">
        <v>54696.66</v>
      </c>
      <c r="AI286" s="127"/>
    </row>
    <row r="287" spans="1:35" ht="18.75" customHeight="1" x14ac:dyDescent="0.35">
      <c r="A287" s="147" t="s">
        <v>611</v>
      </c>
      <c r="B287" s="140">
        <v>0</v>
      </c>
      <c r="C287" s="140">
        <v>0</v>
      </c>
      <c r="D287" s="140">
        <v>4093.67</v>
      </c>
      <c r="E287" s="140">
        <v>4780.43</v>
      </c>
      <c r="F287" s="140">
        <v>3428.77</v>
      </c>
      <c r="G287" s="140">
        <v>1693.59</v>
      </c>
      <c r="H287" s="140">
        <v>0</v>
      </c>
      <c r="I287" s="140">
        <v>13996.45</v>
      </c>
      <c r="J287" s="141">
        <v>13996.45</v>
      </c>
      <c r="K287" s="140">
        <v>1311.37</v>
      </c>
      <c r="L287" s="140">
        <v>970.13</v>
      </c>
      <c r="M287" s="140">
        <v>0</v>
      </c>
      <c r="N287" s="140">
        <v>0</v>
      </c>
      <c r="O287" s="140">
        <v>0</v>
      </c>
      <c r="P287" s="140">
        <v>0</v>
      </c>
      <c r="Q287" s="140">
        <v>0</v>
      </c>
      <c r="R287" s="140">
        <v>0</v>
      </c>
      <c r="S287" s="140">
        <v>0</v>
      </c>
      <c r="T287" s="140">
        <v>0</v>
      </c>
      <c r="U287" s="140">
        <v>0</v>
      </c>
      <c r="V287" s="140">
        <v>0</v>
      </c>
      <c r="W287" s="140">
        <v>0</v>
      </c>
      <c r="X287" s="140">
        <v>0</v>
      </c>
      <c r="Y287" s="140">
        <v>1867.76</v>
      </c>
      <c r="Z287" s="140">
        <v>4684.9799999999996</v>
      </c>
      <c r="AA287" s="140">
        <v>0</v>
      </c>
      <c r="AB287" s="140">
        <v>0</v>
      </c>
      <c r="AC287" s="140">
        <v>1059.04</v>
      </c>
      <c r="AD287" s="140">
        <v>18108.669999999998</v>
      </c>
      <c r="AE287" s="140">
        <v>0</v>
      </c>
      <c r="AF287" s="141">
        <v>28001.95</v>
      </c>
      <c r="AG287" s="140">
        <v>41998.41</v>
      </c>
      <c r="AI287" s="127"/>
    </row>
    <row r="288" spans="1:35" ht="18.75" customHeight="1" x14ac:dyDescent="0.35">
      <c r="A288" s="147" t="s">
        <v>613</v>
      </c>
      <c r="B288" s="140">
        <v>0</v>
      </c>
      <c r="C288" s="140">
        <v>0</v>
      </c>
      <c r="D288" s="140">
        <v>979.34</v>
      </c>
      <c r="E288" s="140">
        <v>5038.04</v>
      </c>
      <c r="F288" s="140">
        <v>2298.83</v>
      </c>
      <c r="G288" s="140">
        <v>1657.24</v>
      </c>
      <c r="H288" s="140">
        <v>0</v>
      </c>
      <c r="I288" s="140">
        <v>9973.4500000000007</v>
      </c>
      <c r="J288" s="141">
        <v>9973.4500000000007</v>
      </c>
      <c r="K288" s="140">
        <v>0</v>
      </c>
      <c r="L288" s="140">
        <v>0</v>
      </c>
      <c r="M288" s="140">
        <v>0</v>
      </c>
      <c r="N288" s="140">
        <v>0</v>
      </c>
      <c r="O288" s="140">
        <v>0</v>
      </c>
      <c r="P288" s="140">
        <v>0</v>
      </c>
      <c r="Q288" s="140">
        <v>0</v>
      </c>
      <c r="R288" s="140">
        <v>0</v>
      </c>
      <c r="S288" s="140">
        <v>0</v>
      </c>
      <c r="T288" s="140">
        <v>0</v>
      </c>
      <c r="U288" s="140">
        <v>0</v>
      </c>
      <c r="V288" s="140">
        <v>0</v>
      </c>
      <c r="W288" s="140">
        <v>0</v>
      </c>
      <c r="X288" s="140">
        <v>0</v>
      </c>
      <c r="Y288" s="140">
        <v>0</v>
      </c>
      <c r="Z288" s="140">
        <v>2713.79</v>
      </c>
      <c r="AA288" s="140">
        <v>0</v>
      </c>
      <c r="AB288" s="140">
        <v>0</v>
      </c>
      <c r="AC288" s="140">
        <v>0</v>
      </c>
      <c r="AD288" s="140">
        <v>3071.62</v>
      </c>
      <c r="AE288" s="140">
        <v>0</v>
      </c>
      <c r="AF288" s="141">
        <v>5785.41</v>
      </c>
      <c r="AG288" s="140">
        <v>15758.87</v>
      </c>
      <c r="AI288" s="127"/>
    </row>
    <row r="289" spans="1:35" ht="19" customHeight="1" x14ac:dyDescent="0.35">
      <c r="A289" s="147" t="s">
        <v>614</v>
      </c>
      <c r="B289" s="140">
        <v>0</v>
      </c>
      <c r="C289" s="140">
        <v>0</v>
      </c>
      <c r="D289" s="140">
        <v>12142.89</v>
      </c>
      <c r="E289" s="140">
        <v>5596.26</v>
      </c>
      <c r="F289" s="140">
        <v>2055.83</v>
      </c>
      <c r="G289" s="140">
        <v>1642.38</v>
      </c>
      <c r="H289" s="140">
        <v>0</v>
      </c>
      <c r="I289" s="140">
        <v>21437.360000000001</v>
      </c>
      <c r="J289" s="141">
        <v>21437.360000000001</v>
      </c>
      <c r="K289" s="140">
        <v>0</v>
      </c>
      <c r="L289" s="140">
        <v>0</v>
      </c>
      <c r="M289" s="140">
        <v>0</v>
      </c>
      <c r="N289" s="140">
        <v>0</v>
      </c>
      <c r="O289" s="140">
        <v>0</v>
      </c>
      <c r="P289" s="140">
        <v>0</v>
      </c>
      <c r="Q289" s="140">
        <v>0</v>
      </c>
      <c r="R289" s="140">
        <v>0</v>
      </c>
      <c r="S289" s="140">
        <v>0</v>
      </c>
      <c r="T289" s="140">
        <v>0</v>
      </c>
      <c r="U289" s="140">
        <v>0</v>
      </c>
      <c r="V289" s="140">
        <v>0</v>
      </c>
      <c r="W289" s="140">
        <v>0</v>
      </c>
      <c r="X289" s="140">
        <v>0</v>
      </c>
      <c r="Y289" s="140">
        <v>0</v>
      </c>
      <c r="Z289" s="140">
        <v>1584.03</v>
      </c>
      <c r="AA289" s="140">
        <v>0</v>
      </c>
      <c r="AB289" s="140">
        <v>0</v>
      </c>
      <c r="AC289" s="140">
        <v>0</v>
      </c>
      <c r="AD289" s="140">
        <v>0</v>
      </c>
      <c r="AE289" s="140">
        <v>0</v>
      </c>
      <c r="AF289" s="141">
        <v>1584.03</v>
      </c>
      <c r="AG289" s="140">
        <v>23021.39</v>
      </c>
      <c r="AI289" s="127"/>
    </row>
    <row r="290" spans="1:35" ht="18.75" customHeight="1" x14ac:dyDescent="0.35">
      <c r="A290" s="147" t="s">
        <v>615</v>
      </c>
      <c r="B290" s="140">
        <v>0</v>
      </c>
      <c r="C290" s="140">
        <v>0</v>
      </c>
      <c r="D290" s="140">
        <v>13852.04</v>
      </c>
      <c r="E290" s="140">
        <v>4090.55</v>
      </c>
      <c r="F290" s="140">
        <v>1692.05</v>
      </c>
      <c r="G290" s="140">
        <v>1449.37</v>
      </c>
      <c r="H290" s="140">
        <v>0</v>
      </c>
      <c r="I290" s="140">
        <v>21084.01</v>
      </c>
      <c r="J290" s="141">
        <v>21084.01</v>
      </c>
      <c r="K290" s="140">
        <v>857.61</v>
      </c>
      <c r="L290" s="140">
        <v>0</v>
      </c>
      <c r="M290" s="140">
        <v>0</v>
      </c>
      <c r="N290" s="140">
        <v>0</v>
      </c>
      <c r="O290" s="140">
        <v>0</v>
      </c>
      <c r="P290" s="140">
        <v>0</v>
      </c>
      <c r="Q290" s="140">
        <v>0</v>
      </c>
      <c r="R290" s="140">
        <v>0</v>
      </c>
      <c r="S290" s="140">
        <v>0</v>
      </c>
      <c r="T290" s="140">
        <v>0</v>
      </c>
      <c r="U290" s="140">
        <v>0</v>
      </c>
      <c r="V290" s="140">
        <v>0</v>
      </c>
      <c r="W290" s="140">
        <v>887.3</v>
      </c>
      <c r="X290" s="140">
        <v>0</v>
      </c>
      <c r="Y290" s="140">
        <v>0</v>
      </c>
      <c r="Z290" s="140">
        <v>3366.87</v>
      </c>
      <c r="AA290" s="140">
        <v>0</v>
      </c>
      <c r="AB290" s="140">
        <v>0</v>
      </c>
      <c r="AC290" s="140">
        <v>0</v>
      </c>
      <c r="AD290" s="140">
        <v>0</v>
      </c>
      <c r="AE290" s="140">
        <v>0</v>
      </c>
      <c r="AF290" s="141">
        <v>5111.78</v>
      </c>
      <c r="AG290" s="140">
        <v>26195.79</v>
      </c>
      <c r="AI290" s="127"/>
    </row>
    <row r="291" spans="1:35" ht="19.5" customHeight="1" x14ac:dyDescent="0.35">
      <c r="A291" s="147" t="s">
        <v>617</v>
      </c>
      <c r="B291" s="140">
        <v>0</v>
      </c>
      <c r="C291" s="140">
        <v>0</v>
      </c>
      <c r="D291" s="140">
        <v>2021.42</v>
      </c>
      <c r="E291" s="140">
        <v>4984.9799999999996</v>
      </c>
      <c r="F291" s="140">
        <v>1693.41</v>
      </c>
      <c r="G291" s="140">
        <v>1128.49</v>
      </c>
      <c r="H291" s="140">
        <v>0</v>
      </c>
      <c r="I291" s="140">
        <v>9828.2900000000009</v>
      </c>
      <c r="J291" s="141">
        <v>9828.2900000000009</v>
      </c>
      <c r="K291" s="140">
        <v>1332.26</v>
      </c>
      <c r="L291" s="140">
        <v>0</v>
      </c>
      <c r="M291" s="140">
        <v>0</v>
      </c>
      <c r="N291" s="140">
        <v>0</v>
      </c>
      <c r="O291" s="140">
        <v>0</v>
      </c>
      <c r="P291" s="140">
        <v>0</v>
      </c>
      <c r="Q291" s="140">
        <v>0</v>
      </c>
      <c r="R291" s="140">
        <v>0</v>
      </c>
      <c r="S291" s="140">
        <v>0</v>
      </c>
      <c r="T291" s="140">
        <v>0</v>
      </c>
      <c r="U291" s="140">
        <v>0</v>
      </c>
      <c r="V291" s="140">
        <v>948.44</v>
      </c>
      <c r="W291" s="140">
        <v>923.79</v>
      </c>
      <c r="X291" s="140">
        <v>0</v>
      </c>
      <c r="Y291" s="140">
        <v>0</v>
      </c>
      <c r="Z291" s="140">
        <v>0</v>
      </c>
      <c r="AA291" s="140">
        <v>0</v>
      </c>
      <c r="AB291" s="140">
        <v>0</v>
      </c>
      <c r="AC291" s="140">
        <v>0</v>
      </c>
      <c r="AD291" s="140">
        <v>2143.54</v>
      </c>
      <c r="AE291" s="140">
        <v>0</v>
      </c>
      <c r="AF291" s="141">
        <v>5348.03</v>
      </c>
      <c r="AG291" s="140">
        <v>15176.32</v>
      </c>
      <c r="AI291" s="127"/>
    </row>
    <row r="292" spans="1:35" ht="19.5" customHeight="1" x14ac:dyDescent="0.35">
      <c r="A292" s="147" t="s">
        <v>618</v>
      </c>
      <c r="B292" s="140">
        <v>0</v>
      </c>
      <c r="C292" s="140">
        <v>3.2</v>
      </c>
      <c r="D292" s="140">
        <v>17348.29</v>
      </c>
      <c r="E292" s="140">
        <v>3897.17</v>
      </c>
      <c r="F292" s="140">
        <v>1454.65</v>
      </c>
      <c r="G292" s="140">
        <v>1359.62</v>
      </c>
      <c r="H292" s="140">
        <v>0</v>
      </c>
      <c r="I292" s="140">
        <v>24059.74</v>
      </c>
      <c r="J292" s="141">
        <v>24062.94</v>
      </c>
      <c r="K292" s="140">
        <v>864.61</v>
      </c>
      <c r="L292" s="140">
        <v>0</v>
      </c>
      <c r="M292" s="140">
        <v>0</v>
      </c>
      <c r="N292" s="140">
        <v>0</v>
      </c>
      <c r="O292" s="140">
        <v>0</v>
      </c>
      <c r="P292" s="140">
        <v>0</v>
      </c>
      <c r="Q292" s="140">
        <v>0</v>
      </c>
      <c r="R292" s="140">
        <v>0</v>
      </c>
      <c r="S292" s="140">
        <v>0</v>
      </c>
      <c r="T292" s="140">
        <v>0</v>
      </c>
      <c r="U292" s="140">
        <v>0</v>
      </c>
      <c r="V292" s="140">
        <v>512.21</v>
      </c>
      <c r="W292" s="140">
        <v>926.11</v>
      </c>
      <c r="X292" s="140">
        <v>0</v>
      </c>
      <c r="Y292" s="140">
        <v>3067.72</v>
      </c>
      <c r="Z292" s="140">
        <v>3821.37</v>
      </c>
      <c r="AA292" s="140">
        <v>0</v>
      </c>
      <c r="AB292" s="140">
        <v>0</v>
      </c>
      <c r="AC292" s="140">
        <v>512.21</v>
      </c>
      <c r="AD292" s="140">
        <v>1063.47</v>
      </c>
      <c r="AE292" s="140">
        <v>0</v>
      </c>
      <c r="AF292" s="141">
        <v>10767.7</v>
      </c>
      <c r="AG292" s="140">
        <v>34830.639999999999</v>
      </c>
      <c r="AI292" s="127"/>
    </row>
    <row r="293" spans="1:35" ht="19.5" customHeight="1" x14ac:dyDescent="0.35">
      <c r="A293" s="147" t="s">
        <v>624</v>
      </c>
      <c r="B293" s="140">
        <v>0</v>
      </c>
      <c r="C293" s="140">
        <v>12.42</v>
      </c>
      <c r="D293" s="140">
        <v>23223.29</v>
      </c>
      <c r="E293" s="140">
        <v>4800.0600000000004</v>
      </c>
      <c r="F293" s="140">
        <v>3862.85</v>
      </c>
      <c r="G293" s="140">
        <v>894.07</v>
      </c>
      <c r="H293" s="140">
        <v>0</v>
      </c>
      <c r="I293" s="140">
        <v>32780.269999999997</v>
      </c>
      <c r="J293" s="141">
        <v>32792.69</v>
      </c>
      <c r="K293" s="140">
        <v>0</v>
      </c>
      <c r="L293" s="140">
        <v>0</v>
      </c>
      <c r="M293" s="140">
        <v>0</v>
      </c>
      <c r="N293" s="140">
        <v>0</v>
      </c>
      <c r="O293" s="140">
        <v>0</v>
      </c>
      <c r="P293" s="140">
        <v>0</v>
      </c>
      <c r="Q293" s="140">
        <v>0</v>
      </c>
      <c r="R293" s="140">
        <v>0</v>
      </c>
      <c r="S293" s="140">
        <v>0</v>
      </c>
      <c r="T293" s="140">
        <v>0</v>
      </c>
      <c r="U293" s="140">
        <v>0</v>
      </c>
      <c r="V293" s="140">
        <v>0</v>
      </c>
      <c r="W293" s="140">
        <v>0</v>
      </c>
      <c r="X293" s="140">
        <v>0</v>
      </c>
      <c r="Y293" s="140">
        <v>4152.49</v>
      </c>
      <c r="Z293" s="140">
        <v>0</v>
      </c>
      <c r="AA293" s="140">
        <v>0</v>
      </c>
      <c r="AB293" s="140">
        <v>503.62</v>
      </c>
      <c r="AC293" s="140">
        <v>1220.8800000000001</v>
      </c>
      <c r="AD293" s="140">
        <v>9858</v>
      </c>
      <c r="AE293" s="140">
        <v>0</v>
      </c>
      <c r="AF293" s="141">
        <v>15735</v>
      </c>
      <c r="AG293" s="140">
        <v>48527.69</v>
      </c>
      <c r="AI293" s="127"/>
    </row>
    <row r="294" spans="1:35" ht="19.5" customHeight="1" x14ac:dyDescent="0.35">
      <c r="A294" s="147" t="s">
        <v>640</v>
      </c>
      <c r="B294" s="140">
        <v>0</v>
      </c>
      <c r="C294" s="140">
        <v>5.72</v>
      </c>
      <c r="D294" s="140">
        <v>23688.43</v>
      </c>
      <c r="E294" s="140">
        <v>5149.59</v>
      </c>
      <c r="F294" s="140">
        <v>6981.81</v>
      </c>
      <c r="G294" s="140">
        <v>1498.51</v>
      </c>
      <c r="H294" s="140">
        <v>0</v>
      </c>
      <c r="I294" s="140">
        <v>37318.33</v>
      </c>
      <c r="J294" s="141">
        <v>37324.050000000003</v>
      </c>
      <c r="K294" s="140">
        <v>0</v>
      </c>
      <c r="L294" s="140">
        <v>0</v>
      </c>
      <c r="M294" s="140">
        <v>0</v>
      </c>
      <c r="N294" s="140">
        <v>0</v>
      </c>
      <c r="O294" s="140">
        <v>0</v>
      </c>
      <c r="P294" s="140">
        <v>0</v>
      </c>
      <c r="Q294" s="140">
        <v>0</v>
      </c>
      <c r="R294" s="140">
        <v>0</v>
      </c>
      <c r="S294" s="140">
        <v>0</v>
      </c>
      <c r="T294" s="140">
        <v>0</v>
      </c>
      <c r="U294" s="140">
        <v>0</v>
      </c>
      <c r="V294" s="140">
        <v>0</v>
      </c>
      <c r="W294" s="140">
        <v>0</v>
      </c>
      <c r="X294" s="140">
        <v>0</v>
      </c>
      <c r="Y294" s="140">
        <v>2090.5700000000002</v>
      </c>
      <c r="Z294" s="140">
        <v>0</v>
      </c>
      <c r="AA294" s="140">
        <v>0</v>
      </c>
      <c r="AB294" s="140">
        <v>0</v>
      </c>
      <c r="AC294" s="140">
        <v>0</v>
      </c>
      <c r="AD294" s="140">
        <v>16279.29</v>
      </c>
      <c r="AE294" s="140">
        <v>0</v>
      </c>
      <c r="AF294" s="141">
        <v>18369.87</v>
      </c>
      <c r="AG294" s="140">
        <v>55693.919999999998</v>
      </c>
      <c r="AI294" s="127"/>
    </row>
    <row r="295" spans="1:35" ht="19.5" customHeight="1" x14ac:dyDescent="0.35">
      <c r="A295" s="147" t="s">
        <v>655</v>
      </c>
      <c r="B295" s="140">
        <v>97.29</v>
      </c>
      <c r="C295" s="140">
        <v>21.71</v>
      </c>
      <c r="D295" s="140">
        <v>24158.78</v>
      </c>
      <c r="E295" s="140">
        <v>4804.1099999999997</v>
      </c>
      <c r="F295" s="140">
        <v>4770.59</v>
      </c>
      <c r="G295" s="140">
        <v>1686.89</v>
      </c>
      <c r="H295" s="140">
        <v>0</v>
      </c>
      <c r="I295" s="140">
        <v>35420.36</v>
      </c>
      <c r="J295" s="141">
        <v>35539.360000000001</v>
      </c>
      <c r="K295" s="140">
        <v>0</v>
      </c>
      <c r="L295" s="140">
        <v>1893.49</v>
      </c>
      <c r="M295" s="140">
        <v>0</v>
      </c>
      <c r="N295" s="140">
        <v>0</v>
      </c>
      <c r="O295" s="140">
        <v>0</v>
      </c>
      <c r="P295" s="140">
        <v>0</v>
      </c>
      <c r="Q295" s="140">
        <v>0</v>
      </c>
      <c r="R295" s="140">
        <v>0</v>
      </c>
      <c r="S295" s="140">
        <v>0</v>
      </c>
      <c r="T295" s="140">
        <v>0</v>
      </c>
      <c r="U295" s="140">
        <v>0</v>
      </c>
      <c r="V295" s="140">
        <v>946.13</v>
      </c>
      <c r="W295" s="140">
        <v>0</v>
      </c>
      <c r="X295" s="140">
        <v>0</v>
      </c>
      <c r="Y295" s="140">
        <v>1072.32</v>
      </c>
      <c r="Z295" s="140">
        <v>926.71</v>
      </c>
      <c r="AA295" s="140">
        <v>0</v>
      </c>
      <c r="AB295" s="140">
        <v>0</v>
      </c>
      <c r="AC295" s="140">
        <v>0</v>
      </c>
      <c r="AD295" s="140">
        <v>20429.75</v>
      </c>
      <c r="AE295" s="140">
        <v>0</v>
      </c>
      <c r="AF295" s="141">
        <v>25268.400000000001</v>
      </c>
      <c r="AG295" s="140">
        <v>60807.76</v>
      </c>
      <c r="AI295" s="127"/>
    </row>
    <row r="296" spans="1:35" ht="19.5" customHeight="1" x14ac:dyDescent="0.35">
      <c r="A296" s="147" t="s">
        <v>656</v>
      </c>
      <c r="B296" s="140">
        <v>42.44</v>
      </c>
      <c r="C296" s="140">
        <v>56.13</v>
      </c>
      <c r="D296" s="140">
        <v>20709.29</v>
      </c>
      <c r="E296" s="140">
        <v>4303.04</v>
      </c>
      <c r="F296" s="140">
        <v>1840.11</v>
      </c>
      <c r="G296" s="140">
        <v>1575.61</v>
      </c>
      <c r="H296" s="140">
        <v>0</v>
      </c>
      <c r="I296" s="140">
        <v>28428.05</v>
      </c>
      <c r="J296" s="141">
        <v>28526.62</v>
      </c>
      <c r="K296" s="140">
        <v>0</v>
      </c>
      <c r="L296" s="140">
        <v>0</v>
      </c>
      <c r="M296" s="140">
        <v>0</v>
      </c>
      <c r="N296" s="140">
        <v>0</v>
      </c>
      <c r="O296" s="140">
        <v>0</v>
      </c>
      <c r="P296" s="140">
        <v>0</v>
      </c>
      <c r="Q296" s="140">
        <v>0</v>
      </c>
      <c r="R296" s="140">
        <v>985.48</v>
      </c>
      <c r="S296" s="140">
        <v>0</v>
      </c>
      <c r="T296" s="140">
        <v>0</v>
      </c>
      <c r="U296" s="140">
        <v>0</v>
      </c>
      <c r="V296" s="140">
        <v>823.36</v>
      </c>
      <c r="W296" s="140">
        <v>0</v>
      </c>
      <c r="X296" s="140">
        <v>0</v>
      </c>
      <c r="Y296" s="140">
        <v>0</v>
      </c>
      <c r="Z296" s="140">
        <v>0</v>
      </c>
      <c r="AA296" s="140">
        <v>0</v>
      </c>
      <c r="AB296" s="140">
        <v>0</v>
      </c>
      <c r="AC296" s="140">
        <v>1055.93</v>
      </c>
      <c r="AD296" s="140">
        <v>11337.79</v>
      </c>
      <c r="AE296" s="140">
        <v>0</v>
      </c>
      <c r="AF296" s="141">
        <v>14202.56</v>
      </c>
      <c r="AG296" s="140">
        <v>42729.18</v>
      </c>
      <c r="AI296" s="127"/>
    </row>
    <row r="298" spans="1:35" x14ac:dyDescent="0.35">
      <c r="Y298" s="150"/>
    </row>
  </sheetData>
  <phoneticPr fontId="10" type="noConversion"/>
  <printOptions gridLines="1"/>
  <pageMargins left="0.70866141732283472" right="0.70866141732283472" top="0.74803149606299213" bottom="0.74803149606299213" header="0.31496062992125984" footer="0.31496062992125984"/>
  <pageSetup paperSize="9" scale="70" orientation="landscape" r:id="rId1"/>
  <ignoredErrors>
    <ignoredError sqref="J199:J282"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 Sheet</vt:lpstr>
      <vt:lpstr>Contents</vt:lpstr>
      <vt:lpstr>Notes</vt:lpstr>
      <vt:lpstr>Commentary</vt:lpstr>
      <vt:lpstr>Main Table (GWh)</vt:lpstr>
      <vt:lpstr>calculation_GWh_hide</vt:lpstr>
      <vt:lpstr>Annual (GWh)</vt:lpstr>
      <vt:lpstr>Quarter (GWh)</vt:lpstr>
      <vt:lpstr>Month (GWh)</vt:lpstr>
      <vt:lpstr>Main Table (Million m3)</vt:lpstr>
      <vt:lpstr>calculation_MM3_hide</vt:lpstr>
      <vt:lpstr>Annual (Million m3)</vt:lpstr>
      <vt:lpstr>Quarter (Million m3)</vt:lpstr>
      <vt:lpstr>Month (Million m3)</vt:lpstr>
      <vt:lpstr>'Annual (Million m3)'!Print_Area</vt:lpstr>
      <vt:lpstr>'Main Table (GWh)'!Print_Area</vt:lpstr>
      <vt:lpstr>'Main Table (Million m3)'!Print_Area</vt:lpstr>
      <vt:lpstr>table11_full</vt:lpstr>
      <vt:lpstr>table11_short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information on the origin of UK gas imports</dc:title>
  <dc:creator>energy.stats@beis.gov.uk</dc:creator>
  <cp:keywords>gas, imports</cp:keywords>
  <cp:lastModifiedBy>Harris, Kevin (Energy Security)</cp:lastModifiedBy>
  <dcterms:created xsi:type="dcterms:W3CDTF">2021-09-22T14:14:43Z</dcterms:created>
  <dcterms:modified xsi:type="dcterms:W3CDTF">2024-04-24T09:45:16Z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