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PerformanceManagementGroup\Transforming Rehabilitation Programme\Performance Management\Publications\2017-18_Q3\Final\Web Team Submission\"/>
    </mc:Choice>
  </mc:AlternateContent>
  <bookViews>
    <workbookView xWindow="0" yWindow="0" windowWidth="15360" windowHeight="8595" tabRatio="785"/>
  </bookViews>
  <sheets>
    <sheet name="Contents" sheetId="5" r:id="rId1"/>
    <sheet name="Notes" sheetId="25" r:id="rId2"/>
    <sheet name="NPS National" sheetId="2" r:id="rId3"/>
    <sheet name="NPS charts" sheetId="26" r:id="rId4"/>
    <sheet name="SL001" sheetId="27" r:id="rId5"/>
    <sheet name="SL002" sheetId="28" r:id="rId6"/>
    <sheet name="SL003R" sheetId="29" r:id="rId7"/>
    <sheet name="SL004R" sheetId="30" r:id="rId8"/>
    <sheet name="SL005R" sheetId="31" r:id="rId9"/>
    <sheet name="SL006R" sheetId="32" r:id="rId10"/>
    <sheet name="SL007" sheetId="33" r:id="rId11"/>
    <sheet name="SL009" sheetId="34" r:id="rId12"/>
    <sheet name="SL010" sheetId="35" r:id="rId13"/>
    <sheet name="SL011" sheetId="36" r:id="rId14"/>
    <sheet name="SL012" sheetId="37" r:id="rId15"/>
    <sheet name="SL014" sheetId="38" r:id="rId16"/>
    <sheet name="SL015" sheetId="39" r:id="rId17"/>
    <sheet name="SL016" sheetId="40" r:id="rId18"/>
    <sheet name="SL017" sheetId="41" r:id="rId19"/>
    <sheet name="SL018" sheetId="42" r:id="rId20"/>
    <sheet name="SL019" sheetId="43" r:id="rId21"/>
    <sheet name="SL021" sheetId="44" r:id="rId22"/>
    <sheet name="SL022" sheetId="45" r:id="rId23"/>
    <sheet name="SL023" sheetId="46" r:id="rId24"/>
    <sheet name="SL024a" sheetId="47" r:id="rId25"/>
    <sheet name="SL024b" sheetId="48" r:id="rId26"/>
    <sheet name="SL025" sheetId="49" r:id="rId27"/>
    <sheet name="SL003" sheetId="50" r:id="rId28"/>
    <sheet name="SL004" sheetId="51" r:id="rId29"/>
    <sheet name="SL005" sheetId="52" r:id="rId30"/>
    <sheet name="SL006" sheetId="53" r:id="rId31"/>
    <sheet name="SL013" sheetId="54" r:id="rId32"/>
    <sheet name="SL019a" sheetId="55" r:id="rId33"/>
  </sheets>
  <externalReferences>
    <externalReference r:id="rId34"/>
  </externalReferences>
  <definedNames>
    <definedName name="MetricListAll">[1]lists_lookups!$A$2:$A$36,[1]lists_lookups!$P$2:$P$37</definedName>
    <definedName name="NPS_RAG">#REF!</definedName>
    <definedName name="NPS_Regions">#REF!</definedName>
    <definedName name="NPS_SL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9" i="26" l="1"/>
  <c r="F69" i="26"/>
  <c r="E70" i="26"/>
  <c r="F70" i="26"/>
  <c r="E71" i="26"/>
  <c r="F71" i="26"/>
  <c r="B69" i="26"/>
  <c r="B70" i="26"/>
  <c r="B71" i="26"/>
  <c r="E50" i="26"/>
  <c r="F50" i="26"/>
  <c r="E51" i="26"/>
  <c r="F51" i="26"/>
  <c r="E52" i="26"/>
  <c r="F52" i="26"/>
  <c r="E53" i="26"/>
  <c r="F53" i="26"/>
  <c r="E54" i="26"/>
  <c r="F54" i="26"/>
  <c r="E55" i="26"/>
  <c r="F55" i="26"/>
  <c r="E56" i="26"/>
  <c r="F56" i="26"/>
  <c r="E57" i="26"/>
  <c r="F57" i="26"/>
  <c r="E58" i="26"/>
  <c r="F58" i="26"/>
  <c r="E59" i="26"/>
  <c r="F59" i="26"/>
  <c r="E60" i="26"/>
  <c r="F60" i="26"/>
  <c r="E61" i="26"/>
  <c r="F61" i="26"/>
  <c r="E62" i="26"/>
  <c r="F62" i="26"/>
  <c r="E63" i="26"/>
  <c r="F63" i="26"/>
  <c r="E64" i="26"/>
  <c r="F64" i="26"/>
  <c r="E65" i="26"/>
  <c r="F65" i="26"/>
  <c r="E66" i="26"/>
  <c r="F66" i="26"/>
  <c r="E67" i="26"/>
  <c r="F67" i="26"/>
  <c r="E68" i="26"/>
  <c r="F68" i="26"/>
  <c r="B50" i="26"/>
  <c r="B51" i="26"/>
  <c r="B52" i="26"/>
  <c r="B53" i="26"/>
  <c r="B54" i="26"/>
  <c r="B55" i="26"/>
  <c r="B56" i="26"/>
  <c r="B57" i="26"/>
  <c r="B58" i="26"/>
  <c r="B59" i="26"/>
  <c r="B60" i="26"/>
  <c r="B61" i="26"/>
  <c r="B62" i="26"/>
  <c r="B63" i="26"/>
  <c r="B64" i="26"/>
  <c r="B65" i="26"/>
  <c r="B66" i="26"/>
  <c r="B67" i="26"/>
  <c r="B68" i="26"/>
  <c r="F49" i="26" l="1"/>
  <c r="E49" i="26"/>
  <c r="B49" i="26"/>
  <c r="C6" i="26" l="1"/>
  <c r="M4" i="26"/>
  <c r="Q4" i="2" l="1"/>
  <c r="P4" i="2" s="1"/>
  <c r="B46" i="26"/>
  <c r="B43" i="26"/>
  <c r="B45" i="26" s="1"/>
  <c r="Q10" i="26"/>
  <c r="C8" i="26"/>
  <c r="T11" i="26"/>
  <c r="B11" i="26"/>
  <c r="U8" i="26"/>
  <c r="U10" i="26"/>
  <c r="Y10" i="26"/>
  <c r="X10" i="26"/>
  <c r="V10" i="26"/>
  <c r="W10" i="26"/>
  <c r="Q13" i="26" l="1"/>
  <c r="Q12" i="26" s="1"/>
  <c r="O13" i="26"/>
  <c r="O12" i="26" s="1"/>
  <c r="H13" i="26"/>
  <c r="H12" i="26" s="1"/>
  <c r="F13" i="26"/>
  <c r="F12" i="26" s="1"/>
  <c r="M13" i="26"/>
  <c r="M12" i="26" s="1"/>
  <c r="C13" i="26"/>
  <c r="C12" i="26" s="1"/>
  <c r="G13" i="26"/>
  <c r="G12" i="26" s="1"/>
  <c r="D13" i="26"/>
  <c r="D12" i="26" s="1"/>
  <c r="I13" i="26"/>
  <c r="I12" i="26" s="1"/>
  <c r="P13" i="26"/>
  <c r="P12" i="26" s="1"/>
  <c r="N13" i="26"/>
  <c r="K13" i="26"/>
  <c r="K12" i="26" s="1"/>
  <c r="E13" i="26"/>
  <c r="E12" i="26" s="1"/>
  <c r="L13" i="26"/>
  <c r="L12" i="26" s="1"/>
  <c r="J13" i="26"/>
  <c r="J12" i="26" s="1"/>
  <c r="B44" i="26"/>
  <c r="P10" i="26"/>
  <c r="O4" i="2"/>
  <c r="O10" i="26"/>
  <c r="W13" i="26"/>
  <c r="U13" i="26"/>
  <c r="V13" i="26"/>
  <c r="Y13" i="26"/>
  <c r="X13" i="26"/>
  <c r="N12" i="26" l="1"/>
  <c r="N11" i="26" s="1"/>
  <c r="W12" i="26"/>
  <c r="W11" i="26" s="1"/>
  <c r="X12" i="26"/>
  <c r="X11" i="26" s="1"/>
  <c r="V12" i="26"/>
  <c r="V11" i="26" s="1"/>
  <c r="U12" i="26"/>
  <c r="U11" i="26" s="1"/>
  <c r="Y12" i="26"/>
  <c r="Y11" i="26" s="1"/>
  <c r="H11" i="26"/>
  <c r="I11" i="26"/>
  <c r="L11" i="26"/>
  <c r="O11" i="26"/>
  <c r="J11" i="26"/>
  <c r="K11" i="26"/>
  <c r="Q11" i="26"/>
  <c r="F11" i="26"/>
  <c r="D11" i="26"/>
  <c r="G11" i="26"/>
  <c r="E11" i="26"/>
  <c r="M11" i="26"/>
  <c r="P11" i="26"/>
  <c r="C11" i="26"/>
  <c r="N10" i="26"/>
  <c r="N4" i="2"/>
  <c r="M4" i="2" l="1"/>
  <c r="M10" i="26"/>
  <c r="L4" i="2" l="1"/>
  <c r="L10" i="26"/>
  <c r="K4" i="2" l="1"/>
  <c r="K10" i="26"/>
  <c r="J10" i="26" l="1"/>
  <c r="J4" i="2"/>
  <c r="I4" i="2" l="1"/>
  <c r="I10" i="26"/>
  <c r="H4" i="2" l="1"/>
  <c r="H10" i="26"/>
  <c r="G4" i="2" l="1"/>
  <c r="G10" i="26"/>
  <c r="F4" i="2" l="1"/>
  <c r="F10" i="26"/>
  <c r="E4" i="2" l="1"/>
  <c r="E10" i="26"/>
  <c r="D4" i="2" l="1"/>
  <c r="C10" i="26" s="1"/>
  <c r="D10" i="26"/>
</calcChain>
</file>

<file path=xl/sharedStrings.xml><?xml version="1.0" encoding="utf-8"?>
<sst xmlns="http://schemas.openxmlformats.org/spreadsheetml/2006/main" count="2685" uniqueCount="525">
  <si>
    <t>Community Performance Quarterly Management Information release</t>
  </si>
  <si>
    <t>Link</t>
  </si>
  <si>
    <t>Table</t>
  </si>
  <si>
    <t>NPS Performance of NPS Service Levels by month. England and Wales.</t>
  </si>
  <si>
    <t>Table NNAT:</t>
  </si>
  <si>
    <t>NPS National</t>
  </si>
  <si>
    <t>Table NNAT: NPS Performance of NPS Service Levels by month. England and Wales.</t>
  </si>
  <si>
    <t>Symbols and conventions</t>
  </si>
  <si>
    <t>The following symbols have been used throughout the tables in this bulletin:</t>
  </si>
  <si>
    <t xml:space="preserve">.. </t>
  </si>
  <si>
    <t xml:space="preserve">not available </t>
  </si>
  <si>
    <t xml:space="preserve">nil or less than half the final digit shown </t>
  </si>
  <si>
    <t xml:space="preserve">- </t>
  </si>
  <si>
    <t>not applicable or unreliable (less than 30 observations)</t>
  </si>
  <si>
    <t xml:space="preserve">(p) </t>
  </si>
  <si>
    <t xml:space="preserve">Provisional data </t>
  </si>
  <si>
    <t xml:space="preserve">(r) </t>
  </si>
  <si>
    <t xml:space="preserve">Revised data </t>
  </si>
  <si>
    <t>Select Service Level:</t>
  </si>
  <si>
    <t>Measure name</t>
  </si>
  <si>
    <t>Sheet name</t>
  </si>
  <si>
    <t>Long name</t>
  </si>
  <si>
    <t>Short name</t>
  </si>
  <si>
    <t>National</t>
  </si>
  <si>
    <t>Figure NNAT:</t>
  </si>
  <si>
    <t>Figure NB:</t>
  </si>
  <si>
    <t>NPS Charts</t>
  </si>
  <si>
    <t>Figure NNAT: National NPS Performance by month.  &amp;  Figure NB: Performance by quarter.</t>
  </si>
  <si>
    <t>NPS SL001</t>
  </si>
  <si>
    <t>NPS SL018</t>
  </si>
  <si>
    <t>SL001</t>
  </si>
  <si>
    <t>SL002</t>
  </si>
  <si>
    <t>SL007</t>
  </si>
  <si>
    <t>SL009</t>
  </si>
  <si>
    <t>SL010</t>
  </si>
  <si>
    <t>SL012</t>
  </si>
  <si>
    <t>SL014</t>
  </si>
  <si>
    <t>SL015</t>
  </si>
  <si>
    <t>SL016</t>
  </si>
  <si>
    <t>SL017</t>
  </si>
  <si>
    <t>SL018</t>
  </si>
  <si>
    <t>SL021</t>
  </si>
  <si>
    <t>SL022</t>
  </si>
  <si>
    <t>SL023</t>
  </si>
  <si>
    <t>SL025</t>
  </si>
  <si>
    <t>National (all NPS)</t>
  </si>
  <si>
    <t>NPS London Division</t>
  </si>
  <si>
    <t>NPS Midlands Division</t>
  </si>
  <si>
    <t>NPS North East Division</t>
  </si>
  <si>
    <t>NPS North West Division</t>
  </si>
  <si>
    <t>NPS South East &amp; Eastern Division</t>
  </si>
  <si>
    <t>NPS South West &amp; South Central Division</t>
  </si>
  <si>
    <t>NPS Wales Division</t>
  </si>
  <si>
    <t>NPS London</t>
  </si>
  <si>
    <t>NPS Midlands</t>
  </si>
  <si>
    <t>NPS North East</t>
  </si>
  <si>
    <t>NPS North West</t>
  </si>
  <si>
    <t>NPS SEE</t>
  </si>
  <si>
    <t>NPS SWSC</t>
  </si>
  <si>
    <t>NPS Wales</t>
  </si>
  <si>
    <t>Notes</t>
  </si>
  <si>
    <t>n/a</t>
  </si>
  <si>
    <t>SL003R</t>
  </si>
  <si>
    <t>End-state target</t>
  </si>
  <si>
    <t>Target from</t>
  </si>
  <si>
    <t>SL004R</t>
  </si>
  <si>
    <t>SL005R</t>
  </si>
  <si>
    <t>SL006R</t>
  </si>
  <si>
    <t>SL019</t>
  </si>
  <si>
    <t>Applicable from</t>
  </si>
  <si>
    <t>April 2015</t>
  </si>
  <si>
    <t>SL024a</t>
  </si>
  <si>
    <t>SL024b</t>
  </si>
  <si>
    <t>Select NPS area:</t>
  </si>
  <si>
    <t>100%</t>
  </si>
  <si>
    <t>Table N1B: NPS SL001 Performance - Pre-Sentence Report Timeliness from Apr-17 to Dec-17 by quarter. England and Wales</t>
  </si>
  <si>
    <t>Table N2B: NPS SL002 Performance - Allocation Timeliness (All Disposals) from Apr-17 to Dec-17 by quarter. England and Wales</t>
  </si>
  <si>
    <t>Table N3RB: NPS SL003R Performance - Initial Contact (CO &amp; SSO) from Apr-17 to Dec-17 by quarter. England and Wales</t>
  </si>
  <si>
    <t>Table N4RB: NPS SL004R Performance - Initial Contact (Release from custody on licence) from Apr-17 to Dec-17 by quarter. England and Wales</t>
  </si>
  <si>
    <t>Table N5RB: NPS SL005R Performance - Completing the Plan (CO &amp; SSO) from Apr-17 to Dec-17 by quarter. England and Wales</t>
  </si>
  <si>
    <t>Table N6RB: NPS SL006R Performance - Completing the Plan (Release from custody) from Apr-17 to Dec-17 by quarter. England and Wales</t>
  </si>
  <si>
    <t>Table N7B: NPS SL007 Performance - Allocation of Unpaid Work (UPW) Requirements from Apr-17 to Dec-17 by quarter. England and Wales</t>
  </si>
  <si>
    <t>Table N9B: NPS SL009 Performance - Sex Offender Treatment Programme (SOTP) Completions from Apr-17 to Dec-17 by quarter. England and Wales</t>
  </si>
  <si>
    <t>Table N10B: NPS SL010 Performance - Accredited Programme Quality from Apr-17 to Dec-17 by quarter. England and Wales</t>
  </si>
  <si>
    <t>Table N12B: NPS SL012 Performance - Recall Timeliness from Apr-17 to Dec-17 by quarter. England and Wales</t>
  </si>
  <si>
    <t>Table N14B: NPS SL014 Performance - Breach Timeliness from Apr-17 to Dec-17 by quarter. England and Wales</t>
  </si>
  <si>
    <t>Table N15B: NPS SL015 Performance - Response to Breach Referral from Apr-17 to Dec-17 by quarter. England and Wales</t>
  </si>
  <si>
    <t>Table N16B: NPS SL016 Performance - MAPPA Attendance from Apr-17 to Dec-17 by quarter. England and Wales</t>
  </si>
  <si>
    <t>Table N17B: NPS SL017 Performance - Serious Further Offence (SFO) Reviews from Apr-17 to Dec-17 by quarter. England and Wales</t>
  </si>
  <si>
    <t>Table N18B: NPS SL018 Performance - Completion of Community Orders and Suspended Sentence Orders from Apr-17 to Dec-17 by quarter. England and Wales</t>
  </si>
  <si>
    <t>Table N19B: NPS SL019 Performance - Completion of Licences and Post Sentence Supervision Periods from Apr-17 to Dec-17 by quarter. England and Wales</t>
  </si>
  <si>
    <t>Table N21B: NPS SL021 Performance - OASys Quality Assurance from Apr-17 to Dec-17 by quarter. England and Wales</t>
  </si>
  <si>
    <t>Table N22B: NPS SL022 Performance - Generic Parole Process (GPP) from Apr-17 to Dec-17 by quarter. England and Wales</t>
  </si>
  <si>
    <t>Table N23B: NPS SL023 Performance - Quality of Engagement from Apr-17 to Dec-17 by quarter. England and Wales</t>
  </si>
  <si>
    <t>Table N24aB: NPS SL024a Performance - Recall Review Timeliness - Retained Persons from Apr-17 to Dec-17 by quarter. England and Wales</t>
  </si>
  <si>
    <t>Table N24bB: NPS SL024b Performance - Response to Recall Review (Part B) - Allocated Persons from Apr-17 to Dec-17 by quarter. England and Wales</t>
  </si>
  <si>
    <t>Table N25B: NPS SL025 Performance - Victim Feedback from Apr-17 to Dec-17 by quarter. England and Wales</t>
  </si>
  <si>
    <t>National Probation Service performance tables (October 2016 to December 2017)</t>
  </si>
  <si>
    <t>1 Note that because this measure is based on audits on a two year cycle national month-by-month data is not available.</t>
  </si>
  <si>
    <t>Table N1B:</t>
  </si>
  <si>
    <t>NPS SL001 Performance - Pre-Sentence Report Timeliness from Oct-16 to Dec-17 by quarter. England and Wales.</t>
  </si>
  <si>
    <t>End-state target for Service Level (applicable from April 2015): 95%</t>
  </si>
  <si>
    <t>16/17 Q3</t>
  </si>
  <si>
    <t>16/17 Q4</t>
  </si>
  <si>
    <t>17/18 Q1</t>
  </si>
  <si>
    <t>17/18 Q2</t>
  </si>
  <si>
    <t>17/18 Q3</t>
  </si>
  <si>
    <t>17/18 Year to date</t>
  </si>
  <si>
    <t>(Oct-Dec 16)</t>
  </si>
  <si>
    <t>(Jan-Mar 17)</t>
  </si>
  <si>
    <t>(Apr-Jun 17)</t>
  </si>
  <si>
    <t>(Jul-Sep 17)</t>
  </si>
  <si>
    <t>(Oct-Dec 17)</t>
  </si>
  <si>
    <t>99.6%</t>
  </si>
  <si>
    <t>99.8%</t>
  </si>
  <si>
    <t>99.7%</t>
  </si>
  <si>
    <t xml:space="preserve">   NPS London Division</t>
  </si>
  <si>
    <t>99.2%</t>
  </si>
  <si>
    <t>99.3%</t>
  </si>
  <si>
    <t xml:space="preserve">   NPS Midlands Division</t>
  </si>
  <si>
    <t>100.0%</t>
  </si>
  <si>
    <t xml:space="preserve">   NPS North East Division</t>
  </si>
  <si>
    <t>99.4%</t>
  </si>
  <si>
    <t>99.9%</t>
  </si>
  <si>
    <t xml:space="preserve">   NPS North West Division</t>
  </si>
  <si>
    <t xml:space="preserve">   NPS South East &amp; Eastern Division</t>
  </si>
  <si>
    <t xml:space="preserve">   NPS South West &amp; South Central Division</t>
  </si>
  <si>
    <t>99.5%</t>
  </si>
  <si>
    <t xml:space="preserve">   NPS Wales Division</t>
  </si>
  <si>
    <t>99.1%</t>
  </si>
  <si>
    <t>98.6%</t>
  </si>
  <si>
    <t xml:space="preserve">   </t>
  </si>
  <si>
    <t/>
  </si>
  <si>
    <t>NPS SL002</t>
  </si>
  <si>
    <t>95%</t>
  </si>
  <si>
    <t>96%</t>
  </si>
  <si>
    <t>97%</t>
  </si>
  <si>
    <t>Table N2B:</t>
  </si>
  <si>
    <t>NPS SL002 Performance - Allocation Timeliness (All Disposals) from Oct-16 to Dec-17 by quarter. England and Wales.</t>
  </si>
  <si>
    <t>95.0%</t>
  </si>
  <si>
    <t>95.9%</t>
  </si>
  <si>
    <t>96.0%</t>
  </si>
  <si>
    <t>96.3%</t>
  </si>
  <si>
    <t>96.2%</t>
  </si>
  <si>
    <t>96.4%</t>
  </si>
  <si>
    <t>95.7%</t>
  </si>
  <si>
    <t>95.3%</t>
  </si>
  <si>
    <t>95.2%</t>
  </si>
  <si>
    <t>96.5%</t>
  </si>
  <si>
    <t>95.5%</t>
  </si>
  <si>
    <t>96.8%</t>
  </si>
  <si>
    <t>96.1%</t>
  </si>
  <si>
    <t>95.1%</t>
  </si>
  <si>
    <t>97.2%</t>
  </si>
  <si>
    <t>96.6%</t>
  </si>
  <si>
    <t>96.9%</t>
  </si>
  <si>
    <t>97.7%</t>
  </si>
  <si>
    <t>98.0%</t>
  </si>
  <si>
    <t>97.4%</t>
  </si>
  <si>
    <t>93.5%</t>
  </si>
  <si>
    <t>94.5%</t>
  </si>
  <si>
    <t>94.4%</t>
  </si>
  <si>
    <t>94.9%</t>
  </si>
  <si>
    <t>94.8%</t>
  </si>
  <si>
    <t>95.8%</t>
  </si>
  <si>
    <t>94.2%</t>
  </si>
  <si>
    <t>NPS SL003R</t>
  </si>
  <si>
    <t>-</t>
  </si>
  <si>
    <t>92%</t>
  </si>
  <si>
    <t>94%</t>
  </si>
  <si>
    <t>April 2017</t>
  </si>
  <si>
    <t>Table N3RB:</t>
  </si>
  <si>
    <t>NPS SL003R Performance - Initial Contact (Community Orders and Suspended Sentence Orders) from Oct-16 to Dec-17 by quarter. England and Wales.</t>
  </si>
  <si>
    <t>End-state target for Service Level (applicable from April 2017): 97%</t>
  </si>
  <si>
    <t>93.4%</t>
  </si>
  <si>
    <t>94.7%</t>
  </si>
  <si>
    <t>91.5%</t>
  </si>
  <si>
    <t>94.6%</t>
  </si>
  <si>
    <t>93.6%</t>
  </si>
  <si>
    <t>92.9%</t>
  </si>
  <si>
    <t>93.0%</t>
  </si>
  <si>
    <t>94.1%</t>
  </si>
  <si>
    <t>98.1%</t>
  </si>
  <si>
    <t>97.1%</t>
  </si>
  <si>
    <t>98.3%</t>
  </si>
  <si>
    <t>97.9%</t>
  </si>
  <si>
    <t>92.4%</t>
  </si>
  <si>
    <t>92.6%</t>
  </si>
  <si>
    <t>86.0%</t>
  </si>
  <si>
    <t>92.0%</t>
  </si>
  <si>
    <t>90.8%</t>
  </si>
  <si>
    <t>92.5%</t>
  </si>
  <si>
    <t>96.7%</t>
  </si>
  <si>
    <t>97.8%</t>
  </si>
  <si>
    <t>NPS SL004R</t>
  </si>
  <si>
    <t>98%</t>
  </si>
  <si>
    <t>99%</t>
  </si>
  <si>
    <t>Table N4RB:</t>
  </si>
  <si>
    <t>NPS SL004R Performance - Initial Contact (Release from custody on licence) from Oct-16 to Dec-17 by quarter. England and Wales.</t>
  </si>
  <si>
    <t>98.4%</t>
  </si>
  <si>
    <t>98.7%</t>
  </si>
  <si>
    <t>98.8%</t>
  </si>
  <si>
    <t>99.0%</t>
  </si>
  <si>
    <t>98.2%</t>
  </si>
  <si>
    <t>97.0%</t>
  </si>
  <si>
    <t>NPS SL005R</t>
  </si>
  <si>
    <t>Table N5RB:</t>
  </si>
  <si>
    <t>NPS SL005R Performance - Completing the Plan (Community Orders and Suspended Sentence Orders) from Oct-16 to Dec-17 by quarter. England and Wales.</t>
  </si>
  <si>
    <t>97.3%</t>
  </si>
  <si>
    <t>92.7%</t>
  </si>
  <si>
    <t>97.5%</t>
  </si>
  <si>
    <t>98.9%</t>
  </si>
  <si>
    <t>97.6%</t>
  </si>
  <si>
    <t>94.3%</t>
  </si>
  <si>
    <t>93.1%</t>
  </si>
  <si>
    <t>NPS SL006R</t>
  </si>
  <si>
    <t>Table N6RB:</t>
  </si>
  <si>
    <t>NPS SL006R Performance - Completing the Plan (Release from custody) from Oct-16 to Dec-17 by quarter. England and Wales.</t>
  </si>
  <si>
    <t>93.3%</t>
  </si>
  <si>
    <t>93.7%</t>
  </si>
  <si>
    <t>95.4%</t>
  </si>
  <si>
    <t>98.5%</t>
  </si>
  <si>
    <t>94.0%</t>
  </si>
  <si>
    <t>NPS SL007</t>
  </si>
  <si>
    <t>93%</t>
  </si>
  <si>
    <t>Table N7B:</t>
  </si>
  <si>
    <t>NPS SL007 Performance - Allocation of Unpaid Work (UPW) Requirements from Oct-16 to Dec-17 by quarter. England and Wales.</t>
  </si>
  <si>
    <t>End-state target for Service Level (applicable from April 2015): 97%</t>
  </si>
  <si>
    <t>92.3%</t>
  </si>
  <si>
    <t>95.6%</t>
  </si>
  <si>
    <t>91.4%</t>
  </si>
  <si>
    <t>89.5%</t>
  </si>
  <si>
    <t>92.1%</t>
  </si>
  <si>
    <t>89.3%</t>
  </si>
  <si>
    <t>89.8%</t>
  </si>
  <si>
    <t>91.2%</t>
  </si>
  <si>
    <t>93.8%</t>
  </si>
  <si>
    <t>93.2%</t>
  </si>
  <si>
    <t>91.7%</t>
  </si>
  <si>
    <t>92.2%</t>
  </si>
  <si>
    <t>NPS SL009</t>
  </si>
  <si>
    <t>88%</t>
  </si>
  <si>
    <t>83%</t>
  </si>
  <si>
    <t>90%</t>
  </si>
  <si>
    <t>Table N9B:</t>
  </si>
  <si>
    <t>NPS SL009 Performance - Sex Offender Treatment Programme (SOTP) Completions from Oct-16 to Dec-17 by quarter. England and Wales.</t>
  </si>
  <si>
    <t>End-state target for Service Level (applicable from April 2015): 90%</t>
  </si>
  <si>
    <t>88.5%</t>
  </si>
  <si>
    <t>92.8%</t>
  </si>
  <si>
    <t>85.7%</t>
  </si>
  <si>
    <t>90.5%</t>
  </si>
  <si>
    <t>89.6%</t>
  </si>
  <si>
    <t>87.0%</t>
  </si>
  <si>
    <t>90.1%</t>
  </si>
  <si>
    <t>91.3%</t>
  </si>
  <si>
    <t>93.9%</t>
  </si>
  <si>
    <t>85.9%</t>
  </si>
  <si>
    <t>90.4%</t>
  </si>
  <si>
    <t>69.1%</t>
  </si>
  <si>
    <t>86.1%</t>
  </si>
  <si>
    <t>91.8%</t>
  </si>
  <si>
    <t>90.0%</t>
  </si>
  <si>
    <t xml:space="preserve">NPS SL010¹ </t>
  </si>
  <si>
    <t>Table N10B:</t>
  </si>
  <si>
    <t>NPS SL010 Performance - Accredited Programme Quality for 17/18 Year to date (October 2016 - December 2017). England and Wales.</t>
  </si>
  <si>
    <t xml:space="preserve">NPS SL011² </t>
  </si>
  <si>
    <t>91%</t>
  </si>
  <si>
    <t>Table N11B:</t>
  </si>
  <si>
    <t>NPS SL011 Performance - Response to Risk Escalation from Oct-16 to Dec-17 by quarter. England and Wales.</t>
  </si>
  <si>
    <t>National (all NPS)*</t>
  </si>
  <si>
    <t>82.9%</t>
  </si>
  <si>
    <t>84.1%</t>
  </si>
  <si>
    <t>88.9%</t>
  </si>
  <si>
    <t>89.7%</t>
  </si>
  <si>
    <t>78.4%</t>
  </si>
  <si>
    <t xml:space="preserve">* This Service Level monitors the NPS response to Risk Escalation.  A proportion of Risk Escalations are managed outside the Case Management System, and the results of these are not available to report on.  The coverage relative to the total number of actual Risk Escalations across the country is variable.  Best practice is that where coverage of a measure falls below 60% it will not be published; however, it is not possible to calculate the number of unrecorded Risk Escalations based on available data, so actual coverage is not known.  Due to the issues with data coverage, it is not possible to report actual performance, but in the interests of transparency and the importance placed on this service, the rate of timely response to Risk Escalation where data are known has been included here. </t>
  </si>
  <si>
    <t>SL011</t>
  </si>
  <si>
    <t>Table N11B: NPS SL011 Performance - Response to Risk Escalation from Apr-17 to Dec-17 by quarter. England and Wales</t>
  </si>
  <si>
    <t>NPS SL012</t>
  </si>
  <si>
    <t>Table N12B:</t>
  </si>
  <si>
    <t>NPS SL012 Performance - Recall Timeliness from Oct-16 to Dec-17 by quarter. England and Wales.</t>
  </si>
  <si>
    <t>NPS SL014</t>
  </si>
  <si>
    <t>Table N14B:</t>
  </si>
  <si>
    <t>NPS SL014 Performance - Breach Timeliness from Oct-16 to Dec-17 by quarter. England and Wales.</t>
  </si>
  <si>
    <t>End-state target for Service Level (applicable from April 2017): 95%</t>
  </si>
  <si>
    <t>90.3%</t>
  </si>
  <si>
    <t>90.6%</t>
  </si>
  <si>
    <t>88.3%</t>
  </si>
  <si>
    <t>87.3%</t>
  </si>
  <si>
    <t>91.9%</t>
  </si>
  <si>
    <t>NPS SL015</t>
  </si>
  <si>
    <t>89%</t>
  </si>
  <si>
    <t>Table N15B:</t>
  </si>
  <si>
    <t>NPS SL015 Performance - Response to Breach Referral from Oct-16 to Dec-17 by quarter. England and Wales.</t>
  </si>
  <si>
    <t>80.5%</t>
  </si>
  <si>
    <t>80.8%</t>
  </si>
  <si>
    <t>89.9%</t>
  </si>
  <si>
    <t xml:space="preserve">NPS SL016³ </t>
  </si>
  <si>
    <t>Table N16B:</t>
  </si>
  <si>
    <t>NPS SL016 Performance - MAPPA Attendance from Oct-16 to Dec-17 by quarter. England and Wales.</t>
  </si>
  <si>
    <t xml:space="preserve">NPS SL017⁴ </t>
  </si>
  <si>
    <t>77%</t>
  </si>
  <si>
    <t>Table N17B:</t>
  </si>
  <si>
    <t>NPS SL017 Performance - Serious Further Offence (SFO) Reviews from Oct-16 to Dec-17 by quarter. England and Wales.</t>
  </si>
  <si>
    <t>End-state target for Service Level (applicable from April 2015): 100%</t>
  </si>
  <si>
    <t>75.3%</t>
  </si>
  <si>
    <t>75.5%</t>
  </si>
  <si>
    <t>83.3%</t>
  </si>
  <si>
    <t>85.1%</t>
  </si>
  <si>
    <t>84.3%</t>
  </si>
  <si>
    <t>72%</t>
  </si>
  <si>
    <t>73%</t>
  </si>
  <si>
    <t>74%</t>
  </si>
  <si>
    <t>71%</t>
  </si>
  <si>
    <t>75%</t>
  </si>
  <si>
    <t>70%</t>
  </si>
  <si>
    <t>79%</t>
  </si>
  <si>
    <t>Table N18B:</t>
  </si>
  <si>
    <t>NPS SL018 Performance - Completion of Community Orders and Suspended Sentence Orders from Oct-16 to Dec-17 by quarter. England and Wales.</t>
  </si>
  <si>
    <t>End-state target for Service Level (applicable from April 2015): 75%</t>
  </si>
  <si>
    <t>73.1%</t>
  </si>
  <si>
    <t>71.0%</t>
  </si>
  <si>
    <t>71.9%</t>
  </si>
  <si>
    <t>74.6%</t>
  </si>
  <si>
    <t>73.2%</t>
  </si>
  <si>
    <t>75.0%</t>
  </si>
  <si>
    <t>69.9%</t>
  </si>
  <si>
    <t>72.0%</t>
  </si>
  <si>
    <t>68.4%</t>
  </si>
  <si>
    <t>73.4%</t>
  </si>
  <si>
    <t>71.3%</t>
  </si>
  <si>
    <t>71.1%</t>
  </si>
  <si>
    <t>70.9%</t>
  </si>
  <si>
    <t>71.7%</t>
  </si>
  <si>
    <t>72.8%</t>
  </si>
  <si>
    <t>74.8%</t>
  </si>
  <si>
    <t>70.4%</t>
  </si>
  <si>
    <t>75.6%</t>
  </si>
  <si>
    <t>72.5%</t>
  </si>
  <si>
    <t>75.7%</t>
  </si>
  <si>
    <t>79.6%</t>
  </si>
  <si>
    <t>76.9%</t>
  </si>
  <si>
    <t>77.1%</t>
  </si>
  <si>
    <t>70.2%</t>
  </si>
  <si>
    <t>68.9%</t>
  </si>
  <si>
    <t>74.7%</t>
  </si>
  <si>
    <t>68.6%</t>
  </si>
  <si>
    <t>73.0%</t>
  </si>
  <si>
    <t>70.6%</t>
  </si>
  <si>
    <t>68.7%</t>
  </si>
  <si>
    <t>69.6%</t>
  </si>
  <si>
    <t>71.6%</t>
  </si>
  <si>
    <t>73.7%</t>
  </si>
  <si>
    <t>74.3%</t>
  </si>
  <si>
    <t>69.0%</t>
  </si>
  <si>
    <t>69.7%</t>
  </si>
  <si>
    <t>74.9%</t>
  </si>
  <si>
    <t>NPS SL019</t>
  </si>
  <si>
    <t>60%</t>
  </si>
  <si>
    <t>61%</t>
  </si>
  <si>
    <t>62%</t>
  </si>
  <si>
    <t>57%</t>
  </si>
  <si>
    <t>Table N19B:</t>
  </si>
  <si>
    <t>NPS SL019 Performance - Compliance of Licences and Post Sentence Supervision Periods from Oct-16 to Dec-17 by quarter. England and Wales.</t>
  </si>
  <si>
    <t>End-state target for Service Level (applicable from April 2015): 65%</t>
  </si>
  <si>
    <t>58.7%</t>
  </si>
  <si>
    <t>60.2%</t>
  </si>
  <si>
    <t>59.7%</t>
  </si>
  <si>
    <t>59.1%</t>
  </si>
  <si>
    <t>62.0%</t>
  </si>
  <si>
    <t>66.6%</t>
  </si>
  <si>
    <t>62.6%</t>
  </si>
  <si>
    <t>63.8%</t>
  </si>
  <si>
    <t>57.6%</t>
  </si>
  <si>
    <t>54.8%</t>
  </si>
  <si>
    <t>56.9%</t>
  </si>
  <si>
    <t>56.4%</t>
  </si>
  <si>
    <t>58.0%</t>
  </si>
  <si>
    <t>61.2%</t>
  </si>
  <si>
    <t>57.5%</t>
  </si>
  <si>
    <t>58.9%</t>
  </si>
  <si>
    <t>58.4%</t>
  </si>
  <si>
    <t>57.3%</t>
  </si>
  <si>
    <t>57.2%</t>
  </si>
  <si>
    <t>62.1%</t>
  </si>
  <si>
    <t>61.3%</t>
  </si>
  <si>
    <t>63.4%</t>
  </si>
  <si>
    <t>62.3%</t>
  </si>
  <si>
    <t>64.2%</t>
  </si>
  <si>
    <t>64.6%</t>
  </si>
  <si>
    <t>61.0%</t>
  </si>
  <si>
    <t>63.2%</t>
  </si>
  <si>
    <t>57.4%</t>
  </si>
  <si>
    <t>56.6%</t>
  </si>
  <si>
    <t xml:space="preserve">NPS SL021⁵ ⁶ </t>
  </si>
  <si>
    <t>Table N21B:</t>
  </si>
  <si>
    <t>NPS SL021 Performance - OASys Quality Assurance from Oct-16 to Dec-17 by quarter. England and Wales.</t>
  </si>
  <si>
    <t>National (all NPS) ¹ ²</t>
  </si>
  <si>
    <t>91.0%</t>
  </si>
  <si>
    <t>88.8%</t>
  </si>
  <si>
    <t>90.2%</t>
  </si>
  <si>
    <t>1 Note that because these are twice-yearly measures the national month-by-month data is not available.</t>
  </si>
  <si>
    <t>2 No data for OASys Quality was collected in Q2 of 2017/18 due to ongoing work to redevelop this measure.</t>
  </si>
  <si>
    <t>NPS SL022</t>
  </si>
  <si>
    <t>97%(r)</t>
  </si>
  <si>
    <t>96%(r)</t>
  </si>
  <si>
    <t>98%(r)</t>
  </si>
  <si>
    <t>94%(r)</t>
  </si>
  <si>
    <t>Table N22B:</t>
  </si>
  <si>
    <t>NPS SL022 Performance - Generic Parole Process (GPP) from Oct-16 to Dec-17 by quarter. England and Wales.</t>
  </si>
  <si>
    <t>96.2%(r)</t>
  </si>
  <si>
    <t>95.7%(r)</t>
  </si>
  <si>
    <t>90.9%</t>
  </si>
  <si>
    <t>96.8%(r)</t>
  </si>
  <si>
    <t>95.6%(r)</t>
  </si>
  <si>
    <t>95.1%(r)</t>
  </si>
  <si>
    <t>91.8%(r)</t>
  </si>
  <si>
    <t>98.7%(r)</t>
  </si>
  <si>
    <t>98.3%(r)</t>
  </si>
  <si>
    <t>99.3%(r)</t>
  </si>
  <si>
    <t>99.2%(r)</t>
  </si>
  <si>
    <t>98.9%(r)</t>
  </si>
  <si>
    <t>92.1%(r)</t>
  </si>
  <si>
    <t>94.0%(r)</t>
  </si>
  <si>
    <t>96.1%(r)</t>
  </si>
  <si>
    <t>92.0%(r)</t>
  </si>
  <si>
    <t>95.3%(r)</t>
  </si>
  <si>
    <t>97.7%(r)</t>
  </si>
  <si>
    <t>89.4%(r)</t>
  </si>
  <si>
    <t xml:space="preserve">NPS SL023⁷ </t>
  </si>
  <si>
    <t>82%</t>
  </si>
  <si>
    <t>Table N23B:</t>
  </si>
  <si>
    <t>NPS SL023 Performance - Quality of Engagement from Oct-16 to Dec-17 by quarter. England and Wales.</t>
  </si>
  <si>
    <t>82.4%</t>
  </si>
  <si>
    <t>79.8%</t>
  </si>
  <si>
    <t>81.7%</t>
  </si>
  <si>
    <t>81.0%</t>
  </si>
  <si>
    <t>87.1%</t>
  </si>
  <si>
    <t>79.5%</t>
  </si>
  <si>
    <t>84.0%</t>
  </si>
  <si>
    <t>86.8%</t>
  </si>
  <si>
    <t>* Note that because this is an annual measure the national month-by-month data is not available.  The November 2017 results were used to pilot a new methodology for this measure, and will not be published.</t>
  </si>
  <si>
    <t>NPS SL024a</t>
  </si>
  <si>
    <t>Table N24aB:</t>
  </si>
  <si>
    <t>NPS SL024a Performance - Recall Review Timeliness - Retained Persons from Oct-16 to Dec-17 by quarter. England and Wales.</t>
  </si>
  <si>
    <t>End-state target for Service Level (applicable from April 2017): 90%</t>
  </si>
  <si>
    <t>80.6%</t>
  </si>
  <si>
    <t>89.2%</t>
  </si>
  <si>
    <t>86.7%</t>
  </si>
  <si>
    <t>87.6%</t>
  </si>
  <si>
    <t>91.1%</t>
  </si>
  <si>
    <t>NPS SL024b</t>
  </si>
  <si>
    <t>32%</t>
  </si>
  <si>
    <t>84%</t>
  </si>
  <si>
    <t>78%</t>
  </si>
  <si>
    <t>80%</t>
  </si>
  <si>
    <t>87%</t>
  </si>
  <si>
    <t>Table N24bB:</t>
  </si>
  <si>
    <t>NPS SL024b Performance - Response to Recall Review (Part B) - Allocated Persons from Oct-16 to Dec-17 by quarter. England and Wales.</t>
  </si>
  <si>
    <t>53.7%</t>
  </si>
  <si>
    <t>83.2%</t>
  </si>
  <si>
    <t>37.8%</t>
  </si>
  <si>
    <t>79.1%</t>
  </si>
  <si>
    <t>84.2%</t>
  </si>
  <si>
    <t>67.8%</t>
  </si>
  <si>
    <t>66.7%</t>
  </si>
  <si>
    <t>77.4%</t>
  </si>
  <si>
    <t>89.0%</t>
  </si>
  <si>
    <t>79.7%</t>
  </si>
  <si>
    <t>67.6%</t>
  </si>
  <si>
    <t>76.1%</t>
  </si>
  <si>
    <t>73.3%</t>
  </si>
  <si>
    <t>NPS SL025</t>
  </si>
  <si>
    <t>Table N25B:</t>
  </si>
  <si>
    <t>NPS SL025 Performance - Victim Feedback from Oct-16 to Dec-17 by quarter. England and Wales.</t>
  </si>
  <si>
    <t>This information will next be published on 26th July 2018 covering performance data for January 2017 - March 2018.</t>
  </si>
  <si>
    <t xml:space="preserve">2 This Service Level monitors the NPS response to Risk Escalation.  A proportion of Risk Escalations are managed outside the Case Management System, and the results of these are not available to report on.  The coverage relative to the total number of actual Risk Escalations across the country is variable.  Best practice is that where coverage of a measure falls below 60% it will not be published; however, it is not possible to calculate the number of unrecorded Risk Escalations based on available data, so actual coverage is not known.  Due to the issues with data coverage, it is not possible to report actual performance, but in the interests of transparency and the importance placed on this service, the rate of timely response to Risk Escalation where data are known has been included here. </t>
  </si>
  <si>
    <t>3 Note that because these are quarterly measures the national month-by-month data is not available.</t>
  </si>
  <si>
    <t>4 Due to low volumes this data is only presented at a national quarterly level.</t>
  </si>
  <si>
    <t>5 Note that because these are twice-yearly measures the national month-by-month data is not available.</t>
  </si>
  <si>
    <t>6 No data for OASys Quality was collected in Q2 of 2017/18 due to ongoing work to redevelop this measure.</t>
  </si>
  <si>
    <t>7 Note that because this is an annual measure the national month-by-month data is not available.  The November 2017 results were used to pilot a new methodology for this measure, and will not be published.</t>
  </si>
  <si>
    <t>78.8%(r)</t>
  </si>
  <si>
    <t>92%(r)</t>
  </si>
  <si>
    <t>95%(r)</t>
  </si>
  <si>
    <t>93%(r)</t>
  </si>
  <si>
    <t>* Due to low volumes this data is only presented at a national quarterly level.  Data for October to December 2017 is not yet available.</t>
  </si>
  <si>
    <t>4 Due to low volumes this data is only presented at a national quarterly level.  Data for October to December 2017 is not yet available.</t>
  </si>
  <si>
    <t>5 Note that because these are twice-yearly measures the national month-by-month data is not available.
6 No data for OASys Quality was collected in Q2 of 2017/18 due to ongoing work to redevelop this measure.</t>
  </si>
  <si>
    <t>* Note that because this measure is based on audits on a two year cycle quarterly data is not available.</t>
  </si>
  <si>
    <t>March 2017</t>
  </si>
  <si>
    <t>March 2015</t>
  </si>
  <si>
    <r>
      <t>NPS SL003</t>
    </r>
    <r>
      <rPr>
        <vertAlign val="superscript"/>
        <sz val="11"/>
        <color theme="1"/>
        <rFont val="Arial"/>
        <family val="2"/>
      </rPr>
      <t>8</t>
    </r>
  </si>
  <si>
    <r>
      <t>NPS SL004</t>
    </r>
    <r>
      <rPr>
        <vertAlign val="superscript"/>
        <sz val="11"/>
        <color theme="1"/>
        <rFont val="Arial"/>
        <family val="2"/>
      </rPr>
      <t>8</t>
    </r>
  </si>
  <si>
    <r>
      <t>NPS SL005</t>
    </r>
    <r>
      <rPr>
        <vertAlign val="superscript"/>
        <sz val="11"/>
        <color theme="1"/>
        <rFont val="Arial"/>
        <family val="2"/>
      </rPr>
      <t>8</t>
    </r>
  </si>
  <si>
    <r>
      <t>NPS SL006</t>
    </r>
    <r>
      <rPr>
        <vertAlign val="superscript"/>
        <sz val="11"/>
        <color theme="1"/>
        <rFont val="Arial"/>
        <family val="2"/>
      </rPr>
      <t>8</t>
    </r>
  </si>
  <si>
    <r>
      <t>NPS SL013</t>
    </r>
    <r>
      <rPr>
        <vertAlign val="superscript"/>
        <sz val="11"/>
        <color theme="1"/>
        <rFont val="Arial"/>
        <family val="2"/>
      </rPr>
      <t>8</t>
    </r>
  </si>
  <si>
    <r>
      <t>NPS SL019a</t>
    </r>
    <r>
      <rPr>
        <vertAlign val="superscript"/>
        <sz val="11"/>
        <color theme="1"/>
        <rFont val="Arial"/>
        <family val="2"/>
      </rPr>
      <t>8</t>
    </r>
  </si>
  <si>
    <t>8 These metrics were withdrawn from April 2017.</t>
  </si>
  <si>
    <t>NPS SL003 Performance - Initial Contact (Community Orders and Suspended Sentence Orders) from Oct-16 to Dec-17 by quarter. England and Wales.</t>
  </si>
  <si>
    <t>Table N3B:</t>
  </si>
  <si>
    <t>NPS SL004 Performance - Initial Contact (Release from custody on licence) from Oct-16 to Dec-17 by quarter. England and Wales.</t>
  </si>
  <si>
    <t>Table N4B:</t>
  </si>
  <si>
    <t>NPS SL005 Performance - Completing the Plan (Community Orders and Suspended Sentence Orders) from Oct-16 to Dec-17 by quarter. England and Wales.</t>
  </si>
  <si>
    <t>Table N5B:</t>
  </si>
  <si>
    <t>NPS SL006 Performance - Completing the Plan (Release from custody) from Oct-16 to Dec-17 by quarter. England and Wales.</t>
  </si>
  <si>
    <t>Table N6B:</t>
  </si>
  <si>
    <t>NPS SL013 Performance - Recall Referral Quality from Oct-16 to Dec-17 by quarter. England and Wales.</t>
  </si>
  <si>
    <t>Table N13B:</t>
  </si>
  <si>
    <t>NPS SL019a Performance - Completion of Licences and Post Sentence Supervision Periods (≥12M) from Oct-16 to Dec-17 by quarter. England and Wales.</t>
  </si>
  <si>
    <t>Table N19aB:</t>
  </si>
  <si>
    <t>As a result of the Service Level Review, this measure was withdrawn from April 2017.</t>
  </si>
  <si>
    <t>SL003</t>
  </si>
  <si>
    <t>SL004</t>
  </si>
  <si>
    <t>SL005</t>
  </si>
  <si>
    <t>SL006</t>
  </si>
  <si>
    <t>SL013</t>
  </si>
  <si>
    <t>SL019a</t>
  </si>
  <si>
    <t>Table N3B:NPS SL003 Performance - Initial Contact (Community Orders and Suspended Sentence Orders) from Oct-16 to Dec-17 by quarter. England and Wales.</t>
  </si>
  <si>
    <t>Table N4B:NPS SL004 Performance - Initial Contact (Release from custody on licence) from Oct-16 to Dec-17 by quarter. England and Wales.</t>
  </si>
  <si>
    <t>Table N5B:NPS SL005 Performance - Completing the Plan (Community Orders and Suspended Sentence Orders) from Oct-16 to Dec-17 by quarter. England and Wales.</t>
  </si>
  <si>
    <t>Table N6B:NPS SL006 Performance - Completing the Plan (Release from custody) from Oct-16 to Dec-17 by quarter. England and Wales.</t>
  </si>
  <si>
    <t>Table N13B:NPS SL013 Performance - Recall Referral Quality from Oct-16 to Dec-17 by quarter. England and Wales.</t>
  </si>
  <si>
    <t>Table N19aB:NPS SL019a Performance - Completion of Licences and Post Sentence Supervision Periods (≥12M) from Oct-16 to Dec-17 by quarter. England and Wales.</t>
  </si>
  <si>
    <t>End-state target for Service Level (applicable from April 2017): 65%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</si>
</sst>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Times New Roman"/>
      <family val="2"/>
    </font>
    <font>
      <sz val="11"/>
      <color theme="1"/>
      <name val="Times New Roman"/>
      <family val="2"/>
    </font>
    <font>
      <sz val="11"/>
      <color theme="1"/>
      <name val="Arial"/>
      <family val="2"/>
    </font>
    <font>
      <sz val="10"/>
      <name val="Verdana"/>
      <family val="2"/>
    </font>
    <font>
      <b/>
      <sz val="12"/>
      <name val="Arial"/>
      <family val="2"/>
    </font>
    <font>
      <b/>
      <sz val="10"/>
      <color theme="0" tint="-0.34998626667073579"/>
      <name val="Arial"/>
      <family val="2"/>
    </font>
    <font>
      <b/>
      <i/>
      <sz val="10"/>
      <color theme="0" tint="-0.34998626667073579"/>
      <name val="Arial"/>
      <family val="2"/>
    </font>
    <font>
      <sz val="10"/>
      <color theme="0" tint="-0.34998626667073579"/>
      <name val="Arial"/>
      <family val="2"/>
    </font>
    <font>
      <sz val="8"/>
      <color theme="0" tint="-0.34998626667073579"/>
      <name val="Arial"/>
      <family val="2"/>
    </font>
    <font>
      <b/>
      <i/>
      <sz val="10"/>
      <name val="Arial"/>
      <family val="2"/>
    </font>
    <font>
      <b/>
      <sz val="10"/>
      <name val="Arial"/>
      <family val="2"/>
    </font>
    <font>
      <b/>
      <sz val="11"/>
      <color theme="0" tint="-0.34998626667073579"/>
      <name val="Arial"/>
      <family val="2"/>
    </font>
    <font>
      <i/>
      <sz val="10"/>
      <name val="Arial"/>
      <family val="2"/>
    </font>
    <font>
      <sz val="10"/>
      <name val="Arial"/>
      <family val="2"/>
    </font>
    <font>
      <sz val="11"/>
      <color theme="0" tint="-0.34998626667073579"/>
      <name val="Arial"/>
      <family val="2"/>
    </font>
    <font>
      <b/>
      <i/>
      <sz val="11"/>
      <color theme="1"/>
      <name val="Arial"/>
      <family val="2"/>
    </font>
    <font>
      <b/>
      <sz val="16"/>
      <color theme="1"/>
      <name val="Arial"/>
      <family val="2"/>
    </font>
    <font>
      <b/>
      <sz val="12"/>
      <color theme="1"/>
      <name val="Arial"/>
      <family val="2"/>
    </font>
    <font>
      <u/>
      <sz val="11"/>
      <color theme="10"/>
      <name val="Times New Roman"/>
      <family val="2"/>
    </font>
    <font>
      <u/>
      <sz val="12"/>
      <color theme="10"/>
      <name val="Arial"/>
      <family val="2"/>
    </font>
    <font>
      <sz val="12"/>
      <color theme="1"/>
      <name val="Arial"/>
      <family val="2"/>
    </font>
    <font>
      <sz val="11"/>
      <color rgb="FF000000"/>
      <name val="Arial"/>
      <family val="2"/>
    </font>
    <font>
      <sz val="12"/>
      <color rgb="FF000000"/>
      <name val="Arial"/>
      <family val="2"/>
    </font>
    <font>
      <b/>
      <u/>
      <sz val="11"/>
      <color rgb="FFFF0000"/>
      <name val="Arial"/>
      <family val="2"/>
    </font>
    <font>
      <b/>
      <sz val="11"/>
      <color rgb="FFFF0000"/>
      <name val="Arial"/>
      <family val="2"/>
    </font>
    <font>
      <sz val="10"/>
      <color theme="1"/>
      <name val="Arial"/>
      <family val="2"/>
    </font>
    <font>
      <b/>
      <sz val="10"/>
      <color theme="1"/>
      <name val="Arial"/>
      <family val="2"/>
    </font>
    <font>
      <sz val="10"/>
      <color theme="0"/>
      <name val="Arial"/>
      <family val="2"/>
    </font>
    <font>
      <sz val="10"/>
      <color rgb="FFFF0000"/>
      <name val="Arial"/>
      <family val="2"/>
    </font>
    <font>
      <i/>
      <sz val="11"/>
      <color theme="1"/>
      <name val="Arial"/>
      <family val="2"/>
    </font>
    <font>
      <i/>
      <sz val="12"/>
      <name val="Arial"/>
      <family val="2"/>
    </font>
    <font>
      <sz val="8"/>
      <name val="Arial"/>
      <family val="2"/>
    </font>
    <font>
      <b/>
      <sz val="11"/>
      <color theme="1"/>
      <name val="Arial"/>
      <family val="2"/>
    </font>
    <font>
      <sz val="11"/>
      <name val="Arial"/>
      <family val="2"/>
    </font>
    <font>
      <vertAlign val="superscript"/>
      <sz val="11"/>
      <color theme="1"/>
      <name val="Arial"/>
      <family val="2"/>
    </font>
  </fonts>
  <fills count="3">
    <fill>
      <patternFill patternType="none"/>
    </fill>
    <fill>
      <patternFill patternType="gray125"/>
    </fill>
    <fill>
      <patternFill patternType="solid">
        <fgColor rgb="FFFFFF00"/>
        <bgColor indexed="64"/>
      </patternFill>
    </fill>
  </fills>
  <borders count="27">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auto="1"/>
      </right>
      <top/>
      <bottom/>
      <diagonal/>
    </border>
    <border>
      <left/>
      <right/>
      <top style="medium">
        <color auto="1"/>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right/>
      <top/>
      <bottom style="thin">
        <color theme="6" tint="0.39994506668294322"/>
      </bottom>
      <diagonal/>
    </border>
    <border>
      <left/>
      <right style="thin">
        <color indexed="64"/>
      </right>
      <top/>
      <bottom style="thin">
        <color theme="6" tint="0.39994506668294322"/>
      </bottom>
      <diagonal/>
    </border>
    <border>
      <left style="thin">
        <color indexed="64"/>
      </left>
      <right/>
      <top/>
      <bottom style="thin">
        <color theme="6" tint="0.39994506668294322"/>
      </bottom>
      <diagonal/>
    </border>
    <border>
      <left/>
      <right/>
      <top style="thin">
        <color theme="6" tint="0.39994506668294322"/>
      </top>
      <bottom style="thin">
        <color theme="6" tint="0.39994506668294322"/>
      </bottom>
      <diagonal/>
    </border>
    <border>
      <left/>
      <right style="thin">
        <color indexed="64"/>
      </right>
      <top style="thin">
        <color theme="6" tint="0.39994506668294322"/>
      </top>
      <bottom style="thin">
        <color theme="6" tint="0.39994506668294322"/>
      </bottom>
      <diagonal/>
    </border>
    <border>
      <left/>
      <right/>
      <top style="thin">
        <color theme="6" tint="0.39994506668294322"/>
      </top>
      <bottom/>
      <diagonal/>
    </border>
    <border>
      <left/>
      <right style="thin">
        <color indexed="64"/>
      </right>
      <top style="thin">
        <color theme="6" tint="0.39994506668294322"/>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auto="1"/>
      </right>
      <top style="medium">
        <color indexed="64"/>
      </top>
      <bottom style="thin">
        <color indexed="64"/>
      </bottom>
      <diagonal/>
    </border>
    <border>
      <left/>
      <right style="thin">
        <color auto="1"/>
      </right>
      <top style="thin">
        <color indexed="64"/>
      </top>
      <bottom/>
      <diagonal/>
    </border>
    <border>
      <left/>
      <right style="thin">
        <color auto="1"/>
      </right>
      <top/>
      <bottom/>
      <diagonal/>
    </border>
    <border>
      <left/>
      <right style="thin">
        <color auto="1"/>
      </right>
      <top/>
      <bottom style="thin">
        <color indexed="64"/>
      </bottom>
      <diagonal/>
    </border>
    <border>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0" fontId="3" fillId="0" borderId="0"/>
    <xf numFmtId="0" fontId="18" fillId="0" borderId="0" applyNumberFormat="0" applyFill="0" applyBorder="0" applyAlignment="0" applyProtection="0"/>
  </cellStyleXfs>
  <cellXfs count="157">
    <xf numFmtId="0" fontId="0" fillId="0" borderId="0" xfId="0"/>
    <xf numFmtId="17" fontId="5" fillId="0" borderId="0" xfId="0" applyNumberFormat="1" applyFont="1" applyFill="1" applyBorder="1" applyAlignment="1">
      <alignment horizontal="right" wrapText="1"/>
    </xf>
    <xf numFmtId="17" fontId="6" fillId="0" borderId="0" xfId="0" applyNumberFormat="1" applyFont="1" applyFill="1" applyBorder="1" applyAlignment="1">
      <alignment horizontal="right" wrapText="1"/>
    </xf>
    <xf numFmtId="1" fontId="5" fillId="0" borderId="0" xfId="2" applyNumberFormat="1" applyFont="1" applyBorder="1" applyAlignment="1">
      <alignment horizontal="right" wrapText="1"/>
    </xf>
    <xf numFmtId="0" fontId="2" fillId="0" borderId="0" xfId="0" applyFont="1"/>
    <xf numFmtId="0" fontId="2" fillId="0" borderId="0" xfId="0" applyFont="1" applyAlignment="1"/>
    <xf numFmtId="0" fontId="7" fillId="0" borderId="0" xfId="2" applyFont="1" applyAlignment="1">
      <alignment horizontal="right"/>
    </xf>
    <xf numFmtId="0" fontId="7" fillId="0" borderId="0" xfId="2" applyFont="1" applyBorder="1"/>
    <xf numFmtId="0" fontId="8" fillId="0" borderId="0" xfId="2" applyFont="1" applyBorder="1"/>
    <xf numFmtId="17" fontId="9" fillId="0" borderId="0" xfId="0" applyNumberFormat="1" applyFont="1" applyFill="1" applyBorder="1" applyAlignment="1">
      <alignment horizontal="right" vertical="center" wrapText="1"/>
    </xf>
    <xf numFmtId="0" fontId="10" fillId="0" borderId="1" xfId="2" applyFont="1" applyBorder="1" applyAlignment="1">
      <alignment horizontal="right" vertical="center"/>
    </xf>
    <xf numFmtId="17" fontId="10" fillId="0" borderId="1" xfId="0" applyNumberFormat="1" applyFont="1" applyFill="1" applyBorder="1" applyAlignment="1">
      <alignment horizontal="right" vertical="center" wrapText="1"/>
    </xf>
    <xf numFmtId="9" fontId="11" fillId="0" borderId="0" xfId="1" applyFont="1"/>
    <xf numFmtId="0" fontId="2" fillId="0" borderId="0" xfId="0" applyFont="1" applyAlignment="1">
      <alignment vertical="center"/>
    </xf>
    <xf numFmtId="0" fontId="4" fillId="0" borderId="0" xfId="2" applyFont="1" applyAlignment="1">
      <alignment vertical="center" wrapText="1"/>
    </xf>
    <xf numFmtId="0" fontId="2" fillId="0" borderId="0" xfId="0" applyFont="1" applyAlignment="1">
      <alignment horizontal="right"/>
    </xf>
    <xf numFmtId="0" fontId="2" fillId="0" borderId="0" xfId="0" applyFont="1" applyFill="1" applyAlignment="1">
      <alignment vertical="center"/>
    </xf>
    <xf numFmtId="0" fontId="4" fillId="0" borderId="0" xfId="2" applyFont="1" applyAlignment="1">
      <alignment vertical="top"/>
    </xf>
    <xf numFmtId="0" fontId="16" fillId="0" borderId="0" xfId="0" applyFont="1"/>
    <xf numFmtId="0" fontId="17" fillId="0" borderId="0" xfId="0" applyFont="1"/>
    <xf numFmtId="0" fontId="17" fillId="0" borderId="0" xfId="0" applyFont="1" applyAlignment="1">
      <alignment horizontal="left" vertical="center"/>
    </xf>
    <xf numFmtId="0" fontId="20" fillId="0" borderId="0" xfId="0" applyFont="1" applyAlignment="1">
      <alignment vertical="center"/>
    </xf>
    <xf numFmtId="0" fontId="20" fillId="0" borderId="0" xfId="0" applyFont="1"/>
    <xf numFmtId="0" fontId="4" fillId="0" borderId="0" xfId="2" applyFont="1" applyAlignment="1">
      <alignment horizontal="right" vertical="top"/>
    </xf>
    <xf numFmtId="0" fontId="20" fillId="0" borderId="0" xfId="0" applyFont="1" applyAlignment="1">
      <alignment horizontal="left" vertical="center"/>
    </xf>
    <xf numFmtId="0" fontId="12" fillId="0" borderId="0" xfId="2" applyFont="1" applyBorder="1" applyAlignment="1">
      <alignment horizontal="right" vertical="center"/>
    </xf>
    <xf numFmtId="9" fontId="14" fillId="0" borderId="0" xfId="1" applyFont="1" applyAlignment="1">
      <alignment vertical="center"/>
    </xf>
    <xf numFmtId="9" fontId="15" fillId="0" borderId="0" xfId="1" applyFont="1" applyBorder="1" applyAlignment="1">
      <alignment horizontal="right" vertical="center"/>
    </xf>
    <xf numFmtId="0" fontId="2" fillId="0" borderId="0" xfId="0" applyFont="1" applyBorder="1" applyAlignment="1">
      <alignment horizontal="left" vertical="center"/>
    </xf>
    <xf numFmtId="0" fontId="19" fillId="0" borderId="0" xfId="3" applyFont="1" applyAlignment="1">
      <alignment horizontal="left" vertical="center"/>
    </xf>
    <xf numFmtId="0" fontId="21" fillId="0" borderId="0" xfId="0" applyFont="1" applyAlignment="1">
      <alignment vertical="center"/>
    </xf>
    <xf numFmtId="0" fontId="22" fillId="0" borderId="2" xfId="0" applyFont="1" applyBorder="1" applyAlignment="1">
      <alignment vertical="center" wrapText="1"/>
    </xf>
    <xf numFmtId="0" fontId="22" fillId="0" borderId="2" xfId="0" applyFont="1" applyBorder="1" applyAlignment="1">
      <alignment horizontal="left" vertical="center" wrapText="1"/>
    </xf>
    <xf numFmtId="0" fontId="23" fillId="0" borderId="0" xfId="0" applyFont="1" applyAlignment="1">
      <alignment vertical="center"/>
    </xf>
    <xf numFmtId="0" fontId="24" fillId="0" borderId="0" xfId="0" applyFont="1"/>
    <xf numFmtId="164" fontId="2" fillId="0" borderId="0" xfId="1" applyNumberFormat="1" applyFont="1" applyFill="1" applyBorder="1" applyAlignment="1">
      <alignment horizontal="right" vertical="center"/>
    </xf>
    <xf numFmtId="0" fontId="25" fillId="0" borderId="0" xfId="0" applyFont="1"/>
    <xf numFmtId="0" fontId="25" fillId="0" borderId="0" xfId="0" applyFont="1" applyFill="1"/>
    <xf numFmtId="0" fontId="2" fillId="0" borderId="0" xfId="0" applyFont="1" applyFill="1" applyAlignment="1"/>
    <xf numFmtId="0" fontId="4" fillId="0" borderId="0" xfId="2" applyFont="1" applyAlignment="1">
      <alignment vertical="top" wrapText="1"/>
    </xf>
    <xf numFmtId="0" fontId="26" fillId="0" borderId="0" xfId="0" applyFont="1" applyAlignment="1">
      <alignment horizontal="left" vertical="center"/>
    </xf>
    <xf numFmtId="0" fontId="25" fillId="0" borderId="3" xfId="0" applyFont="1" applyBorder="1" applyAlignment="1">
      <alignment vertical="center"/>
    </xf>
    <xf numFmtId="17" fontId="26" fillId="0" borderId="4" xfId="0" applyNumberFormat="1" applyFont="1" applyBorder="1" applyAlignment="1">
      <alignment horizontal="right" vertical="center"/>
    </xf>
    <xf numFmtId="0" fontId="25" fillId="0" borderId="0" xfId="0" applyFont="1" applyAlignment="1">
      <alignment vertical="center"/>
    </xf>
    <xf numFmtId="17" fontId="26" fillId="0" borderId="4" xfId="0" applyNumberFormat="1" applyFont="1" applyBorder="1" applyAlignment="1">
      <alignment horizontal="right" vertical="center" wrapText="1"/>
    </xf>
    <xf numFmtId="17" fontId="26" fillId="0" borderId="0" xfId="0" applyNumberFormat="1" applyFont="1" applyBorder="1" applyAlignment="1">
      <alignment horizontal="right" vertical="center" wrapText="1"/>
    </xf>
    <xf numFmtId="0" fontId="25" fillId="0" borderId="5" xfId="0" applyFont="1" applyBorder="1" applyAlignment="1">
      <alignment horizontal="center" vertical="center"/>
    </xf>
    <xf numFmtId="164" fontId="25" fillId="0" borderId="0" xfId="1" applyNumberFormat="1" applyFont="1" applyAlignment="1">
      <alignment horizontal="right" vertical="center"/>
    </xf>
    <xf numFmtId="164" fontId="25" fillId="0" borderId="0" xfId="1" applyNumberFormat="1" applyFont="1" applyFill="1" applyBorder="1"/>
    <xf numFmtId="164" fontId="27" fillId="0" borderId="0" xfId="1" applyNumberFormat="1" applyFont="1" applyBorder="1"/>
    <xf numFmtId="164" fontId="27" fillId="0" borderId="0" xfId="1" applyNumberFormat="1" applyFont="1" applyBorder="1" applyAlignment="1">
      <alignment horizontal="right"/>
    </xf>
    <xf numFmtId="164" fontId="27" fillId="0" borderId="0" xfId="1" applyNumberFormat="1" applyFont="1" applyBorder="1" applyAlignment="1">
      <alignment horizontal="right" vertical="center"/>
    </xf>
    <xf numFmtId="164" fontId="25" fillId="0" borderId="0" xfId="1" applyNumberFormat="1" applyFont="1"/>
    <xf numFmtId="0" fontId="26" fillId="0" borderId="0" xfId="0" applyFont="1"/>
    <xf numFmtId="0" fontId="28" fillId="0" borderId="0" xfId="0" applyFont="1"/>
    <xf numFmtId="17" fontId="12" fillId="0" borderId="1" xfId="0" applyNumberFormat="1" applyFont="1" applyFill="1" applyBorder="1" applyAlignment="1">
      <alignment horizontal="right" vertical="center" wrapText="1"/>
    </xf>
    <xf numFmtId="0" fontId="13" fillId="0" borderId="6" xfId="2" applyFont="1" applyBorder="1" applyAlignment="1">
      <alignment horizontal="right" vertical="center"/>
    </xf>
    <xf numFmtId="0" fontId="12" fillId="0" borderId="6" xfId="2" applyFont="1" applyBorder="1" applyAlignment="1">
      <alignment horizontal="right" vertical="center"/>
    </xf>
    <xf numFmtId="9" fontId="29" fillId="0" borderId="6" xfId="1" applyNumberFormat="1" applyFont="1" applyBorder="1" applyAlignment="1">
      <alignment horizontal="right" vertical="center"/>
    </xf>
    <xf numFmtId="9" fontId="29" fillId="0" borderId="6" xfId="1" applyFont="1" applyBorder="1" applyAlignment="1">
      <alignment horizontal="right" vertical="center"/>
    </xf>
    <xf numFmtId="9" fontId="29" fillId="0" borderId="0" xfId="1" applyNumberFormat="1" applyFont="1" applyBorder="1" applyAlignment="1">
      <alignment horizontal="right" vertical="center"/>
    </xf>
    <xf numFmtId="0" fontId="28" fillId="0" borderId="0" xfId="0" applyFont="1" applyBorder="1" applyAlignment="1">
      <alignment horizontal="right"/>
    </xf>
    <xf numFmtId="164" fontId="28" fillId="0" borderId="0" xfId="1" applyNumberFormat="1" applyFont="1" applyBorder="1"/>
    <xf numFmtId="0" fontId="2" fillId="0" borderId="0" xfId="0" applyFont="1" applyAlignment="1">
      <alignment horizontal="left"/>
    </xf>
    <xf numFmtId="9" fontId="29" fillId="0" borderId="0" xfId="1" applyFont="1" applyFill="1" applyBorder="1" applyAlignment="1">
      <alignment horizontal="right" vertical="center" wrapText="1"/>
    </xf>
    <xf numFmtId="0" fontId="29" fillId="0" borderId="0" xfId="0" applyFont="1" applyFill="1" applyBorder="1" applyAlignment="1">
      <alignment horizontal="left" vertical="center"/>
    </xf>
    <xf numFmtId="9" fontId="29" fillId="0" borderId="0" xfId="1" applyFont="1" applyBorder="1" applyAlignment="1">
      <alignment horizontal="right" vertical="center"/>
    </xf>
    <xf numFmtId="0" fontId="29" fillId="0" borderId="0" xfId="2" applyFont="1" applyBorder="1" applyAlignment="1">
      <alignment horizontal="left" vertical="center"/>
    </xf>
    <xf numFmtId="0" fontId="29" fillId="0" borderId="0" xfId="0" applyFont="1" applyAlignment="1">
      <alignment horizontal="left" vertical="center"/>
    </xf>
    <xf numFmtId="9" fontId="29" fillId="0" borderId="0" xfId="1" applyFont="1" applyAlignment="1">
      <alignment horizontal="right" vertical="center"/>
    </xf>
    <xf numFmtId="0" fontId="25" fillId="0" borderId="0" xfId="0" applyNumberFormat="1" applyFont="1"/>
    <xf numFmtId="9" fontId="25" fillId="0" borderId="0" xfId="1" applyNumberFormat="1" applyFont="1" applyAlignment="1">
      <alignment horizontal="right" vertical="center"/>
    </xf>
    <xf numFmtId="0" fontId="4" fillId="0" borderId="0" xfId="2" applyFont="1" applyAlignment="1">
      <alignment horizontal="left" vertical="top" wrapText="1"/>
    </xf>
    <xf numFmtId="0" fontId="4" fillId="0" borderId="0" xfId="2" applyFont="1" applyAlignment="1">
      <alignment horizontal="left" vertical="top" wrapText="1"/>
    </xf>
    <xf numFmtId="0" fontId="17" fillId="0" borderId="0" xfId="0" applyFont="1" applyAlignment="1">
      <alignment horizontal="right" vertical="top"/>
    </xf>
    <xf numFmtId="0" fontId="31" fillId="0" borderId="0" xfId="0" applyFont="1" applyFill="1" applyBorder="1" applyAlignment="1"/>
    <xf numFmtId="0" fontId="13" fillId="0" borderId="0" xfId="2" applyFont="1"/>
    <xf numFmtId="0" fontId="13" fillId="0" borderId="0" xfId="2" applyFont="1" applyBorder="1"/>
    <xf numFmtId="0" fontId="31" fillId="0" borderId="0" xfId="2" applyFont="1"/>
    <xf numFmtId="0" fontId="10" fillId="0" borderId="0" xfId="2" applyFont="1" applyBorder="1" applyAlignment="1">
      <alignment horizontal="right" vertical="center"/>
    </xf>
    <xf numFmtId="0" fontId="10" fillId="0" borderId="8" xfId="2" applyFont="1" applyBorder="1" applyAlignment="1">
      <alignment horizontal="right" vertical="center"/>
    </xf>
    <xf numFmtId="17" fontId="9" fillId="0" borderId="8" xfId="0" applyNumberFormat="1" applyFont="1" applyFill="1" applyBorder="1" applyAlignment="1">
      <alignment horizontal="right" wrapText="1"/>
    </xf>
    <xf numFmtId="0" fontId="2" fillId="0" borderId="0" xfId="0" applyFont="1" applyAlignment="1">
      <alignment horizontal="right" vertical="center"/>
    </xf>
    <xf numFmtId="0" fontId="10" fillId="0" borderId="4" xfId="2" applyFont="1" applyBorder="1" applyAlignment="1">
      <alignment horizontal="right" vertical="center"/>
    </xf>
    <xf numFmtId="17" fontId="9" fillId="0" borderId="4" xfId="0" applyNumberFormat="1" applyFont="1" applyFill="1" applyBorder="1" applyAlignment="1">
      <alignment horizontal="right" vertical="top" wrapText="1"/>
    </xf>
    <xf numFmtId="0" fontId="10" fillId="0" borderId="3" xfId="0" applyFont="1" applyFill="1" applyBorder="1" applyAlignment="1">
      <alignment horizontal="right" vertical="center"/>
    </xf>
    <xf numFmtId="0" fontId="2" fillId="0" borderId="0" xfId="0" applyFont="1" applyBorder="1" applyAlignment="1">
      <alignment horizontal="right"/>
    </xf>
    <xf numFmtId="0" fontId="13" fillId="0" borderId="0" xfId="2" applyFont="1" applyAlignment="1">
      <alignment horizontal="right"/>
    </xf>
    <xf numFmtId="0" fontId="13" fillId="0" borderId="0" xfId="2" applyFont="1" applyBorder="1" applyAlignment="1">
      <alignment horizontal="right"/>
    </xf>
    <xf numFmtId="0" fontId="31" fillId="0" borderId="7" xfId="2" applyFont="1" applyBorder="1" applyAlignment="1">
      <alignment horizontal="right"/>
    </xf>
    <xf numFmtId="0" fontId="2" fillId="0" borderId="11" xfId="0" applyFont="1" applyBorder="1" applyAlignment="1">
      <alignment horizontal="right"/>
    </xf>
    <xf numFmtId="0" fontId="2" fillId="0" borderId="0" xfId="0" applyFont="1" applyBorder="1" applyAlignment="1">
      <alignment horizontal="right" vertical="center"/>
    </xf>
    <xf numFmtId="0" fontId="32" fillId="0" borderId="12" xfId="0" applyFont="1" applyBorder="1" applyAlignment="1">
      <alignment horizontal="left" vertical="center"/>
    </xf>
    <xf numFmtId="164" fontId="32" fillId="0" borderId="12" xfId="1" applyNumberFormat="1" applyFont="1" applyFill="1" applyBorder="1" applyAlignment="1">
      <alignment horizontal="right" vertical="center"/>
    </xf>
    <xf numFmtId="164" fontId="32" fillId="0" borderId="13" xfId="1" applyNumberFormat="1" applyFont="1" applyFill="1" applyBorder="1" applyAlignment="1">
      <alignment horizontal="right" vertical="center"/>
    </xf>
    <xf numFmtId="164" fontId="32" fillId="0" borderId="14" xfId="1" applyNumberFormat="1" applyFont="1" applyFill="1" applyBorder="1" applyAlignment="1">
      <alignment horizontal="right" vertical="center"/>
    </xf>
    <xf numFmtId="0" fontId="0" fillId="0" borderId="0" xfId="0" applyAlignment="1">
      <alignment vertical="center"/>
    </xf>
    <xf numFmtId="0" fontId="2" fillId="0" borderId="0" xfId="0" applyFont="1" applyBorder="1" applyAlignment="1">
      <alignment vertical="center"/>
    </xf>
    <xf numFmtId="0" fontId="33" fillId="0" borderId="15" xfId="2" applyFont="1" applyBorder="1" applyAlignment="1">
      <alignment horizontal="left" vertical="center"/>
    </xf>
    <xf numFmtId="164" fontId="2" fillId="0" borderId="15" xfId="1" applyNumberFormat="1" applyFont="1" applyFill="1" applyBorder="1" applyAlignment="1">
      <alignment horizontal="right" vertical="center"/>
    </xf>
    <xf numFmtId="164" fontId="2" fillId="0" borderId="16" xfId="1" applyNumberFormat="1" applyFont="1" applyFill="1" applyBorder="1" applyAlignment="1">
      <alignment horizontal="right" vertical="center"/>
    </xf>
    <xf numFmtId="0" fontId="33" fillId="0" borderId="17" xfId="2" applyFont="1" applyBorder="1" applyAlignment="1">
      <alignment horizontal="left" vertical="center"/>
    </xf>
    <xf numFmtId="164" fontId="2" fillId="0" borderId="17" xfId="1" applyNumberFormat="1" applyFont="1" applyFill="1" applyBorder="1" applyAlignment="1">
      <alignment horizontal="right" vertical="center"/>
    </xf>
    <xf numFmtId="164" fontId="2" fillId="0" borderId="18" xfId="1" applyNumberFormat="1" applyFont="1" applyFill="1" applyBorder="1" applyAlignment="1">
      <alignment horizontal="right" vertical="center"/>
    </xf>
    <xf numFmtId="0" fontId="33" fillId="0" borderId="0" xfId="2" applyFont="1" applyBorder="1" applyAlignment="1">
      <alignment horizontal="left" vertical="center"/>
    </xf>
    <xf numFmtId="0" fontId="33" fillId="0" borderId="19" xfId="2" applyFont="1" applyBorder="1" applyAlignment="1">
      <alignment horizontal="left" vertical="center"/>
    </xf>
    <xf numFmtId="0" fontId="2" fillId="0" borderId="19" xfId="0" applyFont="1" applyBorder="1"/>
    <xf numFmtId="0" fontId="2" fillId="0" borderId="20" xfId="0" applyFont="1" applyBorder="1"/>
    <xf numFmtId="0" fontId="2" fillId="0" borderId="21" xfId="0" applyFont="1" applyBorder="1"/>
    <xf numFmtId="0" fontId="13" fillId="0" borderId="0" xfId="2" applyFont="1" applyBorder="1" applyAlignment="1">
      <alignment horizontal="left" vertical="center"/>
    </xf>
    <xf numFmtId="0" fontId="0" fillId="0" borderId="0" xfId="0" applyAlignment="1"/>
    <xf numFmtId="0" fontId="33" fillId="0" borderId="16" xfId="2" applyFont="1" applyBorder="1" applyAlignment="1">
      <alignment horizontal="left" vertical="center"/>
    </xf>
    <xf numFmtId="0" fontId="33" fillId="0" borderId="18" xfId="2" applyFont="1" applyBorder="1" applyAlignment="1">
      <alignment horizontal="left" vertical="center"/>
    </xf>
    <xf numFmtId="9" fontId="32" fillId="0" borderId="13" xfId="1" applyFont="1" applyFill="1" applyBorder="1" applyAlignment="1">
      <alignment horizontal="right" vertical="center"/>
    </xf>
    <xf numFmtId="9" fontId="2" fillId="0" borderId="16" xfId="1" applyFont="1" applyFill="1" applyBorder="1" applyAlignment="1">
      <alignment horizontal="right" vertical="center"/>
    </xf>
    <xf numFmtId="9" fontId="2" fillId="0" borderId="18" xfId="1" applyFont="1" applyFill="1" applyBorder="1" applyAlignment="1">
      <alignment horizontal="right" vertical="center"/>
    </xf>
    <xf numFmtId="0" fontId="2" fillId="0" borderId="4" xfId="0" applyFont="1" applyBorder="1" applyAlignment="1">
      <alignment horizontal="left"/>
    </xf>
    <xf numFmtId="9" fontId="29" fillId="0" borderId="4" xfId="1" applyFont="1" applyBorder="1" applyAlignment="1">
      <alignment horizontal="right" vertical="center"/>
    </xf>
    <xf numFmtId="0" fontId="29" fillId="0" borderId="4" xfId="0" applyFont="1" applyBorder="1" applyAlignment="1">
      <alignment horizontal="left" vertical="center"/>
    </xf>
    <xf numFmtId="17" fontId="10" fillId="0" borderId="22" xfId="0" applyNumberFormat="1" applyFont="1" applyFill="1" applyBorder="1" applyAlignment="1">
      <alignment horizontal="right" vertical="center" wrapText="1"/>
    </xf>
    <xf numFmtId="9" fontId="14" fillId="0" borderId="23" xfId="1" applyFont="1" applyBorder="1" applyAlignment="1">
      <alignment vertical="center"/>
    </xf>
    <xf numFmtId="9" fontId="14" fillId="0" borderId="24" xfId="1" applyFont="1" applyBorder="1" applyAlignment="1">
      <alignment vertical="center"/>
    </xf>
    <xf numFmtId="0" fontId="2" fillId="0" borderId="24" xfId="0" applyFont="1" applyBorder="1" applyAlignment="1">
      <alignment horizontal="left"/>
    </xf>
    <xf numFmtId="0" fontId="2" fillId="0" borderId="25" xfId="0" applyFont="1" applyBorder="1" applyAlignment="1">
      <alignment horizontal="left"/>
    </xf>
    <xf numFmtId="0" fontId="25" fillId="0" borderId="0" xfId="0" applyFont="1" applyAlignment="1"/>
    <xf numFmtId="0" fontId="2" fillId="0" borderId="24" xfId="0" applyFont="1" applyBorder="1" applyAlignment="1">
      <alignment vertical="center"/>
    </xf>
    <xf numFmtId="9" fontId="29" fillId="0" borderId="0" xfId="0" applyNumberFormat="1" applyFont="1" applyAlignment="1">
      <alignment horizontal="right" vertical="center"/>
    </xf>
    <xf numFmtId="0" fontId="2" fillId="0" borderId="24" xfId="0" applyFont="1" applyBorder="1"/>
    <xf numFmtId="9" fontId="29" fillId="0" borderId="0" xfId="0" applyNumberFormat="1" applyFont="1" applyBorder="1" applyAlignment="1">
      <alignment horizontal="right" vertical="center"/>
    </xf>
    <xf numFmtId="0" fontId="2" fillId="0" borderId="0" xfId="0" applyFont="1" applyBorder="1"/>
    <xf numFmtId="9" fontId="2" fillId="0" borderId="0" xfId="1" applyFont="1" applyFill="1" applyBorder="1" applyAlignment="1">
      <alignment horizontal="left"/>
    </xf>
    <xf numFmtId="0" fontId="33" fillId="0" borderId="20" xfId="2" applyFont="1" applyBorder="1" applyAlignment="1">
      <alignment horizontal="left" vertical="center"/>
    </xf>
    <xf numFmtId="164" fontId="2" fillId="0" borderId="24" xfId="1" applyNumberFormat="1" applyFont="1" applyFill="1" applyBorder="1" applyAlignment="1">
      <alignment horizontal="right" vertical="center"/>
    </xf>
    <xf numFmtId="164" fontId="32" fillId="0" borderId="11" xfId="1" applyNumberFormat="1" applyFont="1" applyFill="1" applyBorder="1" applyAlignment="1">
      <alignment horizontal="right" vertical="center"/>
    </xf>
    <xf numFmtId="164" fontId="32" fillId="0" borderId="24" xfId="1" applyNumberFormat="1" applyFont="1" applyFill="1" applyBorder="1" applyAlignment="1">
      <alignment horizontal="right" vertical="center"/>
    </xf>
    <xf numFmtId="164" fontId="32" fillId="0" borderId="0" xfId="1" applyNumberFormat="1" applyFont="1" applyFill="1" applyBorder="1" applyAlignment="1">
      <alignment horizontal="right" vertical="center"/>
    </xf>
    <xf numFmtId="0" fontId="32" fillId="0" borderId="0" xfId="0" applyFont="1" applyBorder="1" applyAlignment="1">
      <alignment horizontal="left" vertical="center"/>
    </xf>
    <xf numFmtId="0" fontId="31" fillId="0" borderId="24" xfId="2" applyFont="1" applyBorder="1" applyAlignment="1">
      <alignment horizontal="right"/>
    </xf>
    <xf numFmtId="0" fontId="13" fillId="0" borderId="24" xfId="2" applyFont="1" applyBorder="1" applyAlignment="1">
      <alignment horizontal="right"/>
    </xf>
    <xf numFmtId="0" fontId="10" fillId="0" borderId="25" xfId="0" applyFont="1" applyFill="1" applyBorder="1" applyAlignment="1">
      <alignment horizontal="right" vertical="center"/>
    </xf>
    <xf numFmtId="17" fontId="9" fillId="0" borderId="25" xfId="0" applyNumberFormat="1" applyFont="1" applyFill="1" applyBorder="1" applyAlignment="1">
      <alignment horizontal="right" vertical="top" wrapText="1"/>
    </xf>
    <xf numFmtId="17" fontId="9" fillId="0" borderId="26" xfId="0" applyNumberFormat="1" applyFont="1" applyFill="1" applyBorder="1" applyAlignment="1">
      <alignment horizontal="right" wrapText="1"/>
    </xf>
    <xf numFmtId="0" fontId="29" fillId="0" borderId="0" xfId="0" quotePrefix="1" applyFont="1" applyAlignment="1">
      <alignment vertical="center"/>
    </xf>
    <xf numFmtId="17" fontId="29" fillId="0" borderId="0" xfId="1" quotePrefix="1" applyNumberFormat="1" applyFont="1" applyAlignment="1">
      <alignment vertical="center"/>
    </xf>
    <xf numFmtId="17" fontId="29" fillId="0" borderId="0" xfId="1" quotePrefix="1" applyNumberFormat="1" applyFont="1" applyBorder="1" applyAlignment="1">
      <alignment vertical="center"/>
    </xf>
    <xf numFmtId="0" fontId="19" fillId="0" borderId="0" xfId="3" applyFont="1"/>
    <xf numFmtId="0" fontId="4" fillId="0" borderId="0" xfId="2" applyFont="1" applyAlignment="1">
      <alignment horizontal="left" vertical="top"/>
    </xf>
    <xf numFmtId="0" fontId="2" fillId="2" borderId="0" xfId="0" applyFont="1" applyFill="1" applyAlignment="1">
      <alignment horizontal="left" vertical="center"/>
    </xf>
    <xf numFmtId="0" fontId="2" fillId="2" borderId="0" xfId="0" applyFont="1" applyFill="1" applyAlignment="1">
      <alignment horizontal="left"/>
    </xf>
    <xf numFmtId="0" fontId="4" fillId="0" borderId="0" xfId="2" applyFont="1" applyAlignment="1">
      <alignment horizontal="left" vertical="top" wrapText="1"/>
    </xf>
    <xf numFmtId="0" fontId="29" fillId="0" borderId="0" xfId="0" applyFont="1" applyFill="1" applyAlignment="1">
      <alignment horizontal="left"/>
    </xf>
    <xf numFmtId="0" fontId="28" fillId="0" borderId="0" xfId="0" applyFont="1" applyAlignment="1">
      <alignment horizontal="left" vertical="top" wrapText="1"/>
    </xf>
    <xf numFmtId="0" fontId="30" fillId="0" borderId="0" xfId="2" applyFont="1" applyAlignment="1">
      <alignment horizontal="left" vertical="center" wrapText="1"/>
    </xf>
    <xf numFmtId="1" fontId="10" fillId="0" borderId="9" xfId="2" applyNumberFormat="1" applyFont="1" applyBorder="1" applyAlignment="1">
      <alignment horizontal="right" vertical="center" wrapText="1"/>
    </xf>
    <xf numFmtId="1" fontId="10" fillId="0" borderId="10" xfId="2" applyNumberFormat="1" applyFont="1" applyBorder="1" applyAlignment="1">
      <alignment horizontal="right" vertical="center" wrapText="1"/>
    </xf>
    <xf numFmtId="0" fontId="25" fillId="0" borderId="0" xfId="0" applyFont="1" applyAlignment="1">
      <alignment horizontal="left" vertical="top" wrapText="1"/>
    </xf>
    <xf numFmtId="0" fontId="25" fillId="0" borderId="0" xfId="0" applyFont="1" applyAlignment="1">
      <alignment horizontal="left" vertical="top"/>
    </xf>
  </cellXfs>
  <cellStyles count="4">
    <cellStyle name="Hyperlink" xfId="3" builtinId="8"/>
    <cellStyle name="Normal" xfId="0" builtinId="0"/>
    <cellStyle name="Normal_CJ Act sentences 2003" xfId="2"/>
    <cellStyle name="Percent" xfId="1" builtinId="5"/>
  </cellStyles>
  <dxfs count="25">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42762660429284E-2"/>
          <c:y val="8.8888888888888892E-2"/>
          <c:w val="0.88567789461656599"/>
          <c:h val="0.70092409037105652"/>
        </c:manualLayout>
      </c:layout>
      <c:lineChart>
        <c:grouping val="standard"/>
        <c:varyColors val="0"/>
        <c:ser>
          <c:idx val="0"/>
          <c:order val="0"/>
          <c:tx>
            <c:strRef>
              <c:f>'NPS charts'!$B$11</c:f>
              <c:strCache>
                <c:ptCount val="1"/>
                <c:pt idx="0">
                  <c:v>NPS SL001</c:v>
                </c:pt>
              </c:strCache>
            </c:strRef>
          </c:tx>
          <c:spPr>
            <a:ln w="19050" cap="rnd">
              <a:solidFill>
                <a:schemeClr val="tx1"/>
              </a:solidFill>
              <a:round/>
            </a:ln>
            <a:effectLst/>
          </c:spPr>
          <c:marker>
            <c:symbol val="diamond"/>
            <c:size val="7"/>
            <c:spPr>
              <a:solidFill>
                <a:schemeClr val="tx1"/>
              </a:solidFill>
              <a:ln w="9525">
                <a:noFill/>
              </a:ln>
              <a:effectLst/>
            </c:spPr>
          </c:marker>
          <c:cat>
            <c:numRef>
              <c:f>'NPS charts'!$C$10:$Q$10</c:f>
              <c:numCache>
                <c:formatCode>mmm\-yy</c:formatCode>
                <c:ptCount val="15"/>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numCache>
            </c:numRef>
          </c:cat>
          <c:val>
            <c:numRef>
              <c:f>'NPS charts'!$C$12:$Q$12</c:f>
              <c:numCache>
                <c:formatCode>0.0%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ser>
        <c:dLbls>
          <c:showLegendKey val="0"/>
          <c:showVal val="0"/>
          <c:showCatName val="0"/>
          <c:showSerName val="0"/>
          <c:showPercent val="0"/>
          <c:showBubbleSize val="0"/>
        </c:dLbls>
        <c:marker val="1"/>
        <c:smooth val="0"/>
        <c:axId val="116758032"/>
        <c:axId val="221977408"/>
      </c:lineChart>
      <c:dateAx>
        <c:axId val="116758032"/>
        <c:scaling>
          <c:orientation val="minMax"/>
        </c:scaling>
        <c:delete val="0"/>
        <c:axPos val="b"/>
        <c:numFmt formatCode="mmm\-yy" sourceLinked="1"/>
        <c:majorTickMark val="out"/>
        <c:minorTickMark val="none"/>
        <c:tickLblPos val="nextTo"/>
        <c:spPr>
          <a:noFill/>
          <a:ln w="9525" cap="flat" cmpd="sng" algn="ctr">
            <a:solidFill>
              <a:schemeClr val="tx1">
                <a:lumMod val="65000"/>
                <a:lumOff val="3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1977408"/>
        <c:crosses val="autoZero"/>
        <c:auto val="1"/>
        <c:lblOffset val="100"/>
        <c:baseTimeUnit val="months"/>
      </c:dateAx>
      <c:valAx>
        <c:axId val="22197740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t>Performance</a:t>
                </a:r>
              </a:p>
            </c:rich>
          </c:tx>
          <c:layout>
            <c:manualLayout>
              <c:xMode val="edge"/>
              <c:yMode val="edge"/>
              <c:x val="4.3875373452838245E-3"/>
              <c:y val="0.311390252689002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67580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22117109462037"/>
          <c:y val="8.4130718954248382E-2"/>
          <c:w val="0.84799939575898331"/>
          <c:h val="0.70375596239324578"/>
        </c:manualLayout>
      </c:layout>
      <c:lineChart>
        <c:grouping val="standard"/>
        <c:varyColors val="0"/>
        <c:ser>
          <c:idx val="0"/>
          <c:order val="0"/>
          <c:tx>
            <c:strRef>
              <c:f>'NPS charts'!$B$43</c:f>
              <c:strCache>
                <c:ptCount val="1"/>
                <c:pt idx="0">
                  <c:v>National (all NPS)</c:v>
                </c:pt>
              </c:strCache>
            </c:strRef>
          </c:tx>
          <c:spPr>
            <a:ln w="19050" cap="rnd">
              <a:solidFill>
                <a:schemeClr val="tx1"/>
              </a:solidFill>
              <a:round/>
            </a:ln>
            <a:effectLst/>
          </c:spPr>
          <c:marker>
            <c:symbol val="circle"/>
            <c:size val="7"/>
            <c:spPr>
              <a:solidFill>
                <a:schemeClr val="tx1"/>
              </a:solidFill>
              <a:ln w="9525">
                <a:noFill/>
              </a:ln>
              <a:effectLst/>
            </c:spPr>
          </c:marker>
          <c:cat>
            <c:strRef>
              <c:f>'NPS charts'!$U$10:$Y$10</c:f>
              <c:strCache>
                <c:ptCount val="5"/>
                <c:pt idx="0">
                  <c:v>16/17 Q3</c:v>
                </c:pt>
                <c:pt idx="1">
                  <c:v>16/17 Q4</c:v>
                </c:pt>
                <c:pt idx="2">
                  <c:v>17/18 Q1</c:v>
                </c:pt>
                <c:pt idx="3">
                  <c:v>17/18 Q2</c:v>
                </c:pt>
                <c:pt idx="4">
                  <c:v>17/18 Q3</c:v>
                </c:pt>
              </c:strCache>
            </c:strRef>
          </c:cat>
          <c:val>
            <c:numRef>
              <c:f>'NPS charts'!$U$12:$Y$12</c:f>
              <c:numCache>
                <c:formatCode>0.0%</c:formatCode>
                <c:ptCount val="5"/>
                <c:pt idx="0">
                  <c:v>0.99199999999999999</c:v>
                </c:pt>
                <c:pt idx="1">
                  <c:v>0.99299999999999999</c:v>
                </c:pt>
                <c:pt idx="2">
                  <c:v>0.99299999999999999</c:v>
                </c:pt>
                <c:pt idx="3">
                  <c:v>0.99299999999999999</c:v>
                </c:pt>
                <c:pt idx="4">
                  <c:v>0.99199999999999999</c:v>
                </c:pt>
              </c:numCache>
            </c:numRef>
          </c:val>
          <c:smooth val="0"/>
        </c:ser>
        <c:dLbls>
          <c:showLegendKey val="0"/>
          <c:showVal val="0"/>
          <c:showCatName val="0"/>
          <c:showSerName val="0"/>
          <c:showPercent val="0"/>
          <c:showBubbleSize val="0"/>
        </c:dLbls>
        <c:marker val="1"/>
        <c:smooth val="0"/>
        <c:axId val="221978192"/>
        <c:axId val="221978584"/>
      </c:lineChart>
      <c:catAx>
        <c:axId val="221978192"/>
        <c:scaling>
          <c:orientation val="minMax"/>
        </c:scaling>
        <c:delete val="0"/>
        <c:axPos val="b"/>
        <c:numFmt formatCode="General" sourceLinked="1"/>
        <c:majorTickMark val="out"/>
        <c:minorTickMark val="none"/>
        <c:tickLblPos val="nextTo"/>
        <c:spPr>
          <a:noFill/>
          <a:ln w="9525" cap="flat" cmpd="sng" algn="ctr">
            <a:solidFill>
              <a:schemeClr val="tx1">
                <a:lumMod val="65000"/>
                <a:lumOff val="3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1978584"/>
        <c:crosses val="autoZero"/>
        <c:auto val="1"/>
        <c:lblAlgn val="ctr"/>
        <c:lblOffset val="100"/>
        <c:noMultiLvlLbl val="1"/>
      </c:catAx>
      <c:valAx>
        <c:axId val="22197858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t>Performance</a:t>
                </a:r>
              </a:p>
            </c:rich>
          </c:tx>
          <c:layout>
            <c:manualLayout>
              <c:xMode val="edge"/>
              <c:yMode val="edge"/>
              <c:x val="9.1335894152795583E-3"/>
              <c:y val="0.319363903041531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1978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734219</xdr:colOff>
      <xdr:row>3</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0" y="0"/>
          <a:ext cx="734219"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933450</xdr:colOff>
      <xdr:row>11</xdr:row>
      <xdr:rowOff>57150</xdr:rowOff>
    </xdr:from>
    <xdr:to>
      <xdr:col>16</xdr:col>
      <xdr:colOff>361950</xdr:colOff>
      <xdr:row>30</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361950</xdr:colOff>
      <xdr:row>10</xdr:row>
      <xdr:rowOff>323850</xdr:rowOff>
    </xdr:from>
    <xdr:to>
      <xdr:col>26</xdr:col>
      <xdr:colOff>266700</xdr:colOff>
      <xdr:row>29</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ormanceManagementGroup/Transforming%20Rehabilitation%20Programme/Performance%20Management/Publications/2017-18_Q3/TableGenDev/1718%20Q2_TableGen_CUT-DOWN_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ata_CRC"/>
      <sheetName val="data_CRC_AMD"/>
      <sheetName val="data_NPS"/>
      <sheetName val="data_NPS_SL016"/>
      <sheetName val="data_NPS_SL010"/>
      <sheetName val="data_EM"/>
      <sheetName val="BUTTONS"/>
      <sheetName val="CRC_Checks_Calcs"/>
      <sheetName val="CRC_Pub_doc"/>
      <sheetName val="CRC_AMD_Pub_doc"/>
      <sheetName val="CRC_Pub_table"/>
      <sheetName val="CRC_Pub_excel"/>
      <sheetName val="CRC_AMD_Pub_excel"/>
      <sheetName val="NPS_Checks_Calcs"/>
      <sheetName val="NPS_Pub_doc"/>
      <sheetName val="NPS_SL010_Pub_doc"/>
      <sheetName val="NPS_SL016_Pub_doc"/>
      <sheetName val="NPS_Pub_excel"/>
      <sheetName val="NPS_SL010_Pub_excel"/>
      <sheetName val="NPS_SL016_Pub_excel"/>
      <sheetName val="NPS_Pub_table"/>
      <sheetName val="EM_Checks_Calcs"/>
      <sheetName val="EM_Pub_doc"/>
      <sheetName val="EM_Pub_excel"/>
      <sheetName val="EM_Pub_table"/>
      <sheetName val="lists_lookups"/>
      <sheetName val="Low_volume_rules"/>
      <sheetName val="Exclusions"/>
      <sheetName val="Revisions"/>
      <sheetName val="Foot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SCH9 AA</v>
          </cell>
          <cell r="P2" t="str">
            <v>NPS SL001</v>
          </cell>
        </row>
        <row r="3">
          <cell r="A3" t="str">
            <v>SCH9 AB</v>
          </cell>
          <cell r="P3" t="str">
            <v>NPS SL002</v>
          </cell>
        </row>
        <row r="4">
          <cell r="A4" t="str">
            <v>SCH9 AC</v>
          </cell>
          <cell r="P4" t="str">
            <v>NPS SL002a</v>
          </cell>
        </row>
        <row r="5">
          <cell r="A5" t="str">
            <v>SCH9 AD</v>
          </cell>
          <cell r="P5" t="str">
            <v>NPS SL002b</v>
          </cell>
        </row>
        <row r="6">
          <cell r="A6" t="str">
            <v>SCH9 AE</v>
          </cell>
          <cell r="P6" t="str">
            <v>NPS SL003</v>
          </cell>
        </row>
        <row r="7">
          <cell r="A7" t="str">
            <v>SCH9 AF</v>
          </cell>
          <cell r="P7" t="str">
            <v>NPS SL003R</v>
          </cell>
        </row>
        <row r="8">
          <cell r="A8" t="str">
            <v>SCH9 AG</v>
          </cell>
          <cell r="P8" t="str">
            <v>NPS SL004</v>
          </cell>
        </row>
        <row r="9">
          <cell r="A9" t="str">
            <v>SCH9 AH</v>
          </cell>
          <cell r="P9" t="str">
            <v>NPS SL004R</v>
          </cell>
        </row>
        <row r="10">
          <cell r="A10" t="str">
            <v>SCH9 AI</v>
          </cell>
          <cell r="P10" t="str">
            <v>NPS SL005</v>
          </cell>
        </row>
        <row r="11">
          <cell r="A11" t="str">
            <v>SCH9 AJ</v>
          </cell>
          <cell r="P11" t="str">
            <v>NPS SL005R</v>
          </cell>
        </row>
        <row r="12">
          <cell r="A12" t="str">
            <v>SCH9 SL001</v>
          </cell>
          <cell r="P12" t="str">
            <v>NPS SL006</v>
          </cell>
        </row>
        <row r="13">
          <cell r="A13" t="str">
            <v>SCH9 SL001R</v>
          </cell>
          <cell r="P13" t="str">
            <v>NPS SL006R</v>
          </cell>
        </row>
        <row r="14">
          <cell r="A14" t="str">
            <v>SCH9 SL002</v>
          </cell>
          <cell r="P14" t="str">
            <v>NPS SL007</v>
          </cell>
        </row>
        <row r="15">
          <cell r="A15" t="str">
            <v>SCH9 SL002R</v>
          </cell>
          <cell r="P15" t="str">
            <v>NPS SL008</v>
          </cell>
        </row>
        <row r="16">
          <cell r="A16" t="str">
            <v>SCH9 SL003</v>
          </cell>
          <cell r="P16" t="str">
            <v>NPS SL009</v>
          </cell>
        </row>
        <row r="17">
          <cell r="A17" t="str">
            <v>SCH9 SL003R</v>
          </cell>
          <cell r="P17" t="str">
            <v>NPS SL010</v>
          </cell>
        </row>
        <row r="18">
          <cell r="A18" t="str">
            <v>SCH9 SL004</v>
          </cell>
          <cell r="P18" t="str">
            <v>NPS SL011</v>
          </cell>
        </row>
        <row r="19">
          <cell r="A19" t="str">
            <v>SCH9 SL004R</v>
          </cell>
          <cell r="P19" t="str">
            <v>NPS SL012</v>
          </cell>
        </row>
        <row r="20">
          <cell r="A20" t="str">
            <v>SCH9 SL005</v>
          </cell>
          <cell r="P20" t="str">
            <v>NPS SL013</v>
          </cell>
        </row>
        <row r="21">
          <cell r="A21" t="str">
            <v>SCH9 SL006</v>
          </cell>
          <cell r="P21" t="str">
            <v>NPS SL014</v>
          </cell>
        </row>
        <row r="22">
          <cell r="A22" t="str">
            <v>SCH9 SL006R</v>
          </cell>
          <cell r="P22" t="str">
            <v>NPS SL015</v>
          </cell>
        </row>
        <row r="23">
          <cell r="A23" t="str">
            <v>SCH9 SL007</v>
          </cell>
          <cell r="P23" t="str">
            <v>NPS SL016</v>
          </cell>
        </row>
        <row r="24">
          <cell r="A24" t="str">
            <v>SCH9 SL008</v>
          </cell>
          <cell r="P24" t="str">
            <v>NPS SL017</v>
          </cell>
        </row>
        <row r="25">
          <cell r="A25" t="str">
            <v>SCH9 SL009a</v>
          </cell>
          <cell r="P25" t="str">
            <v>NPS SL018</v>
          </cell>
        </row>
        <row r="26">
          <cell r="A26" t="str">
            <v>SCH9 SL009b</v>
          </cell>
          <cell r="P26" t="str">
            <v>NPS SL019</v>
          </cell>
        </row>
        <row r="27">
          <cell r="A27" t="str">
            <v>SCH9 SL010</v>
          </cell>
          <cell r="P27" t="str">
            <v>NPS SL019a</v>
          </cell>
        </row>
        <row r="28">
          <cell r="A28" t="str">
            <v>SCH9 SL011</v>
          </cell>
          <cell r="P28" t="str">
            <v>NPS SL019b</v>
          </cell>
        </row>
        <row r="29">
          <cell r="A29" t="str">
            <v>SCH9 SL011R</v>
          </cell>
          <cell r="P29" t="str">
            <v>NPS SL020</v>
          </cell>
        </row>
        <row r="30">
          <cell r="A30" t="str">
            <v>SCH9 SL012</v>
          </cell>
          <cell r="P30" t="str">
            <v>NPS SL021</v>
          </cell>
        </row>
        <row r="31">
          <cell r="A31" t="str">
            <v>SCH9 SL013</v>
          </cell>
          <cell r="P31" t="str">
            <v>NPS SL021a</v>
          </cell>
        </row>
        <row r="32">
          <cell r="A32" t="str">
            <v>SCH9 SL014</v>
          </cell>
          <cell r="P32" t="str">
            <v>NPS SL022</v>
          </cell>
        </row>
        <row r="33">
          <cell r="A33" t="str">
            <v>SCH9 SL015</v>
          </cell>
          <cell r="P33" t="str">
            <v>NPS SL023</v>
          </cell>
        </row>
        <row r="34">
          <cell r="A34" t="str">
            <v>SCH9 SL016</v>
          </cell>
          <cell r="P34" t="str">
            <v>NPS SL024</v>
          </cell>
        </row>
        <row r="35">
          <cell r="A35" t="str">
            <v>SCH9 SL017</v>
          </cell>
          <cell r="P35" t="str">
            <v>NPS SL024a</v>
          </cell>
        </row>
        <row r="36">
          <cell r="A36" t="str">
            <v>SCH9 SL018</v>
          </cell>
          <cell r="P36" t="str">
            <v>NPS SL024b</v>
          </cell>
        </row>
        <row r="37">
          <cell r="P37" t="str">
            <v>NPS SL025</v>
          </cell>
        </row>
      </sheetData>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L41"/>
  <sheetViews>
    <sheetView showGridLines="0" tabSelected="1" zoomScale="85" zoomScaleNormal="85" workbookViewId="0">
      <selection activeCell="H4" sqref="H4"/>
    </sheetView>
  </sheetViews>
  <sheetFormatPr defaultColWidth="9.140625" defaultRowHeight="15" x14ac:dyDescent="0.2"/>
  <cols>
    <col min="1" max="1" width="2.85546875" style="22" customWidth="1"/>
    <col min="2" max="2" width="19.28515625" style="22" customWidth="1"/>
    <col min="3" max="3" width="10.42578125" style="22" bestFit="1" customWidth="1"/>
    <col min="4" max="16384" width="9.140625" style="22"/>
  </cols>
  <sheetData>
    <row r="5" spans="2:12" ht="20.25" x14ac:dyDescent="0.3">
      <c r="B5" s="18" t="s">
        <v>0</v>
      </c>
    </row>
    <row r="6" spans="2:12" ht="15.75" x14ac:dyDescent="0.25">
      <c r="B6" s="19" t="s">
        <v>97</v>
      </c>
    </row>
    <row r="8" spans="2:12" ht="15.75" x14ac:dyDescent="0.2">
      <c r="B8" s="20" t="s">
        <v>1</v>
      </c>
      <c r="C8" s="20" t="s">
        <v>2</v>
      </c>
      <c r="L8" s="33"/>
    </row>
    <row r="9" spans="2:12" ht="20.25" customHeight="1" x14ac:dyDescent="0.2">
      <c r="B9" s="29" t="s">
        <v>5</v>
      </c>
      <c r="C9" s="24" t="s">
        <v>6</v>
      </c>
    </row>
    <row r="10" spans="2:12" s="21" customFormat="1" ht="20.25" customHeight="1" x14ac:dyDescent="0.25">
      <c r="B10" s="29" t="s">
        <v>26</v>
      </c>
      <c r="C10" s="24" t="s">
        <v>27</v>
      </c>
    </row>
    <row r="11" spans="2:12" s="21" customFormat="1" ht="14.25" customHeight="1" x14ac:dyDescent="0.25">
      <c r="B11" s="29" t="s">
        <v>30</v>
      </c>
      <c r="C11" s="21" t="s">
        <v>75</v>
      </c>
    </row>
    <row r="12" spans="2:12" s="21" customFormat="1" ht="14.25" customHeight="1" x14ac:dyDescent="0.25">
      <c r="B12" s="29" t="s">
        <v>31</v>
      </c>
      <c r="C12" s="21" t="s">
        <v>76</v>
      </c>
    </row>
    <row r="13" spans="2:12" s="21" customFormat="1" ht="14.25" customHeight="1" x14ac:dyDescent="0.25">
      <c r="B13" s="29" t="s">
        <v>62</v>
      </c>
      <c r="C13" s="21" t="s">
        <v>77</v>
      </c>
    </row>
    <row r="14" spans="2:12" s="21" customFormat="1" ht="14.25" customHeight="1" x14ac:dyDescent="0.25">
      <c r="B14" s="29" t="s">
        <v>65</v>
      </c>
      <c r="C14" s="21" t="s">
        <v>78</v>
      </c>
    </row>
    <row r="15" spans="2:12" x14ac:dyDescent="0.2">
      <c r="B15" s="29" t="s">
        <v>66</v>
      </c>
      <c r="C15" s="22" t="s">
        <v>79</v>
      </c>
    </row>
    <row r="16" spans="2:12" x14ac:dyDescent="0.2">
      <c r="B16" s="29" t="s">
        <v>67</v>
      </c>
      <c r="C16" s="22" t="s">
        <v>80</v>
      </c>
    </row>
    <row r="17" spans="2:3" x14ac:dyDescent="0.2">
      <c r="B17" s="29" t="s">
        <v>32</v>
      </c>
      <c r="C17" s="22" t="s">
        <v>81</v>
      </c>
    </row>
    <row r="18" spans="2:3" x14ac:dyDescent="0.2">
      <c r="B18" s="29" t="s">
        <v>33</v>
      </c>
      <c r="C18" s="22" t="s">
        <v>82</v>
      </c>
    </row>
    <row r="19" spans="2:3" x14ac:dyDescent="0.2">
      <c r="B19" s="29" t="s">
        <v>34</v>
      </c>
      <c r="C19" s="22" t="s">
        <v>83</v>
      </c>
    </row>
    <row r="20" spans="2:3" x14ac:dyDescent="0.2">
      <c r="B20" s="29" t="s">
        <v>276</v>
      </c>
      <c r="C20" s="22" t="s">
        <v>277</v>
      </c>
    </row>
    <row r="21" spans="2:3" x14ac:dyDescent="0.2">
      <c r="B21" s="29" t="s">
        <v>35</v>
      </c>
      <c r="C21" s="22" t="s">
        <v>84</v>
      </c>
    </row>
    <row r="22" spans="2:3" x14ac:dyDescent="0.2">
      <c r="B22" s="29" t="s">
        <v>36</v>
      </c>
      <c r="C22" s="22" t="s">
        <v>85</v>
      </c>
    </row>
    <row r="23" spans="2:3" x14ac:dyDescent="0.2">
      <c r="B23" s="29" t="s">
        <v>37</v>
      </c>
      <c r="C23" s="22" t="s">
        <v>86</v>
      </c>
    </row>
    <row r="24" spans="2:3" x14ac:dyDescent="0.2">
      <c r="B24" s="29" t="s">
        <v>38</v>
      </c>
      <c r="C24" s="22" t="s">
        <v>87</v>
      </c>
    </row>
    <row r="25" spans="2:3" x14ac:dyDescent="0.2">
      <c r="B25" s="29" t="s">
        <v>39</v>
      </c>
      <c r="C25" s="22" t="s">
        <v>88</v>
      </c>
    </row>
    <row r="26" spans="2:3" x14ac:dyDescent="0.2">
      <c r="B26" s="29" t="s">
        <v>40</v>
      </c>
      <c r="C26" s="22" t="s">
        <v>89</v>
      </c>
    </row>
    <row r="27" spans="2:3" x14ac:dyDescent="0.2">
      <c r="B27" s="29" t="s">
        <v>68</v>
      </c>
      <c r="C27" s="22" t="s">
        <v>90</v>
      </c>
    </row>
    <row r="28" spans="2:3" x14ac:dyDescent="0.2">
      <c r="B28" s="29" t="s">
        <v>41</v>
      </c>
      <c r="C28" s="22" t="s">
        <v>91</v>
      </c>
    </row>
    <row r="29" spans="2:3" x14ac:dyDescent="0.2">
      <c r="B29" s="29" t="s">
        <v>42</v>
      </c>
      <c r="C29" s="22" t="s">
        <v>92</v>
      </c>
    </row>
    <row r="30" spans="2:3" x14ac:dyDescent="0.2">
      <c r="B30" s="29" t="s">
        <v>43</v>
      </c>
      <c r="C30" s="22" t="s">
        <v>93</v>
      </c>
    </row>
    <row r="31" spans="2:3" x14ac:dyDescent="0.2">
      <c r="B31" s="29" t="s">
        <v>71</v>
      </c>
      <c r="C31" s="22" t="s">
        <v>94</v>
      </c>
    </row>
    <row r="32" spans="2:3" x14ac:dyDescent="0.2">
      <c r="B32" s="29" t="s">
        <v>72</v>
      </c>
      <c r="C32" s="22" t="s">
        <v>95</v>
      </c>
    </row>
    <row r="33" spans="2:3" x14ac:dyDescent="0.2">
      <c r="B33" s="29" t="s">
        <v>44</v>
      </c>
      <c r="C33" s="22" t="s">
        <v>96</v>
      </c>
    </row>
    <row r="34" spans="2:3" x14ac:dyDescent="0.2">
      <c r="B34" s="145" t="s">
        <v>512</v>
      </c>
      <c r="C34" s="22" t="s">
        <v>518</v>
      </c>
    </row>
    <row r="35" spans="2:3" x14ac:dyDescent="0.2">
      <c r="B35" s="145" t="s">
        <v>513</v>
      </c>
      <c r="C35" s="22" t="s">
        <v>519</v>
      </c>
    </row>
    <row r="36" spans="2:3" x14ac:dyDescent="0.2">
      <c r="B36" s="145" t="s">
        <v>514</v>
      </c>
      <c r="C36" s="22" t="s">
        <v>520</v>
      </c>
    </row>
    <row r="37" spans="2:3" x14ac:dyDescent="0.2">
      <c r="B37" s="145" t="s">
        <v>515</v>
      </c>
      <c r="C37" s="22" t="s">
        <v>521</v>
      </c>
    </row>
    <row r="38" spans="2:3" x14ac:dyDescent="0.2">
      <c r="B38" s="145" t="s">
        <v>516</v>
      </c>
      <c r="C38" s="22" t="s">
        <v>522</v>
      </c>
    </row>
    <row r="39" spans="2:3" x14ac:dyDescent="0.2">
      <c r="B39" s="145" t="s">
        <v>517</v>
      </c>
      <c r="C39" s="22" t="s">
        <v>523</v>
      </c>
    </row>
    <row r="40" spans="2:3" ht="15.75" x14ac:dyDescent="0.25">
      <c r="B40" s="19"/>
    </row>
    <row r="41" spans="2:3" ht="15.75" x14ac:dyDescent="0.25">
      <c r="B41" s="19" t="s">
        <v>475</v>
      </c>
    </row>
  </sheetData>
  <hyperlinks>
    <hyperlink ref="B9" location="'NPS National'!A1" display="NPS National"/>
    <hyperlink ref="B10" location="'NPS charts'!A1" display="NPS Charts"/>
    <hyperlink ref="B11" location="SL001!A1" display="SL001"/>
    <hyperlink ref="B12" location="SL002!A1" display="SL002"/>
    <hyperlink ref="B13" location="SL003R!A1" display="SL003R"/>
    <hyperlink ref="B14" location="SL004R!A1" display="SL004R"/>
    <hyperlink ref="B15" location="SL005R!A1" display="SL005R"/>
    <hyperlink ref="B16" location="SL006R!A1" display="SL006R"/>
    <hyperlink ref="B17" location="SL007!A1" display="SL007"/>
    <hyperlink ref="B18" location="SL009!A1" display="SL009"/>
    <hyperlink ref="B19" location="SL010!A1" display="SL010"/>
    <hyperlink ref="B20" location="SL011!A1" display="SL011"/>
    <hyperlink ref="B21" location="SL012!A1" display="SL012"/>
    <hyperlink ref="B22" location="SL014!A1" display="SL014"/>
    <hyperlink ref="B23" location="SL015!A1" display="SL015"/>
    <hyperlink ref="B24" location="SL016!A1" display="SL016"/>
    <hyperlink ref="B25" location="SL017!A1" display="SL017"/>
    <hyperlink ref="B26" location="SL018!A1" display="SL018"/>
    <hyperlink ref="B27" location="SL019!A1" display="SL019"/>
    <hyperlink ref="B28" location="SL021!A1" display="SL021"/>
    <hyperlink ref="B29" location="SL022!A1" display="SL022"/>
    <hyperlink ref="B30" location="SL023!A1" display="SL023"/>
    <hyperlink ref="B31" location="SL024a!A1" display="SL024a"/>
    <hyperlink ref="B32" location="SL024b!A1" display="SL024b"/>
    <hyperlink ref="B33" location="SL025!A1" display="SL025"/>
    <hyperlink ref="B34" location="'SL003'!A1" display="SL003"/>
    <hyperlink ref="B35" location="'SL004'!A1" display="SL003"/>
    <hyperlink ref="B36" location="'SL005'!A1" display="SL005"/>
    <hyperlink ref="B37" location="'SL006'!A1" display="SL006"/>
    <hyperlink ref="B38" location="'SL013'!A1" display="SL013"/>
    <hyperlink ref="B39" location="SL019a!A1" display="SL019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sheetPr>
  <dimension ref="B1:P27"/>
  <sheetViews>
    <sheetView showGridLines="0" topLeftCell="B4" zoomScaleNormal="100" workbookViewId="0">
      <selection activeCell="D9" sqref="D9:E1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216</v>
      </c>
      <c r="C2" s="149" t="s">
        <v>217</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173</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167</v>
      </c>
      <c r="E9" s="93" t="s">
        <v>167</v>
      </c>
      <c r="F9" s="93" t="s">
        <v>144</v>
      </c>
      <c r="G9" s="93" t="s">
        <v>144</v>
      </c>
      <c r="H9" s="93" t="s">
        <v>154</v>
      </c>
      <c r="I9" s="94"/>
      <c r="J9" s="95" t="s">
        <v>148</v>
      </c>
      <c r="K9" s="91"/>
      <c r="L9" s="82"/>
      <c r="M9" s="82"/>
      <c r="N9" s="82"/>
      <c r="O9" s="82"/>
      <c r="P9" s="82"/>
    </row>
    <row r="10" spans="2:16" x14ac:dyDescent="0.25">
      <c r="B10" s="97"/>
      <c r="C10" s="98" t="s">
        <v>116</v>
      </c>
      <c r="D10" s="99" t="s">
        <v>167</v>
      </c>
      <c r="E10" s="99" t="s">
        <v>167</v>
      </c>
      <c r="F10" s="99" t="s">
        <v>144</v>
      </c>
      <c r="G10" s="99" t="s">
        <v>151</v>
      </c>
      <c r="H10" s="99" t="s">
        <v>218</v>
      </c>
      <c r="I10" s="100"/>
      <c r="J10" s="99" t="s">
        <v>147</v>
      </c>
      <c r="K10" s="97"/>
      <c r="L10" s="13"/>
      <c r="M10" s="13"/>
      <c r="N10" s="13"/>
      <c r="O10" s="13"/>
      <c r="P10" s="13"/>
    </row>
    <row r="11" spans="2:16" x14ac:dyDescent="0.25">
      <c r="B11" s="97"/>
      <c r="C11" s="98" t="s">
        <v>119</v>
      </c>
      <c r="D11" s="99" t="s">
        <v>167</v>
      </c>
      <c r="E11" s="99" t="s">
        <v>167</v>
      </c>
      <c r="F11" s="99" t="s">
        <v>177</v>
      </c>
      <c r="G11" s="99" t="s">
        <v>219</v>
      </c>
      <c r="H11" s="99" t="s">
        <v>157</v>
      </c>
      <c r="I11" s="100"/>
      <c r="J11" s="99" t="s">
        <v>220</v>
      </c>
      <c r="K11" s="97"/>
      <c r="L11" s="13"/>
      <c r="M11" s="13"/>
      <c r="N11" s="13"/>
      <c r="O11" s="13"/>
      <c r="P11" s="13"/>
    </row>
    <row r="12" spans="2:16" x14ac:dyDescent="0.25">
      <c r="B12" s="97"/>
      <c r="C12" s="98" t="s">
        <v>121</v>
      </c>
      <c r="D12" s="99" t="s">
        <v>167</v>
      </c>
      <c r="E12" s="99" t="s">
        <v>167</v>
      </c>
      <c r="F12" s="99" t="s">
        <v>212</v>
      </c>
      <c r="G12" s="99" t="s">
        <v>202</v>
      </c>
      <c r="H12" s="99" t="s">
        <v>202</v>
      </c>
      <c r="I12" s="100"/>
      <c r="J12" s="99" t="s">
        <v>221</v>
      </c>
      <c r="K12" s="97"/>
      <c r="L12" s="13"/>
      <c r="M12" s="13"/>
      <c r="N12" s="13"/>
      <c r="O12" s="13"/>
      <c r="P12" s="13"/>
    </row>
    <row r="13" spans="2:16" x14ac:dyDescent="0.25">
      <c r="B13" s="97"/>
      <c r="C13" s="98" t="s">
        <v>124</v>
      </c>
      <c r="D13" s="99" t="s">
        <v>167</v>
      </c>
      <c r="E13" s="99" t="s">
        <v>167</v>
      </c>
      <c r="F13" s="99" t="s">
        <v>130</v>
      </c>
      <c r="G13" s="99" t="s">
        <v>157</v>
      </c>
      <c r="H13" s="99" t="s">
        <v>212</v>
      </c>
      <c r="I13" s="100"/>
      <c r="J13" s="99" t="s">
        <v>182</v>
      </c>
      <c r="K13" s="97"/>
      <c r="L13" s="13"/>
      <c r="M13" s="13"/>
      <c r="N13" s="13"/>
      <c r="O13" s="13"/>
      <c r="P13" s="13"/>
    </row>
    <row r="14" spans="2:16" x14ac:dyDescent="0.25">
      <c r="B14" s="97"/>
      <c r="C14" s="98" t="s">
        <v>125</v>
      </c>
      <c r="D14" s="99" t="s">
        <v>167</v>
      </c>
      <c r="E14" s="99" t="s">
        <v>167</v>
      </c>
      <c r="F14" s="99" t="s">
        <v>152</v>
      </c>
      <c r="G14" s="99" t="s">
        <v>178</v>
      </c>
      <c r="H14" s="99" t="s">
        <v>222</v>
      </c>
      <c r="I14" s="100"/>
      <c r="J14" s="99" t="s">
        <v>165</v>
      </c>
      <c r="K14" s="97"/>
      <c r="L14" s="13"/>
      <c r="M14" s="13"/>
      <c r="N14" s="13"/>
      <c r="O14" s="13"/>
      <c r="P14" s="13"/>
    </row>
    <row r="15" spans="2:16" x14ac:dyDescent="0.25">
      <c r="B15" s="97"/>
      <c r="C15" s="98" t="s">
        <v>126</v>
      </c>
      <c r="D15" s="99" t="s">
        <v>167</v>
      </c>
      <c r="E15" s="99" t="s">
        <v>167</v>
      </c>
      <c r="F15" s="99" t="s">
        <v>222</v>
      </c>
      <c r="G15" s="99" t="s">
        <v>177</v>
      </c>
      <c r="H15" s="99" t="s">
        <v>175</v>
      </c>
      <c r="I15" s="100"/>
      <c r="J15" s="99" t="s">
        <v>161</v>
      </c>
      <c r="K15" s="97"/>
      <c r="L15" s="13"/>
      <c r="M15" s="13"/>
      <c r="N15" s="13"/>
      <c r="O15" s="13"/>
      <c r="P15" s="13"/>
    </row>
    <row r="16" spans="2:16" x14ac:dyDescent="0.25">
      <c r="B16" s="97"/>
      <c r="C16" s="101" t="s">
        <v>128</v>
      </c>
      <c r="D16" s="102" t="s">
        <v>167</v>
      </c>
      <c r="E16" s="102" t="s">
        <v>167</v>
      </c>
      <c r="F16" s="102" t="s">
        <v>221</v>
      </c>
      <c r="G16" s="102" t="s">
        <v>202</v>
      </c>
      <c r="H16" s="102" t="s">
        <v>130</v>
      </c>
      <c r="I16" s="103"/>
      <c r="J16" s="102" t="s">
        <v>200</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18" priority="1">
      <formula>LEFT(E$7,4)="(Apr"</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225</v>
      </c>
      <c r="C2" s="149" t="s">
        <v>226</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227</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178</v>
      </c>
      <c r="E9" s="93" t="s">
        <v>141</v>
      </c>
      <c r="F9" s="93" t="s">
        <v>178</v>
      </c>
      <c r="G9" s="93" t="s">
        <v>147</v>
      </c>
      <c r="H9" s="93" t="s">
        <v>140</v>
      </c>
      <c r="I9" s="94"/>
      <c r="J9" s="95" t="s">
        <v>162</v>
      </c>
      <c r="K9" s="91"/>
      <c r="L9" s="82"/>
      <c r="M9" s="82"/>
      <c r="N9" s="82"/>
      <c r="O9" s="82"/>
      <c r="P9" s="82"/>
    </row>
    <row r="10" spans="2:16" x14ac:dyDescent="0.25">
      <c r="B10" s="97"/>
      <c r="C10" s="98" t="s">
        <v>116</v>
      </c>
      <c r="D10" s="99" t="s">
        <v>228</v>
      </c>
      <c r="E10" s="99" t="s">
        <v>229</v>
      </c>
      <c r="F10" s="99" t="s">
        <v>230</v>
      </c>
      <c r="G10" s="99" t="s">
        <v>162</v>
      </c>
      <c r="H10" s="99" t="s">
        <v>231</v>
      </c>
      <c r="I10" s="100"/>
      <c r="J10" s="99" t="s">
        <v>232</v>
      </c>
      <c r="K10" s="97"/>
      <c r="L10" s="13"/>
      <c r="M10" s="13"/>
      <c r="N10" s="13"/>
      <c r="O10" s="13"/>
      <c r="P10" s="13"/>
    </row>
    <row r="11" spans="2:16" x14ac:dyDescent="0.25">
      <c r="B11" s="97"/>
      <c r="C11" s="98" t="s">
        <v>119</v>
      </c>
      <c r="D11" s="99" t="s">
        <v>230</v>
      </c>
      <c r="E11" s="99" t="s">
        <v>149</v>
      </c>
      <c r="F11" s="99" t="s">
        <v>233</v>
      </c>
      <c r="G11" s="99" t="s">
        <v>234</v>
      </c>
      <c r="H11" s="99" t="s">
        <v>175</v>
      </c>
      <c r="I11" s="100"/>
      <c r="J11" s="99" t="s">
        <v>235</v>
      </c>
      <c r="K11" s="97"/>
      <c r="L11" s="13"/>
      <c r="M11" s="13"/>
      <c r="N11" s="13"/>
      <c r="O11" s="13"/>
      <c r="P11" s="13"/>
    </row>
    <row r="12" spans="2:16" x14ac:dyDescent="0.25">
      <c r="B12" s="97"/>
      <c r="C12" s="98" t="s">
        <v>121</v>
      </c>
      <c r="D12" s="99" t="s">
        <v>186</v>
      </c>
      <c r="E12" s="99" t="s">
        <v>203</v>
      </c>
      <c r="F12" s="99" t="s">
        <v>130</v>
      </c>
      <c r="G12" s="99" t="s">
        <v>193</v>
      </c>
      <c r="H12" s="99" t="s">
        <v>120</v>
      </c>
      <c r="I12" s="100"/>
      <c r="J12" s="99" t="s">
        <v>201</v>
      </c>
      <c r="K12" s="97"/>
      <c r="L12" s="13"/>
      <c r="M12" s="13"/>
      <c r="N12" s="13"/>
      <c r="O12" s="13"/>
      <c r="P12" s="13"/>
    </row>
    <row r="13" spans="2:16" x14ac:dyDescent="0.25">
      <c r="B13" s="97"/>
      <c r="C13" s="98" t="s">
        <v>124</v>
      </c>
      <c r="D13" s="99" t="s">
        <v>200</v>
      </c>
      <c r="E13" s="99" t="s">
        <v>113</v>
      </c>
      <c r="F13" s="99" t="s">
        <v>184</v>
      </c>
      <c r="G13" s="99" t="s">
        <v>210</v>
      </c>
      <c r="H13" s="99" t="s">
        <v>201</v>
      </c>
      <c r="I13" s="100"/>
      <c r="J13" s="99" t="s">
        <v>203</v>
      </c>
      <c r="K13" s="97"/>
      <c r="L13" s="13"/>
      <c r="M13" s="13"/>
      <c r="N13" s="13"/>
      <c r="O13" s="13"/>
      <c r="P13" s="13"/>
    </row>
    <row r="14" spans="2:16" x14ac:dyDescent="0.25">
      <c r="B14" s="97"/>
      <c r="C14" s="98" t="s">
        <v>125</v>
      </c>
      <c r="D14" s="99" t="s">
        <v>236</v>
      </c>
      <c r="E14" s="99" t="s">
        <v>237</v>
      </c>
      <c r="F14" s="99" t="s">
        <v>238</v>
      </c>
      <c r="G14" s="99" t="s">
        <v>214</v>
      </c>
      <c r="H14" s="99" t="s">
        <v>222</v>
      </c>
      <c r="I14" s="100"/>
      <c r="J14" s="99" t="s">
        <v>179</v>
      </c>
      <c r="K14" s="97"/>
      <c r="L14" s="13"/>
      <c r="M14" s="13"/>
      <c r="N14" s="13"/>
      <c r="O14" s="13"/>
      <c r="P14" s="13"/>
    </row>
    <row r="15" spans="2:16" x14ac:dyDescent="0.25">
      <c r="B15" s="97"/>
      <c r="C15" s="98" t="s">
        <v>126</v>
      </c>
      <c r="D15" s="99" t="s">
        <v>228</v>
      </c>
      <c r="E15" s="99" t="s">
        <v>146</v>
      </c>
      <c r="F15" s="99" t="s">
        <v>239</v>
      </c>
      <c r="G15" s="99" t="s">
        <v>157</v>
      </c>
      <c r="H15" s="99" t="s">
        <v>208</v>
      </c>
      <c r="I15" s="100"/>
      <c r="J15" s="99" t="s">
        <v>140</v>
      </c>
      <c r="K15" s="97"/>
      <c r="L15" s="13"/>
      <c r="M15" s="13"/>
      <c r="N15" s="13"/>
      <c r="O15" s="13"/>
      <c r="P15" s="13"/>
    </row>
    <row r="16" spans="2:16" x14ac:dyDescent="0.25">
      <c r="B16" s="97"/>
      <c r="C16" s="101" t="s">
        <v>128</v>
      </c>
      <c r="D16" s="102" t="s">
        <v>161</v>
      </c>
      <c r="E16" s="102" t="s">
        <v>159</v>
      </c>
      <c r="F16" s="102" t="s">
        <v>175</v>
      </c>
      <c r="G16" s="102" t="s">
        <v>155</v>
      </c>
      <c r="H16" s="102" t="s">
        <v>144</v>
      </c>
      <c r="I16" s="103"/>
      <c r="J16" s="102" t="s">
        <v>141</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17" priority="1">
      <formula>LEFT(E$7,4)="(Apr"</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244</v>
      </c>
      <c r="C2" s="149" t="s">
        <v>245</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246</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247</v>
      </c>
      <c r="E9" s="93" t="s">
        <v>248</v>
      </c>
      <c r="F9" s="93" t="s">
        <v>236</v>
      </c>
      <c r="G9" s="93" t="s">
        <v>237</v>
      </c>
      <c r="H9" s="93" t="s">
        <v>174</v>
      </c>
      <c r="I9" s="94"/>
      <c r="J9" s="95" t="s">
        <v>174</v>
      </c>
      <c r="K9" s="91"/>
      <c r="L9" s="82"/>
      <c r="M9" s="82"/>
      <c r="N9" s="82"/>
      <c r="O9" s="82"/>
      <c r="P9" s="82"/>
    </row>
    <row r="10" spans="2:16" x14ac:dyDescent="0.25">
      <c r="B10" s="97"/>
      <c r="C10" s="98" t="s">
        <v>116</v>
      </c>
      <c r="D10" s="99" t="s">
        <v>167</v>
      </c>
      <c r="E10" s="99" t="s">
        <v>167</v>
      </c>
      <c r="F10" s="99" t="s">
        <v>249</v>
      </c>
      <c r="G10" s="99" t="s">
        <v>236</v>
      </c>
      <c r="H10" s="99" t="s">
        <v>167</v>
      </c>
      <c r="I10" s="100"/>
      <c r="J10" s="99" t="s">
        <v>250</v>
      </c>
      <c r="K10" s="97"/>
      <c r="L10" s="13"/>
      <c r="M10" s="13"/>
      <c r="N10" s="13"/>
      <c r="O10" s="13"/>
      <c r="P10" s="13"/>
    </row>
    <row r="11" spans="2:16" x14ac:dyDescent="0.25">
      <c r="B11" s="97"/>
      <c r="C11" s="98" t="s">
        <v>119</v>
      </c>
      <c r="D11" s="99" t="s">
        <v>251</v>
      </c>
      <c r="E11" s="99" t="s">
        <v>189</v>
      </c>
      <c r="F11" s="99" t="s">
        <v>214</v>
      </c>
      <c r="G11" s="99" t="s">
        <v>154</v>
      </c>
      <c r="H11" s="99" t="s">
        <v>183</v>
      </c>
      <c r="I11" s="100"/>
      <c r="J11" s="99" t="s">
        <v>145</v>
      </c>
      <c r="K11" s="97"/>
      <c r="L11" s="13"/>
      <c r="M11" s="13"/>
      <c r="N11" s="13"/>
      <c r="O11" s="13"/>
      <c r="P11" s="13"/>
    </row>
    <row r="12" spans="2:16" x14ac:dyDescent="0.25">
      <c r="B12" s="97"/>
      <c r="C12" s="98" t="s">
        <v>121</v>
      </c>
      <c r="D12" s="99" t="s">
        <v>252</v>
      </c>
      <c r="E12" s="99" t="s">
        <v>149</v>
      </c>
      <c r="F12" s="99" t="s">
        <v>120</v>
      </c>
      <c r="G12" s="99" t="s">
        <v>120</v>
      </c>
      <c r="H12" s="99" t="s">
        <v>120</v>
      </c>
      <c r="I12" s="100"/>
      <c r="J12" s="99" t="s">
        <v>120</v>
      </c>
      <c r="K12" s="97"/>
      <c r="L12" s="13"/>
      <c r="M12" s="13"/>
      <c r="N12" s="13"/>
      <c r="O12" s="13"/>
      <c r="P12" s="13"/>
    </row>
    <row r="13" spans="2:16" x14ac:dyDescent="0.25">
      <c r="B13" s="97"/>
      <c r="C13" s="98" t="s">
        <v>124</v>
      </c>
      <c r="D13" s="99" t="s">
        <v>160</v>
      </c>
      <c r="E13" s="99" t="s">
        <v>165</v>
      </c>
      <c r="F13" s="99" t="s">
        <v>204</v>
      </c>
      <c r="G13" s="99" t="s">
        <v>190</v>
      </c>
      <c r="H13" s="99" t="s">
        <v>238</v>
      </c>
      <c r="I13" s="100"/>
      <c r="J13" s="99" t="s">
        <v>180</v>
      </c>
      <c r="K13" s="97"/>
      <c r="L13" s="13"/>
      <c r="M13" s="13"/>
      <c r="N13" s="13"/>
      <c r="O13" s="13"/>
      <c r="P13" s="13"/>
    </row>
    <row r="14" spans="2:16" x14ac:dyDescent="0.25">
      <c r="B14" s="97"/>
      <c r="C14" s="98" t="s">
        <v>125</v>
      </c>
      <c r="D14" s="99" t="s">
        <v>253</v>
      </c>
      <c r="E14" s="99" t="s">
        <v>254</v>
      </c>
      <c r="F14" s="99" t="s">
        <v>255</v>
      </c>
      <c r="G14" s="99" t="s">
        <v>253</v>
      </c>
      <c r="H14" s="99" t="s">
        <v>256</v>
      </c>
      <c r="I14" s="100"/>
      <c r="J14" s="99" t="s">
        <v>257</v>
      </c>
      <c r="K14" s="97"/>
      <c r="L14" s="13"/>
      <c r="M14" s="13"/>
      <c r="N14" s="13"/>
      <c r="O14" s="13"/>
      <c r="P14" s="13"/>
    </row>
    <row r="15" spans="2:16" x14ac:dyDescent="0.25">
      <c r="B15" s="97"/>
      <c r="C15" s="98" t="s">
        <v>126</v>
      </c>
      <c r="D15" s="99" t="s">
        <v>258</v>
      </c>
      <c r="E15" s="99" t="s">
        <v>233</v>
      </c>
      <c r="F15" s="99" t="s">
        <v>259</v>
      </c>
      <c r="G15" s="99" t="s">
        <v>260</v>
      </c>
      <c r="H15" s="99" t="s">
        <v>250</v>
      </c>
      <c r="I15" s="100"/>
      <c r="J15" s="99" t="s">
        <v>234</v>
      </c>
      <c r="K15" s="97"/>
      <c r="L15" s="13"/>
      <c r="M15" s="13"/>
      <c r="N15" s="13"/>
      <c r="O15" s="13"/>
      <c r="P15" s="13"/>
    </row>
    <row r="16" spans="2:16" x14ac:dyDescent="0.25">
      <c r="B16" s="97"/>
      <c r="C16" s="101" t="s">
        <v>128</v>
      </c>
      <c r="D16" s="102" t="s">
        <v>167</v>
      </c>
      <c r="E16" s="102" t="s">
        <v>167</v>
      </c>
      <c r="F16" s="102" t="s">
        <v>167</v>
      </c>
      <c r="G16" s="102" t="s">
        <v>167</v>
      </c>
      <c r="H16" s="102" t="s">
        <v>167</v>
      </c>
      <c r="I16" s="103"/>
      <c r="J16" s="102" t="s">
        <v>261</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16" priority="1">
      <formula>LEFT(E$7,4)="(Apr"</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sheetPr>
  <dimension ref="B1:J19"/>
  <sheetViews>
    <sheetView showGridLines="0" zoomScaleNormal="100" workbookViewId="0">
      <selection activeCell="E7" sqref="E7"/>
    </sheetView>
  </sheetViews>
  <sheetFormatPr defaultRowHeight="15" x14ac:dyDescent="0.25"/>
  <cols>
    <col min="1" max="1" width="3.28515625" customWidth="1"/>
    <col min="2" max="2" width="16.7109375" customWidth="1"/>
    <col min="3" max="3" width="70.140625" style="110" customWidth="1"/>
    <col min="4" max="4" width="11.85546875" customWidth="1"/>
    <col min="5" max="5" width="15.140625" customWidth="1"/>
  </cols>
  <sheetData>
    <row r="1" spans="2:10" ht="16.5" customHeight="1" x14ac:dyDescent="0.25">
      <c r="B1" s="4"/>
      <c r="C1" s="5"/>
      <c r="D1" s="4"/>
      <c r="E1" s="4"/>
      <c r="F1" s="4"/>
      <c r="G1" s="4"/>
      <c r="H1" s="4"/>
      <c r="I1" s="4"/>
      <c r="J1" s="4"/>
    </row>
    <row r="2" spans="2:10" ht="31.5" customHeight="1" x14ac:dyDescent="0.25">
      <c r="B2" s="74" t="s">
        <v>263</v>
      </c>
      <c r="C2" s="149" t="s">
        <v>264</v>
      </c>
      <c r="D2" s="149"/>
      <c r="E2" s="39"/>
      <c r="F2" s="39"/>
      <c r="G2" s="14"/>
      <c r="H2" s="14"/>
      <c r="I2" s="14"/>
      <c r="J2" s="14"/>
    </row>
    <row r="3" spans="2:10" ht="15.75" x14ac:dyDescent="0.25">
      <c r="B3" s="74"/>
      <c r="C3" s="72"/>
      <c r="D3" s="72"/>
      <c r="E3" s="39"/>
      <c r="F3" s="39"/>
      <c r="G3" s="14"/>
      <c r="H3" s="14"/>
      <c r="I3" s="14"/>
      <c r="J3" s="14"/>
    </row>
    <row r="4" spans="2:10" ht="15.75" x14ac:dyDescent="0.25">
      <c r="B4" s="74"/>
      <c r="C4" s="152" t="s">
        <v>246</v>
      </c>
      <c r="D4" s="152"/>
      <c r="E4" s="39"/>
      <c r="F4" s="39"/>
      <c r="G4" s="14"/>
      <c r="H4" s="14"/>
      <c r="I4" s="14"/>
      <c r="J4" s="14"/>
    </row>
    <row r="5" spans="2:10" ht="16.5" customHeight="1" thickBot="1" x14ac:dyDescent="0.3">
      <c r="B5" s="4"/>
      <c r="C5" s="75"/>
      <c r="D5" s="77"/>
      <c r="E5" s="77"/>
      <c r="F5" s="77"/>
      <c r="G5" s="77"/>
      <c r="H5" s="77"/>
      <c r="I5" s="77"/>
      <c r="J5" s="78"/>
    </row>
    <row r="6" spans="2:10" ht="21.75" customHeight="1" x14ac:dyDescent="0.25">
      <c r="B6" s="79"/>
      <c r="C6" s="80"/>
      <c r="D6" s="153" t="s">
        <v>107</v>
      </c>
      <c r="E6" s="79"/>
      <c r="F6" s="82"/>
      <c r="G6" s="82"/>
      <c r="H6" s="82"/>
      <c r="I6" s="82"/>
      <c r="J6" s="82"/>
    </row>
    <row r="7" spans="2:10" ht="21.75" customHeight="1" x14ac:dyDescent="0.25">
      <c r="B7" s="79"/>
      <c r="C7" s="83"/>
      <c r="D7" s="154">
        <v>0</v>
      </c>
      <c r="E7" s="79"/>
      <c r="F7" s="82"/>
      <c r="G7" s="82"/>
      <c r="H7" s="82"/>
      <c r="I7" s="82"/>
      <c r="J7" s="82"/>
    </row>
    <row r="8" spans="2:10" x14ac:dyDescent="0.25">
      <c r="B8" s="86"/>
      <c r="C8" s="87"/>
      <c r="D8" s="90"/>
      <c r="E8" s="86"/>
      <c r="F8" s="15"/>
      <c r="G8" s="15"/>
      <c r="H8" s="15"/>
      <c r="I8" s="15"/>
      <c r="J8" s="15"/>
    </row>
    <row r="9" spans="2:10" s="96" customFormat="1" ht="22.5" customHeight="1" x14ac:dyDescent="0.25">
      <c r="B9" s="91"/>
      <c r="C9" s="92" t="s">
        <v>269</v>
      </c>
      <c r="D9" s="95">
        <v>0.75900000000000001</v>
      </c>
      <c r="E9" s="91"/>
      <c r="F9" s="82"/>
      <c r="G9" s="82"/>
      <c r="H9" s="82"/>
      <c r="I9" s="82"/>
      <c r="J9" s="82"/>
    </row>
    <row r="10" spans="2:10" x14ac:dyDescent="0.25">
      <c r="B10" s="97"/>
      <c r="C10" s="111" t="s">
        <v>116</v>
      </c>
      <c r="D10" s="99">
        <v>0.56299999999999994</v>
      </c>
      <c r="E10" s="97"/>
      <c r="F10" s="13"/>
      <c r="G10" s="13"/>
      <c r="H10" s="13"/>
      <c r="I10" s="13"/>
      <c r="J10" s="13"/>
    </row>
    <row r="11" spans="2:10" x14ac:dyDescent="0.25">
      <c r="B11" s="97"/>
      <c r="C11" s="111" t="s">
        <v>119</v>
      </c>
      <c r="D11" s="99">
        <v>0.875</v>
      </c>
      <c r="E11" s="97"/>
      <c r="F11" s="13"/>
      <c r="G11" s="13"/>
      <c r="H11" s="13"/>
      <c r="I11" s="13"/>
      <c r="J11" s="13"/>
    </row>
    <row r="12" spans="2:10" x14ac:dyDescent="0.25">
      <c r="B12" s="97"/>
      <c r="C12" s="111" t="s">
        <v>121</v>
      </c>
      <c r="D12" s="99">
        <v>0.75</v>
      </c>
      <c r="E12" s="97"/>
      <c r="F12" s="13"/>
      <c r="G12" s="13"/>
      <c r="H12" s="13"/>
      <c r="I12" s="13"/>
      <c r="J12" s="13"/>
    </row>
    <row r="13" spans="2:10" x14ac:dyDescent="0.25">
      <c r="B13" s="97"/>
      <c r="C13" s="111" t="s">
        <v>124</v>
      </c>
      <c r="D13" s="99">
        <v>0.75</v>
      </c>
      <c r="E13" s="97"/>
      <c r="F13" s="13"/>
      <c r="G13" s="13"/>
      <c r="H13" s="13"/>
      <c r="I13" s="13"/>
      <c r="J13" s="13"/>
    </row>
    <row r="14" spans="2:10" x14ac:dyDescent="0.25">
      <c r="B14" s="97"/>
      <c r="C14" s="111" t="s">
        <v>125</v>
      </c>
      <c r="D14" s="99">
        <v>0.81299999999999994</v>
      </c>
      <c r="E14" s="97"/>
      <c r="F14" s="13"/>
      <c r="G14" s="13"/>
      <c r="H14" s="13"/>
      <c r="I14" s="13"/>
      <c r="J14" s="13"/>
    </row>
    <row r="15" spans="2:10" x14ac:dyDescent="0.25">
      <c r="B15" s="97"/>
      <c r="C15" s="111" t="s">
        <v>126</v>
      </c>
      <c r="D15" s="99">
        <v>0.875</v>
      </c>
      <c r="E15" s="97"/>
      <c r="F15" s="13"/>
      <c r="G15" s="13"/>
      <c r="H15" s="13"/>
      <c r="I15" s="13"/>
      <c r="J15" s="13"/>
    </row>
    <row r="16" spans="2:10" x14ac:dyDescent="0.25">
      <c r="B16" s="97"/>
      <c r="C16" s="112" t="s">
        <v>128</v>
      </c>
      <c r="D16" s="102">
        <v>0.68799999999999994</v>
      </c>
      <c r="E16" s="97"/>
      <c r="F16" s="13"/>
      <c r="G16" s="13"/>
      <c r="H16" s="13"/>
      <c r="I16" s="13"/>
      <c r="J16" s="13"/>
    </row>
    <row r="17" spans="2:10" ht="15.75" thickBot="1" x14ac:dyDescent="0.3">
      <c r="B17" s="104" t="s">
        <v>131</v>
      </c>
      <c r="C17" s="105" t="s">
        <v>131</v>
      </c>
      <c r="D17" s="108"/>
      <c r="E17" s="104" t="s">
        <v>131</v>
      </c>
      <c r="F17" s="4"/>
      <c r="G17" s="4"/>
      <c r="H17" s="4"/>
      <c r="I17" s="4"/>
      <c r="J17" s="4"/>
    </row>
    <row r="19" spans="2:10" x14ac:dyDescent="0.25">
      <c r="C19" s="109" t="s">
        <v>489</v>
      </c>
    </row>
  </sheetData>
  <mergeCells count="3">
    <mergeCell ref="C2:D2"/>
    <mergeCell ref="C4:D4"/>
    <mergeCell ref="D6:D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sheetPr>
  <dimension ref="B1:P27"/>
  <sheetViews>
    <sheetView showGridLines="0" topLeftCell="B4" zoomScaleNormal="100" workbookViewId="0">
      <selection activeCell="C19" sqref="C19"/>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267</v>
      </c>
      <c r="C2" s="149" t="s">
        <v>268</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227</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269</v>
      </c>
      <c r="D9" s="93" t="s">
        <v>186</v>
      </c>
      <c r="E9" s="93" t="s">
        <v>179</v>
      </c>
      <c r="F9" s="93" t="s">
        <v>151</v>
      </c>
      <c r="G9" s="93" t="s">
        <v>158</v>
      </c>
      <c r="H9" s="93" t="s">
        <v>158</v>
      </c>
      <c r="I9" s="94"/>
      <c r="J9" s="95" t="s">
        <v>204</v>
      </c>
      <c r="K9" s="91"/>
      <c r="L9" s="82"/>
      <c r="M9" s="82"/>
      <c r="N9" s="82"/>
      <c r="O9" s="82"/>
      <c r="P9" s="82"/>
    </row>
    <row r="10" spans="2:16" x14ac:dyDescent="0.25">
      <c r="B10" s="97"/>
      <c r="C10" s="98" t="s">
        <v>116</v>
      </c>
      <c r="D10" s="99" t="s">
        <v>167</v>
      </c>
      <c r="E10" s="99" t="s">
        <v>270</v>
      </c>
      <c r="F10" s="99" t="s">
        <v>167</v>
      </c>
      <c r="G10" s="99" t="s">
        <v>167</v>
      </c>
      <c r="H10" s="99" t="s">
        <v>167</v>
      </c>
      <c r="I10" s="100"/>
      <c r="J10" s="99" t="s">
        <v>160</v>
      </c>
      <c r="K10" s="97"/>
      <c r="L10" s="13"/>
      <c r="M10" s="13"/>
      <c r="N10" s="13"/>
      <c r="O10" s="13"/>
      <c r="P10" s="13"/>
    </row>
    <row r="11" spans="2:16" x14ac:dyDescent="0.25">
      <c r="B11" s="97"/>
      <c r="C11" s="98" t="s">
        <v>119</v>
      </c>
      <c r="D11" s="99" t="s">
        <v>271</v>
      </c>
      <c r="E11" s="99" t="s">
        <v>167</v>
      </c>
      <c r="F11" s="99" t="s">
        <v>161</v>
      </c>
      <c r="G11" s="99" t="s">
        <v>167</v>
      </c>
      <c r="H11" s="99" t="s">
        <v>167</v>
      </c>
      <c r="I11" s="100"/>
      <c r="J11" s="99" t="s">
        <v>155</v>
      </c>
      <c r="K11" s="97"/>
      <c r="L11" s="13"/>
      <c r="M11" s="13"/>
      <c r="N11" s="13"/>
      <c r="O11" s="13"/>
      <c r="P11" s="13"/>
    </row>
    <row r="12" spans="2:16" x14ac:dyDescent="0.25">
      <c r="B12" s="97"/>
      <c r="C12" s="98" t="s">
        <v>121</v>
      </c>
      <c r="D12" s="99" t="s">
        <v>151</v>
      </c>
      <c r="E12" s="99" t="s">
        <v>211</v>
      </c>
      <c r="F12" s="99" t="s">
        <v>175</v>
      </c>
      <c r="G12" s="99" t="s">
        <v>120</v>
      </c>
      <c r="H12" s="99" t="s">
        <v>120</v>
      </c>
      <c r="I12" s="100"/>
      <c r="J12" s="99" t="s">
        <v>130</v>
      </c>
      <c r="K12" s="97"/>
      <c r="L12" s="13"/>
      <c r="M12" s="13"/>
      <c r="N12" s="13"/>
      <c r="O12" s="13"/>
      <c r="P12" s="13"/>
    </row>
    <row r="13" spans="2:16" x14ac:dyDescent="0.25">
      <c r="B13" s="97"/>
      <c r="C13" s="98" t="s">
        <v>124</v>
      </c>
      <c r="D13" s="99" t="s">
        <v>167</v>
      </c>
      <c r="E13" s="99" t="s">
        <v>167</v>
      </c>
      <c r="F13" s="99" t="s">
        <v>167</v>
      </c>
      <c r="G13" s="99" t="s">
        <v>167</v>
      </c>
      <c r="H13" s="99" t="s">
        <v>167</v>
      </c>
      <c r="I13" s="100"/>
      <c r="J13" s="99" t="s">
        <v>120</v>
      </c>
      <c r="K13" s="97"/>
      <c r="L13" s="13"/>
      <c r="M13" s="13"/>
      <c r="N13" s="13"/>
      <c r="O13" s="13"/>
      <c r="P13" s="13"/>
    </row>
    <row r="14" spans="2:16" x14ac:dyDescent="0.25">
      <c r="B14" s="97"/>
      <c r="C14" s="98" t="s">
        <v>125</v>
      </c>
      <c r="D14" s="99" t="s">
        <v>236</v>
      </c>
      <c r="E14" s="99" t="s">
        <v>212</v>
      </c>
      <c r="F14" s="99" t="s">
        <v>272</v>
      </c>
      <c r="G14" s="99" t="s">
        <v>237</v>
      </c>
      <c r="H14" s="99" t="s">
        <v>145</v>
      </c>
      <c r="I14" s="100"/>
      <c r="J14" s="99" t="s">
        <v>179</v>
      </c>
      <c r="K14" s="97"/>
      <c r="L14" s="13"/>
      <c r="M14" s="13"/>
      <c r="N14" s="13"/>
      <c r="O14" s="13"/>
      <c r="P14" s="13"/>
    </row>
    <row r="15" spans="2:16" x14ac:dyDescent="0.25">
      <c r="B15" s="97"/>
      <c r="C15" s="98" t="s">
        <v>126</v>
      </c>
      <c r="D15" s="99" t="s">
        <v>273</v>
      </c>
      <c r="E15" s="99" t="s">
        <v>274</v>
      </c>
      <c r="F15" s="99" t="s">
        <v>167</v>
      </c>
      <c r="G15" s="99" t="s">
        <v>167</v>
      </c>
      <c r="H15" s="99" t="s">
        <v>167</v>
      </c>
      <c r="I15" s="100"/>
      <c r="J15" s="99" t="s">
        <v>158</v>
      </c>
      <c r="K15" s="97"/>
      <c r="L15" s="13"/>
      <c r="M15" s="13"/>
      <c r="N15" s="13"/>
      <c r="O15" s="13"/>
      <c r="P15" s="13"/>
    </row>
    <row r="16" spans="2:16" x14ac:dyDescent="0.25">
      <c r="B16" s="97"/>
      <c r="C16" s="101" t="s">
        <v>128</v>
      </c>
      <c r="D16" s="102" t="s">
        <v>161</v>
      </c>
      <c r="E16" s="102" t="s">
        <v>147</v>
      </c>
      <c r="F16" s="102" t="s">
        <v>200</v>
      </c>
      <c r="G16" s="102" t="s">
        <v>213</v>
      </c>
      <c r="H16" s="102" t="s">
        <v>120</v>
      </c>
      <c r="I16" s="103"/>
      <c r="J16" s="102" t="s">
        <v>193</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275</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15" priority="1">
      <formula>LEFT(E$7,4)="(Apr"</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279</v>
      </c>
      <c r="C2" s="149" t="s">
        <v>280</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101</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210</v>
      </c>
      <c r="E9" s="93" t="s">
        <v>158</v>
      </c>
      <c r="F9" s="93" t="s">
        <v>201</v>
      </c>
      <c r="G9" s="93" t="s">
        <v>130</v>
      </c>
      <c r="H9" s="93" t="s">
        <v>200</v>
      </c>
      <c r="I9" s="94"/>
      <c r="J9" s="95" t="s">
        <v>200</v>
      </c>
      <c r="K9" s="91"/>
      <c r="L9" s="82"/>
      <c r="M9" s="82"/>
      <c r="N9" s="82"/>
      <c r="O9" s="82"/>
      <c r="P9" s="82"/>
    </row>
    <row r="10" spans="2:16" x14ac:dyDescent="0.25">
      <c r="B10" s="97"/>
      <c r="C10" s="98" t="s">
        <v>116</v>
      </c>
      <c r="D10" s="99" t="s">
        <v>156</v>
      </c>
      <c r="E10" s="99" t="s">
        <v>210</v>
      </c>
      <c r="F10" s="99" t="s">
        <v>184</v>
      </c>
      <c r="G10" s="99" t="s">
        <v>113</v>
      </c>
      <c r="H10" s="99" t="s">
        <v>199</v>
      </c>
      <c r="I10" s="100"/>
      <c r="J10" s="99" t="s">
        <v>200</v>
      </c>
      <c r="K10" s="97"/>
      <c r="L10" s="13"/>
      <c r="M10" s="13"/>
      <c r="N10" s="13"/>
      <c r="O10" s="13"/>
      <c r="P10" s="13"/>
    </row>
    <row r="11" spans="2:16" x14ac:dyDescent="0.25">
      <c r="B11" s="97"/>
      <c r="C11" s="98" t="s">
        <v>119</v>
      </c>
      <c r="D11" s="99" t="s">
        <v>182</v>
      </c>
      <c r="E11" s="99" t="s">
        <v>203</v>
      </c>
      <c r="F11" s="99" t="s">
        <v>130</v>
      </c>
      <c r="G11" s="99" t="s">
        <v>157</v>
      </c>
      <c r="H11" s="99" t="s">
        <v>185</v>
      </c>
      <c r="I11" s="100"/>
      <c r="J11" s="99" t="s">
        <v>182</v>
      </c>
      <c r="K11" s="97"/>
      <c r="L11" s="13"/>
      <c r="M11" s="13"/>
      <c r="N11" s="13"/>
      <c r="O11" s="13"/>
      <c r="P11" s="13"/>
    </row>
    <row r="12" spans="2:16" x14ac:dyDescent="0.25">
      <c r="B12" s="97"/>
      <c r="C12" s="98" t="s">
        <v>121</v>
      </c>
      <c r="D12" s="99" t="s">
        <v>158</v>
      </c>
      <c r="E12" s="99" t="s">
        <v>156</v>
      </c>
      <c r="F12" s="99" t="s">
        <v>127</v>
      </c>
      <c r="G12" s="99" t="s">
        <v>117</v>
      </c>
      <c r="H12" s="99" t="s">
        <v>184</v>
      </c>
      <c r="I12" s="100"/>
      <c r="J12" s="99" t="s">
        <v>202</v>
      </c>
      <c r="K12" s="97"/>
      <c r="L12" s="13"/>
      <c r="M12" s="13"/>
      <c r="N12" s="13"/>
      <c r="O12" s="13"/>
      <c r="P12" s="13"/>
    </row>
    <row r="13" spans="2:16" x14ac:dyDescent="0.25">
      <c r="B13" s="97"/>
      <c r="C13" s="98" t="s">
        <v>124</v>
      </c>
      <c r="D13" s="99" t="s">
        <v>117</v>
      </c>
      <c r="E13" s="99" t="s">
        <v>184</v>
      </c>
      <c r="F13" s="99" t="s">
        <v>117</v>
      </c>
      <c r="G13" s="99" t="s">
        <v>127</v>
      </c>
      <c r="H13" s="99" t="s">
        <v>127</v>
      </c>
      <c r="I13" s="100"/>
      <c r="J13" s="99" t="s">
        <v>122</v>
      </c>
      <c r="K13" s="97"/>
      <c r="L13" s="13"/>
      <c r="M13" s="13"/>
      <c r="N13" s="13"/>
      <c r="O13" s="13"/>
      <c r="P13" s="13"/>
    </row>
    <row r="14" spans="2:16" x14ac:dyDescent="0.25">
      <c r="B14" s="97"/>
      <c r="C14" s="98" t="s">
        <v>125</v>
      </c>
      <c r="D14" s="99" t="s">
        <v>151</v>
      </c>
      <c r="E14" s="99" t="s">
        <v>149</v>
      </c>
      <c r="F14" s="99" t="s">
        <v>130</v>
      </c>
      <c r="G14" s="99" t="s">
        <v>153</v>
      </c>
      <c r="H14" s="99" t="s">
        <v>117</v>
      </c>
      <c r="I14" s="100"/>
      <c r="J14" s="99" t="s">
        <v>184</v>
      </c>
      <c r="K14" s="97"/>
      <c r="L14" s="13"/>
      <c r="M14" s="13"/>
      <c r="N14" s="13"/>
      <c r="O14" s="13"/>
      <c r="P14" s="13"/>
    </row>
    <row r="15" spans="2:16" x14ac:dyDescent="0.25">
      <c r="B15" s="97"/>
      <c r="C15" s="98" t="s">
        <v>126</v>
      </c>
      <c r="D15" s="99" t="s">
        <v>153</v>
      </c>
      <c r="E15" s="99" t="s">
        <v>147</v>
      </c>
      <c r="F15" s="99" t="s">
        <v>200</v>
      </c>
      <c r="G15" s="99" t="s">
        <v>229</v>
      </c>
      <c r="H15" s="99" t="s">
        <v>129</v>
      </c>
      <c r="I15" s="100"/>
      <c r="J15" s="99" t="s">
        <v>193</v>
      </c>
      <c r="K15" s="97"/>
      <c r="L15" s="13"/>
      <c r="M15" s="13"/>
      <c r="N15" s="13"/>
      <c r="O15" s="13"/>
      <c r="P15" s="13"/>
    </row>
    <row r="16" spans="2:16" x14ac:dyDescent="0.25">
      <c r="B16" s="97"/>
      <c r="C16" s="101" t="s">
        <v>128</v>
      </c>
      <c r="D16" s="102" t="s">
        <v>162</v>
      </c>
      <c r="E16" s="102" t="s">
        <v>193</v>
      </c>
      <c r="F16" s="102" t="s">
        <v>157</v>
      </c>
      <c r="G16" s="102" t="s">
        <v>120</v>
      </c>
      <c r="H16" s="102" t="s">
        <v>117</v>
      </c>
      <c r="I16" s="103"/>
      <c r="J16" s="102" t="s">
        <v>129</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14" priority="1">
      <formula>LEFT(E$7,4)="(Apr"</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282</v>
      </c>
      <c r="C2" s="149" t="s">
        <v>283</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284</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218</v>
      </c>
      <c r="E9" s="93" t="s">
        <v>165</v>
      </c>
      <c r="F9" s="93" t="s">
        <v>222</v>
      </c>
      <c r="G9" s="93" t="s">
        <v>163</v>
      </c>
      <c r="H9" s="93" t="s">
        <v>160</v>
      </c>
      <c r="I9" s="94"/>
      <c r="J9" s="95" t="s">
        <v>161</v>
      </c>
      <c r="K9" s="91"/>
      <c r="L9" s="82"/>
      <c r="M9" s="82"/>
      <c r="N9" s="82"/>
      <c r="O9" s="82"/>
      <c r="P9" s="82"/>
    </row>
    <row r="10" spans="2:16" x14ac:dyDescent="0.25">
      <c r="B10" s="97"/>
      <c r="C10" s="98" t="s">
        <v>116</v>
      </c>
      <c r="D10" s="99" t="s">
        <v>186</v>
      </c>
      <c r="E10" s="99" t="s">
        <v>151</v>
      </c>
      <c r="F10" s="99" t="s">
        <v>238</v>
      </c>
      <c r="G10" s="99" t="s">
        <v>219</v>
      </c>
      <c r="H10" s="99" t="s">
        <v>285</v>
      </c>
      <c r="I10" s="100"/>
      <c r="J10" s="99" t="s">
        <v>189</v>
      </c>
      <c r="K10" s="97"/>
      <c r="L10" s="13"/>
      <c r="M10" s="13"/>
      <c r="N10" s="13"/>
      <c r="O10" s="13"/>
      <c r="P10" s="13"/>
    </row>
    <row r="11" spans="2:16" x14ac:dyDescent="0.25">
      <c r="B11" s="97"/>
      <c r="C11" s="98" t="s">
        <v>119</v>
      </c>
      <c r="D11" s="99" t="s">
        <v>237</v>
      </c>
      <c r="E11" s="99" t="s">
        <v>251</v>
      </c>
      <c r="F11" s="99" t="s">
        <v>261</v>
      </c>
      <c r="G11" s="99" t="s">
        <v>286</v>
      </c>
      <c r="H11" s="99" t="s">
        <v>229</v>
      </c>
      <c r="I11" s="100"/>
      <c r="J11" s="99" t="s">
        <v>239</v>
      </c>
      <c r="K11" s="97"/>
      <c r="L11" s="13"/>
      <c r="M11" s="13"/>
      <c r="N11" s="13"/>
      <c r="O11" s="13"/>
      <c r="P11" s="13"/>
    </row>
    <row r="12" spans="2:16" x14ac:dyDescent="0.25">
      <c r="B12" s="97"/>
      <c r="C12" s="98" t="s">
        <v>121</v>
      </c>
      <c r="D12" s="99" t="s">
        <v>160</v>
      </c>
      <c r="E12" s="99" t="s">
        <v>129</v>
      </c>
      <c r="F12" s="99" t="s">
        <v>164</v>
      </c>
      <c r="G12" s="99" t="s">
        <v>115</v>
      </c>
      <c r="H12" s="99" t="s">
        <v>211</v>
      </c>
      <c r="I12" s="100"/>
      <c r="J12" s="99" t="s">
        <v>203</v>
      </c>
      <c r="K12" s="97"/>
      <c r="L12" s="13"/>
      <c r="M12" s="13"/>
      <c r="N12" s="13"/>
      <c r="O12" s="13"/>
      <c r="P12" s="13"/>
    </row>
    <row r="13" spans="2:16" x14ac:dyDescent="0.25">
      <c r="B13" s="97"/>
      <c r="C13" s="98" t="s">
        <v>124</v>
      </c>
      <c r="D13" s="99" t="s">
        <v>220</v>
      </c>
      <c r="E13" s="99" t="s">
        <v>140</v>
      </c>
      <c r="F13" s="99" t="s">
        <v>158</v>
      </c>
      <c r="G13" s="99" t="s">
        <v>146</v>
      </c>
      <c r="H13" s="99" t="s">
        <v>143</v>
      </c>
      <c r="I13" s="100"/>
      <c r="J13" s="99" t="s">
        <v>142</v>
      </c>
      <c r="K13" s="97"/>
      <c r="L13" s="13"/>
      <c r="M13" s="13"/>
      <c r="N13" s="13"/>
      <c r="O13" s="13"/>
      <c r="P13" s="13"/>
    </row>
    <row r="14" spans="2:16" x14ac:dyDescent="0.25">
      <c r="B14" s="97"/>
      <c r="C14" s="98" t="s">
        <v>125</v>
      </c>
      <c r="D14" s="99" t="s">
        <v>287</v>
      </c>
      <c r="E14" s="99" t="s">
        <v>235</v>
      </c>
      <c r="F14" s="99" t="s">
        <v>191</v>
      </c>
      <c r="G14" s="99" t="s">
        <v>219</v>
      </c>
      <c r="H14" s="99" t="s">
        <v>288</v>
      </c>
      <c r="I14" s="100"/>
      <c r="J14" s="99" t="s">
        <v>235</v>
      </c>
      <c r="K14" s="97"/>
      <c r="L14" s="13"/>
      <c r="M14" s="13"/>
      <c r="N14" s="13"/>
      <c r="O14" s="13"/>
      <c r="P14" s="13"/>
    </row>
    <row r="15" spans="2:16" x14ac:dyDescent="0.25">
      <c r="B15" s="97"/>
      <c r="C15" s="98" t="s">
        <v>126</v>
      </c>
      <c r="D15" s="99" t="s">
        <v>289</v>
      </c>
      <c r="E15" s="99" t="s">
        <v>255</v>
      </c>
      <c r="F15" s="99" t="s">
        <v>161</v>
      </c>
      <c r="G15" s="99" t="s">
        <v>209</v>
      </c>
      <c r="H15" s="99" t="s">
        <v>230</v>
      </c>
      <c r="I15" s="100"/>
      <c r="J15" s="99" t="s">
        <v>180</v>
      </c>
      <c r="K15" s="97"/>
      <c r="L15" s="13"/>
      <c r="M15" s="13"/>
      <c r="N15" s="13"/>
      <c r="O15" s="13"/>
      <c r="P15" s="13"/>
    </row>
    <row r="16" spans="2:16" x14ac:dyDescent="0.25">
      <c r="B16" s="97"/>
      <c r="C16" s="101" t="s">
        <v>128</v>
      </c>
      <c r="D16" s="102" t="s">
        <v>149</v>
      </c>
      <c r="E16" s="102" t="s">
        <v>218</v>
      </c>
      <c r="F16" s="102" t="s">
        <v>163</v>
      </c>
      <c r="G16" s="102" t="s">
        <v>158</v>
      </c>
      <c r="H16" s="102" t="s">
        <v>200</v>
      </c>
      <c r="I16" s="103"/>
      <c r="J16" s="102" t="s">
        <v>155</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13" priority="1">
      <formula>LEFT(E$7,4)="(Apr"</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292</v>
      </c>
      <c r="C2" s="149" t="s">
        <v>293</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284</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248</v>
      </c>
      <c r="E9" s="93" t="s">
        <v>175</v>
      </c>
      <c r="F9" s="93" t="s">
        <v>214</v>
      </c>
      <c r="G9" s="93" t="s">
        <v>174</v>
      </c>
      <c r="H9" s="93" t="s">
        <v>164</v>
      </c>
      <c r="I9" s="94"/>
      <c r="J9" s="95" t="s">
        <v>181</v>
      </c>
      <c r="K9" s="91"/>
      <c r="L9" s="82"/>
      <c r="M9" s="82"/>
      <c r="N9" s="82"/>
      <c r="O9" s="82"/>
      <c r="P9" s="82"/>
    </row>
    <row r="10" spans="2:16" x14ac:dyDescent="0.25">
      <c r="B10" s="97"/>
      <c r="C10" s="98" t="s">
        <v>116</v>
      </c>
      <c r="D10" s="99" t="s">
        <v>256</v>
      </c>
      <c r="E10" s="99" t="s">
        <v>272</v>
      </c>
      <c r="F10" s="99" t="s">
        <v>294</v>
      </c>
      <c r="G10" s="99" t="s">
        <v>295</v>
      </c>
      <c r="H10" s="99" t="s">
        <v>272</v>
      </c>
      <c r="I10" s="100"/>
      <c r="J10" s="99" t="s">
        <v>270</v>
      </c>
      <c r="K10" s="97"/>
      <c r="L10" s="13"/>
      <c r="M10" s="13"/>
      <c r="N10" s="13"/>
      <c r="O10" s="13"/>
      <c r="P10" s="13"/>
    </row>
    <row r="11" spans="2:16" x14ac:dyDescent="0.25">
      <c r="B11" s="97"/>
      <c r="C11" s="98" t="s">
        <v>119</v>
      </c>
      <c r="D11" s="99" t="s">
        <v>162</v>
      </c>
      <c r="E11" s="99" t="s">
        <v>150</v>
      </c>
      <c r="F11" s="99" t="s">
        <v>213</v>
      </c>
      <c r="G11" s="99" t="s">
        <v>186</v>
      </c>
      <c r="H11" s="99" t="s">
        <v>148</v>
      </c>
      <c r="I11" s="100"/>
      <c r="J11" s="99" t="s">
        <v>161</v>
      </c>
      <c r="K11" s="97"/>
      <c r="L11" s="13"/>
      <c r="M11" s="13"/>
      <c r="N11" s="13"/>
      <c r="O11" s="13"/>
      <c r="P11" s="13"/>
    </row>
    <row r="12" spans="2:16" x14ac:dyDescent="0.25">
      <c r="B12" s="97"/>
      <c r="C12" s="98" t="s">
        <v>121</v>
      </c>
      <c r="D12" s="99" t="s">
        <v>146</v>
      </c>
      <c r="E12" s="99" t="s">
        <v>221</v>
      </c>
      <c r="F12" s="99" t="s">
        <v>185</v>
      </c>
      <c r="G12" s="99" t="s">
        <v>129</v>
      </c>
      <c r="H12" s="99" t="s">
        <v>221</v>
      </c>
      <c r="I12" s="100"/>
      <c r="J12" s="99" t="s">
        <v>221</v>
      </c>
      <c r="K12" s="97"/>
      <c r="L12" s="13"/>
      <c r="M12" s="13"/>
      <c r="N12" s="13"/>
      <c r="O12" s="13"/>
      <c r="P12" s="13"/>
    </row>
    <row r="13" spans="2:16" x14ac:dyDescent="0.25">
      <c r="B13" s="97"/>
      <c r="C13" s="98" t="s">
        <v>124</v>
      </c>
      <c r="D13" s="99" t="s">
        <v>183</v>
      </c>
      <c r="E13" s="99" t="s">
        <v>182</v>
      </c>
      <c r="F13" s="99" t="s">
        <v>208</v>
      </c>
      <c r="G13" s="99" t="s">
        <v>193</v>
      </c>
      <c r="H13" s="99" t="s">
        <v>129</v>
      </c>
      <c r="I13" s="100"/>
      <c r="J13" s="99" t="s">
        <v>182</v>
      </c>
      <c r="K13" s="97"/>
      <c r="L13" s="13"/>
      <c r="M13" s="13"/>
      <c r="N13" s="13"/>
      <c r="O13" s="13"/>
      <c r="P13" s="13"/>
    </row>
    <row r="14" spans="2:16" x14ac:dyDescent="0.25">
      <c r="B14" s="97"/>
      <c r="C14" s="98" t="s">
        <v>125</v>
      </c>
      <c r="D14" s="99" t="s">
        <v>231</v>
      </c>
      <c r="E14" s="99" t="s">
        <v>186</v>
      </c>
      <c r="F14" s="99" t="s">
        <v>165</v>
      </c>
      <c r="G14" s="99" t="s">
        <v>236</v>
      </c>
      <c r="H14" s="99" t="s">
        <v>159</v>
      </c>
      <c r="I14" s="100"/>
      <c r="J14" s="99" t="s">
        <v>236</v>
      </c>
      <c r="K14" s="97"/>
      <c r="L14" s="13"/>
      <c r="M14" s="13"/>
      <c r="N14" s="13"/>
      <c r="O14" s="13"/>
      <c r="P14" s="13"/>
    </row>
    <row r="15" spans="2:16" x14ac:dyDescent="0.25">
      <c r="B15" s="97"/>
      <c r="C15" s="98" t="s">
        <v>126</v>
      </c>
      <c r="D15" s="99" t="s">
        <v>181</v>
      </c>
      <c r="E15" s="99" t="s">
        <v>177</v>
      </c>
      <c r="F15" s="99" t="s">
        <v>144</v>
      </c>
      <c r="G15" s="99" t="s">
        <v>158</v>
      </c>
      <c r="H15" s="99" t="s">
        <v>142</v>
      </c>
      <c r="I15" s="100"/>
      <c r="J15" s="99" t="s">
        <v>192</v>
      </c>
      <c r="K15" s="97"/>
      <c r="L15" s="13"/>
      <c r="M15" s="13"/>
      <c r="N15" s="13"/>
      <c r="O15" s="13"/>
      <c r="P15" s="13"/>
    </row>
    <row r="16" spans="2:16" x14ac:dyDescent="0.25">
      <c r="B16" s="97"/>
      <c r="C16" s="101" t="s">
        <v>128</v>
      </c>
      <c r="D16" s="102" t="s">
        <v>260</v>
      </c>
      <c r="E16" s="102" t="s">
        <v>296</v>
      </c>
      <c r="F16" s="102" t="s">
        <v>254</v>
      </c>
      <c r="G16" s="102" t="s">
        <v>222</v>
      </c>
      <c r="H16" s="102" t="s">
        <v>221</v>
      </c>
      <c r="I16" s="103"/>
      <c r="J16" s="102" t="s">
        <v>139</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12" priority="1">
      <formula>LEFT(E$7,4)="(Apr"</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sheetPr>
  <dimension ref="B1:P17"/>
  <sheetViews>
    <sheetView showGridLines="0" topLeftCell="C1"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298</v>
      </c>
      <c r="C2" s="149" t="s">
        <v>299</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246</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L6" s="82"/>
      <c r="M6" s="82"/>
      <c r="N6" s="82"/>
      <c r="O6" s="82"/>
      <c r="P6" s="82"/>
    </row>
    <row r="7" spans="2:16" ht="21.75" customHeight="1" x14ac:dyDescent="0.25">
      <c r="B7" s="79"/>
      <c r="C7" s="83"/>
      <c r="D7" s="84" t="s">
        <v>108</v>
      </c>
      <c r="E7" s="84" t="s">
        <v>109</v>
      </c>
      <c r="F7" s="84" t="s">
        <v>110</v>
      </c>
      <c r="G7" s="84" t="s">
        <v>111</v>
      </c>
      <c r="H7" s="84" t="s">
        <v>112</v>
      </c>
      <c r="I7" s="85"/>
      <c r="J7" s="154">
        <v>0</v>
      </c>
      <c r="L7" s="82"/>
      <c r="M7" s="82"/>
      <c r="N7" s="82"/>
      <c r="O7" s="82"/>
      <c r="P7" s="82"/>
    </row>
    <row r="8" spans="2:16" x14ac:dyDescent="0.25">
      <c r="B8" s="86"/>
      <c r="C8" s="87"/>
      <c r="D8" s="88"/>
      <c r="E8" s="88"/>
      <c r="F8" s="87"/>
      <c r="G8" s="88"/>
      <c r="H8" s="88"/>
      <c r="I8" s="89"/>
      <c r="J8" s="90"/>
      <c r="L8" s="15"/>
      <c r="M8" s="15"/>
      <c r="N8" s="15"/>
      <c r="O8" s="15"/>
      <c r="P8" s="15"/>
    </row>
    <row r="9" spans="2:16" s="96" customFormat="1" ht="22.5" customHeight="1" x14ac:dyDescent="0.25">
      <c r="B9" s="91"/>
      <c r="C9" s="92" t="s">
        <v>45</v>
      </c>
      <c r="D9" s="93">
        <v>0.97899999999999998</v>
      </c>
      <c r="E9" s="93">
        <v>0.96899999999999997</v>
      </c>
      <c r="F9" s="93">
        <v>0.97299999999999998</v>
      </c>
      <c r="G9" s="93">
        <v>0.97399999999999998</v>
      </c>
      <c r="H9" s="93">
        <v>0.96599999999999997</v>
      </c>
      <c r="I9" s="113"/>
      <c r="J9" s="95">
        <v>0.97099999999999997</v>
      </c>
      <c r="L9" s="82"/>
      <c r="M9" s="82"/>
      <c r="N9" s="82"/>
      <c r="O9" s="82"/>
      <c r="P9" s="82"/>
    </row>
    <row r="10" spans="2:16" x14ac:dyDescent="0.25">
      <c r="B10" s="97"/>
      <c r="C10" s="98" t="s">
        <v>116</v>
      </c>
      <c r="D10" s="99">
        <v>0.96099999999999997</v>
      </c>
      <c r="E10" s="99">
        <v>0.98399999999999999</v>
      </c>
      <c r="F10" s="99">
        <v>0.995</v>
      </c>
      <c r="G10" s="99">
        <v>0.95399999999999996</v>
      </c>
      <c r="H10" s="99">
        <v>0.997</v>
      </c>
      <c r="I10" s="114"/>
      <c r="J10" s="99">
        <v>0.98199999999999998</v>
      </c>
      <c r="L10" s="13"/>
      <c r="M10" s="13"/>
      <c r="N10" s="13"/>
      <c r="O10" s="13"/>
      <c r="P10" s="13"/>
    </row>
    <row r="11" spans="2:16" x14ac:dyDescent="0.25">
      <c r="B11" s="97"/>
      <c r="C11" s="98" t="s">
        <v>119</v>
      </c>
      <c r="D11" s="99">
        <v>0.98899999999999999</v>
      </c>
      <c r="E11" s="99">
        <v>0.97199999999999998</v>
      </c>
      <c r="F11" s="99">
        <v>0.96899999999999997</v>
      </c>
      <c r="G11" s="99">
        <v>0.97299999999999998</v>
      </c>
      <c r="H11" s="99">
        <v>0.93799999999999994</v>
      </c>
      <c r="I11" s="114"/>
      <c r="J11" s="99">
        <v>0.95899999999999996</v>
      </c>
      <c r="L11" s="13"/>
      <c r="M11" s="13"/>
      <c r="N11" s="13"/>
      <c r="O11" s="13"/>
      <c r="P11" s="13"/>
    </row>
    <row r="12" spans="2:16" x14ac:dyDescent="0.25">
      <c r="B12" s="97"/>
      <c r="C12" s="98" t="s">
        <v>121</v>
      </c>
      <c r="D12" s="99">
        <v>1</v>
      </c>
      <c r="E12" s="99">
        <v>1</v>
      </c>
      <c r="F12" s="99">
        <v>0.998</v>
      </c>
      <c r="G12" s="99">
        <v>0.995</v>
      </c>
      <c r="H12" s="99">
        <v>0.99299999999999999</v>
      </c>
      <c r="I12" s="114"/>
      <c r="J12" s="99">
        <v>0.995</v>
      </c>
      <c r="L12" s="13"/>
      <c r="M12" s="13"/>
      <c r="N12" s="13"/>
      <c r="O12" s="13"/>
      <c r="P12" s="13"/>
    </row>
    <row r="13" spans="2:16" x14ac:dyDescent="0.25">
      <c r="B13" s="97"/>
      <c r="C13" s="98" t="s">
        <v>124</v>
      </c>
      <c r="D13" s="99">
        <v>0.99399999999999999</v>
      </c>
      <c r="E13" s="99">
        <v>0.99299999999999999</v>
      </c>
      <c r="F13" s="99">
        <v>0.97799999999999998</v>
      </c>
      <c r="G13" s="99">
        <v>0.97499999999999998</v>
      </c>
      <c r="H13" s="99">
        <v>0.97699999999999998</v>
      </c>
      <c r="I13" s="114"/>
      <c r="J13" s="99">
        <v>0.97699999999999998</v>
      </c>
      <c r="L13" s="13"/>
      <c r="M13" s="13"/>
      <c r="N13" s="13"/>
      <c r="O13" s="13"/>
      <c r="P13" s="13"/>
    </row>
    <row r="14" spans="2:16" x14ac:dyDescent="0.25">
      <c r="B14" s="97"/>
      <c r="C14" s="98" t="s">
        <v>125</v>
      </c>
      <c r="D14" s="99">
        <v>0.98599999999999999</v>
      </c>
      <c r="E14" s="99">
        <v>0.97699999999999998</v>
      </c>
      <c r="F14" s="99">
        <v>0.97199999999999998</v>
      </c>
      <c r="G14" s="99">
        <v>0.99</v>
      </c>
      <c r="H14" s="99">
        <v>0.94099999999999995</v>
      </c>
      <c r="I14" s="114"/>
      <c r="J14" s="99">
        <v>0.96599999999999997</v>
      </c>
      <c r="L14" s="13"/>
      <c r="M14" s="13"/>
      <c r="N14" s="13"/>
      <c r="O14" s="13"/>
      <c r="P14" s="13"/>
    </row>
    <row r="15" spans="2:16" x14ac:dyDescent="0.25">
      <c r="B15" s="97"/>
      <c r="C15" s="98" t="s">
        <v>126</v>
      </c>
      <c r="D15" s="99">
        <v>0.998</v>
      </c>
      <c r="E15" s="99">
        <v>0.99099999999999999</v>
      </c>
      <c r="F15" s="99">
        <v>0.999</v>
      </c>
      <c r="G15" s="99">
        <v>0.996</v>
      </c>
      <c r="H15" s="99">
        <v>0.98099999999999998</v>
      </c>
      <c r="I15" s="114"/>
      <c r="J15" s="99">
        <v>0.99099999999999999</v>
      </c>
      <c r="L15" s="13"/>
      <c r="M15" s="13"/>
      <c r="N15" s="13"/>
      <c r="O15" s="13"/>
      <c r="P15" s="13"/>
    </row>
    <row r="16" spans="2:16" x14ac:dyDescent="0.25">
      <c r="B16" s="97"/>
      <c r="C16" s="101" t="s">
        <v>128</v>
      </c>
      <c r="D16" s="102">
        <v>0.94399999999999995</v>
      </c>
      <c r="E16" s="102">
        <v>0.84899999999999998</v>
      </c>
      <c r="F16" s="102">
        <v>0.91900000000000004</v>
      </c>
      <c r="G16" s="102">
        <v>0.93600000000000005</v>
      </c>
      <c r="H16" s="102">
        <v>0.94399999999999995</v>
      </c>
      <c r="I16" s="115"/>
      <c r="J16" s="102">
        <v>0.93300000000000005</v>
      </c>
      <c r="L16" s="13"/>
      <c r="M16" s="13"/>
      <c r="N16" s="13"/>
      <c r="O16" s="13"/>
      <c r="P16" s="13"/>
    </row>
    <row r="17" spans="2:16" ht="15.75" thickBot="1" x14ac:dyDescent="0.3">
      <c r="B17" s="104" t="s">
        <v>131</v>
      </c>
      <c r="C17" s="105" t="s">
        <v>131</v>
      </c>
      <c r="D17" s="105"/>
      <c r="E17" s="105"/>
      <c r="F17" s="105"/>
      <c r="G17" s="105"/>
      <c r="H17" s="106"/>
      <c r="I17" s="107"/>
      <c r="J17" s="108"/>
      <c r="L17" s="4"/>
      <c r="M17" s="4"/>
      <c r="N17" s="4"/>
      <c r="O17" s="4"/>
      <c r="P17" s="4"/>
    </row>
  </sheetData>
  <mergeCells count="3">
    <mergeCell ref="C2:J2"/>
    <mergeCell ref="C4:J4"/>
    <mergeCell ref="J6:J7"/>
  </mergeCells>
  <conditionalFormatting sqref="E6:J17">
    <cfRule type="expression" dxfId="11" priority="1">
      <formula>LEFT(E$7,4)="(Apr"</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sheetPr>
  <dimension ref="B1:P20"/>
  <sheetViews>
    <sheetView showGridLines="0" topLeftCell="A4" zoomScaleNormal="100" workbookViewId="0">
      <selection activeCell="C12" sqref="C12"/>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302</v>
      </c>
      <c r="C2" s="149" t="s">
        <v>303</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304</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269</v>
      </c>
      <c r="D9" s="93" t="s">
        <v>305</v>
      </c>
      <c r="E9" s="93" t="s">
        <v>306</v>
      </c>
      <c r="F9" s="93" t="s">
        <v>307</v>
      </c>
      <c r="G9" s="93" t="s">
        <v>308</v>
      </c>
      <c r="H9" s="93" t="s">
        <v>167</v>
      </c>
      <c r="I9" s="94"/>
      <c r="J9" s="95" t="s">
        <v>309</v>
      </c>
      <c r="K9" s="91"/>
      <c r="L9" s="82"/>
      <c r="M9" s="82"/>
      <c r="N9" s="82"/>
      <c r="O9" s="82"/>
      <c r="P9" s="82"/>
    </row>
    <row r="10" spans="2:16" ht="15.75" thickBot="1" x14ac:dyDescent="0.3">
      <c r="B10" s="104" t="s">
        <v>131</v>
      </c>
      <c r="C10" s="105" t="s">
        <v>131</v>
      </c>
      <c r="D10" s="105"/>
      <c r="E10" s="105"/>
      <c r="F10" s="105"/>
      <c r="G10" s="105"/>
      <c r="H10" s="106"/>
      <c r="I10" s="107"/>
      <c r="J10" s="108"/>
      <c r="K10" s="104" t="s">
        <v>131</v>
      </c>
      <c r="L10" s="4"/>
      <c r="M10" s="4"/>
      <c r="N10" s="4"/>
      <c r="O10" s="4"/>
      <c r="P10" s="4"/>
    </row>
    <row r="12" spans="2:16" x14ac:dyDescent="0.25">
      <c r="C12" s="109" t="s">
        <v>486</v>
      </c>
    </row>
    <row r="13" spans="2:16" x14ac:dyDescent="0.25">
      <c r="C13" s="109" t="s">
        <v>132</v>
      </c>
    </row>
    <row r="14" spans="2:16" x14ac:dyDescent="0.25">
      <c r="C14" s="109" t="s">
        <v>132</v>
      </c>
    </row>
    <row r="15" spans="2:16" x14ac:dyDescent="0.25">
      <c r="C15" s="109" t="s">
        <v>132</v>
      </c>
    </row>
    <row r="16" spans="2:16" x14ac:dyDescent="0.25">
      <c r="C16" s="109" t="s">
        <v>132</v>
      </c>
    </row>
    <row r="17" spans="3:3" x14ac:dyDescent="0.25">
      <c r="C17" s="109" t="s">
        <v>132</v>
      </c>
    </row>
    <row r="18" spans="3:3" x14ac:dyDescent="0.25">
      <c r="C18" s="109" t="s">
        <v>132</v>
      </c>
    </row>
    <row r="19" spans="3:3" x14ac:dyDescent="0.25">
      <c r="C19" s="109" t="s">
        <v>132</v>
      </c>
    </row>
    <row r="20" spans="3:3" x14ac:dyDescent="0.25">
      <c r="C20" s="109" t="s">
        <v>132</v>
      </c>
    </row>
  </sheetData>
  <mergeCells count="3">
    <mergeCell ref="C2:J2"/>
    <mergeCell ref="C4:J4"/>
    <mergeCell ref="J6:J7"/>
  </mergeCells>
  <conditionalFormatting sqref="E6:H10">
    <cfRule type="expression" dxfId="10" priority="1">
      <formula>LEFT(E$7,4)="(Apr"</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
  <sheetViews>
    <sheetView showGridLines="0" zoomScale="70" zoomScaleNormal="70" workbookViewId="0">
      <selection activeCell="B24" sqref="B24"/>
    </sheetView>
  </sheetViews>
  <sheetFormatPr defaultRowHeight="15" x14ac:dyDescent="0.25"/>
  <cols>
    <col min="2" max="2" width="57.140625" bestFit="1" customWidth="1"/>
  </cols>
  <sheetData>
    <row r="1" spans="1:2" ht="20.25" x14ac:dyDescent="0.3">
      <c r="A1" s="18" t="s">
        <v>7</v>
      </c>
    </row>
    <row r="2" spans="1:2" ht="15.75" x14ac:dyDescent="0.25">
      <c r="A2" s="19" t="s">
        <v>8</v>
      </c>
    </row>
    <row r="3" spans="1:2" x14ac:dyDescent="0.25">
      <c r="A3" s="30"/>
    </row>
    <row r="4" spans="1:2" ht="20.25" customHeight="1" x14ac:dyDescent="0.25">
      <c r="A4" s="31" t="s">
        <v>9</v>
      </c>
      <c r="B4" s="31" t="s">
        <v>10</v>
      </c>
    </row>
    <row r="5" spans="1:2" ht="20.25" customHeight="1" x14ac:dyDescent="0.25">
      <c r="A5" s="32">
        <v>0</v>
      </c>
      <c r="B5" s="31" t="s">
        <v>11</v>
      </c>
    </row>
    <row r="6" spans="1:2" ht="20.25" customHeight="1" x14ac:dyDescent="0.25">
      <c r="A6" s="31" t="s">
        <v>12</v>
      </c>
      <c r="B6" s="31" t="s">
        <v>13</v>
      </c>
    </row>
    <row r="7" spans="1:2" ht="20.25" customHeight="1" x14ac:dyDescent="0.25">
      <c r="A7" s="31" t="s">
        <v>14</v>
      </c>
      <c r="B7" s="31" t="s">
        <v>15</v>
      </c>
    </row>
    <row r="8" spans="1:2" ht="20.25" customHeight="1" x14ac:dyDescent="0.25">
      <c r="A8" s="31" t="s">
        <v>16</v>
      </c>
      <c r="B8" s="31" t="s">
        <v>17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317</v>
      </c>
      <c r="C2" s="149" t="s">
        <v>318</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319</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320</v>
      </c>
      <c r="E9" s="93" t="s">
        <v>321</v>
      </c>
      <c r="F9" s="93" t="s">
        <v>320</v>
      </c>
      <c r="G9" s="93" t="s">
        <v>322</v>
      </c>
      <c r="H9" s="93" t="s">
        <v>323</v>
      </c>
      <c r="I9" s="94"/>
      <c r="J9" s="95" t="s">
        <v>324</v>
      </c>
      <c r="K9" s="91"/>
      <c r="L9" s="82"/>
      <c r="M9" s="82"/>
      <c r="N9" s="82"/>
      <c r="O9" s="82"/>
      <c r="P9" s="82"/>
    </row>
    <row r="10" spans="2:16" x14ac:dyDescent="0.25">
      <c r="B10" s="97"/>
      <c r="C10" s="98" t="s">
        <v>116</v>
      </c>
      <c r="D10" s="99" t="s">
        <v>325</v>
      </c>
      <c r="E10" s="99" t="s">
        <v>326</v>
      </c>
      <c r="F10" s="99" t="s">
        <v>327</v>
      </c>
      <c r="G10" s="99" t="s">
        <v>328</v>
      </c>
      <c r="H10" s="99" t="s">
        <v>329</v>
      </c>
      <c r="I10" s="100"/>
      <c r="J10" s="99" t="s">
        <v>330</v>
      </c>
      <c r="K10" s="97"/>
      <c r="L10" s="13"/>
      <c r="M10" s="13"/>
      <c r="N10" s="13"/>
      <c r="O10" s="13"/>
      <c r="P10" s="13"/>
    </row>
    <row r="11" spans="2:16" x14ac:dyDescent="0.25">
      <c r="B11" s="97"/>
      <c r="C11" s="98" t="s">
        <v>119</v>
      </c>
      <c r="D11" s="99" t="s">
        <v>331</v>
      </c>
      <c r="E11" s="99" t="s">
        <v>332</v>
      </c>
      <c r="F11" s="99" t="s">
        <v>333</v>
      </c>
      <c r="G11" s="99" t="s">
        <v>334</v>
      </c>
      <c r="H11" s="99" t="s">
        <v>335</v>
      </c>
      <c r="I11" s="100"/>
      <c r="J11" s="99" t="s">
        <v>320</v>
      </c>
      <c r="K11" s="97"/>
      <c r="L11" s="13"/>
      <c r="M11" s="13"/>
      <c r="N11" s="13"/>
      <c r="O11" s="13"/>
      <c r="P11" s="13"/>
    </row>
    <row r="12" spans="2:16" x14ac:dyDescent="0.25">
      <c r="B12" s="97"/>
      <c r="C12" s="98" t="s">
        <v>121</v>
      </c>
      <c r="D12" s="99" t="s">
        <v>333</v>
      </c>
      <c r="E12" s="99" t="s">
        <v>336</v>
      </c>
      <c r="F12" s="99" t="s">
        <v>337</v>
      </c>
      <c r="G12" s="99" t="s">
        <v>338</v>
      </c>
      <c r="H12" s="99" t="s">
        <v>339</v>
      </c>
      <c r="I12" s="100"/>
      <c r="J12" s="99" t="s">
        <v>323</v>
      </c>
      <c r="K12" s="97"/>
      <c r="L12" s="13"/>
      <c r="M12" s="13"/>
      <c r="N12" s="13"/>
      <c r="O12" s="13"/>
      <c r="P12" s="13"/>
    </row>
    <row r="13" spans="2:16" x14ac:dyDescent="0.25">
      <c r="B13" s="97"/>
      <c r="C13" s="98" t="s">
        <v>124</v>
      </c>
      <c r="D13" s="99" t="s">
        <v>340</v>
      </c>
      <c r="E13" s="99" t="s">
        <v>341</v>
      </c>
      <c r="F13" s="99" t="s">
        <v>306</v>
      </c>
      <c r="G13" s="99" t="s">
        <v>342</v>
      </c>
      <c r="H13" s="99" t="s">
        <v>324</v>
      </c>
      <c r="I13" s="100"/>
      <c r="J13" s="99" t="s">
        <v>305</v>
      </c>
      <c r="K13" s="97"/>
      <c r="L13" s="13"/>
      <c r="M13" s="13"/>
      <c r="N13" s="13"/>
      <c r="O13" s="13"/>
      <c r="P13" s="13"/>
    </row>
    <row r="14" spans="2:16" x14ac:dyDescent="0.25">
      <c r="B14" s="97"/>
      <c r="C14" s="98" t="s">
        <v>125</v>
      </c>
      <c r="D14" s="99" t="s">
        <v>343</v>
      </c>
      <c r="E14" s="99" t="s">
        <v>344</v>
      </c>
      <c r="F14" s="99" t="s">
        <v>345</v>
      </c>
      <c r="G14" s="99" t="s">
        <v>346</v>
      </c>
      <c r="H14" s="99" t="s">
        <v>337</v>
      </c>
      <c r="I14" s="100"/>
      <c r="J14" s="99" t="s">
        <v>347</v>
      </c>
      <c r="K14" s="97"/>
      <c r="L14" s="13"/>
      <c r="M14" s="13"/>
      <c r="N14" s="13"/>
      <c r="O14" s="13"/>
      <c r="P14" s="13"/>
    </row>
    <row r="15" spans="2:16" x14ac:dyDescent="0.25">
      <c r="B15" s="97"/>
      <c r="C15" s="98" t="s">
        <v>126</v>
      </c>
      <c r="D15" s="99" t="s">
        <v>348</v>
      </c>
      <c r="E15" s="99" t="s">
        <v>349</v>
      </c>
      <c r="F15" s="99" t="s">
        <v>350</v>
      </c>
      <c r="G15" s="99" t="s">
        <v>351</v>
      </c>
      <c r="H15" s="99" t="s">
        <v>352</v>
      </c>
      <c r="I15" s="100"/>
      <c r="J15" s="99" t="s">
        <v>333</v>
      </c>
      <c r="K15" s="97"/>
      <c r="L15" s="13"/>
      <c r="M15" s="13"/>
      <c r="N15" s="13"/>
      <c r="O15" s="13"/>
      <c r="P15" s="13"/>
    </row>
    <row r="16" spans="2:16" x14ac:dyDescent="0.25">
      <c r="B16" s="97"/>
      <c r="C16" s="101" t="s">
        <v>128</v>
      </c>
      <c r="D16" s="102" t="s">
        <v>353</v>
      </c>
      <c r="E16" s="102" t="s">
        <v>354</v>
      </c>
      <c r="F16" s="102" t="s">
        <v>354</v>
      </c>
      <c r="G16" s="102" t="s">
        <v>355</v>
      </c>
      <c r="H16" s="102" t="s">
        <v>356</v>
      </c>
      <c r="I16" s="103"/>
      <c r="J16" s="102" t="s">
        <v>331</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9" priority="1">
      <formula>LEFT(E$7,4)="(Apr"</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sheetPr>
  <dimension ref="B1:P27"/>
  <sheetViews>
    <sheetView showGridLines="0" topLeftCell="B2" zoomScaleNormal="100" workbookViewId="0">
      <selection activeCell="C5" sqref="C5"/>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362</v>
      </c>
      <c r="C2" s="149" t="s">
        <v>363</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524</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167</v>
      </c>
      <c r="E9" s="93" t="s">
        <v>167</v>
      </c>
      <c r="F9" s="93" t="s">
        <v>367</v>
      </c>
      <c r="G9" s="93" t="s">
        <v>366</v>
      </c>
      <c r="H9" s="93" t="s">
        <v>368</v>
      </c>
      <c r="I9" s="94"/>
      <c r="J9" s="95" t="s">
        <v>367</v>
      </c>
      <c r="K9" s="91"/>
      <c r="L9" s="82"/>
      <c r="M9" s="82"/>
      <c r="N9" s="82"/>
      <c r="O9" s="82"/>
      <c r="P9" s="82"/>
    </row>
    <row r="10" spans="2:16" x14ac:dyDescent="0.25">
      <c r="B10" s="97"/>
      <c r="C10" s="98" t="s">
        <v>116</v>
      </c>
      <c r="D10" s="99" t="s">
        <v>167</v>
      </c>
      <c r="E10" s="99" t="s">
        <v>167</v>
      </c>
      <c r="F10" s="99" t="s">
        <v>369</v>
      </c>
      <c r="G10" s="99" t="s">
        <v>370</v>
      </c>
      <c r="H10" s="99" t="s">
        <v>371</v>
      </c>
      <c r="I10" s="100"/>
      <c r="J10" s="99" t="s">
        <v>372</v>
      </c>
      <c r="K10" s="97"/>
      <c r="L10" s="13"/>
      <c r="M10" s="13"/>
      <c r="N10" s="13"/>
      <c r="O10" s="13"/>
      <c r="P10" s="13"/>
    </row>
    <row r="11" spans="2:16" x14ac:dyDescent="0.25">
      <c r="B11" s="97"/>
      <c r="C11" s="98" t="s">
        <v>119</v>
      </c>
      <c r="D11" s="99" t="s">
        <v>167</v>
      </c>
      <c r="E11" s="99" t="s">
        <v>167</v>
      </c>
      <c r="F11" s="99" t="s">
        <v>373</v>
      </c>
      <c r="G11" s="99" t="s">
        <v>374</v>
      </c>
      <c r="H11" s="99" t="s">
        <v>375</v>
      </c>
      <c r="I11" s="100"/>
      <c r="J11" s="99" t="s">
        <v>376</v>
      </c>
      <c r="K11" s="97"/>
      <c r="L11" s="13"/>
      <c r="M11" s="13"/>
      <c r="N11" s="13"/>
      <c r="O11" s="13"/>
      <c r="P11" s="13"/>
    </row>
    <row r="12" spans="2:16" x14ac:dyDescent="0.25">
      <c r="B12" s="97"/>
      <c r="C12" s="98" t="s">
        <v>121</v>
      </c>
      <c r="D12" s="99" t="s">
        <v>167</v>
      </c>
      <c r="E12" s="99" t="s">
        <v>167</v>
      </c>
      <c r="F12" s="99" t="s">
        <v>377</v>
      </c>
      <c r="G12" s="99" t="s">
        <v>378</v>
      </c>
      <c r="H12" s="99" t="s">
        <v>379</v>
      </c>
      <c r="I12" s="100"/>
      <c r="J12" s="99" t="s">
        <v>380</v>
      </c>
      <c r="K12" s="97"/>
      <c r="L12" s="13"/>
      <c r="M12" s="13"/>
      <c r="N12" s="13"/>
      <c r="O12" s="13"/>
      <c r="P12" s="13"/>
    </row>
    <row r="13" spans="2:16" x14ac:dyDescent="0.25">
      <c r="B13" s="97"/>
      <c r="C13" s="98" t="s">
        <v>124</v>
      </c>
      <c r="D13" s="99" t="s">
        <v>167</v>
      </c>
      <c r="E13" s="99" t="s">
        <v>167</v>
      </c>
      <c r="F13" s="99" t="s">
        <v>381</v>
      </c>
      <c r="G13" s="99" t="s">
        <v>382</v>
      </c>
      <c r="H13" s="99" t="s">
        <v>383</v>
      </c>
      <c r="I13" s="100"/>
      <c r="J13" s="99" t="s">
        <v>373</v>
      </c>
      <c r="K13" s="97"/>
      <c r="L13" s="13"/>
      <c r="M13" s="13"/>
      <c r="N13" s="13"/>
      <c r="O13" s="13"/>
      <c r="P13" s="13"/>
    </row>
    <row r="14" spans="2:16" x14ac:dyDescent="0.25">
      <c r="B14" s="97"/>
      <c r="C14" s="98" t="s">
        <v>125</v>
      </c>
      <c r="D14" s="99" t="s">
        <v>167</v>
      </c>
      <c r="E14" s="99" t="s">
        <v>167</v>
      </c>
      <c r="F14" s="99" t="s">
        <v>384</v>
      </c>
      <c r="G14" s="99" t="s">
        <v>385</v>
      </c>
      <c r="H14" s="99" t="s">
        <v>386</v>
      </c>
      <c r="I14" s="100"/>
      <c r="J14" s="99" t="s">
        <v>387</v>
      </c>
      <c r="K14" s="97"/>
      <c r="L14" s="13"/>
      <c r="M14" s="13"/>
      <c r="N14" s="13"/>
      <c r="O14" s="13"/>
      <c r="P14" s="13"/>
    </row>
    <row r="15" spans="2:16" x14ac:dyDescent="0.25">
      <c r="B15" s="97"/>
      <c r="C15" s="98" t="s">
        <v>126</v>
      </c>
      <c r="D15" s="99" t="s">
        <v>167</v>
      </c>
      <c r="E15" s="99" t="s">
        <v>167</v>
      </c>
      <c r="F15" s="99" t="s">
        <v>388</v>
      </c>
      <c r="G15" s="99" t="s">
        <v>389</v>
      </c>
      <c r="H15" s="99" t="s">
        <v>390</v>
      </c>
      <c r="I15" s="100"/>
      <c r="J15" s="99" t="s">
        <v>391</v>
      </c>
      <c r="K15" s="97"/>
      <c r="L15" s="13"/>
      <c r="M15" s="13"/>
      <c r="N15" s="13"/>
      <c r="O15" s="13"/>
      <c r="P15" s="13"/>
    </row>
    <row r="16" spans="2:16" x14ac:dyDescent="0.25">
      <c r="B16" s="97"/>
      <c r="C16" s="101" t="s">
        <v>128</v>
      </c>
      <c r="D16" s="102" t="s">
        <v>167</v>
      </c>
      <c r="E16" s="102" t="s">
        <v>167</v>
      </c>
      <c r="F16" s="102" t="s">
        <v>392</v>
      </c>
      <c r="G16" s="102" t="s">
        <v>377</v>
      </c>
      <c r="H16" s="102" t="s">
        <v>393</v>
      </c>
      <c r="I16" s="103"/>
      <c r="J16" s="102" t="s">
        <v>382</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8 E17:H17 F9:H16">
    <cfRule type="expression" dxfId="8" priority="2">
      <formula>LEFT(E$7,4)="(Apr"</formula>
    </cfRule>
  </conditionalFormatting>
  <conditionalFormatting sqref="E9:E16">
    <cfRule type="expression" dxfId="1" priority="1">
      <formula>LEFT(E$7,4)="(Apr"</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395</v>
      </c>
      <c r="C2" s="149" t="s">
        <v>396</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246</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397</v>
      </c>
      <c r="D9" s="93" t="s">
        <v>167</v>
      </c>
      <c r="E9" s="93" t="s">
        <v>398</v>
      </c>
      <c r="F9" s="93" t="s">
        <v>167</v>
      </c>
      <c r="G9" s="93" t="s">
        <v>167</v>
      </c>
      <c r="H9" s="93" t="s">
        <v>167</v>
      </c>
      <c r="I9" s="94"/>
      <c r="J9" s="95" t="s">
        <v>167</v>
      </c>
      <c r="K9" s="91"/>
      <c r="L9" s="82"/>
      <c r="M9" s="82"/>
      <c r="N9" s="82"/>
      <c r="O9" s="82"/>
      <c r="P9" s="82"/>
    </row>
    <row r="10" spans="2:16" x14ac:dyDescent="0.25">
      <c r="B10" s="97"/>
      <c r="C10" s="98" t="s">
        <v>116</v>
      </c>
      <c r="D10" s="99" t="s">
        <v>167</v>
      </c>
      <c r="E10" s="99" t="s">
        <v>309</v>
      </c>
      <c r="F10" s="99" t="s">
        <v>167</v>
      </c>
      <c r="G10" s="99" t="s">
        <v>167</v>
      </c>
      <c r="H10" s="99" t="s">
        <v>167</v>
      </c>
      <c r="I10" s="100"/>
      <c r="J10" s="99" t="s">
        <v>167</v>
      </c>
      <c r="K10" s="97"/>
      <c r="L10" s="13"/>
      <c r="M10" s="13"/>
      <c r="N10" s="13"/>
      <c r="O10" s="13"/>
      <c r="P10" s="13"/>
    </row>
    <row r="11" spans="2:16" x14ac:dyDescent="0.25">
      <c r="B11" s="97"/>
      <c r="C11" s="98" t="s">
        <v>119</v>
      </c>
      <c r="D11" s="99" t="s">
        <v>167</v>
      </c>
      <c r="E11" s="99" t="s">
        <v>232</v>
      </c>
      <c r="F11" s="99" t="s">
        <v>167</v>
      </c>
      <c r="G11" s="99" t="s">
        <v>167</v>
      </c>
      <c r="H11" s="99" t="s">
        <v>167</v>
      </c>
      <c r="I11" s="100"/>
      <c r="J11" s="99" t="s">
        <v>167</v>
      </c>
      <c r="K11" s="97"/>
      <c r="L11" s="13"/>
      <c r="M11" s="13"/>
      <c r="N11" s="13"/>
      <c r="O11" s="13"/>
      <c r="P11" s="13"/>
    </row>
    <row r="12" spans="2:16" x14ac:dyDescent="0.25">
      <c r="B12" s="97"/>
      <c r="C12" s="98" t="s">
        <v>121</v>
      </c>
      <c r="D12" s="99" t="s">
        <v>167</v>
      </c>
      <c r="E12" s="99" t="s">
        <v>147</v>
      </c>
      <c r="F12" s="99" t="s">
        <v>167</v>
      </c>
      <c r="G12" s="99" t="s">
        <v>167</v>
      </c>
      <c r="H12" s="99" t="s">
        <v>167</v>
      </c>
      <c r="I12" s="100"/>
      <c r="J12" s="99" t="s">
        <v>167</v>
      </c>
      <c r="K12" s="97"/>
      <c r="L12" s="13"/>
      <c r="M12" s="13"/>
      <c r="N12" s="13"/>
      <c r="O12" s="13"/>
      <c r="P12" s="13"/>
    </row>
    <row r="13" spans="2:16" x14ac:dyDescent="0.25">
      <c r="B13" s="97"/>
      <c r="C13" s="98" t="s">
        <v>124</v>
      </c>
      <c r="D13" s="99" t="s">
        <v>167</v>
      </c>
      <c r="E13" s="99" t="s">
        <v>187</v>
      </c>
      <c r="F13" s="99" t="s">
        <v>167</v>
      </c>
      <c r="G13" s="99" t="s">
        <v>167</v>
      </c>
      <c r="H13" s="99" t="s">
        <v>167</v>
      </c>
      <c r="I13" s="100"/>
      <c r="J13" s="99" t="s">
        <v>167</v>
      </c>
      <c r="K13" s="97"/>
      <c r="L13" s="13"/>
      <c r="M13" s="13"/>
      <c r="N13" s="13"/>
      <c r="O13" s="13"/>
      <c r="P13" s="13"/>
    </row>
    <row r="14" spans="2:16" x14ac:dyDescent="0.25">
      <c r="B14" s="97"/>
      <c r="C14" s="98" t="s">
        <v>125</v>
      </c>
      <c r="D14" s="99" t="s">
        <v>167</v>
      </c>
      <c r="E14" s="99" t="s">
        <v>399</v>
      </c>
      <c r="F14" s="99" t="s">
        <v>167</v>
      </c>
      <c r="G14" s="99" t="s">
        <v>167</v>
      </c>
      <c r="H14" s="99" t="s">
        <v>167</v>
      </c>
      <c r="I14" s="100"/>
      <c r="J14" s="99" t="s">
        <v>167</v>
      </c>
      <c r="K14" s="97"/>
      <c r="L14" s="13"/>
      <c r="M14" s="13"/>
      <c r="N14" s="13"/>
      <c r="O14" s="13"/>
      <c r="P14" s="13"/>
    </row>
    <row r="15" spans="2:16" x14ac:dyDescent="0.25">
      <c r="B15" s="97"/>
      <c r="C15" s="98" t="s">
        <v>126</v>
      </c>
      <c r="D15" s="99" t="s">
        <v>167</v>
      </c>
      <c r="E15" s="99" t="s">
        <v>400</v>
      </c>
      <c r="F15" s="99" t="s">
        <v>167</v>
      </c>
      <c r="G15" s="99" t="s">
        <v>167</v>
      </c>
      <c r="H15" s="99" t="s">
        <v>167</v>
      </c>
      <c r="I15" s="100"/>
      <c r="J15" s="99" t="s">
        <v>167</v>
      </c>
      <c r="K15" s="97"/>
      <c r="L15" s="13"/>
      <c r="M15" s="13"/>
      <c r="N15" s="13"/>
      <c r="O15" s="13"/>
      <c r="P15" s="13"/>
    </row>
    <row r="16" spans="2:16" x14ac:dyDescent="0.25">
      <c r="B16" s="97"/>
      <c r="C16" s="101" t="s">
        <v>128</v>
      </c>
      <c r="D16" s="102" t="s">
        <v>167</v>
      </c>
      <c r="E16" s="102" t="s">
        <v>255</v>
      </c>
      <c r="F16" s="102" t="s">
        <v>167</v>
      </c>
      <c r="G16" s="102" t="s">
        <v>167</v>
      </c>
      <c r="H16" s="102" t="s">
        <v>167</v>
      </c>
      <c r="I16" s="103"/>
      <c r="J16" s="102" t="s">
        <v>167</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401</v>
      </c>
    </row>
    <row r="20" spans="2:16" x14ac:dyDescent="0.25">
      <c r="C20" s="109" t="s">
        <v>402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7" priority="1">
      <formula>LEFT(E$7,4)="(Apr"</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B1:P27"/>
  <sheetViews>
    <sheetView showGridLines="0" topLeftCell="E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408</v>
      </c>
      <c r="C2" s="149" t="s">
        <v>409</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246</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162</v>
      </c>
      <c r="E9" s="93" t="s">
        <v>181</v>
      </c>
      <c r="F9" s="93" t="s">
        <v>410</v>
      </c>
      <c r="G9" s="93" t="s">
        <v>411</v>
      </c>
      <c r="H9" s="93" t="s">
        <v>154</v>
      </c>
      <c r="I9" s="94"/>
      <c r="J9" s="95" t="s">
        <v>410</v>
      </c>
      <c r="K9" s="91"/>
      <c r="L9" s="82"/>
      <c r="M9" s="82"/>
      <c r="N9" s="82"/>
      <c r="O9" s="82"/>
      <c r="P9" s="82"/>
    </row>
    <row r="10" spans="2:16" x14ac:dyDescent="0.25">
      <c r="B10" s="97"/>
      <c r="C10" s="98" t="s">
        <v>116</v>
      </c>
      <c r="D10" s="99" t="s">
        <v>412</v>
      </c>
      <c r="E10" s="99" t="s">
        <v>160</v>
      </c>
      <c r="F10" s="99" t="s">
        <v>144</v>
      </c>
      <c r="G10" s="99" t="s">
        <v>413</v>
      </c>
      <c r="H10" s="99" t="s">
        <v>174</v>
      </c>
      <c r="I10" s="100"/>
      <c r="J10" s="99" t="s">
        <v>414</v>
      </c>
      <c r="K10" s="97"/>
      <c r="L10" s="13"/>
      <c r="M10" s="13"/>
      <c r="N10" s="13"/>
      <c r="O10" s="13"/>
      <c r="P10" s="13"/>
    </row>
    <row r="11" spans="2:16" x14ac:dyDescent="0.25">
      <c r="B11" s="97"/>
      <c r="C11" s="98" t="s">
        <v>119</v>
      </c>
      <c r="D11" s="99" t="s">
        <v>219</v>
      </c>
      <c r="E11" s="99" t="s">
        <v>228</v>
      </c>
      <c r="F11" s="99" t="s">
        <v>415</v>
      </c>
      <c r="G11" s="99" t="s">
        <v>416</v>
      </c>
      <c r="H11" s="99" t="s">
        <v>221</v>
      </c>
      <c r="I11" s="100"/>
      <c r="J11" s="99" t="s">
        <v>415</v>
      </c>
      <c r="K11" s="97"/>
      <c r="L11" s="13"/>
      <c r="M11" s="13"/>
      <c r="N11" s="13"/>
      <c r="O11" s="13"/>
      <c r="P11" s="13"/>
    </row>
    <row r="12" spans="2:16" x14ac:dyDescent="0.25">
      <c r="B12" s="97"/>
      <c r="C12" s="98" t="s">
        <v>121</v>
      </c>
      <c r="D12" s="99" t="s">
        <v>228</v>
      </c>
      <c r="E12" s="99" t="s">
        <v>237</v>
      </c>
      <c r="F12" s="99" t="s">
        <v>182</v>
      </c>
      <c r="G12" s="99" t="s">
        <v>417</v>
      </c>
      <c r="H12" s="99" t="s">
        <v>203</v>
      </c>
      <c r="I12" s="100"/>
      <c r="J12" s="99" t="s">
        <v>418</v>
      </c>
      <c r="K12" s="97"/>
      <c r="L12" s="13"/>
      <c r="M12" s="13"/>
      <c r="N12" s="13"/>
      <c r="O12" s="13"/>
      <c r="P12" s="13"/>
    </row>
    <row r="13" spans="2:16" x14ac:dyDescent="0.25">
      <c r="B13" s="97"/>
      <c r="C13" s="98" t="s">
        <v>124</v>
      </c>
      <c r="D13" s="99" t="s">
        <v>130</v>
      </c>
      <c r="E13" s="99" t="s">
        <v>210</v>
      </c>
      <c r="F13" s="99" t="s">
        <v>419</v>
      </c>
      <c r="G13" s="99" t="s">
        <v>420</v>
      </c>
      <c r="H13" s="99" t="s">
        <v>199</v>
      </c>
      <c r="I13" s="100"/>
      <c r="J13" s="99" t="s">
        <v>421</v>
      </c>
      <c r="K13" s="97"/>
      <c r="L13" s="13"/>
      <c r="M13" s="13"/>
      <c r="N13" s="13"/>
      <c r="O13" s="13"/>
      <c r="P13" s="13"/>
    </row>
    <row r="14" spans="2:16" x14ac:dyDescent="0.25">
      <c r="B14" s="97"/>
      <c r="C14" s="98" t="s">
        <v>125</v>
      </c>
      <c r="D14" s="99" t="s">
        <v>142</v>
      </c>
      <c r="E14" s="99" t="s">
        <v>214</v>
      </c>
      <c r="F14" s="99" t="s">
        <v>422</v>
      </c>
      <c r="G14" s="99" t="s">
        <v>413</v>
      </c>
      <c r="H14" s="99" t="s">
        <v>236</v>
      </c>
      <c r="I14" s="100"/>
      <c r="J14" s="99" t="s">
        <v>423</v>
      </c>
      <c r="K14" s="97"/>
      <c r="L14" s="13"/>
      <c r="M14" s="13"/>
      <c r="N14" s="13"/>
      <c r="O14" s="13"/>
      <c r="P14" s="13"/>
    </row>
    <row r="15" spans="2:16" x14ac:dyDescent="0.25">
      <c r="B15" s="97"/>
      <c r="C15" s="98" t="s">
        <v>126</v>
      </c>
      <c r="D15" s="99" t="s">
        <v>199</v>
      </c>
      <c r="E15" s="99" t="s">
        <v>236</v>
      </c>
      <c r="F15" s="99" t="s">
        <v>424</v>
      </c>
      <c r="G15" s="99" t="s">
        <v>425</v>
      </c>
      <c r="H15" s="99" t="s">
        <v>154</v>
      </c>
      <c r="I15" s="100"/>
      <c r="J15" s="99" t="s">
        <v>426</v>
      </c>
      <c r="K15" s="97"/>
      <c r="L15" s="13"/>
      <c r="M15" s="13"/>
      <c r="N15" s="13"/>
      <c r="O15" s="13"/>
      <c r="P15" s="13"/>
    </row>
    <row r="16" spans="2:16" x14ac:dyDescent="0.25">
      <c r="B16" s="97"/>
      <c r="C16" s="101" t="s">
        <v>128</v>
      </c>
      <c r="D16" s="102" t="s">
        <v>182</v>
      </c>
      <c r="E16" s="102" t="s">
        <v>255</v>
      </c>
      <c r="F16" s="102" t="s">
        <v>427</v>
      </c>
      <c r="G16" s="102" t="s">
        <v>428</v>
      </c>
      <c r="H16" s="102" t="s">
        <v>208</v>
      </c>
      <c r="I16" s="103"/>
      <c r="J16" s="102" t="s">
        <v>415</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6" priority="1">
      <formula>LEFT(E$7,4)="(Apr"</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431</v>
      </c>
      <c r="C2" s="149" t="s">
        <v>432</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319</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269</v>
      </c>
      <c r="D9" s="93" t="s">
        <v>433</v>
      </c>
      <c r="E9" s="93" t="s">
        <v>167</v>
      </c>
      <c r="F9" s="93" t="s">
        <v>167</v>
      </c>
      <c r="G9" s="93" t="s">
        <v>167</v>
      </c>
      <c r="H9" s="93" t="s">
        <v>167</v>
      </c>
      <c r="I9" s="94"/>
      <c r="J9" s="95" t="s">
        <v>167</v>
      </c>
      <c r="K9" s="91"/>
      <c r="L9" s="82"/>
      <c r="M9" s="82"/>
      <c r="N9" s="82"/>
      <c r="O9" s="82"/>
      <c r="P9" s="82"/>
    </row>
    <row r="10" spans="2:16" x14ac:dyDescent="0.25">
      <c r="B10" s="97"/>
      <c r="C10" s="98" t="s">
        <v>116</v>
      </c>
      <c r="D10" s="99" t="s">
        <v>434</v>
      </c>
      <c r="E10" s="99" t="s">
        <v>167</v>
      </c>
      <c r="F10" s="99" t="s">
        <v>167</v>
      </c>
      <c r="G10" s="99" t="s">
        <v>167</v>
      </c>
      <c r="H10" s="99" t="s">
        <v>167</v>
      </c>
      <c r="I10" s="100"/>
      <c r="J10" s="99" t="s">
        <v>167</v>
      </c>
      <c r="K10" s="97"/>
      <c r="L10" s="13"/>
      <c r="M10" s="13"/>
      <c r="N10" s="13"/>
      <c r="O10" s="13"/>
      <c r="P10" s="13"/>
    </row>
    <row r="11" spans="2:16" x14ac:dyDescent="0.25">
      <c r="B11" s="97"/>
      <c r="C11" s="98" t="s">
        <v>119</v>
      </c>
      <c r="D11" s="99" t="s">
        <v>435</v>
      </c>
      <c r="E11" s="99" t="s">
        <v>167</v>
      </c>
      <c r="F11" s="99" t="s">
        <v>167</v>
      </c>
      <c r="G11" s="99" t="s">
        <v>167</v>
      </c>
      <c r="H11" s="99" t="s">
        <v>167</v>
      </c>
      <c r="I11" s="100"/>
      <c r="J11" s="99" t="s">
        <v>167</v>
      </c>
      <c r="K11" s="97"/>
      <c r="L11" s="13"/>
      <c r="M11" s="13"/>
      <c r="N11" s="13"/>
      <c r="O11" s="13"/>
      <c r="P11" s="13"/>
    </row>
    <row r="12" spans="2:16" x14ac:dyDescent="0.25">
      <c r="B12" s="97"/>
      <c r="C12" s="98" t="s">
        <v>121</v>
      </c>
      <c r="D12" s="99" t="s">
        <v>436</v>
      </c>
      <c r="E12" s="99" t="s">
        <v>167</v>
      </c>
      <c r="F12" s="99" t="s">
        <v>167</v>
      </c>
      <c r="G12" s="99" t="s">
        <v>167</v>
      </c>
      <c r="H12" s="99" t="s">
        <v>167</v>
      </c>
      <c r="I12" s="100"/>
      <c r="J12" s="99" t="s">
        <v>167</v>
      </c>
      <c r="K12" s="97"/>
      <c r="L12" s="13"/>
      <c r="M12" s="13"/>
      <c r="N12" s="13"/>
      <c r="O12" s="13"/>
      <c r="P12" s="13"/>
    </row>
    <row r="13" spans="2:16" x14ac:dyDescent="0.25">
      <c r="B13" s="97"/>
      <c r="C13" s="98" t="s">
        <v>124</v>
      </c>
      <c r="D13" s="99" t="s">
        <v>437</v>
      </c>
      <c r="E13" s="99" t="s">
        <v>167</v>
      </c>
      <c r="F13" s="99" t="s">
        <v>167</v>
      </c>
      <c r="G13" s="99" t="s">
        <v>167</v>
      </c>
      <c r="H13" s="99" t="s">
        <v>167</v>
      </c>
      <c r="I13" s="100"/>
      <c r="J13" s="99" t="s">
        <v>167</v>
      </c>
      <c r="K13" s="97"/>
      <c r="L13" s="13"/>
      <c r="M13" s="13"/>
      <c r="N13" s="13"/>
      <c r="O13" s="13"/>
      <c r="P13" s="13"/>
    </row>
    <row r="14" spans="2:16" x14ac:dyDescent="0.25">
      <c r="B14" s="97"/>
      <c r="C14" s="98" t="s">
        <v>125</v>
      </c>
      <c r="D14" s="99" t="s">
        <v>438</v>
      </c>
      <c r="E14" s="99" t="s">
        <v>167</v>
      </c>
      <c r="F14" s="99" t="s">
        <v>167</v>
      </c>
      <c r="G14" s="99" t="s">
        <v>167</v>
      </c>
      <c r="H14" s="99" t="s">
        <v>167</v>
      </c>
      <c r="I14" s="100"/>
      <c r="J14" s="99" t="s">
        <v>167</v>
      </c>
      <c r="K14" s="97"/>
      <c r="L14" s="13"/>
      <c r="M14" s="13"/>
      <c r="N14" s="13"/>
      <c r="O14" s="13"/>
      <c r="P14" s="13"/>
    </row>
    <row r="15" spans="2:16" x14ac:dyDescent="0.25">
      <c r="B15" s="97"/>
      <c r="C15" s="98" t="s">
        <v>126</v>
      </c>
      <c r="D15" s="99" t="s">
        <v>439</v>
      </c>
      <c r="E15" s="99" t="s">
        <v>167</v>
      </c>
      <c r="F15" s="99" t="s">
        <v>167</v>
      </c>
      <c r="G15" s="99" t="s">
        <v>167</v>
      </c>
      <c r="H15" s="99" t="s">
        <v>167</v>
      </c>
      <c r="I15" s="100"/>
      <c r="J15" s="99" t="s">
        <v>167</v>
      </c>
      <c r="K15" s="97"/>
      <c r="L15" s="13"/>
      <c r="M15" s="13"/>
      <c r="N15" s="13"/>
      <c r="O15" s="13"/>
      <c r="P15" s="13"/>
    </row>
    <row r="16" spans="2:16" x14ac:dyDescent="0.25">
      <c r="B16" s="97"/>
      <c r="C16" s="101" t="s">
        <v>128</v>
      </c>
      <c r="D16" s="102" t="s">
        <v>440</v>
      </c>
      <c r="E16" s="102" t="s">
        <v>167</v>
      </c>
      <c r="F16" s="102" t="s">
        <v>167</v>
      </c>
      <c r="G16" s="102" t="s">
        <v>167</v>
      </c>
      <c r="H16" s="102" t="s">
        <v>167</v>
      </c>
      <c r="I16" s="103"/>
      <c r="J16" s="102" t="s">
        <v>167</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441</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5" priority="1">
      <formula>LEFT(E$7,4)="(Apr"</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443</v>
      </c>
      <c r="C2" s="149" t="s">
        <v>444</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445</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167</v>
      </c>
      <c r="E9" s="93" t="s">
        <v>167</v>
      </c>
      <c r="F9" s="93" t="s">
        <v>238</v>
      </c>
      <c r="G9" s="93" t="s">
        <v>260</v>
      </c>
      <c r="H9" s="93" t="s">
        <v>181</v>
      </c>
      <c r="I9" s="94"/>
      <c r="J9" s="95" t="s">
        <v>187</v>
      </c>
      <c r="K9" s="91"/>
      <c r="L9" s="82"/>
      <c r="M9" s="82"/>
      <c r="N9" s="82"/>
      <c r="O9" s="82"/>
      <c r="P9" s="82"/>
    </row>
    <row r="10" spans="2:16" x14ac:dyDescent="0.25">
      <c r="B10" s="97"/>
      <c r="C10" s="98" t="s">
        <v>116</v>
      </c>
      <c r="D10" s="99" t="s">
        <v>167</v>
      </c>
      <c r="E10" s="99" t="s">
        <v>167</v>
      </c>
      <c r="F10" s="99" t="s">
        <v>191</v>
      </c>
      <c r="G10" s="99" t="s">
        <v>232</v>
      </c>
      <c r="H10" s="99" t="s">
        <v>287</v>
      </c>
      <c r="I10" s="100"/>
      <c r="J10" s="99" t="s">
        <v>190</v>
      </c>
      <c r="K10" s="97"/>
      <c r="L10" s="13"/>
      <c r="M10" s="13"/>
      <c r="N10" s="13"/>
      <c r="O10" s="13"/>
      <c r="P10" s="13"/>
    </row>
    <row r="11" spans="2:16" x14ac:dyDescent="0.25">
      <c r="B11" s="97"/>
      <c r="C11" s="98" t="s">
        <v>119</v>
      </c>
      <c r="D11" s="99" t="s">
        <v>167</v>
      </c>
      <c r="E11" s="99" t="s">
        <v>167</v>
      </c>
      <c r="F11" s="99" t="s">
        <v>446</v>
      </c>
      <c r="G11" s="99" t="s">
        <v>399</v>
      </c>
      <c r="H11" s="99" t="s">
        <v>178</v>
      </c>
      <c r="I11" s="100"/>
      <c r="J11" s="99" t="s">
        <v>447</v>
      </c>
      <c r="K11" s="97"/>
      <c r="L11" s="13"/>
      <c r="M11" s="13"/>
      <c r="N11" s="13"/>
      <c r="O11" s="13"/>
      <c r="P11" s="13"/>
    </row>
    <row r="12" spans="2:16" x14ac:dyDescent="0.25">
      <c r="B12" s="97"/>
      <c r="C12" s="98" t="s">
        <v>121</v>
      </c>
      <c r="D12" s="99" t="s">
        <v>167</v>
      </c>
      <c r="E12" s="99" t="s">
        <v>167</v>
      </c>
      <c r="F12" s="99" t="s">
        <v>146</v>
      </c>
      <c r="G12" s="99" t="s">
        <v>186</v>
      </c>
      <c r="H12" s="99" t="s">
        <v>154</v>
      </c>
      <c r="I12" s="100"/>
      <c r="J12" s="99" t="s">
        <v>162</v>
      </c>
      <c r="K12" s="97"/>
      <c r="L12" s="13"/>
      <c r="M12" s="13"/>
      <c r="N12" s="13"/>
      <c r="O12" s="13"/>
      <c r="P12" s="13"/>
    </row>
    <row r="13" spans="2:16" x14ac:dyDescent="0.25">
      <c r="B13" s="97"/>
      <c r="C13" s="98" t="s">
        <v>124</v>
      </c>
      <c r="D13" s="99" t="s">
        <v>167</v>
      </c>
      <c r="E13" s="99" t="s">
        <v>167</v>
      </c>
      <c r="F13" s="99" t="s">
        <v>186</v>
      </c>
      <c r="G13" s="99" t="s">
        <v>160</v>
      </c>
      <c r="H13" s="99" t="s">
        <v>211</v>
      </c>
      <c r="I13" s="100"/>
      <c r="J13" s="99" t="s">
        <v>164</v>
      </c>
      <c r="K13" s="97"/>
      <c r="L13" s="13"/>
      <c r="M13" s="13"/>
      <c r="N13" s="13"/>
      <c r="O13" s="13"/>
      <c r="P13" s="13"/>
    </row>
    <row r="14" spans="2:16" x14ac:dyDescent="0.25">
      <c r="B14" s="97"/>
      <c r="C14" s="98" t="s">
        <v>125</v>
      </c>
      <c r="D14" s="99" t="s">
        <v>167</v>
      </c>
      <c r="E14" s="99" t="s">
        <v>167</v>
      </c>
      <c r="F14" s="99" t="s">
        <v>296</v>
      </c>
      <c r="G14" s="99" t="s">
        <v>437</v>
      </c>
      <c r="H14" s="99" t="s">
        <v>271</v>
      </c>
      <c r="I14" s="100"/>
      <c r="J14" s="99" t="s">
        <v>448</v>
      </c>
      <c r="K14" s="97"/>
      <c r="L14" s="13"/>
      <c r="M14" s="13"/>
      <c r="N14" s="13"/>
      <c r="O14" s="13"/>
      <c r="P14" s="13"/>
    </row>
    <row r="15" spans="2:16" x14ac:dyDescent="0.25">
      <c r="B15" s="97"/>
      <c r="C15" s="98" t="s">
        <v>126</v>
      </c>
      <c r="D15" s="99" t="s">
        <v>167</v>
      </c>
      <c r="E15" s="99" t="s">
        <v>167</v>
      </c>
      <c r="F15" s="99" t="s">
        <v>449</v>
      </c>
      <c r="G15" s="99" t="s">
        <v>250</v>
      </c>
      <c r="H15" s="99" t="s">
        <v>146</v>
      </c>
      <c r="I15" s="100"/>
      <c r="J15" s="99" t="s">
        <v>450</v>
      </c>
      <c r="K15" s="97"/>
      <c r="L15" s="13"/>
      <c r="M15" s="13"/>
      <c r="N15" s="13"/>
      <c r="O15" s="13"/>
      <c r="P15" s="13"/>
    </row>
    <row r="16" spans="2:16" x14ac:dyDescent="0.25">
      <c r="B16" s="97"/>
      <c r="C16" s="101" t="s">
        <v>128</v>
      </c>
      <c r="D16" s="102" t="s">
        <v>167</v>
      </c>
      <c r="E16" s="102" t="s">
        <v>167</v>
      </c>
      <c r="F16" s="102" t="s">
        <v>193</v>
      </c>
      <c r="G16" s="102" t="s">
        <v>118</v>
      </c>
      <c r="H16" s="102" t="s">
        <v>122</v>
      </c>
      <c r="I16" s="103"/>
      <c r="J16" s="102" t="s">
        <v>211</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4" priority="1">
      <formula>LEFT(E$7,4)="(Apr"</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sheetPr>
  <dimension ref="B1:P27"/>
  <sheetViews>
    <sheetView showGridLines="0" topLeftCell="A4" zoomScaleNormal="100" workbookViewId="0">
      <selection activeCell="H23" sqref="H23"/>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457</v>
      </c>
      <c r="C2" s="149" t="s">
        <v>458</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445</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167</v>
      </c>
      <c r="E9" s="93" t="s">
        <v>167</v>
      </c>
      <c r="F9" s="93" t="s">
        <v>459</v>
      </c>
      <c r="G9" s="93" t="s">
        <v>482</v>
      </c>
      <c r="H9" s="93" t="s">
        <v>460</v>
      </c>
      <c r="I9" s="94"/>
      <c r="J9" s="95" t="s">
        <v>342</v>
      </c>
      <c r="K9" s="91"/>
      <c r="L9" s="82"/>
      <c r="M9" s="82"/>
      <c r="N9" s="82"/>
      <c r="O9" s="82"/>
      <c r="P9" s="82"/>
    </row>
    <row r="10" spans="2:16" x14ac:dyDescent="0.25">
      <c r="B10" s="97"/>
      <c r="C10" s="98" t="s">
        <v>116</v>
      </c>
      <c r="D10" s="99" t="s">
        <v>167</v>
      </c>
      <c r="E10" s="99" t="s">
        <v>167</v>
      </c>
      <c r="F10" s="99" t="s">
        <v>461</v>
      </c>
      <c r="G10" s="99" t="s">
        <v>462</v>
      </c>
      <c r="H10" s="99" t="s">
        <v>463</v>
      </c>
      <c r="I10" s="100"/>
      <c r="J10" s="99" t="s">
        <v>464</v>
      </c>
      <c r="K10" s="97"/>
      <c r="L10" s="13"/>
      <c r="M10" s="13"/>
      <c r="N10" s="13"/>
      <c r="O10" s="13"/>
      <c r="P10" s="13"/>
    </row>
    <row r="11" spans="2:16" x14ac:dyDescent="0.25">
      <c r="B11" s="97"/>
      <c r="C11" s="98" t="s">
        <v>119</v>
      </c>
      <c r="D11" s="99" t="s">
        <v>167</v>
      </c>
      <c r="E11" s="99" t="s">
        <v>167</v>
      </c>
      <c r="F11" s="99" t="s">
        <v>167</v>
      </c>
      <c r="G11" s="99" t="s">
        <v>465</v>
      </c>
      <c r="H11" s="99" t="s">
        <v>365</v>
      </c>
      <c r="I11" s="100"/>
      <c r="J11" s="99" t="s">
        <v>380</v>
      </c>
      <c r="K11" s="97"/>
      <c r="L11" s="13"/>
      <c r="M11" s="13"/>
      <c r="N11" s="13"/>
      <c r="O11" s="13"/>
      <c r="P11" s="13"/>
    </row>
    <row r="12" spans="2:16" x14ac:dyDescent="0.25">
      <c r="B12" s="97"/>
      <c r="C12" s="98" t="s">
        <v>121</v>
      </c>
      <c r="D12" s="99" t="s">
        <v>167</v>
      </c>
      <c r="E12" s="99" t="s">
        <v>167</v>
      </c>
      <c r="F12" s="99" t="s">
        <v>466</v>
      </c>
      <c r="G12" s="99" t="s">
        <v>260</v>
      </c>
      <c r="H12" s="99" t="s">
        <v>238</v>
      </c>
      <c r="I12" s="100"/>
      <c r="J12" s="99" t="s">
        <v>467</v>
      </c>
      <c r="K12" s="97"/>
      <c r="L12" s="13"/>
      <c r="M12" s="13"/>
      <c r="N12" s="13"/>
      <c r="O12" s="13"/>
      <c r="P12" s="13"/>
    </row>
    <row r="13" spans="2:16" x14ac:dyDescent="0.25">
      <c r="B13" s="97"/>
      <c r="C13" s="98" t="s">
        <v>124</v>
      </c>
      <c r="D13" s="99" t="s">
        <v>167</v>
      </c>
      <c r="E13" s="99" t="s">
        <v>167</v>
      </c>
      <c r="F13" s="99" t="s">
        <v>167</v>
      </c>
      <c r="G13" s="99" t="s">
        <v>167</v>
      </c>
      <c r="H13" s="99" t="s">
        <v>468</v>
      </c>
      <c r="I13" s="100"/>
      <c r="J13" s="99" t="s">
        <v>353</v>
      </c>
      <c r="K13" s="97"/>
      <c r="L13" s="13"/>
      <c r="M13" s="13"/>
      <c r="N13" s="13"/>
      <c r="O13" s="13"/>
      <c r="P13" s="13"/>
    </row>
    <row r="14" spans="2:16" x14ac:dyDescent="0.25">
      <c r="B14" s="97"/>
      <c r="C14" s="98" t="s">
        <v>125</v>
      </c>
      <c r="D14" s="99" t="s">
        <v>167</v>
      </c>
      <c r="E14" s="99" t="s">
        <v>167</v>
      </c>
      <c r="F14" s="99" t="s">
        <v>167</v>
      </c>
      <c r="G14" s="99" t="s">
        <v>469</v>
      </c>
      <c r="H14" s="99" t="s">
        <v>470</v>
      </c>
      <c r="I14" s="100"/>
      <c r="J14" s="99" t="s">
        <v>471</v>
      </c>
      <c r="K14" s="97"/>
      <c r="L14" s="13"/>
      <c r="M14" s="13"/>
      <c r="N14" s="13"/>
      <c r="O14" s="13"/>
      <c r="P14" s="13"/>
    </row>
    <row r="15" spans="2:16" x14ac:dyDescent="0.25">
      <c r="B15" s="97"/>
      <c r="C15" s="98" t="s">
        <v>126</v>
      </c>
      <c r="D15" s="99" t="s">
        <v>167</v>
      </c>
      <c r="E15" s="99" t="s">
        <v>167</v>
      </c>
      <c r="F15" s="99" t="s">
        <v>167</v>
      </c>
      <c r="G15" s="99" t="s">
        <v>167</v>
      </c>
      <c r="H15" s="99" t="s">
        <v>120</v>
      </c>
      <c r="I15" s="100"/>
      <c r="J15" s="99" t="s">
        <v>285</v>
      </c>
      <c r="K15" s="97"/>
      <c r="L15" s="13"/>
      <c r="M15" s="13"/>
      <c r="N15" s="13"/>
      <c r="O15" s="13"/>
      <c r="P15" s="13"/>
    </row>
    <row r="16" spans="2:16" x14ac:dyDescent="0.25">
      <c r="B16" s="97"/>
      <c r="C16" s="101" t="s">
        <v>128</v>
      </c>
      <c r="D16" s="102" t="s">
        <v>167</v>
      </c>
      <c r="E16" s="102" t="s">
        <v>167</v>
      </c>
      <c r="F16" s="102" t="s">
        <v>167</v>
      </c>
      <c r="G16" s="102" t="s">
        <v>167</v>
      </c>
      <c r="H16" s="102" t="s">
        <v>167</v>
      </c>
      <c r="I16" s="103"/>
      <c r="J16" s="102" t="s">
        <v>247</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3" priority="1">
      <formula>LEFT(E$7,4)="(Apr"</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473</v>
      </c>
      <c r="C2" s="149" t="s">
        <v>474</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246</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118</v>
      </c>
      <c r="E9" s="93" t="s">
        <v>203</v>
      </c>
      <c r="F9" s="93" t="s">
        <v>203</v>
      </c>
      <c r="G9" s="93" t="s">
        <v>221</v>
      </c>
      <c r="H9" s="93" t="s">
        <v>164</v>
      </c>
      <c r="I9" s="94"/>
      <c r="J9" s="95" t="s">
        <v>210</v>
      </c>
      <c r="K9" s="91"/>
      <c r="L9" s="82"/>
      <c r="M9" s="82"/>
      <c r="N9" s="82"/>
      <c r="O9" s="82"/>
      <c r="P9" s="82"/>
    </row>
    <row r="10" spans="2:16" x14ac:dyDescent="0.25">
      <c r="B10" s="97"/>
      <c r="C10" s="98" t="s">
        <v>116</v>
      </c>
      <c r="D10" s="99" t="s">
        <v>167</v>
      </c>
      <c r="E10" s="99" t="s">
        <v>167</v>
      </c>
      <c r="F10" s="99" t="s">
        <v>213</v>
      </c>
      <c r="G10" s="99" t="s">
        <v>167</v>
      </c>
      <c r="H10" s="99" t="s">
        <v>167</v>
      </c>
      <c r="I10" s="100"/>
      <c r="J10" s="99" t="s">
        <v>250</v>
      </c>
      <c r="K10" s="97"/>
      <c r="L10" s="13"/>
      <c r="M10" s="13"/>
      <c r="N10" s="13"/>
      <c r="O10" s="13"/>
      <c r="P10" s="13"/>
    </row>
    <row r="11" spans="2:16" x14ac:dyDescent="0.25">
      <c r="B11" s="97"/>
      <c r="C11" s="98" t="s">
        <v>119</v>
      </c>
      <c r="D11" s="99" t="s">
        <v>153</v>
      </c>
      <c r="E11" s="99" t="s">
        <v>193</v>
      </c>
      <c r="F11" s="99" t="s">
        <v>203</v>
      </c>
      <c r="G11" s="99" t="s">
        <v>167</v>
      </c>
      <c r="H11" s="99" t="s">
        <v>167</v>
      </c>
      <c r="I11" s="100"/>
      <c r="J11" s="99" t="s">
        <v>142</v>
      </c>
      <c r="K11" s="97"/>
      <c r="L11" s="13"/>
      <c r="M11" s="13"/>
      <c r="N11" s="13"/>
      <c r="O11" s="13"/>
      <c r="P11" s="13"/>
    </row>
    <row r="12" spans="2:16" x14ac:dyDescent="0.25">
      <c r="B12" s="97"/>
      <c r="C12" s="98" t="s">
        <v>121</v>
      </c>
      <c r="D12" s="99" t="s">
        <v>120</v>
      </c>
      <c r="E12" s="99" t="s">
        <v>120</v>
      </c>
      <c r="F12" s="99" t="s">
        <v>120</v>
      </c>
      <c r="G12" s="99" t="s">
        <v>199</v>
      </c>
      <c r="H12" s="99" t="s">
        <v>120</v>
      </c>
      <c r="I12" s="100"/>
      <c r="J12" s="99" t="s">
        <v>122</v>
      </c>
      <c r="K12" s="97"/>
      <c r="L12" s="13"/>
      <c r="M12" s="13"/>
      <c r="N12" s="13"/>
      <c r="O12" s="13"/>
      <c r="P12" s="13"/>
    </row>
    <row r="13" spans="2:16" x14ac:dyDescent="0.25">
      <c r="B13" s="97"/>
      <c r="C13" s="98" t="s">
        <v>124</v>
      </c>
      <c r="D13" s="99" t="s">
        <v>167</v>
      </c>
      <c r="E13" s="99" t="s">
        <v>167</v>
      </c>
      <c r="F13" s="99" t="s">
        <v>120</v>
      </c>
      <c r="G13" s="99" t="s">
        <v>167</v>
      </c>
      <c r="H13" s="99" t="s">
        <v>167</v>
      </c>
      <c r="I13" s="100"/>
      <c r="J13" s="99" t="s">
        <v>120</v>
      </c>
      <c r="K13" s="97"/>
      <c r="L13" s="13"/>
      <c r="M13" s="13"/>
      <c r="N13" s="13"/>
      <c r="O13" s="13"/>
      <c r="P13" s="13"/>
    </row>
    <row r="14" spans="2:16" x14ac:dyDescent="0.25">
      <c r="B14" s="97"/>
      <c r="C14" s="98" t="s">
        <v>125</v>
      </c>
      <c r="D14" s="99" t="s">
        <v>167</v>
      </c>
      <c r="E14" s="99" t="s">
        <v>167</v>
      </c>
      <c r="F14" s="99" t="s">
        <v>167</v>
      </c>
      <c r="G14" s="99" t="s">
        <v>120</v>
      </c>
      <c r="H14" s="99" t="s">
        <v>158</v>
      </c>
      <c r="I14" s="100"/>
      <c r="J14" s="99" t="s">
        <v>201</v>
      </c>
      <c r="K14" s="97"/>
      <c r="L14" s="13"/>
      <c r="M14" s="13"/>
      <c r="N14" s="13"/>
      <c r="O14" s="13"/>
      <c r="P14" s="13"/>
    </row>
    <row r="15" spans="2:16" x14ac:dyDescent="0.25">
      <c r="B15" s="97"/>
      <c r="C15" s="98" t="s">
        <v>126</v>
      </c>
      <c r="D15" s="99" t="s">
        <v>167</v>
      </c>
      <c r="E15" s="99" t="s">
        <v>167</v>
      </c>
      <c r="F15" s="99" t="s">
        <v>167</v>
      </c>
      <c r="G15" s="99" t="s">
        <v>120</v>
      </c>
      <c r="H15" s="99" t="s">
        <v>120</v>
      </c>
      <c r="I15" s="100"/>
      <c r="J15" s="99" t="s">
        <v>202</v>
      </c>
      <c r="K15" s="97"/>
      <c r="L15" s="13"/>
      <c r="M15" s="13"/>
      <c r="N15" s="13"/>
      <c r="O15" s="13"/>
      <c r="P15" s="13"/>
    </row>
    <row r="16" spans="2:16" x14ac:dyDescent="0.25">
      <c r="B16" s="97"/>
      <c r="C16" s="101" t="s">
        <v>128</v>
      </c>
      <c r="D16" s="102" t="s">
        <v>167</v>
      </c>
      <c r="E16" s="102" t="s">
        <v>167</v>
      </c>
      <c r="F16" s="102" t="s">
        <v>167</v>
      </c>
      <c r="G16" s="102" t="s">
        <v>167</v>
      </c>
      <c r="H16" s="102" t="s">
        <v>167</v>
      </c>
      <c r="I16" s="103"/>
      <c r="J16" s="102" t="s">
        <v>167</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2" priority="1">
      <formula>LEFT(E$7,4)="(Apr"</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sheetPr>
  <dimension ref="B1:P22"/>
  <sheetViews>
    <sheetView showGridLines="0" zoomScale="70" zoomScaleNormal="70" workbookViewId="0">
      <selection activeCell="C2" sqref="C2:J2"/>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500</v>
      </c>
      <c r="C2" s="149" t="s">
        <v>499</v>
      </c>
      <c r="D2" s="149"/>
      <c r="E2" s="149"/>
      <c r="F2" s="149"/>
      <c r="G2" s="149"/>
      <c r="H2" s="149"/>
      <c r="I2" s="149"/>
      <c r="J2" s="149"/>
      <c r="K2" s="39"/>
      <c r="L2" s="39"/>
      <c r="M2" s="14"/>
      <c r="N2" s="14"/>
      <c r="O2" s="14"/>
      <c r="P2" s="14"/>
    </row>
    <row r="3" spans="2:16" ht="15.75" x14ac:dyDescent="0.25">
      <c r="B3" s="74"/>
      <c r="C3" s="73"/>
      <c r="D3" s="73"/>
      <c r="E3" s="73"/>
      <c r="F3" s="73"/>
      <c r="G3" s="73"/>
      <c r="H3" s="73"/>
      <c r="I3" s="73"/>
      <c r="J3" s="73"/>
      <c r="K3" s="39"/>
      <c r="L3" s="39"/>
      <c r="M3" s="14"/>
      <c r="N3" s="14"/>
      <c r="O3" s="14"/>
      <c r="P3" s="14"/>
    </row>
    <row r="4" spans="2:16" ht="15.75" x14ac:dyDescent="0.25">
      <c r="B4" s="74"/>
      <c r="C4" s="152" t="s">
        <v>173</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141" t="s">
        <v>103</v>
      </c>
      <c r="F6" s="81" t="s">
        <v>104</v>
      </c>
      <c r="G6" s="81" t="s">
        <v>105</v>
      </c>
      <c r="H6" s="81" t="s">
        <v>106</v>
      </c>
      <c r="I6" s="81"/>
      <c r="J6" s="153" t="s">
        <v>107</v>
      </c>
      <c r="K6" s="79"/>
      <c r="L6" s="82"/>
      <c r="M6" s="82"/>
      <c r="N6" s="82"/>
      <c r="O6" s="82"/>
      <c r="P6" s="82"/>
    </row>
    <row r="7" spans="2:16" ht="21.75" customHeight="1" x14ac:dyDescent="0.25">
      <c r="B7" s="79"/>
      <c r="C7" s="83"/>
      <c r="D7" s="84" t="s">
        <v>108</v>
      </c>
      <c r="E7" s="140" t="s">
        <v>109</v>
      </c>
      <c r="F7" s="84" t="s">
        <v>110</v>
      </c>
      <c r="G7" s="84" t="s">
        <v>111</v>
      </c>
      <c r="H7" s="84" t="s">
        <v>112</v>
      </c>
      <c r="I7" s="139"/>
      <c r="J7" s="154">
        <v>0</v>
      </c>
      <c r="K7" s="79"/>
      <c r="L7" s="82"/>
      <c r="M7" s="82"/>
      <c r="N7" s="82"/>
      <c r="O7" s="82"/>
      <c r="P7" s="82"/>
    </row>
    <row r="8" spans="2:16" x14ac:dyDescent="0.25">
      <c r="B8" s="86"/>
      <c r="C8" s="87"/>
      <c r="D8" s="87"/>
      <c r="E8" s="138"/>
      <c r="F8" s="87"/>
      <c r="G8" s="87"/>
      <c r="H8" s="87"/>
      <c r="I8" s="137"/>
      <c r="J8" s="90"/>
      <c r="K8" s="86"/>
      <c r="L8" s="15"/>
      <c r="M8" s="15"/>
      <c r="N8" s="15"/>
      <c r="O8" s="15"/>
      <c r="P8" s="15"/>
    </row>
    <row r="9" spans="2:16" s="96" customFormat="1" ht="22.5" customHeight="1" x14ac:dyDescent="0.25">
      <c r="B9" s="91"/>
      <c r="C9" s="136" t="s">
        <v>45</v>
      </c>
      <c r="D9" s="135">
        <v>0.93799999999999994</v>
      </c>
      <c r="E9" s="134">
        <v>0.95699999999999996</v>
      </c>
      <c r="F9" s="135" t="s">
        <v>167</v>
      </c>
      <c r="G9" s="135" t="s">
        <v>167</v>
      </c>
      <c r="H9" s="135" t="s">
        <v>167</v>
      </c>
      <c r="I9" s="134"/>
      <c r="J9" s="133" t="s">
        <v>167</v>
      </c>
      <c r="K9" s="91"/>
      <c r="L9" s="82"/>
      <c r="M9" s="82"/>
      <c r="N9" s="82"/>
      <c r="O9" s="82"/>
      <c r="P9" s="82"/>
    </row>
    <row r="10" spans="2:16" x14ac:dyDescent="0.25">
      <c r="B10" s="97"/>
      <c r="C10" s="104" t="s">
        <v>116</v>
      </c>
      <c r="D10" s="35">
        <v>0.90100000000000002</v>
      </c>
      <c r="E10" s="132">
        <v>0.93899999999999995</v>
      </c>
      <c r="F10" s="35" t="s">
        <v>167</v>
      </c>
      <c r="G10" s="35" t="s">
        <v>167</v>
      </c>
      <c r="H10" s="35" t="s">
        <v>167</v>
      </c>
      <c r="I10" s="132"/>
      <c r="J10" s="35" t="s">
        <v>167</v>
      </c>
      <c r="K10" s="97"/>
      <c r="L10" s="13"/>
      <c r="M10" s="13"/>
      <c r="N10" s="13"/>
      <c r="O10" s="13"/>
      <c r="P10" s="13"/>
    </row>
    <row r="11" spans="2:16" x14ac:dyDescent="0.25">
      <c r="B11" s="97"/>
      <c r="C11" s="104" t="s">
        <v>119</v>
      </c>
      <c r="D11" s="35">
        <v>0.92900000000000005</v>
      </c>
      <c r="E11" s="132">
        <v>0.96299999999999997</v>
      </c>
      <c r="F11" s="35" t="s">
        <v>167</v>
      </c>
      <c r="G11" s="35" t="s">
        <v>167</v>
      </c>
      <c r="H11" s="35" t="s">
        <v>167</v>
      </c>
      <c r="I11" s="132"/>
      <c r="J11" s="35" t="s">
        <v>167</v>
      </c>
      <c r="K11" s="97"/>
      <c r="L11" s="13"/>
      <c r="M11" s="13"/>
      <c r="N11" s="13"/>
      <c r="O11" s="13"/>
      <c r="P11" s="13"/>
    </row>
    <row r="12" spans="2:16" x14ac:dyDescent="0.25">
      <c r="B12" s="97"/>
      <c r="C12" s="104" t="s">
        <v>121</v>
      </c>
      <c r="D12" s="35">
        <v>0.94199999999999995</v>
      </c>
      <c r="E12" s="132">
        <v>0.96099999999999997</v>
      </c>
      <c r="F12" s="35" t="s">
        <v>167</v>
      </c>
      <c r="G12" s="35" t="s">
        <v>167</v>
      </c>
      <c r="H12" s="35" t="s">
        <v>167</v>
      </c>
      <c r="I12" s="132"/>
      <c r="J12" s="35" t="s">
        <v>167</v>
      </c>
      <c r="K12" s="97"/>
      <c r="L12" s="13"/>
      <c r="M12" s="13"/>
      <c r="N12" s="13"/>
      <c r="O12" s="13"/>
      <c r="P12" s="13"/>
    </row>
    <row r="13" spans="2:16" x14ac:dyDescent="0.25">
      <c r="B13" s="97"/>
      <c r="C13" s="104" t="s">
        <v>124</v>
      </c>
      <c r="D13" s="35">
        <v>0.98499999999999999</v>
      </c>
      <c r="E13" s="132">
        <v>0.98099999999999998</v>
      </c>
      <c r="F13" s="35" t="s">
        <v>167</v>
      </c>
      <c r="G13" s="35" t="s">
        <v>167</v>
      </c>
      <c r="H13" s="35" t="s">
        <v>167</v>
      </c>
      <c r="I13" s="132"/>
      <c r="J13" s="35" t="s">
        <v>167</v>
      </c>
      <c r="K13" s="97"/>
      <c r="L13" s="13"/>
      <c r="M13" s="13"/>
      <c r="N13" s="13"/>
      <c r="O13" s="13"/>
      <c r="P13" s="13"/>
    </row>
    <row r="14" spans="2:16" x14ac:dyDescent="0.25">
      <c r="B14" s="97"/>
      <c r="C14" s="104" t="s">
        <v>125</v>
      </c>
      <c r="D14" s="35">
        <v>0.94099999999999995</v>
      </c>
      <c r="E14" s="132">
        <v>0.96099999999999997</v>
      </c>
      <c r="F14" s="35" t="s">
        <v>167</v>
      </c>
      <c r="G14" s="35" t="s">
        <v>167</v>
      </c>
      <c r="H14" s="35" t="s">
        <v>167</v>
      </c>
      <c r="I14" s="132"/>
      <c r="J14" s="35" t="s">
        <v>167</v>
      </c>
      <c r="K14" s="97"/>
      <c r="L14" s="13"/>
      <c r="M14" s="13"/>
      <c r="N14" s="13"/>
      <c r="O14" s="13"/>
      <c r="P14" s="13"/>
    </row>
    <row r="15" spans="2:16" x14ac:dyDescent="0.25">
      <c r="B15" s="97"/>
      <c r="C15" s="104" t="s">
        <v>126</v>
      </c>
      <c r="D15" s="35">
        <v>0.93300000000000005</v>
      </c>
      <c r="E15" s="132">
        <v>0.93500000000000005</v>
      </c>
      <c r="F15" s="35" t="s">
        <v>167</v>
      </c>
      <c r="G15" s="35" t="s">
        <v>167</v>
      </c>
      <c r="H15" s="35" t="s">
        <v>167</v>
      </c>
      <c r="I15" s="132"/>
      <c r="J15" s="35" t="s">
        <v>167</v>
      </c>
      <c r="K15" s="97"/>
      <c r="L15" s="13"/>
      <c r="M15" s="13"/>
      <c r="N15" s="13"/>
      <c r="O15" s="13"/>
      <c r="P15" s="13"/>
    </row>
    <row r="16" spans="2:16" x14ac:dyDescent="0.25">
      <c r="B16" s="97"/>
      <c r="C16" s="104" t="s">
        <v>128</v>
      </c>
      <c r="D16" s="35">
        <v>0.90200000000000002</v>
      </c>
      <c r="E16" s="132">
        <v>0.94899999999999995</v>
      </c>
      <c r="F16" s="35" t="s">
        <v>167</v>
      </c>
      <c r="G16" s="35" t="s">
        <v>167</v>
      </c>
      <c r="H16" s="35" t="s">
        <v>167</v>
      </c>
      <c r="I16" s="132"/>
      <c r="J16" s="35" t="s">
        <v>167</v>
      </c>
      <c r="K16" s="97"/>
      <c r="L16" s="13"/>
      <c r="M16" s="13"/>
      <c r="N16" s="13"/>
      <c r="O16" s="13"/>
      <c r="P16" s="13"/>
    </row>
    <row r="17" spans="2:16" ht="15.75" thickBot="1" x14ac:dyDescent="0.3">
      <c r="B17" s="104" t="s">
        <v>131</v>
      </c>
      <c r="C17" s="105" t="s">
        <v>131</v>
      </c>
      <c r="D17" s="105"/>
      <c r="E17" s="131"/>
      <c r="F17" s="106"/>
      <c r="G17" s="106"/>
      <c r="H17" s="106"/>
      <c r="I17" s="107"/>
      <c r="J17" s="108"/>
      <c r="K17" s="104" t="s">
        <v>131</v>
      </c>
      <c r="L17" s="4"/>
      <c r="M17" s="4"/>
      <c r="N17" s="4"/>
      <c r="O17" s="4"/>
      <c r="P17" s="4"/>
    </row>
    <row r="19" spans="2:16" x14ac:dyDescent="0.25">
      <c r="C19" s="155" t="s">
        <v>511</v>
      </c>
      <c r="D19" s="155"/>
      <c r="E19" s="155"/>
      <c r="F19" s="155"/>
      <c r="G19" s="155"/>
      <c r="H19" s="155"/>
      <c r="I19" s="155"/>
      <c r="J19" s="155"/>
    </row>
    <row r="20" spans="2:16" x14ac:dyDescent="0.25">
      <c r="C20" s="155"/>
      <c r="D20" s="155"/>
      <c r="E20" s="155"/>
      <c r="F20" s="155"/>
      <c r="G20" s="155"/>
      <c r="H20" s="155"/>
      <c r="I20" s="155"/>
      <c r="J20" s="155"/>
    </row>
    <row r="21" spans="2:16" x14ac:dyDescent="0.25">
      <c r="C21" s="155"/>
      <c r="D21" s="155"/>
      <c r="E21" s="155"/>
      <c r="F21" s="155"/>
      <c r="G21" s="155"/>
      <c r="H21" s="155"/>
      <c r="I21" s="155"/>
      <c r="J21" s="155"/>
    </row>
    <row r="22" spans="2:16" x14ac:dyDescent="0.25">
      <c r="C22" s="155"/>
      <c r="D22" s="155"/>
      <c r="E22" s="155"/>
      <c r="F22" s="155"/>
      <c r="G22" s="155"/>
      <c r="H22" s="155"/>
      <c r="I22" s="155"/>
      <c r="J22" s="155"/>
    </row>
  </sheetData>
  <mergeCells count="4">
    <mergeCell ref="C2:J2"/>
    <mergeCell ref="C4:J4"/>
    <mergeCell ref="J6:J7"/>
    <mergeCell ref="C19:J2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sheetPr>
  <dimension ref="B1:P22"/>
  <sheetViews>
    <sheetView showGridLines="0" zoomScaleNormal="100" workbookViewId="0"/>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502</v>
      </c>
      <c r="C2" s="149" t="s">
        <v>501</v>
      </c>
      <c r="D2" s="149"/>
      <c r="E2" s="149"/>
      <c r="F2" s="149"/>
      <c r="G2" s="149"/>
      <c r="H2" s="149"/>
      <c r="I2" s="149"/>
      <c r="J2" s="149"/>
      <c r="K2" s="39"/>
      <c r="L2" s="39"/>
      <c r="M2" s="14"/>
      <c r="N2" s="14"/>
      <c r="O2" s="14"/>
      <c r="P2" s="14"/>
    </row>
    <row r="3" spans="2:16" ht="15.75" x14ac:dyDescent="0.25">
      <c r="B3" s="74"/>
      <c r="C3" s="73"/>
      <c r="D3" s="73"/>
      <c r="E3" s="73"/>
      <c r="F3" s="73"/>
      <c r="G3" s="73"/>
      <c r="H3" s="73"/>
      <c r="I3" s="73"/>
      <c r="J3" s="73"/>
      <c r="K3" s="39"/>
      <c r="L3" s="39"/>
      <c r="M3" s="14"/>
      <c r="N3" s="14"/>
      <c r="O3" s="14"/>
      <c r="P3" s="14"/>
    </row>
    <row r="4" spans="2:16" ht="15.75" x14ac:dyDescent="0.25">
      <c r="B4" s="74"/>
      <c r="C4" s="152" t="s">
        <v>173</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141" t="s">
        <v>103</v>
      </c>
      <c r="F6" s="81" t="s">
        <v>104</v>
      </c>
      <c r="G6" s="81" t="s">
        <v>105</v>
      </c>
      <c r="H6" s="81" t="s">
        <v>106</v>
      </c>
      <c r="I6" s="81"/>
      <c r="J6" s="153" t="s">
        <v>107</v>
      </c>
      <c r="K6" s="79"/>
      <c r="L6" s="82"/>
      <c r="M6" s="82"/>
      <c r="N6" s="82"/>
      <c r="O6" s="82"/>
      <c r="P6" s="82"/>
    </row>
    <row r="7" spans="2:16" ht="21.75" customHeight="1" x14ac:dyDescent="0.25">
      <c r="B7" s="79"/>
      <c r="C7" s="83"/>
      <c r="D7" s="84" t="s">
        <v>108</v>
      </c>
      <c r="E7" s="140" t="s">
        <v>109</v>
      </c>
      <c r="F7" s="84" t="s">
        <v>110</v>
      </c>
      <c r="G7" s="84" t="s">
        <v>111</v>
      </c>
      <c r="H7" s="84" t="s">
        <v>112</v>
      </c>
      <c r="I7" s="139"/>
      <c r="J7" s="154">
        <v>0</v>
      </c>
      <c r="K7" s="79"/>
      <c r="L7" s="82"/>
      <c r="M7" s="82"/>
      <c r="N7" s="82"/>
      <c r="O7" s="82"/>
      <c r="P7" s="82"/>
    </row>
    <row r="8" spans="2:16" x14ac:dyDescent="0.25">
      <c r="B8" s="86"/>
      <c r="C8" s="87"/>
      <c r="D8" s="87"/>
      <c r="E8" s="138"/>
      <c r="F8" s="87"/>
      <c r="G8" s="87"/>
      <c r="H8" s="87"/>
      <c r="I8" s="137"/>
      <c r="J8" s="90"/>
      <c r="K8" s="86"/>
      <c r="L8" s="15"/>
      <c r="M8" s="15"/>
      <c r="N8" s="15"/>
      <c r="O8" s="15"/>
      <c r="P8" s="15"/>
    </row>
    <row r="9" spans="2:16" s="96" customFormat="1" ht="22.5" customHeight="1" x14ac:dyDescent="0.25">
      <c r="B9" s="91"/>
      <c r="C9" s="136" t="s">
        <v>45</v>
      </c>
      <c r="D9" s="135">
        <v>0.97499999999999998</v>
      </c>
      <c r="E9" s="134">
        <v>0.98099999999999998</v>
      </c>
      <c r="F9" s="135" t="s">
        <v>167</v>
      </c>
      <c r="G9" s="135" t="s">
        <v>167</v>
      </c>
      <c r="H9" s="135" t="s">
        <v>167</v>
      </c>
      <c r="I9" s="134"/>
      <c r="J9" s="133" t="s">
        <v>167</v>
      </c>
      <c r="K9" s="91"/>
      <c r="L9" s="82"/>
      <c r="M9" s="82"/>
      <c r="N9" s="82"/>
      <c r="O9" s="82"/>
      <c r="P9" s="82"/>
    </row>
    <row r="10" spans="2:16" x14ac:dyDescent="0.25">
      <c r="B10" s="97"/>
      <c r="C10" s="104" t="s">
        <v>116</v>
      </c>
      <c r="D10" s="35">
        <v>0.96699999999999997</v>
      </c>
      <c r="E10" s="132">
        <v>0.97799999999999998</v>
      </c>
      <c r="F10" s="35" t="s">
        <v>167</v>
      </c>
      <c r="G10" s="35" t="s">
        <v>167</v>
      </c>
      <c r="H10" s="35" t="s">
        <v>167</v>
      </c>
      <c r="I10" s="132"/>
      <c r="J10" s="35" t="s">
        <v>167</v>
      </c>
      <c r="K10" s="97"/>
      <c r="L10" s="13"/>
      <c r="M10" s="13"/>
      <c r="N10" s="13"/>
      <c r="O10" s="13"/>
      <c r="P10" s="13"/>
    </row>
    <row r="11" spans="2:16" x14ac:dyDescent="0.25">
      <c r="B11" s="97"/>
      <c r="C11" s="104" t="s">
        <v>119</v>
      </c>
      <c r="D11" s="35">
        <v>0.98099999999999998</v>
      </c>
      <c r="E11" s="132">
        <v>0.98599999999999999</v>
      </c>
      <c r="F11" s="35" t="s">
        <v>167</v>
      </c>
      <c r="G11" s="35" t="s">
        <v>167</v>
      </c>
      <c r="H11" s="35" t="s">
        <v>167</v>
      </c>
      <c r="I11" s="132"/>
      <c r="J11" s="35" t="s">
        <v>167</v>
      </c>
      <c r="K11" s="97"/>
      <c r="L11" s="13"/>
      <c r="M11" s="13"/>
      <c r="N11" s="13"/>
      <c r="O11" s="13"/>
      <c r="P11" s="13"/>
    </row>
    <row r="12" spans="2:16" x14ac:dyDescent="0.25">
      <c r="B12" s="97"/>
      <c r="C12" s="104" t="s">
        <v>121</v>
      </c>
      <c r="D12" s="35">
        <v>0.97299999999999998</v>
      </c>
      <c r="E12" s="132">
        <v>0.98</v>
      </c>
      <c r="F12" s="35" t="s">
        <v>167</v>
      </c>
      <c r="G12" s="35" t="s">
        <v>167</v>
      </c>
      <c r="H12" s="35" t="s">
        <v>167</v>
      </c>
      <c r="I12" s="132"/>
      <c r="J12" s="35" t="s">
        <v>167</v>
      </c>
      <c r="K12" s="97"/>
      <c r="L12" s="13"/>
      <c r="M12" s="13"/>
      <c r="N12" s="13"/>
      <c r="O12" s="13"/>
      <c r="P12" s="13"/>
    </row>
    <row r="13" spans="2:16" x14ac:dyDescent="0.25">
      <c r="B13" s="97"/>
      <c r="C13" s="104" t="s">
        <v>124</v>
      </c>
      <c r="D13" s="35">
        <v>0.98599999999999999</v>
      </c>
      <c r="E13" s="132">
        <v>0.98599999999999999</v>
      </c>
      <c r="F13" s="35" t="s">
        <v>167</v>
      </c>
      <c r="G13" s="35" t="s">
        <v>167</v>
      </c>
      <c r="H13" s="35" t="s">
        <v>167</v>
      </c>
      <c r="I13" s="132"/>
      <c r="J13" s="35" t="s">
        <v>167</v>
      </c>
      <c r="K13" s="97"/>
      <c r="L13" s="13"/>
      <c r="M13" s="13"/>
      <c r="N13" s="13"/>
      <c r="O13" s="13"/>
      <c r="P13" s="13"/>
    </row>
    <row r="14" spans="2:16" x14ac:dyDescent="0.25">
      <c r="B14" s="97"/>
      <c r="C14" s="104" t="s">
        <v>125</v>
      </c>
      <c r="D14" s="35">
        <v>0.98199999999999998</v>
      </c>
      <c r="E14" s="132">
        <v>0.98499999999999999</v>
      </c>
      <c r="F14" s="35" t="s">
        <v>167</v>
      </c>
      <c r="G14" s="35" t="s">
        <v>167</v>
      </c>
      <c r="H14" s="35" t="s">
        <v>167</v>
      </c>
      <c r="I14" s="132"/>
      <c r="J14" s="35" t="s">
        <v>167</v>
      </c>
      <c r="K14" s="97"/>
      <c r="L14" s="13"/>
      <c r="M14" s="13"/>
      <c r="N14" s="13"/>
      <c r="O14" s="13"/>
      <c r="P14" s="13"/>
    </row>
    <row r="15" spans="2:16" x14ac:dyDescent="0.25">
      <c r="B15" s="97"/>
      <c r="C15" s="104" t="s">
        <v>126</v>
      </c>
      <c r="D15" s="35">
        <v>0.96899999999999997</v>
      </c>
      <c r="E15" s="132">
        <v>0.96599999999999997</v>
      </c>
      <c r="F15" s="35" t="s">
        <v>167</v>
      </c>
      <c r="G15" s="35" t="s">
        <v>167</v>
      </c>
      <c r="H15" s="35" t="s">
        <v>167</v>
      </c>
      <c r="I15" s="132"/>
      <c r="J15" s="35" t="s">
        <v>167</v>
      </c>
      <c r="K15" s="97"/>
      <c r="L15" s="13"/>
      <c r="M15" s="13"/>
      <c r="N15" s="13"/>
      <c r="O15" s="13"/>
      <c r="P15" s="13"/>
    </row>
    <row r="16" spans="2:16" x14ac:dyDescent="0.25">
      <c r="B16" s="97"/>
      <c r="C16" s="104" t="s">
        <v>128</v>
      </c>
      <c r="D16" s="35">
        <v>0.95299999999999996</v>
      </c>
      <c r="E16" s="132">
        <v>0.97499999999999998</v>
      </c>
      <c r="F16" s="35" t="s">
        <v>167</v>
      </c>
      <c r="G16" s="35" t="s">
        <v>167</v>
      </c>
      <c r="H16" s="35" t="s">
        <v>167</v>
      </c>
      <c r="I16" s="132"/>
      <c r="J16" s="35" t="s">
        <v>167</v>
      </c>
      <c r="K16" s="97"/>
      <c r="L16" s="13"/>
      <c r="M16" s="13"/>
      <c r="N16" s="13"/>
      <c r="O16" s="13"/>
      <c r="P16" s="13"/>
    </row>
    <row r="17" spans="2:16" ht="15.75" thickBot="1" x14ac:dyDescent="0.3">
      <c r="B17" s="104" t="s">
        <v>131</v>
      </c>
      <c r="C17" s="105" t="s">
        <v>131</v>
      </c>
      <c r="D17" s="105"/>
      <c r="E17" s="131"/>
      <c r="F17" s="106"/>
      <c r="G17" s="106"/>
      <c r="H17" s="106"/>
      <c r="I17" s="107"/>
      <c r="J17" s="108"/>
      <c r="K17" s="104" t="s">
        <v>131</v>
      </c>
      <c r="L17" s="4"/>
      <c r="M17" s="4"/>
      <c r="N17" s="4"/>
      <c r="O17" s="4"/>
      <c r="P17" s="4"/>
    </row>
    <row r="19" spans="2:16" x14ac:dyDescent="0.25">
      <c r="C19" s="155" t="s">
        <v>511</v>
      </c>
      <c r="D19" s="155"/>
      <c r="E19" s="155"/>
      <c r="F19" s="155"/>
      <c r="G19" s="155"/>
      <c r="H19" s="155"/>
      <c r="I19" s="155"/>
      <c r="J19" s="155"/>
    </row>
    <row r="20" spans="2:16" x14ac:dyDescent="0.25">
      <c r="C20" s="155"/>
      <c r="D20" s="155"/>
      <c r="E20" s="155"/>
      <c r="F20" s="155"/>
      <c r="G20" s="155"/>
      <c r="H20" s="155"/>
      <c r="I20" s="155"/>
      <c r="J20" s="155"/>
    </row>
    <row r="21" spans="2:16" x14ac:dyDescent="0.25">
      <c r="C21" s="155"/>
      <c r="D21" s="155"/>
      <c r="E21" s="155"/>
      <c r="F21" s="155"/>
      <c r="G21" s="155"/>
      <c r="H21" s="155"/>
      <c r="I21" s="155"/>
      <c r="J21" s="155"/>
    </row>
    <row r="22" spans="2:16" x14ac:dyDescent="0.25">
      <c r="C22" s="155"/>
      <c r="D22" s="155"/>
      <c r="E22" s="155"/>
      <c r="F22" s="155"/>
      <c r="G22" s="155"/>
      <c r="H22" s="155"/>
      <c r="I22" s="155"/>
      <c r="J22" s="155"/>
    </row>
  </sheetData>
  <mergeCells count="4">
    <mergeCell ref="C2:J2"/>
    <mergeCell ref="C4:J4"/>
    <mergeCell ref="J6:J7"/>
    <mergeCell ref="C19:J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B1:BA46"/>
  <sheetViews>
    <sheetView showGridLines="0" zoomScale="55" zoomScaleNormal="55" workbookViewId="0">
      <selection activeCell="C45" sqref="C45"/>
    </sheetView>
  </sheetViews>
  <sheetFormatPr defaultColWidth="9.140625" defaultRowHeight="14.25" x14ac:dyDescent="0.2"/>
  <cols>
    <col min="1" max="1" width="3.28515625" style="63" customWidth="1"/>
    <col min="2" max="2" width="16.5703125" style="63" customWidth="1"/>
    <col min="3" max="3" width="42.5703125" style="63" customWidth="1"/>
    <col min="4" max="12" width="9.42578125" style="63" customWidth="1"/>
    <col min="13" max="15" width="10.42578125" style="63" customWidth="1"/>
    <col min="16" max="19" width="10.140625" style="63" customWidth="1"/>
    <col min="20" max="20" width="10.140625" style="69" customWidth="1"/>
    <col min="21" max="21" width="11" style="68" customWidth="1"/>
    <col min="22" max="22" width="15.42578125" style="63" customWidth="1"/>
    <col min="23" max="23" width="16.85546875" style="63" customWidth="1"/>
    <col min="24" max="26" width="9.140625" style="63"/>
    <col min="27" max="27" width="15.7109375" style="63" customWidth="1"/>
    <col min="28" max="28" width="70.28515625" style="63" bestFit="1" customWidth="1"/>
    <col min="29" max="30" width="9.28515625" style="63" bestFit="1" customWidth="1"/>
    <col min="31" max="31" width="9.5703125" style="63" bestFit="1" customWidth="1"/>
    <col min="32" max="32" width="9.28515625" style="63" bestFit="1" customWidth="1"/>
    <col min="33" max="33" width="10" style="63" bestFit="1" customWidth="1"/>
    <col min="34" max="43" width="9.28515625" style="63" bestFit="1" customWidth="1"/>
    <col min="44" max="44" width="10.42578125" style="63" customWidth="1"/>
    <col min="45" max="46" width="9.28515625" style="63" bestFit="1" customWidth="1"/>
    <col min="47" max="48" width="10.5703125" style="63" customWidth="1"/>
    <col min="49" max="49" width="12" style="63" customWidth="1"/>
    <col min="50" max="51" width="10.5703125" style="63" customWidth="1"/>
    <col min="52" max="52" width="14.28515625" style="63" customWidth="1"/>
    <col min="53" max="16384" width="9.140625" style="63"/>
  </cols>
  <sheetData>
    <row r="1" spans="2:23" s="4" customFormat="1" ht="16.5" customHeight="1" x14ac:dyDescent="0.2">
      <c r="C1" s="17"/>
      <c r="D1" s="14"/>
      <c r="E1" s="1"/>
      <c r="F1" s="1"/>
      <c r="G1" s="1"/>
      <c r="H1" s="1"/>
      <c r="I1" s="1"/>
      <c r="J1" s="1"/>
      <c r="K1" s="1"/>
      <c r="L1" s="1"/>
      <c r="M1" s="1"/>
      <c r="N1" s="1"/>
      <c r="O1" s="1"/>
      <c r="P1" s="1"/>
      <c r="Q1" s="2"/>
      <c r="R1" s="2"/>
      <c r="S1" s="2"/>
      <c r="T1" s="64"/>
      <c r="U1" s="65"/>
      <c r="V1" s="3"/>
      <c r="W1" s="3"/>
    </row>
    <row r="2" spans="2:23" s="4" customFormat="1" ht="31.5" customHeight="1" x14ac:dyDescent="0.2">
      <c r="B2" s="23" t="s">
        <v>4</v>
      </c>
      <c r="C2" s="146" t="s">
        <v>3</v>
      </c>
      <c r="D2" s="146"/>
      <c r="E2" s="146"/>
      <c r="F2" s="146"/>
      <c r="G2" s="146"/>
      <c r="H2" s="146"/>
      <c r="I2" s="146"/>
      <c r="J2" s="17"/>
      <c r="K2" s="17"/>
      <c r="L2" s="1"/>
      <c r="M2" s="1"/>
      <c r="N2" s="1"/>
      <c r="O2" s="1"/>
      <c r="P2" s="1"/>
      <c r="Q2" s="2"/>
      <c r="R2" s="2"/>
      <c r="S2" s="2"/>
      <c r="T2" s="64"/>
      <c r="U2" s="65"/>
      <c r="V2" s="3"/>
      <c r="W2" s="3"/>
    </row>
    <row r="3" spans="2:23" s="4" customFormat="1" ht="16.5" customHeight="1" thickBot="1" x14ac:dyDescent="0.3">
      <c r="C3" s="5"/>
      <c r="D3" s="34"/>
      <c r="E3" s="6"/>
      <c r="F3" s="6"/>
      <c r="G3" s="6"/>
      <c r="H3" s="6"/>
      <c r="I3" s="6"/>
      <c r="J3" s="6"/>
      <c r="K3" s="6"/>
      <c r="L3" s="6"/>
      <c r="M3" s="6"/>
      <c r="N3" s="6"/>
      <c r="O3" s="6"/>
      <c r="P3" s="6"/>
      <c r="Q3" s="7"/>
      <c r="R3" s="7"/>
      <c r="S3" s="7"/>
      <c r="T3" s="66"/>
      <c r="U3" s="67"/>
      <c r="V3" s="7"/>
      <c r="W3" s="8"/>
    </row>
    <row r="4" spans="2:23" s="4" customFormat="1" ht="31.5" customHeight="1" x14ac:dyDescent="0.25">
      <c r="B4" s="9"/>
      <c r="C4" s="10"/>
      <c r="D4" s="11">
        <f t="shared" ref="D4:P4" si="0">DATE(YEAR(E4),MONTH(E4)-1,1)</f>
        <v>42644</v>
      </c>
      <c r="E4" s="11">
        <f t="shared" si="0"/>
        <v>42675</v>
      </c>
      <c r="F4" s="11">
        <f t="shared" si="0"/>
        <v>42705</v>
      </c>
      <c r="G4" s="11">
        <f t="shared" si="0"/>
        <v>42736</v>
      </c>
      <c r="H4" s="11">
        <f t="shared" si="0"/>
        <v>42767</v>
      </c>
      <c r="I4" s="11">
        <f t="shared" si="0"/>
        <v>42795</v>
      </c>
      <c r="J4" s="11">
        <f t="shared" si="0"/>
        <v>42826</v>
      </c>
      <c r="K4" s="11">
        <f t="shared" si="0"/>
        <v>42856</v>
      </c>
      <c r="L4" s="11">
        <f t="shared" si="0"/>
        <v>42887</v>
      </c>
      <c r="M4" s="11">
        <f t="shared" si="0"/>
        <v>42917</v>
      </c>
      <c r="N4" s="11">
        <f t="shared" si="0"/>
        <v>42948</v>
      </c>
      <c r="O4" s="11">
        <f t="shared" si="0"/>
        <v>42979</v>
      </c>
      <c r="P4" s="11">
        <f t="shared" si="0"/>
        <v>43009</v>
      </c>
      <c r="Q4" s="11">
        <f>DATE(YEAR(R4),MONTH(R4)-1,1)</f>
        <v>43040</v>
      </c>
      <c r="R4" s="11">
        <v>43070</v>
      </c>
      <c r="S4" s="119"/>
      <c r="T4" s="55" t="s">
        <v>63</v>
      </c>
      <c r="U4" s="55" t="s">
        <v>69</v>
      </c>
      <c r="V4" s="12"/>
      <c r="W4" s="12"/>
    </row>
    <row r="5" spans="2:23" s="13" customFormat="1" ht="16.5" customHeight="1" x14ac:dyDescent="0.25">
      <c r="B5" s="25"/>
      <c r="C5" s="56"/>
      <c r="D5" s="57"/>
      <c r="E5" s="57"/>
      <c r="F5" s="57"/>
      <c r="G5" s="57"/>
      <c r="H5" s="57"/>
      <c r="I5" s="57"/>
      <c r="J5" s="57"/>
      <c r="K5" s="57"/>
      <c r="L5" s="57"/>
      <c r="M5" s="57"/>
      <c r="N5" s="57"/>
      <c r="O5" s="57"/>
      <c r="P5" s="57"/>
      <c r="Q5" s="57"/>
      <c r="R5" s="57"/>
      <c r="S5" s="120"/>
      <c r="T5" s="58"/>
      <c r="U5" s="59"/>
      <c r="V5" s="26"/>
      <c r="W5" s="26"/>
    </row>
    <row r="6" spans="2:23" s="13" customFormat="1" ht="16.5" customHeight="1" x14ac:dyDescent="0.25">
      <c r="B6" s="27"/>
      <c r="C6" s="28" t="s">
        <v>28</v>
      </c>
      <c r="D6" s="35" t="s">
        <v>74</v>
      </c>
      <c r="E6" s="35" t="s">
        <v>74</v>
      </c>
      <c r="F6" s="35" t="s">
        <v>74</v>
      </c>
      <c r="G6" s="35" t="s">
        <v>74</v>
      </c>
      <c r="H6" s="35" t="s">
        <v>74</v>
      </c>
      <c r="I6" s="35" t="s">
        <v>74</v>
      </c>
      <c r="J6" s="35" t="s">
        <v>74</v>
      </c>
      <c r="K6" s="35" t="s">
        <v>74</v>
      </c>
      <c r="L6" s="35" t="s">
        <v>74</v>
      </c>
      <c r="M6" s="35" t="s">
        <v>74</v>
      </c>
      <c r="N6" s="35" t="s">
        <v>74</v>
      </c>
      <c r="O6" s="35" t="s">
        <v>74</v>
      </c>
      <c r="P6" s="35" t="s">
        <v>74</v>
      </c>
      <c r="Q6" s="35" t="s">
        <v>74</v>
      </c>
      <c r="R6" s="35" t="s">
        <v>74</v>
      </c>
      <c r="S6" s="121"/>
      <c r="T6" s="60">
        <v>0.95</v>
      </c>
      <c r="U6" s="144" t="s">
        <v>70</v>
      </c>
      <c r="V6" s="26"/>
      <c r="W6" s="26"/>
    </row>
    <row r="7" spans="2:23" x14ac:dyDescent="0.2">
      <c r="C7" s="28" t="s">
        <v>133</v>
      </c>
      <c r="D7" s="35" t="s">
        <v>134</v>
      </c>
      <c r="E7" s="35" t="s">
        <v>134</v>
      </c>
      <c r="F7" s="35" t="s">
        <v>134</v>
      </c>
      <c r="G7" s="35" t="s">
        <v>135</v>
      </c>
      <c r="H7" s="35" t="s">
        <v>135</v>
      </c>
      <c r="I7" s="35" t="s">
        <v>135</v>
      </c>
      <c r="J7" s="35" t="s">
        <v>135</v>
      </c>
      <c r="K7" s="35" t="s">
        <v>405</v>
      </c>
      <c r="L7" s="35" t="s">
        <v>135</v>
      </c>
      <c r="M7" s="35" t="s">
        <v>135</v>
      </c>
      <c r="N7" s="35" t="s">
        <v>136</v>
      </c>
      <c r="O7" s="35" t="s">
        <v>134</v>
      </c>
      <c r="P7" s="35" t="s">
        <v>135</v>
      </c>
      <c r="Q7" s="35" t="s">
        <v>136</v>
      </c>
      <c r="R7" s="35" t="s">
        <v>135</v>
      </c>
      <c r="S7" s="122"/>
      <c r="T7" s="69">
        <v>0.95</v>
      </c>
      <c r="U7" s="68" t="s">
        <v>70</v>
      </c>
    </row>
    <row r="8" spans="2:23" x14ac:dyDescent="0.2">
      <c r="C8" s="28" t="s">
        <v>166</v>
      </c>
      <c r="D8" s="35" t="s">
        <v>167</v>
      </c>
      <c r="E8" s="35" t="s">
        <v>167</v>
      </c>
      <c r="F8" s="35" t="s">
        <v>167</v>
      </c>
      <c r="G8" s="35" t="s">
        <v>167</v>
      </c>
      <c r="H8" s="35" t="s">
        <v>167</v>
      </c>
      <c r="I8" s="35" t="s">
        <v>167</v>
      </c>
      <c r="J8" s="35" t="s">
        <v>168</v>
      </c>
      <c r="K8" s="35" t="s">
        <v>169</v>
      </c>
      <c r="L8" s="35" t="s">
        <v>169</v>
      </c>
      <c r="M8" s="35" t="s">
        <v>134</v>
      </c>
      <c r="N8" s="35" t="s">
        <v>484</v>
      </c>
      <c r="O8" s="35" t="s">
        <v>134</v>
      </c>
      <c r="P8" s="35" t="s">
        <v>134</v>
      </c>
      <c r="Q8" s="35" t="s">
        <v>135</v>
      </c>
      <c r="R8" s="35" t="s">
        <v>135</v>
      </c>
      <c r="S8" s="122"/>
      <c r="T8" s="69">
        <v>0.97</v>
      </c>
      <c r="U8" s="68" t="s">
        <v>170</v>
      </c>
    </row>
    <row r="9" spans="2:23" x14ac:dyDescent="0.2">
      <c r="C9" s="28" t="s">
        <v>194</v>
      </c>
      <c r="D9" s="35" t="s">
        <v>167</v>
      </c>
      <c r="E9" s="35" t="s">
        <v>167</v>
      </c>
      <c r="F9" s="35" t="s">
        <v>167</v>
      </c>
      <c r="G9" s="35" t="s">
        <v>167</v>
      </c>
      <c r="H9" s="35" t="s">
        <v>167</v>
      </c>
      <c r="I9" s="35" t="s">
        <v>167</v>
      </c>
      <c r="J9" s="35" t="s">
        <v>195</v>
      </c>
      <c r="K9" s="35" t="s">
        <v>195</v>
      </c>
      <c r="L9" s="35" t="s">
        <v>196</v>
      </c>
      <c r="M9" s="35" t="s">
        <v>196</v>
      </c>
      <c r="N9" s="35" t="s">
        <v>196</v>
      </c>
      <c r="O9" s="35" t="s">
        <v>196</v>
      </c>
      <c r="P9" s="35" t="s">
        <v>196</v>
      </c>
      <c r="Q9" s="35" t="s">
        <v>196</v>
      </c>
      <c r="R9" s="35" t="s">
        <v>196</v>
      </c>
      <c r="S9" s="122"/>
      <c r="T9" s="69">
        <v>0.97</v>
      </c>
      <c r="U9" s="68" t="s">
        <v>170</v>
      </c>
    </row>
    <row r="10" spans="2:23" x14ac:dyDescent="0.2">
      <c r="C10" s="28" t="s">
        <v>205</v>
      </c>
      <c r="D10" s="35" t="s">
        <v>167</v>
      </c>
      <c r="E10" s="35" t="s">
        <v>167</v>
      </c>
      <c r="F10" s="35" t="s">
        <v>167</v>
      </c>
      <c r="G10" s="35" t="s">
        <v>167</v>
      </c>
      <c r="H10" s="35" t="s">
        <v>167</v>
      </c>
      <c r="I10" s="35" t="s">
        <v>167</v>
      </c>
      <c r="J10" s="35" t="s">
        <v>135</v>
      </c>
      <c r="K10" s="35" t="s">
        <v>136</v>
      </c>
      <c r="L10" s="35" t="s">
        <v>134</v>
      </c>
      <c r="M10" s="35" t="s">
        <v>135</v>
      </c>
      <c r="N10" s="35" t="s">
        <v>136</v>
      </c>
      <c r="O10" s="35" t="s">
        <v>135</v>
      </c>
      <c r="P10" s="35" t="s">
        <v>136</v>
      </c>
      <c r="Q10" s="35" t="s">
        <v>134</v>
      </c>
      <c r="R10" s="35" t="s">
        <v>135</v>
      </c>
      <c r="S10" s="122"/>
      <c r="T10" s="69">
        <v>0.97</v>
      </c>
      <c r="U10" s="68" t="s">
        <v>170</v>
      </c>
    </row>
    <row r="11" spans="2:23" x14ac:dyDescent="0.2">
      <c r="C11" s="28" t="s">
        <v>215</v>
      </c>
      <c r="D11" s="35" t="s">
        <v>167</v>
      </c>
      <c r="E11" s="35" t="s">
        <v>167</v>
      </c>
      <c r="F11" s="35" t="s">
        <v>167</v>
      </c>
      <c r="G11" s="35" t="s">
        <v>167</v>
      </c>
      <c r="H11" s="35" t="s">
        <v>167</v>
      </c>
      <c r="I11" s="35" t="s">
        <v>167</v>
      </c>
      <c r="J11" s="35" t="s">
        <v>135</v>
      </c>
      <c r="K11" s="35" t="s">
        <v>136</v>
      </c>
      <c r="L11" s="35" t="s">
        <v>136</v>
      </c>
      <c r="M11" s="35" t="s">
        <v>136</v>
      </c>
      <c r="N11" s="35" t="s">
        <v>135</v>
      </c>
      <c r="O11" s="35" t="s">
        <v>136</v>
      </c>
      <c r="P11" s="35" t="s">
        <v>136</v>
      </c>
      <c r="Q11" s="35" t="s">
        <v>136</v>
      </c>
      <c r="R11" s="35" t="s">
        <v>135</v>
      </c>
      <c r="S11" s="122"/>
      <c r="T11" s="69">
        <v>0.97</v>
      </c>
      <c r="U11" s="68" t="s">
        <v>170</v>
      </c>
    </row>
    <row r="12" spans="2:23" x14ac:dyDescent="0.2">
      <c r="C12" s="28" t="s">
        <v>223</v>
      </c>
      <c r="D12" s="35" t="s">
        <v>169</v>
      </c>
      <c r="E12" s="35" t="s">
        <v>134</v>
      </c>
      <c r="F12" s="35" t="s">
        <v>168</v>
      </c>
      <c r="G12" s="35" t="s">
        <v>135</v>
      </c>
      <c r="H12" s="35" t="s">
        <v>135</v>
      </c>
      <c r="I12" s="35" t="s">
        <v>135</v>
      </c>
      <c r="J12" s="35" t="s">
        <v>224</v>
      </c>
      <c r="K12" s="35" t="s">
        <v>169</v>
      </c>
      <c r="L12" s="35" t="s">
        <v>169</v>
      </c>
      <c r="M12" s="35" t="s">
        <v>134</v>
      </c>
      <c r="N12" s="35" t="s">
        <v>134</v>
      </c>
      <c r="O12" s="35" t="s">
        <v>135</v>
      </c>
      <c r="P12" s="35" t="s">
        <v>134</v>
      </c>
      <c r="Q12" s="35" t="s">
        <v>136</v>
      </c>
      <c r="R12" s="35" t="s">
        <v>135</v>
      </c>
      <c r="S12" s="122"/>
      <c r="T12" s="69">
        <v>0.97</v>
      </c>
      <c r="U12" s="68" t="s">
        <v>70</v>
      </c>
    </row>
    <row r="13" spans="2:23" x14ac:dyDescent="0.2">
      <c r="C13" s="28" t="s">
        <v>240</v>
      </c>
      <c r="D13" s="35" t="s">
        <v>241</v>
      </c>
      <c r="E13" s="35" t="s">
        <v>242</v>
      </c>
      <c r="F13" s="35" t="s">
        <v>134</v>
      </c>
      <c r="G13" s="35" t="s">
        <v>169</v>
      </c>
      <c r="H13" s="35" t="s">
        <v>134</v>
      </c>
      <c r="I13" s="35" t="s">
        <v>243</v>
      </c>
      <c r="J13" s="35" t="s">
        <v>224</v>
      </c>
      <c r="K13" s="35" t="s">
        <v>135</v>
      </c>
      <c r="L13" s="35" t="s">
        <v>168</v>
      </c>
      <c r="M13" s="35" t="s">
        <v>483</v>
      </c>
      <c r="N13" s="35" t="s">
        <v>485</v>
      </c>
      <c r="O13" s="35" t="s">
        <v>169</v>
      </c>
      <c r="P13" s="35" t="s">
        <v>224</v>
      </c>
      <c r="Q13" s="35" t="s">
        <v>224</v>
      </c>
      <c r="R13" s="35" t="s">
        <v>134</v>
      </c>
      <c r="S13" s="122"/>
      <c r="T13" s="69">
        <v>0.9</v>
      </c>
      <c r="U13" s="68" t="s">
        <v>70</v>
      </c>
    </row>
    <row r="14" spans="2:23" x14ac:dyDescent="0.2">
      <c r="C14" s="28" t="s">
        <v>262</v>
      </c>
      <c r="D14" s="35" t="s">
        <v>167</v>
      </c>
      <c r="E14" s="35" t="s">
        <v>167</v>
      </c>
      <c r="F14" s="35" t="s">
        <v>167</v>
      </c>
      <c r="G14" s="35" t="s">
        <v>167</v>
      </c>
      <c r="H14" s="35" t="s">
        <v>167</v>
      </c>
      <c r="I14" s="35" t="s">
        <v>167</v>
      </c>
      <c r="J14" s="35" t="s">
        <v>167</v>
      </c>
      <c r="K14" s="35" t="s">
        <v>167</v>
      </c>
      <c r="L14" s="35" t="s">
        <v>167</v>
      </c>
      <c r="M14" s="35" t="s">
        <v>167</v>
      </c>
      <c r="N14" s="35" t="s">
        <v>167</v>
      </c>
      <c r="O14" s="35" t="s">
        <v>167</v>
      </c>
      <c r="P14" s="35" t="s">
        <v>167</v>
      </c>
      <c r="Q14" s="35" t="s">
        <v>167</v>
      </c>
      <c r="R14" s="35" t="s">
        <v>167</v>
      </c>
      <c r="S14" s="122"/>
      <c r="T14" s="69">
        <v>0.9</v>
      </c>
      <c r="U14" s="68" t="s">
        <v>70</v>
      </c>
    </row>
    <row r="15" spans="2:23" x14ac:dyDescent="0.2">
      <c r="C15" s="28" t="s">
        <v>265</v>
      </c>
      <c r="D15" s="35" t="s">
        <v>169</v>
      </c>
      <c r="E15" s="35" t="s">
        <v>224</v>
      </c>
      <c r="F15" s="35" t="s">
        <v>243</v>
      </c>
      <c r="G15" s="35" t="s">
        <v>266</v>
      </c>
      <c r="H15" s="35" t="s">
        <v>134</v>
      </c>
      <c r="I15" s="35" t="s">
        <v>224</v>
      </c>
      <c r="J15" s="35" t="s">
        <v>136</v>
      </c>
      <c r="K15" s="35" t="s">
        <v>195</v>
      </c>
      <c r="L15" s="35" t="s">
        <v>169</v>
      </c>
      <c r="M15" s="35" t="s">
        <v>134</v>
      </c>
      <c r="N15" s="35" t="s">
        <v>74</v>
      </c>
      <c r="O15" s="35" t="s">
        <v>136</v>
      </c>
      <c r="P15" s="35" t="s">
        <v>195</v>
      </c>
      <c r="Q15" s="35" t="s">
        <v>135</v>
      </c>
      <c r="R15" s="35" t="s">
        <v>195</v>
      </c>
      <c r="S15" s="122"/>
      <c r="T15" s="69">
        <v>0.97</v>
      </c>
      <c r="U15" s="68" t="s">
        <v>70</v>
      </c>
    </row>
    <row r="16" spans="2:23" x14ac:dyDescent="0.2">
      <c r="C16" s="28" t="s">
        <v>278</v>
      </c>
      <c r="D16" s="35" t="s">
        <v>136</v>
      </c>
      <c r="E16" s="35" t="s">
        <v>195</v>
      </c>
      <c r="F16" s="35" t="s">
        <v>195</v>
      </c>
      <c r="G16" s="35" t="s">
        <v>136</v>
      </c>
      <c r="H16" s="35" t="s">
        <v>195</v>
      </c>
      <c r="I16" s="35" t="s">
        <v>136</v>
      </c>
      <c r="J16" s="35" t="s">
        <v>195</v>
      </c>
      <c r="K16" s="35" t="s">
        <v>196</v>
      </c>
      <c r="L16" s="35" t="s">
        <v>196</v>
      </c>
      <c r="M16" s="35" t="s">
        <v>196</v>
      </c>
      <c r="N16" s="35" t="s">
        <v>196</v>
      </c>
      <c r="O16" s="35" t="s">
        <v>195</v>
      </c>
      <c r="P16" s="35" t="s">
        <v>196</v>
      </c>
      <c r="Q16" s="35" t="s">
        <v>196</v>
      </c>
      <c r="R16" s="35" t="s">
        <v>195</v>
      </c>
      <c r="S16" s="122"/>
      <c r="T16" s="69">
        <v>0.95</v>
      </c>
      <c r="U16" s="68" t="s">
        <v>70</v>
      </c>
    </row>
    <row r="17" spans="3:53" x14ac:dyDescent="0.2">
      <c r="C17" s="28" t="s">
        <v>281</v>
      </c>
      <c r="D17" s="35" t="s">
        <v>168</v>
      </c>
      <c r="E17" s="35" t="s">
        <v>224</v>
      </c>
      <c r="F17" s="35" t="s">
        <v>134</v>
      </c>
      <c r="G17" s="35" t="s">
        <v>134</v>
      </c>
      <c r="H17" s="35" t="s">
        <v>224</v>
      </c>
      <c r="I17" s="35" t="s">
        <v>407</v>
      </c>
      <c r="J17" s="35" t="s">
        <v>134</v>
      </c>
      <c r="K17" s="35" t="s">
        <v>224</v>
      </c>
      <c r="L17" s="35" t="s">
        <v>169</v>
      </c>
      <c r="M17" s="35" t="s">
        <v>169</v>
      </c>
      <c r="N17" s="35" t="s">
        <v>135</v>
      </c>
      <c r="O17" s="35" t="s">
        <v>134</v>
      </c>
      <c r="P17" s="35" t="s">
        <v>134</v>
      </c>
      <c r="Q17" s="35" t="s">
        <v>134</v>
      </c>
      <c r="R17" s="35" t="s">
        <v>169</v>
      </c>
      <c r="S17" s="122"/>
      <c r="T17" s="69">
        <v>0.95</v>
      </c>
      <c r="U17" s="68" t="s">
        <v>170</v>
      </c>
    </row>
    <row r="18" spans="3:53" x14ac:dyDescent="0.2">
      <c r="C18" s="28" t="s">
        <v>290</v>
      </c>
      <c r="D18" s="35" t="s">
        <v>168</v>
      </c>
      <c r="E18" s="35" t="s">
        <v>169</v>
      </c>
      <c r="F18" s="35" t="s">
        <v>168</v>
      </c>
      <c r="G18" s="35" t="s">
        <v>134</v>
      </c>
      <c r="H18" s="35" t="s">
        <v>134</v>
      </c>
      <c r="I18" s="35" t="s">
        <v>134</v>
      </c>
      <c r="J18" s="35" t="s">
        <v>169</v>
      </c>
      <c r="K18" s="35" t="s">
        <v>168</v>
      </c>
      <c r="L18" s="35" t="s">
        <v>169</v>
      </c>
      <c r="M18" s="35" t="s">
        <v>291</v>
      </c>
      <c r="N18" s="35" t="s">
        <v>134</v>
      </c>
      <c r="O18" s="35" t="s">
        <v>135</v>
      </c>
      <c r="P18" s="35" t="s">
        <v>135</v>
      </c>
      <c r="Q18" s="35" t="s">
        <v>135</v>
      </c>
      <c r="R18" s="35" t="s">
        <v>134</v>
      </c>
      <c r="S18" s="122"/>
      <c r="T18" s="69">
        <v>0.95</v>
      </c>
      <c r="U18" s="68" t="s">
        <v>170</v>
      </c>
    </row>
    <row r="19" spans="3:53" x14ac:dyDescent="0.2">
      <c r="C19" s="28" t="s">
        <v>297</v>
      </c>
      <c r="D19" s="35" t="s">
        <v>167</v>
      </c>
      <c r="E19" s="35" t="s">
        <v>167</v>
      </c>
      <c r="F19" s="35" t="s">
        <v>167</v>
      </c>
      <c r="G19" s="35" t="s">
        <v>167</v>
      </c>
      <c r="H19" s="35" t="s">
        <v>167</v>
      </c>
      <c r="I19" s="35" t="s">
        <v>167</v>
      </c>
      <c r="J19" s="35" t="s">
        <v>167</v>
      </c>
      <c r="K19" s="35" t="s">
        <v>167</v>
      </c>
      <c r="L19" s="35" t="s">
        <v>167</v>
      </c>
      <c r="M19" s="35" t="s">
        <v>167</v>
      </c>
      <c r="N19" s="35" t="s">
        <v>167</v>
      </c>
      <c r="O19" s="35" t="s">
        <v>167</v>
      </c>
      <c r="P19" s="35" t="s">
        <v>167</v>
      </c>
      <c r="Q19" s="35" t="s">
        <v>167</v>
      </c>
      <c r="R19" s="35" t="s">
        <v>167</v>
      </c>
      <c r="S19" s="122"/>
      <c r="T19" s="69">
        <v>0.9</v>
      </c>
      <c r="U19" s="68" t="s">
        <v>70</v>
      </c>
    </row>
    <row r="20" spans="3:53" x14ac:dyDescent="0.2">
      <c r="C20" s="28" t="s">
        <v>300</v>
      </c>
      <c r="D20" s="35" t="s">
        <v>167</v>
      </c>
      <c r="E20" s="35" t="s">
        <v>167</v>
      </c>
      <c r="F20" s="35" t="s">
        <v>167</v>
      </c>
      <c r="G20" s="35" t="s">
        <v>167</v>
      </c>
      <c r="H20" s="35" t="s">
        <v>167</v>
      </c>
      <c r="I20" s="35" t="s">
        <v>167</v>
      </c>
      <c r="J20" s="35" t="s">
        <v>167</v>
      </c>
      <c r="K20" s="35" t="s">
        <v>167</v>
      </c>
      <c r="L20" s="35" t="s">
        <v>301</v>
      </c>
      <c r="M20" s="35" t="s">
        <v>167</v>
      </c>
      <c r="N20" s="35" t="s">
        <v>241</v>
      </c>
      <c r="O20" s="35" t="s">
        <v>301</v>
      </c>
      <c r="P20" s="35" t="s">
        <v>167</v>
      </c>
      <c r="Q20" s="35" t="s">
        <v>167</v>
      </c>
      <c r="R20" s="35" t="s">
        <v>167</v>
      </c>
      <c r="S20" s="122"/>
      <c r="T20" s="69">
        <v>1</v>
      </c>
      <c r="U20" s="68" t="s">
        <v>70</v>
      </c>
    </row>
    <row r="21" spans="3:53" x14ac:dyDescent="0.2">
      <c r="C21" s="28" t="s">
        <v>29</v>
      </c>
      <c r="D21" s="35" t="s">
        <v>310</v>
      </c>
      <c r="E21" s="35" t="s">
        <v>311</v>
      </c>
      <c r="F21" s="35" t="s">
        <v>312</v>
      </c>
      <c r="G21" s="35" t="s">
        <v>310</v>
      </c>
      <c r="H21" s="35" t="s">
        <v>313</v>
      </c>
      <c r="I21" s="35" t="s">
        <v>313</v>
      </c>
      <c r="J21" s="35" t="s">
        <v>314</v>
      </c>
      <c r="K21" s="35" t="s">
        <v>312</v>
      </c>
      <c r="L21" s="35" t="s">
        <v>313</v>
      </c>
      <c r="M21" s="35" t="s">
        <v>310</v>
      </c>
      <c r="N21" s="35" t="s">
        <v>315</v>
      </c>
      <c r="O21" s="35" t="s">
        <v>311</v>
      </c>
      <c r="P21" s="35" t="s">
        <v>310</v>
      </c>
      <c r="Q21" s="35" t="s">
        <v>312</v>
      </c>
      <c r="R21" s="35" t="s">
        <v>316</v>
      </c>
      <c r="S21" s="122"/>
      <c r="T21" s="69">
        <v>0.75</v>
      </c>
      <c r="U21" s="68" t="s">
        <v>70</v>
      </c>
    </row>
    <row r="22" spans="3:53" x14ac:dyDescent="0.2">
      <c r="C22" s="28" t="s">
        <v>357</v>
      </c>
      <c r="D22" s="35" t="s">
        <v>167</v>
      </c>
      <c r="E22" s="35" t="s">
        <v>167</v>
      </c>
      <c r="F22" s="35" t="s">
        <v>167</v>
      </c>
      <c r="G22" s="35" t="s">
        <v>167</v>
      </c>
      <c r="H22" s="35" t="s">
        <v>167</v>
      </c>
      <c r="I22" s="35" t="s">
        <v>167</v>
      </c>
      <c r="J22" s="35" t="s">
        <v>360</v>
      </c>
      <c r="K22" s="35" t="s">
        <v>359</v>
      </c>
      <c r="L22" s="35" t="s">
        <v>361</v>
      </c>
      <c r="M22" s="35" t="s">
        <v>358</v>
      </c>
      <c r="N22" s="35" t="s">
        <v>358</v>
      </c>
      <c r="O22" s="35" t="s">
        <v>359</v>
      </c>
      <c r="P22" s="35" t="s">
        <v>358</v>
      </c>
      <c r="Q22" s="35" t="s">
        <v>358</v>
      </c>
      <c r="R22" s="35" t="s">
        <v>361</v>
      </c>
      <c r="S22" s="122"/>
      <c r="T22" s="69">
        <v>0.65</v>
      </c>
      <c r="U22" s="68" t="s">
        <v>70</v>
      </c>
    </row>
    <row r="23" spans="3:53" x14ac:dyDescent="0.2">
      <c r="C23" s="28" t="s">
        <v>394</v>
      </c>
      <c r="D23" s="35" t="s">
        <v>167</v>
      </c>
      <c r="E23" s="35" t="s">
        <v>167</v>
      </c>
      <c r="F23" s="35" t="s">
        <v>167</v>
      </c>
      <c r="G23" s="35" t="s">
        <v>167</v>
      </c>
      <c r="H23" s="35" t="s">
        <v>167</v>
      </c>
      <c r="I23" s="35" t="s">
        <v>266</v>
      </c>
      <c r="J23" s="35" t="s">
        <v>167</v>
      </c>
      <c r="K23" s="35" t="s">
        <v>167</v>
      </c>
      <c r="L23" s="35" t="s">
        <v>167</v>
      </c>
      <c r="M23" s="35" t="s">
        <v>167</v>
      </c>
      <c r="N23" s="35" t="s">
        <v>167</v>
      </c>
      <c r="O23" s="35" t="s">
        <v>167</v>
      </c>
      <c r="P23" s="35" t="s">
        <v>167</v>
      </c>
      <c r="Q23" s="35" t="s">
        <v>167</v>
      </c>
      <c r="R23" s="35" t="s">
        <v>167</v>
      </c>
      <c r="S23" s="122"/>
      <c r="T23" s="69">
        <v>0.9</v>
      </c>
      <c r="U23" s="68" t="s">
        <v>70</v>
      </c>
    </row>
    <row r="24" spans="3:53" x14ac:dyDescent="0.2">
      <c r="C24" s="28" t="s">
        <v>403</v>
      </c>
      <c r="D24" s="35" t="s">
        <v>134</v>
      </c>
      <c r="E24" s="35" t="s">
        <v>134</v>
      </c>
      <c r="F24" s="35" t="s">
        <v>134</v>
      </c>
      <c r="G24" s="35" t="s">
        <v>168</v>
      </c>
      <c r="H24" s="35" t="s">
        <v>135</v>
      </c>
      <c r="I24" s="35" t="s">
        <v>134</v>
      </c>
      <c r="J24" s="35" t="s">
        <v>404</v>
      </c>
      <c r="K24" s="35" t="s">
        <v>405</v>
      </c>
      <c r="L24" s="35" t="s">
        <v>405</v>
      </c>
      <c r="M24" s="35" t="s">
        <v>406</v>
      </c>
      <c r="N24" s="35" t="s">
        <v>405</v>
      </c>
      <c r="O24" s="35" t="s">
        <v>407</v>
      </c>
      <c r="P24" s="35" t="s">
        <v>135</v>
      </c>
      <c r="Q24" s="35" t="s">
        <v>136</v>
      </c>
      <c r="R24" s="35" t="s">
        <v>136</v>
      </c>
      <c r="S24" s="122"/>
      <c r="T24" s="69">
        <v>0.9</v>
      </c>
      <c r="U24" s="68" t="s">
        <v>70</v>
      </c>
    </row>
    <row r="25" spans="3:53" x14ac:dyDescent="0.2">
      <c r="C25" s="28" t="s">
        <v>429</v>
      </c>
      <c r="D25" s="35" t="s">
        <v>167</v>
      </c>
      <c r="E25" s="35" t="s">
        <v>430</v>
      </c>
      <c r="F25" s="35" t="s">
        <v>167</v>
      </c>
      <c r="G25" s="35" t="s">
        <v>167</v>
      </c>
      <c r="H25" s="35" t="s">
        <v>167</v>
      </c>
      <c r="I25" s="35" t="s">
        <v>167</v>
      </c>
      <c r="J25" s="35" t="s">
        <v>167</v>
      </c>
      <c r="K25" s="35" t="s">
        <v>167</v>
      </c>
      <c r="L25" s="35" t="s">
        <v>167</v>
      </c>
      <c r="M25" s="35" t="s">
        <v>167</v>
      </c>
      <c r="N25" s="35" t="s">
        <v>167</v>
      </c>
      <c r="O25" s="35" t="s">
        <v>167</v>
      </c>
      <c r="P25" s="35" t="s">
        <v>167</v>
      </c>
      <c r="Q25" s="35" t="s">
        <v>167</v>
      </c>
      <c r="R25" s="35" t="s">
        <v>167</v>
      </c>
      <c r="S25" s="122"/>
      <c r="T25" s="69">
        <v>0.75</v>
      </c>
      <c r="U25" s="68" t="s">
        <v>70</v>
      </c>
    </row>
    <row r="26" spans="3:53" x14ac:dyDescent="0.2">
      <c r="C26" s="28" t="s">
        <v>442</v>
      </c>
      <c r="D26" s="35" t="s">
        <v>167</v>
      </c>
      <c r="E26" s="35" t="s">
        <v>167</v>
      </c>
      <c r="F26" s="35" t="s">
        <v>167</v>
      </c>
      <c r="G26" s="35" t="s">
        <v>167</v>
      </c>
      <c r="H26" s="35" t="s">
        <v>167</v>
      </c>
      <c r="I26" s="35" t="s">
        <v>167</v>
      </c>
      <c r="J26" s="35" t="s">
        <v>266</v>
      </c>
      <c r="K26" s="35" t="s">
        <v>224</v>
      </c>
      <c r="L26" s="35" t="s">
        <v>266</v>
      </c>
      <c r="M26" s="35" t="s">
        <v>266</v>
      </c>
      <c r="N26" s="35" t="s">
        <v>169</v>
      </c>
      <c r="O26" s="35" t="s">
        <v>266</v>
      </c>
      <c r="P26" s="35" t="s">
        <v>134</v>
      </c>
      <c r="Q26" s="35" t="s">
        <v>224</v>
      </c>
      <c r="R26" s="35" t="s">
        <v>169</v>
      </c>
      <c r="S26" s="122"/>
      <c r="T26" s="69">
        <v>0.9</v>
      </c>
      <c r="U26" s="68" t="s">
        <v>170</v>
      </c>
    </row>
    <row r="27" spans="3:53" x14ac:dyDescent="0.2">
      <c r="C27" s="28" t="s">
        <v>451</v>
      </c>
      <c r="D27" s="35" t="s">
        <v>167</v>
      </c>
      <c r="E27" s="35" t="s">
        <v>167</v>
      </c>
      <c r="F27" s="35" t="s">
        <v>167</v>
      </c>
      <c r="G27" s="35" t="s">
        <v>167</v>
      </c>
      <c r="H27" s="35" t="s">
        <v>167</v>
      </c>
      <c r="I27" s="35" t="s">
        <v>167</v>
      </c>
      <c r="J27" s="35" t="s">
        <v>452</v>
      </c>
      <c r="K27" s="35" t="s">
        <v>167</v>
      </c>
      <c r="L27" s="35" t="s">
        <v>358</v>
      </c>
      <c r="M27" s="35" t="s">
        <v>312</v>
      </c>
      <c r="N27" s="35" t="s">
        <v>453</v>
      </c>
      <c r="O27" s="35" t="s">
        <v>454</v>
      </c>
      <c r="P27" s="35" t="s">
        <v>455</v>
      </c>
      <c r="Q27" s="35" t="s">
        <v>242</v>
      </c>
      <c r="R27" s="35" t="s">
        <v>456</v>
      </c>
      <c r="S27" s="122"/>
      <c r="T27" s="69">
        <v>0.9</v>
      </c>
      <c r="U27" s="68" t="s">
        <v>170</v>
      </c>
    </row>
    <row r="28" spans="3:53" x14ac:dyDescent="0.2">
      <c r="C28" s="28" t="s">
        <v>472</v>
      </c>
      <c r="D28" s="35" t="s">
        <v>167</v>
      </c>
      <c r="E28" s="35" t="s">
        <v>167</v>
      </c>
      <c r="F28" s="35" t="s">
        <v>167</v>
      </c>
      <c r="G28" s="35" t="s">
        <v>167</v>
      </c>
      <c r="H28" s="35" t="s">
        <v>167</v>
      </c>
      <c r="I28" s="35" t="s">
        <v>167</v>
      </c>
      <c r="J28" s="35" t="s">
        <v>167</v>
      </c>
      <c r="K28" s="35" t="s">
        <v>167</v>
      </c>
      <c r="L28" s="35" t="s">
        <v>167</v>
      </c>
      <c r="M28" s="35" t="s">
        <v>167</v>
      </c>
      <c r="N28" s="35" t="s">
        <v>167</v>
      </c>
      <c r="O28" s="35" t="s">
        <v>167</v>
      </c>
      <c r="P28" s="35" t="s">
        <v>167</v>
      </c>
      <c r="Q28" s="35" t="s">
        <v>167</v>
      </c>
      <c r="R28" s="35" t="s">
        <v>167</v>
      </c>
      <c r="S28" s="122"/>
      <c r="T28" s="69">
        <v>0.9</v>
      </c>
      <c r="U28" s="68" t="s">
        <v>70</v>
      </c>
    </row>
    <row r="29" spans="3:53" s="13" customFormat="1" ht="15" customHeight="1" x14ac:dyDescent="0.25">
      <c r="C29" s="28" t="s">
        <v>492</v>
      </c>
      <c r="D29" s="35">
        <v>0.92700000000000005</v>
      </c>
      <c r="E29" s="35">
        <v>0.94299999999999995</v>
      </c>
      <c r="F29" s="35">
        <v>0.94299999999999995</v>
      </c>
      <c r="G29" s="35">
        <v>0.95</v>
      </c>
      <c r="H29" s="35">
        <v>0.96299999999999997</v>
      </c>
      <c r="I29" s="35">
        <v>0.95899999999999996</v>
      </c>
      <c r="J29" s="35" t="s">
        <v>167</v>
      </c>
      <c r="K29" s="35" t="s">
        <v>167</v>
      </c>
      <c r="L29" s="35" t="s">
        <v>167</v>
      </c>
      <c r="M29" s="35" t="s">
        <v>167</v>
      </c>
      <c r="N29" s="35" t="s">
        <v>167</v>
      </c>
      <c r="O29" s="35" t="s">
        <v>167</v>
      </c>
      <c r="P29" s="35" t="s">
        <v>167</v>
      </c>
      <c r="Q29" s="35" t="s">
        <v>167</v>
      </c>
      <c r="R29" s="35" t="s">
        <v>167</v>
      </c>
      <c r="S29" s="125"/>
      <c r="T29" s="126">
        <v>0.97</v>
      </c>
      <c r="U29" s="142" t="s">
        <v>490</v>
      </c>
      <c r="BA29" s="16"/>
    </row>
    <row r="30" spans="3:53" s="13" customFormat="1" ht="15" customHeight="1" x14ac:dyDescent="0.25">
      <c r="C30" s="28" t="s">
        <v>493</v>
      </c>
      <c r="D30" s="35">
        <v>0.97399999999999998</v>
      </c>
      <c r="E30" s="35">
        <v>0.97699999999999998</v>
      </c>
      <c r="F30" s="35">
        <v>0.97399999999999998</v>
      </c>
      <c r="G30" s="35">
        <v>0.98099999999999998</v>
      </c>
      <c r="H30" s="35">
        <v>0.98199999999999998</v>
      </c>
      <c r="I30" s="35">
        <v>0.97899999999999998</v>
      </c>
      <c r="J30" s="35" t="s">
        <v>167</v>
      </c>
      <c r="K30" s="35" t="s">
        <v>167</v>
      </c>
      <c r="L30" s="35" t="s">
        <v>167</v>
      </c>
      <c r="M30" s="35" t="s">
        <v>167</v>
      </c>
      <c r="N30" s="35" t="s">
        <v>167</v>
      </c>
      <c r="O30" s="35" t="s">
        <v>167</v>
      </c>
      <c r="P30" s="35" t="s">
        <v>167</v>
      </c>
      <c r="Q30" s="35" t="s">
        <v>167</v>
      </c>
      <c r="R30" s="35" t="s">
        <v>167</v>
      </c>
      <c r="S30" s="125"/>
      <c r="T30" s="126">
        <v>0.97</v>
      </c>
      <c r="U30" s="142" t="s">
        <v>490</v>
      </c>
      <c r="BA30" s="16"/>
    </row>
    <row r="31" spans="3:53" s="13" customFormat="1" ht="15" customHeight="1" x14ac:dyDescent="0.25">
      <c r="C31" s="28" t="s">
        <v>494</v>
      </c>
      <c r="D31" s="35">
        <v>0.92700000000000005</v>
      </c>
      <c r="E31" s="35">
        <v>0.93899999999999995</v>
      </c>
      <c r="F31" s="35">
        <v>0.93300000000000005</v>
      </c>
      <c r="G31" s="35">
        <v>0.93500000000000005</v>
      </c>
      <c r="H31" s="35">
        <v>0.92900000000000005</v>
      </c>
      <c r="I31" s="35">
        <v>0.94799999999999995</v>
      </c>
      <c r="J31" s="35" t="s">
        <v>167</v>
      </c>
      <c r="K31" s="35" t="s">
        <v>167</v>
      </c>
      <c r="L31" s="35" t="s">
        <v>167</v>
      </c>
      <c r="M31" s="35" t="s">
        <v>167</v>
      </c>
      <c r="N31" s="35" t="s">
        <v>167</v>
      </c>
      <c r="O31" s="35" t="s">
        <v>167</v>
      </c>
      <c r="P31" s="35" t="s">
        <v>167</v>
      </c>
      <c r="Q31" s="35" t="s">
        <v>167</v>
      </c>
      <c r="R31" s="35" t="s">
        <v>167</v>
      </c>
      <c r="S31" s="125"/>
      <c r="T31" s="126">
        <v>0.97</v>
      </c>
      <c r="U31" s="142" t="s">
        <v>490</v>
      </c>
      <c r="BA31" s="16"/>
    </row>
    <row r="32" spans="3:53" s="13" customFormat="1" ht="15" customHeight="1" x14ac:dyDescent="0.25">
      <c r="C32" s="28" t="s">
        <v>495</v>
      </c>
      <c r="D32" s="35">
        <v>0.94699999999999995</v>
      </c>
      <c r="E32" s="35">
        <v>0.94399999999999995</v>
      </c>
      <c r="F32" s="35">
        <v>0.95599999999999996</v>
      </c>
      <c r="G32" s="35">
        <v>0.95199999999999996</v>
      </c>
      <c r="H32" s="35">
        <v>0.95599999999999996</v>
      </c>
      <c r="I32" s="35">
        <v>0.96099999999999997</v>
      </c>
      <c r="J32" s="35" t="s">
        <v>167</v>
      </c>
      <c r="K32" s="35" t="s">
        <v>167</v>
      </c>
      <c r="L32" s="35" t="s">
        <v>167</v>
      </c>
      <c r="M32" s="35" t="s">
        <v>167</v>
      </c>
      <c r="N32" s="35" t="s">
        <v>167</v>
      </c>
      <c r="O32" s="35" t="s">
        <v>167</v>
      </c>
      <c r="P32" s="35" t="s">
        <v>167</v>
      </c>
      <c r="Q32" s="35" t="s">
        <v>167</v>
      </c>
      <c r="R32" s="35" t="s">
        <v>167</v>
      </c>
      <c r="S32" s="125"/>
      <c r="T32" s="126">
        <v>0.97</v>
      </c>
      <c r="U32" s="142" t="s">
        <v>490</v>
      </c>
      <c r="BA32" s="16"/>
    </row>
    <row r="33" spans="3:23" s="13" customFormat="1" ht="15" customHeight="1" x14ac:dyDescent="0.25">
      <c r="C33" s="28" t="s">
        <v>496</v>
      </c>
      <c r="D33" s="35">
        <v>0.85699999999999998</v>
      </c>
      <c r="E33" s="35">
        <v>0.85699999999999998</v>
      </c>
      <c r="F33" s="35">
        <v>0.88700000000000001</v>
      </c>
      <c r="G33" s="35">
        <v>0.90600000000000003</v>
      </c>
      <c r="H33" s="35">
        <v>0.93799999999999994</v>
      </c>
      <c r="I33" s="35">
        <v>0.95699999999999996</v>
      </c>
      <c r="J33" s="35" t="s">
        <v>167</v>
      </c>
      <c r="K33" s="35" t="s">
        <v>167</v>
      </c>
      <c r="L33" s="35" t="s">
        <v>167</v>
      </c>
      <c r="M33" s="35" t="s">
        <v>167</v>
      </c>
      <c r="N33" s="35" t="s">
        <v>167</v>
      </c>
      <c r="O33" s="35" t="s">
        <v>167</v>
      </c>
      <c r="P33" s="35" t="s">
        <v>167</v>
      </c>
      <c r="Q33" s="35" t="s">
        <v>167</v>
      </c>
      <c r="R33" s="35" t="s">
        <v>167</v>
      </c>
      <c r="S33" s="125"/>
      <c r="T33" s="126">
        <v>0.9</v>
      </c>
      <c r="U33" s="143" t="s">
        <v>491</v>
      </c>
    </row>
    <row r="34" spans="3:23" s="4" customFormat="1" ht="15" customHeight="1" x14ac:dyDescent="0.2">
      <c r="C34" s="28" t="s">
        <v>497</v>
      </c>
      <c r="D34" s="35">
        <v>0.52700000000000002</v>
      </c>
      <c r="E34" s="35">
        <v>0.54800000000000004</v>
      </c>
      <c r="F34" s="35">
        <v>0.51100000000000001</v>
      </c>
      <c r="G34" s="35">
        <v>0.53300000000000003</v>
      </c>
      <c r="H34" s="35">
        <v>0.55400000000000005</v>
      </c>
      <c r="I34" s="35">
        <v>0.55400000000000005</v>
      </c>
      <c r="J34" s="35" t="s">
        <v>167</v>
      </c>
      <c r="K34" s="35" t="s">
        <v>167</v>
      </c>
      <c r="L34" s="35" t="s">
        <v>167</v>
      </c>
      <c r="M34" s="35" t="s">
        <v>167</v>
      </c>
      <c r="N34" s="35" t="s">
        <v>167</v>
      </c>
      <c r="O34" s="35" t="s">
        <v>167</v>
      </c>
      <c r="P34" s="35" t="s">
        <v>167</v>
      </c>
      <c r="Q34" s="35" t="s">
        <v>167</v>
      </c>
      <c r="R34" s="35" t="s">
        <v>167</v>
      </c>
      <c r="S34" s="127"/>
      <c r="T34" s="128">
        <v>0.65</v>
      </c>
      <c r="U34" s="143" t="s">
        <v>491</v>
      </c>
      <c r="V34" s="129"/>
      <c r="W34" s="129"/>
    </row>
    <row r="35" spans="3:23" x14ac:dyDescent="0.2">
      <c r="C35" s="116"/>
      <c r="D35" s="116"/>
      <c r="E35" s="116"/>
      <c r="F35" s="116"/>
      <c r="G35" s="116"/>
      <c r="H35" s="116"/>
      <c r="I35" s="116"/>
      <c r="J35" s="116"/>
      <c r="K35" s="116"/>
      <c r="L35" s="116"/>
      <c r="M35" s="116"/>
      <c r="N35" s="116"/>
      <c r="O35" s="116"/>
      <c r="P35" s="116"/>
      <c r="Q35" s="116"/>
      <c r="R35" s="116"/>
      <c r="S35" s="123"/>
      <c r="T35" s="117"/>
      <c r="U35" s="118"/>
    </row>
    <row r="37" spans="3:23" x14ac:dyDescent="0.2">
      <c r="C37" s="63" t="s">
        <v>98</v>
      </c>
    </row>
    <row r="38" spans="3:23" x14ac:dyDescent="0.2">
      <c r="C38" s="63" t="s">
        <v>476</v>
      </c>
    </row>
    <row r="39" spans="3:23" x14ac:dyDescent="0.2">
      <c r="C39" s="63" t="s">
        <v>477</v>
      </c>
    </row>
    <row r="40" spans="3:23" x14ac:dyDescent="0.2">
      <c r="C40" s="63" t="s">
        <v>487</v>
      </c>
    </row>
    <row r="41" spans="3:23" x14ac:dyDescent="0.2">
      <c r="C41" s="63" t="s">
        <v>479</v>
      </c>
    </row>
    <row r="42" spans="3:23" x14ac:dyDescent="0.2">
      <c r="C42" s="63" t="s">
        <v>480</v>
      </c>
    </row>
    <row r="43" spans="3:23" x14ac:dyDescent="0.2">
      <c r="C43" s="63" t="s">
        <v>481</v>
      </c>
    </row>
    <row r="44" spans="3:23" x14ac:dyDescent="0.2">
      <c r="C44" s="130" t="s">
        <v>498</v>
      </c>
    </row>
    <row r="45" spans="3:23" x14ac:dyDescent="0.2">
      <c r="C45" s="63" t="s">
        <v>132</v>
      </c>
    </row>
    <row r="46" spans="3:23" x14ac:dyDescent="0.2">
      <c r="C46" s="63" t="s">
        <v>132</v>
      </c>
    </row>
  </sheetData>
  <mergeCells count="1">
    <mergeCell ref="C2:I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sheetPr>
  <dimension ref="B1:P22"/>
  <sheetViews>
    <sheetView showGridLines="0" topLeftCell="C10" zoomScaleNormal="100" workbookViewId="0">
      <selection activeCell="C23" sqref="C23"/>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504</v>
      </c>
      <c r="C2" s="149" t="s">
        <v>503</v>
      </c>
      <c r="D2" s="149"/>
      <c r="E2" s="149"/>
      <c r="F2" s="149"/>
      <c r="G2" s="149"/>
      <c r="H2" s="149"/>
      <c r="I2" s="149"/>
      <c r="J2" s="149"/>
      <c r="K2" s="39"/>
      <c r="L2" s="39"/>
      <c r="M2" s="14"/>
      <c r="N2" s="14"/>
      <c r="O2" s="14"/>
      <c r="P2" s="14"/>
    </row>
    <row r="3" spans="2:16" ht="15.75" x14ac:dyDescent="0.25">
      <c r="B3" s="74"/>
      <c r="C3" s="73"/>
      <c r="D3" s="73"/>
      <c r="E3" s="73"/>
      <c r="F3" s="73"/>
      <c r="G3" s="73"/>
      <c r="H3" s="73"/>
      <c r="I3" s="73"/>
      <c r="J3" s="73"/>
      <c r="K3" s="39"/>
      <c r="L3" s="39"/>
      <c r="M3" s="14"/>
      <c r="N3" s="14"/>
      <c r="O3" s="14"/>
      <c r="P3" s="14"/>
    </row>
    <row r="4" spans="2:16" ht="15.75" x14ac:dyDescent="0.25">
      <c r="B4" s="74"/>
      <c r="C4" s="152" t="s">
        <v>173</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141" t="s">
        <v>103</v>
      </c>
      <c r="F6" s="81" t="s">
        <v>104</v>
      </c>
      <c r="G6" s="81" t="s">
        <v>105</v>
      </c>
      <c r="H6" s="81" t="s">
        <v>106</v>
      </c>
      <c r="I6" s="81"/>
      <c r="J6" s="153" t="s">
        <v>107</v>
      </c>
      <c r="K6" s="79"/>
      <c r="L6" s="82"/>
      <c r="M6" s="82"/>
      <c r="N6" s="82"/>
      <c r="O6" s="82"/>
      <c r="P6" s="82"/>
    </row>
    <row r="7" spans="2:16" ht="21.75" customHeight="1" x14ac:dyDescent="0.25">
      <c r="B7" s="79"/>
      <c r="C7" s="83"/>
      <c r="D7" s="84" t="s">
        <v>108</v>
      </c>
      <c r="E7" s="140" t="s">
        <v>109</v>
      </c>
      <c r="F7" s="84" t="s">
        <v>110</v>
      </c>
      <c r="G7" s="84" t="s">
        <v>111</v>
      </c>
      <c r="H7" s="84" t="s">
        <v>112</v>
      </c>
      <c r="I7" s="139"/>
      <c r="J7" s="154">
        <v>0</v>
      </c>
      <c r="K7" s="79"/>
      <c r="L7" s="82"/>
      <c r="M7" s="82"/>
      <c r="N7" s="82"/>
      <c r="O7" s="82"/>
      <c r="P7" s="82"/>
    </row>
    <row r="8" spans="2:16" x14ac:dyDescent="0.25">
      <c r="B8" s="86"/>
      <c r="C8" s="87"/>
      <c r="D8" s="87"/>
      <c r="E8" s="138"/>
      <c r="F8" s="87"/>
      <c r="G8" s="87"/>
      <c r="H8" s="87"/>
      <c r="I8" s="137"/>
      <c r="J8" s="90"/>
      <c r="K8" s="86"/>
      <c r="L8" s="15"/>
      <c r="M8" s="15"/>
      <c r="N8" s="15"/>
      <c r="O8" s="15"/>
      <c r="P8" s="15"/>
    </row>
    <row r="9" spans="2:16" s="96" customFormat="1" ht="22.5" customHeight="1" x14ac:dyDescent="0.25">
      <c r="B9" s="91"/>
      <c r="C9" s="136" t="s">
        <v>45</v>
      </c>
      <c r="D9" s="135">
        <v>0.93300000000000005</v>
      </c>
      <c r="E9" s="134">
        <v>0.93799999999999994</v>
      </c>
      <c r="F9" s="135" t="s">
        <v>167</v>
      </c>
      <c r="G9" s="135" t="s">
        <v>167</v>
      </c>
      <c r="H9" s="135" t="s">
        <v>167</v>
      </c>
      <c r="I9" s="134"/>
      <c r="J9" s="133" t="s">
        <v>167</v>
      </c>
      <c r="K9" s="91"/>
      <c r="L9" s="82"/>
      <c r="M9" s="82"/>
      <c r="N9" s="82"/>
      <c r="O9" s="82"/>
      <c r="P9" s="82"/>
    </row>
    <row r="10" spans="2:16" x14ac:dyDescent="0.25">
      <c r="B10" s="97"/>
      <c r="C10" s="104" t="s">
        <v>116</v>
      </c>
      <c r="D10" s="35">
        <v>0.94</v>
      </c>
      <c r="E10" s="132">
        <v>0.92100000000000004</v>
      </c>
      <c r="F10" s="35" t="s">
        <v>167</v>
      </c>
      <c r="G10" s="35" t="s">
        <v>167</v>
      </c>
      <c r="H10" s="35" t="s">
        <v>167</v>
      </c>
      <c r="I10" s="132"/>
      <c r="J10" s="35" t="s">
        <v>167</v>
      </c>
      <c r="K10" s="97"/>
      <c r="L10" s="13"/>
      <c r="M10" s="13"/>
      <c r="N10" s="13"/>
      <c r="O10" s="13"/>
      <c r="P10" s="13"/>
    </row>
    <row r="11" spans="2:16" x14ac:dyDescent="0.25">
      <c r="B11" s="97"/>
      <c r="C11" s="104" t="s">
        <v>119</v>
      </c>
      <c r="D11" s="35">
        <v>0.92900000000000005</v>
      </c>
      <c r="E11" s="132">
        <v>0.94899999999999995</v>
      </c>
      <c r="F11" s="35" t="s">
        <v>167</v>
      </c>
      <c r="G11" s="35" t="s">
        <v>167</v>
      </c>
      <c r="H11" s="35" t="s">
        <v>167</v>
      </c>
      <c r="I11" s="132"/>
      <c r="J11" s="35" t="s">
        <v>167</v>
      </c>
      <c r="K11" s="97"/>
      <c r="L11" s="13"/>
      <c r="M11" s="13"/>
      <c r="N11" s="13"/>
      <c r="O11" s="13"/>
      <c r="P11" s="13"/>
    </row>
    <row r="12" spans="2:16" x14ac:dyDescent="0.25">
      <c r="B12" s="97"/>
      <c r="C12" s="104" t="s">
        <v>121</v>
      </c>
      <c r="D12" s="35">
        <v>0.93500000000000005</v>
      </c>
      <c r="E12" s="132">
        <v>0.94299999999999995</v>
      </c>
      <c r="F12" s="35" t="s">
        <v>167</v>
      </c>
      <c r="G12" s="35" t="s">
        <v>167</v>
      </c>
      <c r="H12" s="35" t="s">
        <v>167</v>
      </c>
      <c r="I12" s="132"/>
      <c r="J12" s="35" t="s">
        <v>167</v>
      </c>
      <c r="K12" s="97"/>
      <c r="L12" s="13"/>
      <c r="M12" s="13"/>
      <c r="N12" s="13"/>
      <c r="O12" s="13"/>
      <c r="P12" s="13"/>
    </row>
    <row r="13" spans="2:16" x14ac:dyDescent="0.25">
      <c r="B13" s="97"/>
      <c r="C13" s="104" t="s">
        <v>124</v>
      </c>
      <c r="D13" s="35">
        <v>0.97499999999999998</v>
      </c>
      <c r="E13" s="132">
        <v>0.96799999999999997</v>
      </c>
      <c r="F13" s="35" t="s">
        <v>167</v>
      </c>
      <c r="G13" s="35" t="s">
        <v>167</v>
      </c>
      <c r="H13" s="35" t="s">
        <v>167</v>
      </c>
      <c r="I13" s="132"/>
      <c r="J13" s="35" t="s">
        <v>167</v>
      </c>
      <c r="K13" s="97"/>
      <c r="L13" s="13"/>
      <c r="M13" s="13"/>
      <c r="N13" s="13"/>
      <c r="O13" s="13"/>
      <c r="P13" s="13"/>
    </row>
    <row r="14" spans="2:16" x14ac:dyDescent="0.25">
      <c r="B14" s="97"/>
      <c r="C14" s="104" t="s">
        <v>125</v>
      </c>
      <c r="D14" s="35">
        <v>0.90700000000000003</v>
      </c>
      <c r="E14" s="132">
        <v>0.92900000000000005</v>
      </c>
      <c r="F14" s="35" t="s">
        <v>167</v>
      </c>
      <c r="G14" s="35" t="s">
        <v>167</v>
      </c>
      <c r="H14" s="35" t="s">
        <v>167</v>
      </c>
      <c r="I14" s="132"/>
      <c r="J14" s="35" t="s">
        <v>167</v>
      </c>
      <c r="K14" s="97"/>
      <c r="L14" s="13"/>
      <c r="M14" s="13"/>
      <c r="N14" s="13"/>
      <c r="O14" s="13"/>
      <c r="P14" s="13"/>
    </row>
    <row r="15" spans="2:16" x14ac:dyDescent="0.25">
      <c r="B15" s="97"/>
      <c r="C15" s="104" t="s">
        <v>126</v>
      </c>
      <c r="D15" s="35">
        <v>0.93100000000000005</v>
      </c>
      <c r="E15" s="132">
        <v>0.91500000000000004</v>
      </c>
      <c r="F15" s="35" t="s">
        <v>167</v>
      </c>
      <c r="G15" s="35" t="s">
        <v>167</v>
      </c>
      <c r="H15" s="35" t="s">
        <v>167</v>
      </c>
      <c r="I15" s="132"/>
      <c r="J15" s="35" t="s">
        <v>167</v>
      </c>
      <c r="K15" s="97"/>
      <c r="L15" s="13"/>
      <c r="M15" s="13"/>
      <c r="N15" s="13"/>
      <c r="O15" s="13"/>
      <c r="P15" s="13"/>
    </row>
    <row r="16" spans="2:16" x14ac:dyDescent="0.25">
      <c r="B16" s="97"/>
      <c r="C16" s="104" t="s">
        <v>128</v>
      </c>
      <c r="D16" s="35">
        <v>0.90800000000000003</v>
      </c>
      <c r="E16" s="132">
        <v>0.92600000000000005</v>
      </c>
      <c r="F16" s="35" t="s">
        <v>167</v>
      </c>
      <c r="G16" s="35" t="s">
        <v>167</v>
      </c>
      <c r="H16" s="35" t="s">
        <v>167</v>
      </c>
      <c r="I16" s="132"/>
      <c r="J16" s="35" t="s">
        <v>167</v>
      </c>
      <c r="K16" s="97"/>
      <c r="L16" s="13"/>
      <c r="M16" s="13"/>
      <c r="N16" s="13"/>
      <c r="O16" s="13"/>
      <c r="P16" s="13"/>
    </row>
    <row r="17" spans="2:16" ht="15.75" thickBot="1" x14ac:dyDescent="0.3">
      <c r="B17" s="104" t="s">
        <v>131</v>
      </c>
      <c r="C17" s="105" t="s">
        <v>131</v>
      </c>
      <c r="D17" s="105"/>
      <c r="E17" s="131"/>
      <c r="F17" s="106"/>
      <c r="G17" s="106"/>
      <c r="H17" s="106"/>
      <c r="I17" s="107"/>
      <c r="J17" s="108"/>
      <c r="K17" s="104" t="s">
        <v>131</v>
      </c>
      <c r="L17" s="4"/>
      <c r="M17" s="4"/>
      <c r="N17" s="4"/>
      <c r="O17" s="4"/>
      <c r="P17" s="4"/>
    </row>
    <row r="19" spans="2:16" x14ac:dyDescent="0.25">
      <c r="C19" s="155" t="s">
        <v>511</v>
      </c>
      <c r="D19" s="155"/>
      <c r="E19" s="155"/>
      <c r="F19" s="155"/>
      <c r="G19" s="155"/>
      <c r="H19" s="155"/>
      <c r="I19" s="155"/>
      <c r="J19" s="155"/>
    </row>
    <row r="20" spans="2:16" x14ac:dyDescent="0.25">
      <c r="C20" s="155"/>
      <c r="D20" s="155"/>
      <c r="E20" s="155"/>
      <c r="F20" s="155"/>
      <c r="G20" s="155"/>
      <c r="H20" s="155"/>
      <c r="I20" s="155"/>
      <c r="J20" s="155"/>
    </row>
    <row r="21" spans="2:16" x14ac:dyDescent="0.25">
      <c r="C21" s="155"/>
      <c r="D21" s="155"/>
      <c r="E21" s="155"/>
      <c r="F21" s="155"/>
      <c r="G21" s="155"/>
      <c r="H21" s="155"/>
      <c r="I21" s="155"/>
      <c r="J21" s="155"/>
    </row>
    <row r="22" spans="2:16" x14ac:dyDescent="0.25">
      <c r="C22" s="155"/>
      <c r="D22" s="155"/>
      <c r="E22" s="155"/>
      <c r="F22" s="155"/>
      <c r="G22" s="155"/>
      <c r="H22" s="155"/>
      <c r="I22" s="155"/>
      <c r="J22" s="155"/>
    </row>
  </sheetData>
  <mergeCells count="4">
    <mergeCell ref="C2:J2"/>
    <mergeCell ref="C4:J4"/>
    <mergeCell ref="J6:J7"/>
    <mergeCell ref="C19:J2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sheetPr>
  <dimension ref="B1:P22"/>
  <sheetViews>
    <sheetView showGridLines="0" topLeftCell="C13" zoomScaleNormal="100" workbookViewId="0">
      <selection activeCell="C23" sqref="C23"/>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506</v>
      </c>
      <c r="C2" s="149" t="s">
        <v>505</v>
      </c>
      <c r="D2" s="149"/>
      <c r="E2" s="149"/>
      <c r="F2" s="149"/>
      <c r="G2" s="149"/>
      <c r="H2" s="149"/>
      <c r="I2" s="149"/>
      <c r="J2" s="149"/>
      <c r="K2" s="39"/>
      <c r="L2" s="39"/>
      <c r="M2" s="14"/>
      <c r="N2" s="14"/>
      <c r="O2" s="14"/>
      <c r="P2" s="14"/>
    </row>
    <row r="3" spans="2:16" ht="15.75" x14ac:dyDescent="0.25">
      <c r="B3" s="74"/>
      <c r="C3" s="73"/>
      <c r="D3" s="73"/>
      <c r="E3" s="73"/>
      <c r="F3" s="73"/>
      <c r="G3" s="73"/>
      <c r="H3" s="73"/>
      <c r="I3" s="73"/>
      <c r="J3" s="73"/>
      <c r="K3" s="39"/>
      <c r="L3" s="39"/>
      <c r="M3" s="14"/>
      <c r="N3" s="14"/>
      <c r="O3" s="14"/>
      <c r="P3" s="14"/>
    </row>
    <row r="4" spans="2:16" ht="15.75" x14ac:dyDescent="0.25">
      <c r="B4" s="74"/>
      <c r="C4" s="152" t="s">
        <v>173</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141" t="s">
        <v>103</v>
      </c>
      <c r="F6" s="81" t="s">
        <v>104</v>
      </c>
      <c r="G6" s="81" t="s">
        <v>105</v>
      </c>
      <c r="H6" s="81" t="s">
        <v>106</v>
      </c>
      <c r="I6" s="81"/>
      <c r="J6" s="153" t="s">
        <v>107</v>
      </c>
      <c r="K6" s="79"/>
      <c r="L6" s="82"/>
      <c r="M6" s="82"/>
      <c r="N6" s="82"/>
      <c r="O6" s="82"/>
      <c r="P6" s="82"/>
    </row>
    <row r="7" spans="2:16" ht="21.75" customHeight="1" x14ac:dyDescent="0.25">
      <c r="B7" s="79"/>
      <c r="C7" s="83"/>
      <c r="D7" s="84" t="s">
        <v>108</v>
      </c>
      <c r="E7" s="140" t="s">
        <v>109</v>
      </c>
      <c r="F7" s="84" t="s">
        <v>110</v>
      </c>
      <c r="G7" s="84" t="s">
        <v>111</v>
      </c>
      <c r="H7" s="84" t="s">
        <v>112</v>
      </c>
      <c r="I7" s="139"/>
      <c r="J7" s="154">
        <v>0</v>
      </c>
      <c r="K7" s="79"/>
      <c r="L7" s="82"/>
      <c r="M7" s="82"/>
      <c r="N7" s="82"/>
      <c r="O7" s="82"/>
      <c r="P7" s="82"/>
    </row>
    <row r="8" spans="2:16" x14ac:dyDescent="0.25">
      <c r="B8" s="86"/>
      <c r="C8" s="87"/>
      <c r="D8" s="87"/>
      <c r="E8" s="138"/>
      <c r="F8" s="87"/>
      <c r="G8" s="87"/>
      <c r="H8" s="87"/>
      <c r="I8" s="137"/>
      <c r="J8" s="90"/>
      <c r="K8" s="86"/>
      <c r="L8" s="15"/>
      <c r="M8" s="15"/>
      <c r="N8" s="15"/>
      <c r="O8" s="15"/>
      <c r="P8" s="15"/>
    </row>
    <row r="9" spans="2:16" s="96" customFormat="1" ht="22.5" customHeight="1" x14ac:dyDescent="0.25">
      <c r="B9" s="91"/>
      <c r="C9" s="136" t="s">
        <v>45</v>
      </c>
      <c r="D9" s="135">
        <v>0.94899999999999995</v>
      </c>
      <c r="E9" s="134">
        <v>0.95699999999999996</v>
      </c>
      <c r="F9" s="135" t="s">
        <v>167</v>
      </c>
      <c r="G9" s="135" t="s">
        <v>167</v>
      </c>
      <c r="H9" s="135" t="s">
        <v>167</v>
      </c>
      <c r="I9" s="134"/>
      <c r="J9" s="133" t="s">
        <v>167</v>
      </c>
      <c r="K9" s="91"/>
      <c r="L9" s="82"/>
      <c r="M9" s="82"/>
      <c r="N9" s="82"/>
      <c r="O9" s="82"/>
      <c r="P9" s="82"/>
    </row>
    <row r="10" spans="2:16" x14ac:dyDescent="0.25">
      <c r="B10" s="97"/>
      <c r="C10" s="104" t="s">
        <v>116</v>
      </c>
      <c r="D10" s="35">
        <v>0.95899999999999996</v>
      </c>
      <c r="E10" s="132">
        <v>0.95499999999999996</v>
      </c>
      <c r="F10" s="35" t="s">
        <v>167</v>
      </c>
      <c r="G10" s="35" t="s">
        <v>167</v>
      </c>
      <c r="H10" s="35" t="s">
        <v>167</v>
      </c>
      <c r="I10" s="132"/>
      <c r="J10" s="35" t="s">
        <v>167</v>
      </c>
      <c r="K10" s="97"/>
      <c r="L10" s="13"/>
      <c r="M10" s="13"/>
      <c r="N10" s="13"/>
      <c r="O10" s="13"/>
      <c r="P10" s="13"/>
    </row>
    <row r="11" spans="2:16" x14ac:dyDescent="0.25">
      <c r="B11" s="97"/>
      <c r="C11" s="104" t="s">
        <v>119</v>
      </c>
      <c r="D11" s="35">
        <v>0.95099999999999996</v>
      </c>
      <c r="E11" s="132">
        <v>0.95699999999999996</v>
      </c>
      <c r="F11" s="35" t="s">
        <v>167</v>
      </c>
      <c r="G11" s="35" t="s">
        <v>167</v>
      </c>
      <c r="H11" s="35" t="s">
        <v>167</v>
      </c>
      <c r="I11" s="132"/>
      <c r="J11" s="35" t="s">
        <v>167</v>
      </c>
      <c r="K11" s="97"/>
      <c r="L11" s="13"/>
      <c r="M11" s="13"/>
      <c r="N11" s="13"/>
      <c r="O11" s="13"/>
      <c r="P11" s="13"/>
    </row>
    <row r="12" spans="2:16" x14ac:dyDescent="0.25">
      <c r="B12" s="97"/>
      <c r="C12" s="104" t="s">
        <v>121</v>
      </c>
      <c r="D12" s="35">
        <v>0.95799999999999996</v>
      </c>
      <c r="E12" s="132">
        <v>0.95499999999999996</v>
      </c>
      <c r="F12" s="35" t="s">
        <v>167</v>
      </c>
      <c r="G12" s="35" t="s">
        <v>167</v>
      </c>
      <c r="H12" s="35" t="s">
        <v>167</v>
      </c>
      <c r="I12" s="132"/>
      <c r="J12" s="35" t="s">
        <v>167</v>
      </c>
      <c r="K12" s="97"/>
      <c r="L12" s="13"/>
      <c r="M12" s="13"/>
      <c r="N12" s="13"/>
      <c r="O12" s="13"/>
      <c r="P12" s="13"/>
    </row>
    <row r="13" spans="2:16" x14ac:dyDescent="0.25">
      <c r="B13" s="97"/>
      <c r="C13" s="104" t="s">
        <v>124</v>
      </c>
      <c r="D13" s="35">
        <v>0.97699999999999998</v>
      </c>
      <c r="E13" s="132">
        <v>0.96899999999999997</v>
      </c>
      <c r="F13" s="35" t="s">
        <v>167</v>
      </c>
      <c r="G13" s="35" t="s">
        <v>167</v>
      </c>
      <c r="H13" s="35" t="s">
        <v>167</v>
      </c>
      <c r="I13" s="132"/>
      <c r="J13" s="35" t="s">
        <v>167</v>
      </c>
      <c r="K13" s="97"/>
      <c r="L13" s="13"/>
      <c r="M13" s="13"/>
      <c r="N13" s="13"/>
      <c r="O13" s="13"/>
      <c r="P13" s="13"/>
    </row>
    <row r="14" spans="2:16" x14ac:dyDescent="0.25">
      <c r="B14" s="97"/>
      <c r="C14" s="104" t="s">
        <v>125</v>
      </c>
      <c r="D14" s="35">
        <v>0.91600000000000004</v>
      </c>
      <c r="E14" s="132">
        <v>0.95</v>
      </c>
      <c r="F14" s="35" t="s">
        <v>167</v>
      </c>
      <c r="G14" s="35" t="s">
        <v>167</v>
      </c>
      <c r="H14" s="35" t="s">
        <v>167</v>
      </c>
      <c r="I14" s="132"/>
      <c r="J14" s="35" t="s">
        <v>167</v>
      </c>
      <c r="K14" s="97"/>
      <c r="L14" s="13"/>
      <c r="M14" s="13"/>
      <c r="N14" s="13"/>
      <c r="O14" s="13"/>
      <c r="P14" s="13"/>
    </row>
    <row r="15" spans="2:16" x14ac:dyDescent="0.25">
      <c r="B15" s="97"/>
      <c r="C15" s="104" t="s">
        <v>126</v>
      </c>
      <c r="D15" s="35">
        <v>0.92</v>
      </c>
      <c r="E15" s="132">
        <v>0.94299999999999995</v>
      </c>
      <c r="F15" s="35" t="s">
        <v>167</v>
      </c>
      <c r="G15" s="35" t="s">
        <v>167</v>
      </c>
      <c r="H15" s="35" t="s">
        <v>167</v>
      </c>
      <c r="I15" s="132"/>
      <c r="J15" s="35" t="s">
        <v>167</v>
      </c>
      <c r="K15" s="97"/>
      <c r="L15" s="13"/>
      <c r="M15" s="13"/>
      <c r="N15" s="13"/>
      <c r="O15" s="13"/>
      <c r="P15" s="13"/>
    </row>
    <row r="16" spans="2:16" x14ac:dyDescent="0.25">
      <c r="B16" s="97"/>
      <c r="C16" s="104" t="s">
        <v>128</v>
      </c>
      <c r="D16" s="35">
        <v>0.94599999999999995</v>
      </c>
      <c r="E16" s="132">
        <v>0.96699999999999997</v>
      </c>
      <c r="F16" s="35" t="s">
        <v>167</v>
      </c>
      <c r="G16" s="35" t="s">
        <v>167</v>
      </c>
      <c r="H16" s="35" t="s">
        <v>167</v>
      </c>
      <c r="I16" s="132"/>
      <c r="J16" s="35" t="s">
        <v>167</v>
      </c>
      <c r="K16" s="97"/>
      <c r="L16" s="13"/>
      <c r="M16" s="13"/>
      <c r="N16" s="13"/>
      <c r="O16" s="13"/>
      <c r="P16" s="13"/>
    </row>
    <row r="17" spans="2:16" ht="15.75" thickBot="1" x14ac:dyDescent="0.3">
      <c r="B17" s="104" t="s">
        <v>131</v>
      </c>
      <c r="C17" s="105" t="s">
        <v>131</v>
      </c>
      <c r="D17" s="105"/>
      <c r="E17" s="131"/>
      <c r="F17" s="106"/>
      <c r="G17" s="106"/>
      <c r="H17" s="106"/>
      <c r="I17" s="107"/>
      <c r="J17" s="108"/>
      <c r="K17" s="104" t="s">
        <v>131</v>
      </c>
      <c r="L17" s="4"/>
      <c r="M17" s="4"/>
      <c r="N17" s="4"/>
      <c r="O17" s="4"/>
      <c r="P17" s="4"/>
    </row>
    <row r="19" spans="2:16" x14ac:dyDescent="0.25">
      <c r="C19" s="155" t="s">
        <v>511</v>
      </c>
      <c r="D19" s="155"/>
      <c r="E19" s="155"/>
      <c r="F19" s="155"/>
      <c r="G19" s="155"/>
      <c r="H19" s="155"/>
      <c r="I19" s="155"/>
      <c r="J19" s="155"/>
    </row>
    <row r="20" spans="2:16" x14ac:dyDescent="0.25">
      <c r="C20" s="155"/>
      <c r="D20" s="155"/>
      <c r="E20" s="155"/>
      <c r="F20" s="155"/>
      <c r="G20" s="155"/>
      <c r="H20" s="155"/>
      <c r="I20" s="155"/>
      <c r="J20" s="155"/>
    </row>
    <row r="21" spans="2:16" x14ac:dyDescent="0.25">
      <c r="C21" s="155"/>
      <c r="D21" s="155"/>
      <c r="E21" s="155"/>
      <c r="F21" s="155"/>
      <c r="G21" s="155"/>
      <c r="H21" s="155"/>
      <c r="I21" s="155"/>
      <c r="J21" s="155"/>
    </row>
    <row r="22" spans="2:16" x14ac:dyDescent="0.25">
      <c r="C22" s="155"/>
      <c r="D22" s="155"/>
      <c r="E22" s="155"/>
      <c r="F22" s="155"/>
      <c r="G22" s="155"/>
      <c r="H22" s="155"/>
      <c r="I22" s="155"/>
      <c r="J22" s="155"/>
    </row>
  </sheetData>
  <mergeCells count="4">
    <mergeCell ref="C2:J2"/>
    <mergeCell ref="C4:J4"/>
    <mergeCell ref="J6:J7"/>
    <mergeCell ref="C19:J2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sheetPr>
  <dimension ref="B1:P19"/>
  <sheetViews>
    <sheetView showGridLines="0" topLeftCell="C7" zoomScaleNormal="100" workbookViewId="0">
      <selection activeCell="C23" sqref="C23"/>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508</v>
      </c>
      <c r="C2" s="149" t="s">
        <v>507</v>
      </c>
      <c r="D2" s="149"/>
      <c r="E2" s="149"/>
      <c r="F2" s="149"/>
      <c r="G2" s="149"/>
      <c r="H2" s="149"/>
      <c r="I2" s="149"/>
      <c r="J2" s="149"/>
      <c r="K2" s="39"/>
      <c r="L2" s="39"/>
      <c r="M2" s="14"/>
      <c r="N2" s="14"/>
      <c r="O2" s="14"/>
      <c r="P2" s="14"/>
    </row>
    <row r="3" spans="2:16" ht="15.75" x14ac:dyDescent="0.25">
      <c r="B3" s="74"/>
      <c r="C3" s="73"/>
      <c r="D3" s="73"/>
      <c r="E3" s="73"/>
      <c r="F3" s="73"/>
      <c r="G3" s="73"/>
      <c r="H3" s="73"/>
      <c r="I3" s="73"/>
      <c r="J3" s="73"/>
      <c r="K3" s="39"/>
      <c r="L3" s="39"/>
      <c r="M3" s="14"/>
      <c r="N3" s="14"/>
      <c r="O3" s="14"/>
      <c r="P3" s="14"/>
    </row>
    <row r="4" spans="2:16" ht="15.75" x14ac:dyDescent="0.25">
      <c r="B4" s="74"/>
      <c r="C4" s="152" t="s">
        <v>246</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141" t="s">
        <v>103</v>
      </c>
      <c r="F6" s="81" t="s">
        <v>104</v>
      </c>
      <c r="G6" s="81" t="s">
        <v>105</v>
      </c>
      <c r="H6" s="81" t="s">
        <v>106</v>
      </c>
      <c r="I6" s="81"/>
      <c r="J6" s="153" t="s">
        <v>107</v>
      </c>
      <c r="K6" s="79"/>
      <c r="L6" s="82"/>
      <c r="M6" s="82"/>
      <c r="N6" s="82"/>
      <c r="O6" s="82"/>
      <c r="P6" s="82"/>
    </row>
    <row r="7" spans="2:16" ht="21.75" customHeight="1" x14ac:dyDescent="0.25">
      <c r="B7" s="79"/>
      <c r="C7" s="83"/>
      <c r="D7" s="84" t="s">
        <v>108</v>
      </c>
      <c r="E7" s="140" t="s">
        <v>109</v>
      </c>
      <c r="F7" s="84" t="s">
        <v>110</v>
      </c>
      <c r="G7" s="84" t="s">
        <v>111</v>
      </c>
      <c r="H7" s="84" t="s">
        <v>112</v>
      </c>
      <c r="I7" s="139"/>
      <c r="J7" s="154">
        <v>0</v>
      </c>
      <c r="K7" s="79"/>
      <c r="L7" s="82"/>
      <c r="M7" s="82"/>
      <c r="N7" s="82"/>
      <c r="O7" s="82"/>
      <c r="P7" s="82"/>
    </row>
    <row r="8" spans="2:16" x14ac:dyDescent="0.25">
      <c r="B8" s="86"/>
      <c r="C8" s="87"/>
      <c r="D8" s="87"/>
      <c r="E8" s="138"/>
      <c r="F8" s="87"/>
      <c r="G8" s="87"/>
      <c r="H8" s="87"/>
      <c r="I8" s="137"/>
      <c r="J8" s="90"/>
      <c r="K8" s="86"/>
      <c r="L8" s="15"/>
      <c r="M8" s="15"/>
      <c r="N8" s="15"/>
      <c r="O8" s="15"/>
      <c r="P8" s="15"/>
    </row>
    <row r="9" spans="2:16" s="96" customFormat="1" ht="22.5" customHeight="1" x14ac:dyDescent="0.25">
      <c r="B9" s="91"/>
      <c r="C9" s="136" t="s">
        <v>45</v>
      </c>
      <c r="D9" s="135">
        <v>0.86699999999999999</v>
      </c>
      <c r="E9" s="134">
        <v>0.93400000000000005</v>
      </c>
      <c r="F9" s="135" t="s">
        <v>167</v>
      </c>
      <c r="G9" s="135" t="s">
        <v>167</v>
      </c>
      <c r="H9" s="135" t="s">
        <v>167</v>
      </c>
      <c r="I9" s="134"/>
      <c r="J9" s="133" t="s">
        <v>167</v>
      </c>
      <c r="K9" s="91"/>
      <c r="L9" s="82"/>
      <c r="M9" s="82"/>
      <c r="N9" s="82"/>
      <c r="O9" s="82"/>
      <c r="P9" s="82"/>
    </row>
    <row r="10" spans="2:16" x14ac:dyDescent="0.25">
      <c r="B10" s="97"/>
      <c r="C10" s="104" t="s">
        <v>116</v>
      </c>
      <c r="D10" s="35">
        <v>0.77200000000000002</v>
      </c>
      <c r="E10" s="132">
        <v>0.89900000000000002</v>
      </c>
      <c r="F10" s="35" t="s">
        <v>167</v>
      </c>
      <c r="G10" s="35" t="s">
        <v>167</v>
      </c>
      <c r="H10" s="35" t="s">
        <v>167</v>
      </c>
      <c r="I10" s="132"/>
      <c r="J10" s="35" t="s">
        <v>167</v>
      </c>
      <c r="K10" s="97"/>
      <c r="L10" s="13"/>
      <c r="M10" s="13"/>
      <c r="N10" s="13"/>
      <c r="O10" s="13"/>
      <c r="P10" s="13"/>
    </row>
    <row r="11" spans="2:16" x14ac:dyDescent="0.25">
      <c r="B11" s="97"/>
      <c r="C11" s="104" t="s">
        <v>119</v>
      </c>
      <c r="D11" s="35">
        <v>0.86599999999999999</v>
      </c>
      <c r="E11" s="132">
        <v>0.94499999999999995</v>
      </c>
      <c r="F11" s="35" t="s">
        <v>167</v>
      </c>
      <c r="G11" s="35" t="s">
        <v>167</v>
      </c>
      <c r="H11" s="35" t="s">
        <v>167</v>
      </c>
      <c r="I11" s="132"/>
      <c r="J11" s="35" t="s">
        <v>167</v>
      </c>
      <c r="K11" s="97"/>
      <c r="L11" s="13"/>
      <c r="M11" s="13"/>
      <c r="N11" s="13"/>
      <c r="O11" s="13"/>
      <c r="P11" s="13"/>
    </row>
    <row r="12" spans="2:16" x14ac:dyDescent="0.25">
      <c r="B12" s="97"/>
      <c r="C12" s="104" t="s">
        <v>121</v>
      </c>
      <c r="D12" s="35">
        <v>0.94599999999999995</v>
      </c>
      <c r="E12" s="132">
        <v>0.96099999999999997</v>
      </c>
      <c r="F12" s="35" t="s">
        <v>167</v>
      </c>
      <c r="G12" s="35" t="s">
        <v>167</v>
      </c>
      <c r="H12" s="35" t="s">
        <v>167</v>
      </c>
      <c r="I12" s="132"/>
      <c r="J12" s="35" t="s">
        <v>167</v>
      </c>
      <c r="K12" s="97"/>
      <c r="L12" s="13"/>
      <c r="M12" s="13"/>
      <c r="N12" s="13"/>
      <c r="O12" s="13"/>
      <c r="P12" s="13"/>
    </row>
    <row r="13" spans="2:16" x14ac:dyDescent="0.25">
      <c r="B13" s="97"/>
      <c r="C13" s="104" t="s">
        <v>124</v>
      </c>
      <c r="D13" s="35">
        <v>0.88700000000000001</v>
      </c>
      <c r="E13" s="132">
        <v>0.95199999999999996</v>
      </c>
      <c r="F13" s="35" t="s">
        <v>167</v>
      </c>
      <c r="G13" s="35" t="s">
        <v>167</v>
      </c>
      <c r="H13" s="35" t="s">
        <v>167</v>
      </c>
      <c r="I13" s="132"/>
      <c r="J13" s="35" t="s">
        <v>167</v>
      </c>
      <c r="K13" s="97"/>
      <c r="L13" s="13"/>
      <c r="M13" s="13"/>
      <c r="N13" s="13"/>
      <c r="O13" s="13"/>
      <c r="P13" s="13"/>
    </row>
    <row r="14" spans="2:16" x14ac:dyDescent="0.25">
      <c r="B14" s="97"/>
      <c r="C14" s="104" t="s">
        <v>125</v>
      </c>
      <c r="D14" s="35">
        <v>0.86299999999999999</v>
      </c>
      <c r="E14" s="132">
        <v>0.93899999999999995</v>
      </c>
      <c r="F14" s="35" t="s">
        <v>167</v>
      </c>
      <c r="G14" s="35" t="s">
        <v>167</v>
      </c>
      <c r="H14" s="35" t="s">
        <v>167</v>
      </c>
      <c r="I14" s="132"/>
      <c r="J14" s="35" t="s">
        <v>167</v>
      </c>
      <c r="K14" s="97"/>
      <c r="L14" s="13"/>
      <c r="M14" s="13"/>
      <c r="N14" s="13"/>
      <c r="O14" s="13"/>
      <c r="P14" s="13"/>
    </row>
    <row r="15" spans="2:16" x14ac:dyDescent="0.25">
      <c r="B15" s="97"/>
      <c r="C15" s="104" t="s">
        <v>126</v>
      </c>
      <c r="D15" s="35">
        <v>0.86099999999999999</v>
      </c>
      <c r="E15" s="132">
        <v>0.88200000000000001</v>
      </c>
      <c r="F15" s="35" t="s">
        <v>167</v>
      </c>
      <c r="G15" s="35" t="s">
        <v>167</v>
      </c>
      <c r="H15" s="35" t="s">
        <v>167</v>
      </c>
      <c r="I15" s="132"/>
      <c r="J15" s="35" t="s">
        <v>167</v>
      </c>
      <c r="K15" s="97"/>
      <c r="L15" s="13"/>
      <c r="M15" s="13"/>
      <c r="N15" s="13"/>
      <c r="O15" s="13"/>
      <c r="P15" s="13"/>
    </row>
    <row r="16" spans="2:16" x14ac:dyDescent="0.25">
      <c r="B16" s="97"/>
      <c r="C16" s="104" t="s">
        <v>128</v>
      </c>
      <c r="D16" s="35">
        <v>0.81899999999999995</v>
      </c>
      <c r="E16" s="132">
        <v>0.93899999999999995</v>
      </c>
      <c r="F16" s="35" t="s">
        <v>167</v>
      </c>
      <c r="G16" s="35" t="s">
        <v>167</v>
      </c>
      <c r="H16" s="35" t="s">
        <v>167</v>
      </c>
      <c r="I16" s="132"/>
      <c r="J16" s="35" t="s">
        <v>167</v>
      </c>
      <c r="K16" s="97"/>
      <c r="L16" s="13"/>
      <c r="M16" s="13"/>
      <c r="N16" s="13"/>
      <c r="O16" s="13"/>
      <c r="P16" s="13"/>
    </row>
    <row r="17" spans="2:16" ht="15.75" thickBot="1" x14ac:dyDescent="0.3">
      <c r="B17" s="104" t="s">
        <v>131</v>
      </c>
      <c r="C17" s="105" t="s">
        <v>131</v>
      </c>
      <c r="D17" s="105"/>
      <c r="E17" s="131"/>
      <c r="F17" s="106"/>
      <c r="G17" s="106"/>
      <c r="H17" s="106"/>
      <c r="I17" s="107"/>
      <c r="J17" s="108"/>
      <c r="K17" s="104" t="s">
        <v>131</v>
      </c>
      <c r="L17" s="4"/>
      <c r="M17" s="4"/>
      <c r="N17" s="4"/>
      <c r="O17" s="4"/>
      <c r="P17" s="4"/>
    </row>
    <row r="19" spans="2:16" x14ac:dyDescent="0.25">
      <c r="C19" s="156" t="s">
        <v>511</v>
      </c>
      <c r="D19" s="156"/>
      <c r="E19" s="156"/>
      <c r="F19" s="156"/>
      <c r="G19" s="156"/>
      <c r="H19" s="156"/>
      <c r="I19" s="156"/>
      <c r="J19" s="156"/>
    </row>
  </sheetData>
  <mergeCells count="4">
    <mergeCell ref="C2:J2"/>
    <mergeCell ref="C4:J4"/>
    <mergeCell ref="J6:J7"/>
    <mergeCell ref="C19:J19"/>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sheetPr>
  <dimension ref="B1:P19"/>
  <sheetViews>
    <sheetView showGridLines="0" topLeftCell="C1" zoomScaleNormal="100" workbookViewId="0">
      <selection activeCell="C23" sqref="C23"/>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510</v>
      </c>
      <c r="C2" s="149" t="s">
        <v>509</v>
      </c>
      <c r="D2" s="149"/>
      <c r="E2" s="149"/>
      <c r="F2" s="149"/>
      <c r="G2" s="149"/>
      <c r="H2" s="149"/>
      <c r="I2" s="149"/>
      <c r="J2" s="149"/>
      <c r="K2" s="39"/>
      <c r="L2" s="39"/>
      <c r="M2" s="14"/>
      <c r="N2" s="14"/>
      <c r="O2" s="14"/>
      <c r="P2" s="14"/>
    </row>
    <row r="3" spans="2:16" ht="15.75" x14ac:dyDescent="0.25">
      <c r="B3" s="74"/>
      <c r="C3" s="73"/>
      <c r="D3" s="73"/>
      <c r="E3" s="73"/>
      <c r="F3" s="73"/>
      <c r="G3" s="73"/>
      <c r="H3" s="73"/>
      <c r="I3" s="73"/>
      <c r="J3" s="73"/>
      <c r="K3" s="39"/>
      <c r="L3" s="39"/>
      <c r="M3" s="14"/>
      <c r="N3" s="14"/>
      <c r="O3" s="14"/>
      <c r="P3" s="14"/>
    </row>
    <row r="4" spans="2:16" ht="15.75" x14ac:dyDescent="0.25">
      <c r="B4" s="74"/>
      <c r="C4" s="152" t="s">
        <v>364</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141" t="s">
        <v>103</v>
      </c>
      <c r="F6" s="81" t="s">
        <v>104</v>
      </c>
      <c r="G6" s="81" t="s">
        <v>105</v>
      </c>
      <c r="H6" s="81" t="s">
        <v>106</v>
      </c>
      <c r="I6" s="81"/>
      <c r="J6" s="153" t="s">
        <v>107</v>
      </c>
      <c r="K6" s="79"/>
      <c r="L6" s="82"/>
      <c r="M6" s="82"/>
      <c r="N6" s="82"/>
      <c r="O6" s="82"/>
      <c r="P6" s="82"/>
    </row>
    <row r="7" spans="2:16" ht="21.75" customHeight="1" x14ac:dyDescent="0.25">
      <c r="B7" s="79"/>
      <c r="C7" s="83"/>
      <c r="D7" s="84" t="s">
        <v>108</v>
      </c>
      <c r="E7" s="140" t="s">
        <v>109</v>
      </c>
      <c r="F7" s="84" t="s">
        <v>110</v>
      </c>
      <c r="G7" s="84" t="s">
        <v>111</v>
      </c>
      <c r="H7" s="84" t="s">
        <v>112</v>
      </c>
      <c r="I7" s="139"/>
      <c r="J7" s="154">
        <v>0</v>
      </c>
      <c r="K7" s="79"/>
      <c r="L7" s="82"/>
      <c r="M7" s="82"/>
      <c r="N7" s="82"/>
      <c r="O7" s="82"/>
      <c r="P7" s="82"/>
    </row>
    <row r="8" spans="2:16" x14ac:dyDescent="0.25">
      <c r="B8" s="86"/>
      <c r="C8" s="87"/>
      <c r="D8" s="87"/>
      <c r="E8" s="138"/>
      <c r="F8" s="87"/>
      <c r="G8" s="87"/>
      <c r="H8" s="87"/>
      <c r="I8" s="137"/>
      <c r="J8" s="90"/>
      <c r="K8" s="86"/>
      <c r="L8" s="15"/>
      <c r="M8" s="15"/>
      <c r="N8" s="15"/>
      <c r="O8" s="15"/>
      <c r="P8" s="15"/>
    </row>
    <row r="9" spans="2:16" s="96" customFormat="1" ht="22.5" customHeight="1" x14ac:dyDescent="0.25">
      <c r="B9" s="91"/>
      <c r="C9" s="136" t="s">
        <v>45</v>
      </c>
      <c r="D9" s="135">
        <v>0.52900000000000003</v>
      </c>
      <c r="E9" s="134">
        <v>0.54700000000000004</v>
      </c>
      <c r="F9" s="135" t="s">
        <v>167</v>
      </c>
      <c r="G9" s="135" t="s">
        <v>167</v>
      </c>
      <c r="H9" s="135" t="s">
        <v>167</v>
      </c>
      <c r="I9" s="134"/>
      <c r="J9" s="133" t="s">
        <v>167</v>
      </c>
      <c r="K9" s="91"/>
      <c r="L9" s="82"/>
      <c r="M9" s="82"/>
      <c r="N9" s="82"/>
      <c r="O9" s="82"/>
      <c r="P9" s="82"/>
    </row>
    <row r="10" spans="2:16" x14ac:dyDescent="0.25">
      <c r="B10" s="97"/>
      <c r="C10" s="104" t="s">
        <v>116</v>
      </c>
      <c r="D10" s="35">
        <v>0.629</v>
      </c>
      <c r="E10" s="132">
        <v>0.59399999999999997</v>
      </c>
      <c r="F10" s="35" t="s">
        <v>167</v>
      </c>
      <c r="G10" s="35" t="s">
        <v>167</v>
      </c>
      <c r="H10" s="35" t="s">
        <v>167</v>
      </c>
      <c r="I10" s="132"/>
      <c r="J10" s="35" t="s">
        <v>167</v>
      </c>
      <c r="K10" s="97"/>
      <c r="L10" s="13"/>
      <c r="M10" s="13"/>
      <c r="N10" s="13"/>
      <c r="O10" s="13"/>
      <c r="P10" s="13"/>
    </row>
    <row r="11" spans="2:16" x14ac:dyDescent="0.25">
      <c r="B11" s="97"/>
      <c r="C11" s="104" t="s">
        <v>119</v>
      </c>
      <c r="D11" s="35">
        <v>0.499</v>
      </c>
      <c r="E11" s="132">
        <v>0.49</v>
      </c>
      <c r="F11" s="35" t="s">
        <v>167</v>
      </c>
      <c r="G11" s="35" t="s">
        <v>167</v>
      </c>
      <c r="H11" s="35" t="s">
        <v>167</v>
      </c>
      <c r="I11" s="132"/>
      <c r="J11" s="35" t="s">
        <v>167</v>
      </c>
      <c r="K11" s="97"/>
      <c r="L11" s="13"/>
      <c r="M11" s="13"/>
      <c r="N11" s="13"/>
      <c r="O11" s="13"/>
      <c r="P11" s="13"/>
    </row>
    <row r="12" spans="2:16" x14ac:dyDescent="0.25">
      <c r="B12" s="97"/>
      <c r="C12" s="104" t="s">
        <v>121</v>
      </c>
      <c r="D12" s="35">
        <v>0.48099999999999998</v>
      </c>
      <c r="E12" s="132">
        <v>0.52100000000000002</v>
      </c>
      <c r="F12" s="35" t="s">
        <v>167</v>
      </c>
      <c r="G12" s="35" t="s">
        <v>167</v>
      </c>
      <c r="H12" s="35" t="s">
        <v>167</v>
      </c>
      <c r="I12" s="132"/>
      <c r="J12" s="35" t="s">
        <v>167</v>
      </c>
      <c r="K12" s="97"/>
      <c r="L12" s="13"/>
      <c r="M12" s="13"/>
      <c r="N12" s="13"/>
      <c r="O12" s="13"/>
      <c r="P12" s="13"/>
    </row>
    <row r="13" spans="2:16" x14ac:dyDescent="0.25">
      <c r="B13" s="97"/>
      <c r="C13" s="104" t="s">
        <v>124</v>
      </c>
      <c r="D13" s="35">
        <v>0.50800000000000001</v>
      </c>
      <c r="E13" s="132">
        <v>0.59</v>
      </c>
      <c r="F13" s="35" t="s">
        <v>167</v>
      </c>
      <c r="G13" s="35" t="s">
        <v>167</v>
      </c>
      <c r="H13" s="35" t="s">
        <v>167</v>
      </c>
      <c r="I13" s="132"/>
      <c r="J13" s="35" t="s">
        <v>167</v>
      </c>
      <c r="K13" s="97"/>
      <c r="L13" s="13"/>
      <c r="M13" s="13"/>
      <c r="N13" s="13"/>
      <c r="O13" s="13"/>
      <c r="P13" s="13"/>
    </row>
    <row r="14" spans="2:16" x14ac:dyDescent="0.25">
      <c r="B14" s="97"/>
      <c r="C14" s="104" t="s">
        <v>125</v>
      </c>
      <c r="D14" s="35">
        <v>0.53200000000000003</v>
      </c>
      <c r="E14" s="132">
        <v>0.56599999999999995</v>
      </c>
      <c r="F14" s="35" t="s">
        <v>167</v>
      </c>
      <c r="G14" s="35" t="s">
        <v>167</v>
      </c>
      <c r="H14" s="35" t="s">
        <v>167</v>
      </c>
      <c r="I14" s="132"/>
      <c r="J14" s="35" t="s">
        <v>167</v>
      </c>
      <c r="K14" s="97"/>
      <c r="L14" s="13"/>
      <c r="M14" s="13"/>
      <c r="N14" s="13"/>
      <c r="O14" s="13"/>
      <c r="P14" s="13"/>
    </row>
    <row r="15" spans="2:16" x14ac:dyDescent="0.25">
      <c r="B15" s="97"/>
      <c r="C15" s="104" t="s">
        <v>126</v>
      </c>
      <c r="D15" s="35">
        <v>0.56499999999999995</v>
      </c>
      <c r="E15" s="132">
        <v>0.55100000000000005</v>
      </c>
      <c r="F15" s="35" t="s">
        <v>167</v>
      </c>
      <c r="G15" s="35" t="s">
        <v>167</v>
      </c>
      <c r="H15" s="35" t="s">
        <v>167</v>
      </c>
      <c r="I15" s="132"/>
      <c r="J15" s="35" t="s">
        <v>167</v>
      </c>
      <c r="K15" s="97"/>
      <c r="L15" s="13"/>
      <c r="M15" s="13"/>
      <c r="N15" s="13"/>
      <c r="O15" s="13"/>
      <c r="P15" s="13"/>
    </row>
    <row r="16" spans="2:16" x14ac:dyDescent="0.25">
      <c r="B16" s="97"/>
      <c r="C16" s="104" t="s">
        <v>128</v>
      </c>
      <c r="D16" s="35">
        <v>0.52700000000000002</v>
      </c>
      <c r="E16" s="132">
        <v>0.51800000000000002</v>
      </c>
      <c r="F16" s="35" t="s">
        <v>167</v>
      </c>
      <c r="G16" s="35" t="s">
        <v>167</v>
      </c>
      <c r="H16" s="35" t="s">
        <v>167</v>
      </c>
      <c r="I16" s="132"/>
      <c r="J16" s="35" t="s">
        <v>167</v>
      </c>
      <c r="K16" s="97"/>
      <c r="L16" s="13"/>
      <c r="M16" s="13"/>
      <c r="N16" s="13"/>
      <c r="O16" s="13"/>
      <c r="P16" s="13"/>
    </row>
    <row r="17" spans="2:16" ht="15.75" thickBot="1" x14ac:dyDescent="0.3">
      <c r="B17" s="104" t="s">
        <v>131</v>
      </c>
      <c r="C17" s="105" t="s">
        <v>131</v>
      </c>
      <c r="D17" s="105"/>
      <c r="E17" s="131"/>
      <c r="F17" s="106"/>
      <c r="G17" s="106"/>
      <c r="H17" s="106"/>
      <c r="I17" s="107"/>
      <c r="J17" s="108"/>
      <c r="K17" s="104" t="s">
        <v>131</v>
      </c>
      <c r="L17" s="4"/>
      <c r="M17" s="4"/>
      <c r="N17" s="4"/>
      <c r="O17" s="4"/>
      <c r="P17" s="4"/>
    </row>
    <row r="19" spans="2:16" x14ac:dyDescent="0.25">
      <c r="C19" s="156" t="s">
        <v>511</v>
      </c>
      <c r="D19" s="156"/>
      <c r="E19" s="156"/>
      <c r="F19" s="156"/>
      <c r="G19" s="156"/>
      <c r="H19" s="156"/>
      <c r="I19" s="156"/>
      <c r="J19" s="156"/>
    </row>
  </sheetData>
  <mergeCells count="4">
    <mergeCell ref="C2:J2"/>
    <mergeCell ref="C4:J4"/>
    <mergeCell ref="J6:J7"/>
    <mergeCell ref="C19:J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AI81"/>
  <sheetViews>
    <sheetView showGridLines="0" zoomScale="70" zoomScaleNormal="70" workbookViewId="0">
      <selection activeCell="M4" sqref="M4:X5"/>
    </sheetView>
  </sheetViews>
  <sheetFormatPr defaultColWidth="9.140625" defaultRowHeight="12.75" x14ac:dyDescent="0.2"/>
  <cols>
    <col min="1" max="1" width="3.28515625" style="36" customWidth="1"/>
    <col min="2" max="2" width="19" style="36" bestFit="1" customWidth="1"/>
    <col min="3" max="17" width="8.85546875" style="36" customWidth="1"/>
    <col min="18" max="19" width="8.5703125" style="36" customWidth="1"/>
    <col min="20" max="20" width="13.140625" style="36" bestFit="1" customWidth="1"/>
    <col min="21" max="25" width="11.42578125" style="36" customWidth="1"/>
    <col min="26" max="26" width="7.140625" style="36" customWidth="1"/>
    <col min="27" max="16384" width="9.140625" style="36"/>
  </cols>
  <sheetData>
    <row r="2" spans="2:35" ht="14.25" x14ac:dyDescent="0.2">
      <c r="B2" s="15" t="s">
        <v>73</v>
      </c>
      <c r="C2" s="147" t="s">
        <v>45</v>
      </c>
      <c r="D2" s="147"/>
      <c r="E2" s="147"/>
      <c r="F2" s="147"/>
      <c r="G2" s="147"/>
      <c r="H2" s="147"/>
      <c r="I2" s="147"/>
      <c r="J2" s="147"/>
      <c r="K2" s="147"/>
      <c r="L2" s="147"/>
      <c r="M2" s="16"/>
      <c r="N2" s="16"/>
    </row>
    <row r="3" spans="2:35" ht="14.25" x14ac:dyDescent="0.2">
      <c r="B3" s="15"/>
      <c r="C3" s="15"/>
      <c r="D3" s="15"/>
      <c r="E3" s="15"/>
      <c r="F3" s="15"/>
      <c r="G3" s="15"/>
      <c r="H3" s="15"/>
      <c r="I3" s="15"/>
      <c r="J3" s="15"/>
      <c r="K3" s="15"/>
      <c r="L3" s="15"/>
      <c r="M3" s="15"/>
      <c r="N3" s="16"/>
      <c r="Q3" s="37"/>
      <c r="R3" s="37"/>
      <c r="S3" s="37"/>
    </row>
    <row r="4" spans="2:35" ht="14.25" x14ac:dyDescent="0.2">
      <c r="B4" s="15" t="s">
        <v>18</v>
      </c>
      <c r="C4" s="148" t="s">
        <v>28</v>
      </c>
      <c r="D4" s="148"/>
      <c r="E4" s="38"/>
      <c r="F4" s="38"/>
      <c r="G4" s="38"/>
      <c r="H4" s="38"/>
      <c r="M4" s="151" t="str">
        <f>VLOOKUP($C$4,$B$48:$D$71,3,0)</f>
        <v>n/a</v>
      </c>
      <c r="N4" s="151"/>
      <c r="O4" s="151"/>
      <c r="P4" s="151"/>
      <c r="Q4" s="151"/>
      <c r="R4" s="151"/>
      <c r="S4" s="151"/>
      <c r="T4" s="151"/>
      <c r="U4" s="151"/>
      <c r="V4" s="151"/>
      <c r="W4" s="151"/>
      <c r="X4" s="151"/>
    </row>
    <row r="5" spans="2:35" x14ac:dyDescent="0.2">
      <c r="M5" s="151"/>
      <c r="N5" s="151"/>
      <c r="O5" s="151"/>
      <c r="P5" s="151"/>
      <c r="Q5" s="151"/>
      <c r="R5" s="151"/>
      <c r="S5" s="151"/>
      <c r="T5" s="151"/>
      <c r="U5" s="151"/>
      <c r="V5" s="151"/>
      <c r="W5" s="151"/>
      <c r="X5" s="151"/>
    </row>
    <row r="6" spans="2:35" ht="14.25" x14ac:dyDescent="0.2">
      <c r="C6" s="150" t="str">
        <f>"Target for Service Level (applicable from " &amp; VLOOKUP($C$4,$B$48:$F$71,5,0) &amp; "): " &amp; TEXT(VLOOKUP($C$4,$B$48:$F$71,4,0),"0%")</f>
        <v>Target for Service Level (applicable from April 2015): 95%</v>
      </c>
      <c r="D6" s="150"/>
      <c r="E6" s="150"/>
      <c r="F6" s="150"/>
      <c r="G6" s="150"/>
      <c r="H6" s="150"/>
      <c r="I6" s="150"/>
      <c r="J6" s="150"/>
      <c r="K6" s="150"/>
      <c r="L6" s="150"/>
      <c r="Q6" s="37"/>
      <c r="R6" s="37"/>
      <c r="S6" s="37"/>
    </row>
    <row r="7" spans="2:35" x14ac:dyDescent="0.2">
      <c r="Q7" s="37"/>
      <c r="R7" s="37"/>
      <c r="S7" s="37"/>
    </row>
    <row r="8" spans="2:35" ht="33.75" customHeight="1" x14ac:dyDescent="0.2">
      <c r="B8" s="23" t="s">
        <v>24</v>
      </c>
      <c r="C8" s="146" t="str">
        <f>"National NPS Performance of " &amp; $C$4 &amp; " by month. England and Wales."</f>
        <v>National NPS Performance of NPS SL001 by month. England and Wales.</v>
      </c>
      <c r="D8" s="146"/>
      <c r="E8" s="146"/>
      <c r="F8" s="146"/>
      <c r="G8" s="146"/>
      <c r="H8" s="146"/>
      <c r="I8" s="146"/>
      <c r="J8" s="146"/>
      <c r="K8" s="146"/>
      <c r="L8" s="146"/>
      <c r="M8" s="146"/>
      <c r="N8" s="146"/>
      <c r="O8" s="146"/>
      <c r="P8" s="146"/>
      <c r="Q8" s="146"/>
      <c r="T8" s="23" t="s">
        <v>25</v>
      </c>
      <c r="U8" s="149" t="str">
        <f>B42&amp;" Performance of "&amp;$C$4&amp;" by quarter. England and Wales."</f>
        <v xml:space="preserve"> Performance of NPS SL001 by quarter. England and Wales.</v>
      </c>
      <c r="V8" s="149"/>
      <c r="W8" s="149"/>
      <c r="X8" s="149"/>
      <c r="Y8" s="149"/>
      <c r="Z8" s="149"/>
      <c r="AA8" s="149"/>
      <c r="AB8" s="39"/>
      <c r="AC8" s="39"/>
      <c r="AD8" s="39"/>
      <c r="AE8" s="39"/>
      <c r="AF8" s="39"/>
      <c r="AG8" s="39"/>
      <c r="AH8" s="39"/>
      <c r="AI8" s="39"/>
    </row>
    <row r="9" spans="2:35" x14ac:dyDescent="0.2">
      <c r="Q9" s="37"/>
      <c r="V9" s="40"/>
    </row>
    <row r="10" spans="2:35" s="43" customFormat="1" ht="21" customHeight="1" x14ac:dyDescent="0.25">
      <c r="B10" s="41"/>
      <c r="C10" s="42">
        <f>'NPS National'!D4</f>
        <v>42644</v>
      </c>
      <c r="D10" s="42">
        <f>'NPS National'!E4</f>
        <v>42675</v>
      </c>
      <c r="E10" s="42">
        <f>'NPS National'!F4</f>
        <v>42705</v>
      </c>
      <c r="F10" s="42">
        <f>'NPS National'!G4</f>
        <v>42736</v>
      </c>
      <c r="G10" s="42">
        <f>'NPS National'!H4</f>
        <v>42767</v>
      </c>
      <c r="H10" s="42">
        <f>'NPS National'!I4</f>
        <v>42795</v>
      </c>
      <c r="I10" s="42">
        <f>'NPS National'!J4</f>
        <v>42826</v>
      </c>
      <c r="J10" s="42">
        <f>'NPS National'!K4</f>
        <v>42856</v>
      </c>
      <c r="K10" s="42">
        <f>'NPS National'!L4</f>
        <v>42887</v>
      </c>
      <c r="L10" s="42">
        <f>'NPS National'!M4</f>
        <v>42917</v>
      </c>
      <c r="M10" s="42">
        <f>'NPS National'!N4</f>
        <v>42948</v>
      </c>
      <c r="N10" s="42">
        <f>'NPS National'!O4</f>
        <v>42979</v>
      </c>
      <c r="O10" s="42">
        <f>'NPS National'!P4</f>
        <v>43009</v>
      </c>
      <c r="P10" s="42">
        <f>'NPS National'!Q4</f>
        <v>43040</v>
      </c>
      <c r="Q10" s="42">
        <f>'NPS National'!R4</f>
        <v>43070</v>
      </c>
      <c r="T10" s="41"/>
      <c r="U10" s="44" t="str">
        <f ca="1">INDIRECT("'" &amp; $B$46 &amp; "'!"&amp;CHAR(COLUMN(A1)+67)&amp;"6")</f>
        <v>16/17 Q3</v>
      </c>
      <c r="V10" s="44" t="str">
        <f t="shared" ref="V10:Y10" ca="1" si="0">INDIRECT("'" &amp; $B$46 &amp; "'!"&amp;CHAR(COLUMN(B1)+67)&amp;"6")</f>
        <v>16/17 Q4</v>
      </c>
      <c r="W10" s="44" t="str">
        <f t="shared" ca="1" si="0"/>
        <v>17/18 Q1</v>
      </c>
      <c r="X10" s="44" t="str">
        <f t="shared" ca="1" si="0"/>
        <v>17/18 Q2</v>
      </c>
      <c r="Y10" s="44" t="str">
        <f t="shared" ca="1" si="0"/>
        <v>17/18 Q3</v>
      </c>
      <c r="Z10" s="45"/>
    </row>
    <row r="11" spans="2:35" ht="29.25" customHeight="1" x14ac:dyDescent="0.2">
      <c r="B11" s="46" t="str">
        <f>$C$4</f>
        <v>NPS SL001</v>
      </c>
      <c r="C11" s="71">
        <f>IF(ISNA(C12),"-",C12)</f>
        <v>1</v>
      </c>
      <c r="D11" s="71">
        <f t="shared" ref="D11:Q11" si="1">IF(ISNA(D12),"-",D12)</f>
        <v>1</v>
      </c>
      <c r="E11" s="71">
        <f t="shared" si="1"/>
        <v>1</v>
      </c>
      <c r="F11" s="71">
        <f t="shared" si="1"/>
        <v>1</v>
      </c>
      <c r="G11" s="71">
        <f t="shared" si="1"/>
        <v>1</v>
      </c>
      <c r="H11" s="71">
        <f t="shared" si="1"/>
        <v>1</v>
      </c>
      <c r="I11" s="71">
        <f t="shared" si="1"/>
        <v>1</v>
      </c>
      <c r="J11" s="71">
        <f t="shared" si="1"/>
        <v>1</v>
      </c>
      <c r="K11" s="71">
        <f t="shared" si="1"/>
        <v>1</v>
      </c>
      <c r="L11" s="71">
        <f t="shared" si="1"/>
        <v>1</v>
      </c>
      <c r="M11" s="71">
        <f t="shared" si="1"/>
        <v>1</v>
      </c>
      <c r="N11" s="71">
        <f t="shared" si="1"/>
        <v>1</v>
      </c>
      <c r="O11" s="71">
        <f t="shared" si="1"/>
        <v>1</v>
      </c>
      <c r="P11" s="71">
        <f t="shared" si="1"/>
        <v>1</v>
      </c>
      <c r="Q11" s="71">
        <f t="shared" si="1"/>
        <v>1</v>
      </c>
      <c r="T11" s="46" t="str">
        <f>$C$4</f>
        <v>NPS SL001</v>
      </c>
      <c r="U11" s="47">
        <f ca="1">IF(ISNA(U12),"-",U12)</f>
        <v>0.99199999999999999</v>
      </c>
      <c r="V11" s="47">
        <f t="shared" ref="V11:Y11" ca="1" si="2">IF(ISNA(V12),"-",V12)</f>
        <v>0.99299999999999999</v>
      </c>
      <c r="W11" s="47">
        <f t="shared" ca="1" si="2"/>
        <v>0.99299999999999999</v>
      </c>
      <c r="X11" s="47">
        <f t="shared" ca="1" si="2"/>
        <v>0.99299999999999999</v>
      </c>
      <c r="Y11" s="47">
        <f t="shared" ca="1" si="2"/>
        <v>0.99199999999999999</v>
      </c>
      <c r="Z11" s="47"/>
      <c r="AB11" s="48"/>
    </row>
    <row r="12" spans="2:35" x14ac:dyDescent="0.2">
      <c r="C12" s="49">
        <f>--IF(OR(RIGHT(C$13,3)="(r)",RIGHT(C$13,1)="*"),LEFT(C$13,3)*1,IF(C$13="-",NA(),C$13))</f>
        <v>1</v>
      </c>
      <c r="D12" s="49">
        <f t="shared" ref="D12:Q12" si="3">--IF(OR(RIGHT(D$13,3)="(r)",RIGHT(D$13,1)="*"),LEFT(D$13,3)*1,IF(D$13="-",NA(),D$13))</f>
        <v>1</v>
      </c>
      <c r="E12" s="49">
        <f t="shared" si="3"/>
        <v>1</v>
      </c>
      <c r="F12" s="49">
        <f t="shared" si="3"/>
        <v>1</v>
      </c>
      <c r="G12" s="49">
        <f t="shared" si="3"/>
        <v>1</v>
      </c>
      <c r="H12" s="49">
        <f t="shared" si="3"/>
        <v>1</v>
      </c>
      <c r="I12" s="49">
        <f t="shared" si="3"/>
        <v>1</v>
      </c>
      <c r="J12" s="49">
        <f t="shared" si="3"/>
        <v>1</v>
      </c>
      <c r="K12" s="49">
        <f t="shared" si="3"/>
        <v>1</v>
      </c>
      <c r="L12" s="49">
        <f t="shared" si="3"/>
        <v>1</v>
      </c>
      <c r="M12" s="49">
        <f t="shared" si="3"/>
        <v>1</v>
      </c>
      <c r="N12" s="49">
        <f t="shared" si="3"/>
        <v>1</v>
      </c>
      <c r="O12" s="49">
        <f t="shared" si="3"/>
        <v>1</v>
      </c>
      <c r="P12" s="49">
        <f t="shared" si="3"/>
        <v>1</v>
      </c>
      <c r="Q12" s="49">
        <f t="shared" si="3"/>
        <v>1</v>
      </c>
      <c r="T12" s="61"/>
      <c r="U12" s="50">
        <f ca="1">--IF(OR(RIGHT(U$13,3)="(r)",RIGHT(U$13,1)="*"),LEFT(U$13,5)*1,IF(U$13="-",NA(),U$13))</f>
        <v>0.99199999999999999</v>
      </c>
      <c r="V12" s="50">
        <f t="shared" ref="V12:Y12" ca="1" si="4">--IF(OR(RIGHT(V$13,3)="(r)",RIGHT(V$13,1)="*"),LEFT(V$13,5)*1,IF(V$13="-",NA(),V$13))</f>
        <v>0.99299999999999999</v>
      </c>
      <c r="W12" s="50">
        <f t="shared" ca="1" si="4"/>
        <v>0.99299999999999999</v>
      </c>
      <c r="X12" s="50">
        <f t="shared" ca="1" si="4"/>
        <v>0.99299999999999999</v>
      </c>
      <c r="Y12" s="50">
        <f t="shared" ca="1" si="4"/>
        <v>0.99199999999999999</v>
      </c>
      <c r="Z12" s="62"/>
    </row>
    <row r="13" spans="2:35" x14ac:dyDescent="0.2">
      <c r="B13" s="54"/>
      <c r="C13" s="62" t="str">
        <f>INDEX('NPS National'!D:D,MATCH($B$11,$B$48:$B$71,0)+4)</f>
        <v>100%</v>
      </c>
      <c r="D13" s="62" t="str">
        <f>INDEX('NPS National'!E:E,MATCH($B$11,$B$48:$B$71,0)+4)</f>
        <v>100%</v>
      </c>
      <c r="E13" s="62" t="str">
        <f>INDEX('NPS National'!F:F,MATCH($B$11,$B$48:$B$71,0)+4)</f>
        <v>100%</v>
      </c>
      <c r="F13" s="62" t="str">
        <f>INDEX('NPS National'!G:G,MATCH($B$11,$B$48:$B$71,0)+4)</f>
        <v>100%</v>
      </c>
      <c r="G13" s="62" t="str">
        <f>INDEX('NPS National'!H:H,MATCH($B$11,$B$48:$B$71,0)+4)</f>
        <v>100%</v>
      </c>
      <c r="H13" s="62" t="str">
        <f>INDEX('NPS National'!I:I,MATCH($B$11,$B$48:$B$71,0)+4)</f>
        <v>100%</v>
      </c>
      <c r="I13" s="62" t="str">
        <f>INDEX('NPS National'!J:J,MATCH($B$11,$B$48:$B$71,0)+4)</f>
        <v>100%</v>
      </c>
      <c r="J13" s="62" t="str">
        <f>INDEX('NPS National'!K:K,MATCH($B$11,$B$48:$B$71,0)+4)</f>
        <v>100%</v>
      </c>
      <c r="K13" s="62" t="str">
        <f>INDEX('NPS National'!L:L,MATCH($B$11,$B$48:$B$71,0)+4)</f>
        <v>100%</v>
      </c>
      <c r="L13" s="62" t="str">
        <f>INDEX('NPS National'!M:M,MATCH($B$11,$B$48:$B$71,0)+4)</f>
        <v>100%</v>
      </c>
      <c r="M13" s="62" t="str">
        <f>INDEX('NPS National'!N:N,MATCH($B$11,$B$48:$B$71,0)+4)</f>
        <v>100%</v>
      </c>
      <c r="N13" s="62" t="str">
        <f>INDEX('NPS National'!O:O,MATCH($B$11,$B$48:$B$71,0)+4)</f>
        <v>100%</v>
      </c>
      <c r="O13" s="62" t="str">
        <f>INDEX('NPS National'!P:P,MATCH($B$11,$B$48:$B$71,0)+4)</f>
        <v>100%</v>
      </c>
      <c r="P13" s="62" t="str">
        <f>INDEX('NPS National'!Q:Q,MATCH($B$11,$B$48:$B$71,0)+4)</f>
        <v>100%</v>
      </c>
      <c r="Q13" s="62" t="str">
        <f>INDEX('NPS National'!R:R,MATCH($B$11,$B$48:$B$71,0)+4)</f>
        <v>100%</v>
      </c>
      <c r="T13" s="61"/>
      <c r="U13" s="51" t="str">
        <f ca="1">INDEX(INDIRECT("'" &amp; $B$46 &amp; "'!D:H"),MATCH($B$43,$B$73:$B$81,0)+8,MATCH(U$10,INDIRECT("'" &amp; $B$46 &amp; "'!D6:H6"),0))</f>
        <v>99.2%</v>
      </c>
      <c r="V13" s="51" t="str">
        <f ca="1">INDEX(INDIRECT("'" &amp; $B$46 &amp; "'!D:H"),MATCH($B$43,$B$73:$B$81,0)+8,MATCH(V$10,INDIRECT("'" &amp; $B$46 &amp; "'!D6:H6"),0))</f>
        <v>99.3%</v>
      </c>
      <c r="W13" s="51" t="str">
        <f ca="1">INDEX(INDIRECT("'" &amp; $B$46 &amp; "'!D:H"),MATCH($B$43,$B$73:$B$81,0)+8,MATCH(W$10,INDIRECT("'" &amp; $B$46 &amp; "'!D6:H6"),0))</f>
        <v>99.3%</v>
      </c>
      <c r="X13" s="51" t="str">
        <f ca="1">INDEX(INDIRECT("'" &amp; $B$46 &amp; "'!D:H"),MATCH($B$43,$B$73:$B$81,0)+8,MATCH(X$10,INDIRECT("'" &amp; $B$46 &amp; "'!D6:H6"),0))</f>
        <v>99.3%</v>
      </c>
      <c r="Y13" s="51" t="str">
        <f ca="1">INDEX(INDIRECT("'" &amp; $B$46 &amp; "'!D:H"),MATCH($B$43,$B$73:$B$81,0)+8,MATCH(Y$10,INDIRECT("'" &amp; $B$46 &amp; "'!D6:H6"),0))</f>
        <v>99.2%</v>
      </c>
      <c r="Z13" s="62"/>
    </row>
    <row r="14" spans="2:35" x14ac:dyDescent="0.2">
      <c r="B14" s="54"/>
      <c r="C14" s="54"/>
      <c r="D14" s="54"/>
      <c r="E14" s="54"/>
      <c r="F14" s="54"/>
      <c r="G14" s="54"/>
      <c r="H14" s="54"/>
      <c r="I14" s="54"/>
      <c r="J14" s="54"/>
      <c r="K14" s="54"/>
      <c r="L14" s="54"/>
      <c r="M14" s="54"/>
      <c r="N14" s="54"/>
      <c r="O14" s="54"/>
      <c r="P14" s="54"/>
      <c r="Q14" s="54"/>
    </row>
    <row r="29" spans="5:5" x14ac:dyDescent="0.2">
      <c r="E29" s="52"/>
    </row>
    <row r="42" spans="2:6" x14ac:dyDescent="0.2">
      <c r="B42" s="40"/>
    </row>
    <row r="43" spans="2:6" hidden="1" x14ac:dyDescent="0.2">
      <c r="B43" s="40" t="str">
        <f>$C$2</f>
        <v>National (all NPS)</v>
      </c>
    </row>
    <row r="44" spans="2:6" hidden="1" x14ac:dyDescent="0.2">
      <c r="B44" s="40" t="str">
        <f>VLOOKUP($B$43,$B$74:$C$95,2,0)</f>
        <v>National</v>
      </c>
    </row>
    <row r="45" spans="2:6" hidden="1" x14ac:dyDescent="0.2">
      <c r="B45" s="40" t="str">
        <f>IF(LEFT($B$43,3)="Nat",$B$43,("   " &amp; $B$43))</f>
        <v>National (all NPS)</v>
      </c>
    </row>
    <row r="46" spans="2:6" hidden="1" x14ac:dyDescent="0.2">
      <c r="B46" s="53" t="str">
        <f>VLOOKUP($C$4,$B$49:$C$71,2,0)</f>
        <v>SL001</v>
      </c>
    </row>
    <row r="47" spans="2:6" hidden="1" x14ac:dyDescent="0.2">
      <c r="B47" s="53"/>
      <c r="C47" s="53"/>
      <c r="D47" s="53"/>
      <c r="E47" s="53"/>
      <c r="F47" s="53"/>
    </row>
    <row r="48" spans="2:6" hidden="1" x14ac:dyDescent="0.2">
      <c r="B48" s="53" t="s">
        <v>19</v>
      </c>
      <c r="C48" s="53" t="s">
        <v>20</v>
      </c>
      <c r="D48" s="53" t="s">
        <v>60</v>
      </c>
      <c r="E48" s="53" t="s">
        <v>63</v>
      </c>
      <c r="F48" s="53" t="s">
        <v>64</v>
      </c>
    </row>
    <row r="49" spans="1:6" ht="14.25" hidden="1" x14ac:dyDescent="0.2">
      <c r="A49" s="28"/>
      <c r="B49" s="36" t="str">
        <f>'NPS National'!C6</f>
        <v>NPS SL001</v>
      </c>
      <c r="C49" s="36" t="s">
        <v>30</v>
      </c>
      <c r="D49" s="36" t="s">
        <v>61</v>
      </c>
      <c r="E49" s="70">
        <f>'NPS National'!T6</f>
        <v>0.95</v>
      </c>
      <c r="F49" s="70" t="str">
        <f>'NPS National'!U6</f>
        <v>April 2015</v>
      </c>
    </row>
    <row r="50" spans="1:6" ht="14.25" hidden="1" x14ac:dyDescent="0.2">
      <c r="A50" s="28"/>
      <c r="B50" s="36" t="str">
        <f>'NPS National'!C7</f>
        <v>NPS SL002</v>
      </c>
      <c r="C50" s="36" t="s">
        <v>31</v>
      </c>
      <c r="D50" s="36" t="s">
        <v>61</v>
      </c>
      <c r="E50" s="70">
        <f>'NPS National'!T7</f>
        <v>0.95</v>
      </c>
      <c r="F50" s="70" t="str">
        <f>'NPS National'!U7</f>
        <v>April 2015</v>
      </c>
    </row>
    <row r="51" spans="1:6" ht="14.25" hidden="1" x14ac:dyDescent="0.2">
      <c r="A51" s="28"/>
      <c r="B51" s="36" t="str">
        <f>'NPS National'!C8</f>
        <v>NPS SL003R</v>
      </c>
      <c r="C51" s="36" t="s">
        <v>62</v>
      </c>
      <c r="D51" s="36" t="s">
        <v>61</v>
      </c>
      <c r="E51" s="70">
        <f>'NPS National'!T8</f>
        <v>0.97</v>
      </c>
      <c r="F51" s="70" t="str">
        <f>'NPS National'!U8</f>
        <v>April 2017</v>
      </c>
    </row>
    <row r="52" spans="1:6" ht="14.25" hidden="1" x14ac:dyDescent="0.2">
      <c r="A52" s="28"/>
      <c r="B52" s="36" t="str">
        <f>'NPS National'!C9</f>
        <v>NPS SL004R</v>
      </c>
      <c r="C52" s="36" t="s">
        <v>65</v>
      </c>
      <c r="D52" s="36" t="s">
        <v>61</v>
      </c>
      <c r="E52" s="70">
        <f>'NPS National'!T9</f>
        <v>0.97</v>
      </c>
      <c r="F52" s="70" t="str">
        <f>'NPS National'!U9</f>
        <v>April 2017</v>
      </c>
    </row>
    <row r="53" spans="1:6" ht="14.25" hidden="1" x14ac:dyDescent="0.2">
      <c r="A53" s="28"/>
      <c r="B53" s="36" t="str">
        <f>'NPS National'!C10</f>
        <v>NPS SL005R</v>
      </c>
      <c r="C53" s="36" t="s">
        <v>66</v>
      </c>
      <c r="D53" s="36" t="s">
        <v>61</v>
      </c>
      <c r="E53" s="70">
        <f>'NPS National'!T10</f>
        <v>0.97</v>
      </c>
      <c r="F53" s="70" t="str">
        <f>'NPS National'!U10</f>
        <v>April 2017</v>
      </c>
    </row>
    <row r="54" spans="1:6" ht="14.25" hidden="1" x14ac:dyDescent="0.2">
      <c r="A54" s="28"/>
      <c r="B54" s="36" t="str">
        <f>'NPS National'!C11</f>
        <v>NPS SL006R</v>
      </c>
      <c r="C54" s="36" t="s">
        <v>67</v>
      </c>
      <c r="D54" s="36" t="s">
        <v>61</v>
      </c>
      <c r="E54" s="70">
        <f>'NPS National'!T11</f>
        <v>0.97</v>
      </c>
      <c r="F54" s="70" t="str">
        <f>'NPS National'!U11</f>
        <v>April 2017</v>
      </c>
    </row>
    <row r="55" spans="1:6" ht="14.25" hidden="1" x14ac:dyDescent="0.2">
      <c r="A55" s="28"/>
      <c r="B55" s="36" t="str">
        <f>'NPS National'!C12</f>
        <v>NPS SL007</v>
      </c>
      <c r="C55" s="36" t="s">
        <v>32</v>
      </c>
      <c r="D55" s="36" t="s">
        <v>61</v>
      </c>
      <c r="E55" s="70">
        <f>'NPS National'!T12</f>
        <v>0.97</v>
      </c>
      <c r="F55" s="70" t="str">
        <f>'NPS National'!U12</f>
        <v>April 2015</v>
      </c>
    </row>
    <row r="56" spans="1:6" ht="14.25" hidden="1" x14ac:dyDescent="0.2">
      <c r="A56" s="28"/>
      <c r="B56" s="36" t="str">
        <f>'NPS National'!C13</f>
        <v>NPS SL009</v>
      </c>
      <c r="C56" s="36" t="s">
        <v>33</v>
      </c>
      <c r="D56" s="36" t="s">
        <v>61</v>
      </c>
      <c r="E56" s="70">
        <f>'NPS National'!T13</f>
        <v>0.9</v>
      </c>
      <c r="F56" s="70" t="str">
        <f>'NPS National'!U13</f>
        <v>April 2015</v>
      </c>
    </row>
    <row r="57" spans="1:6" ht="14.25" hidden="1" x14ac:dyDescent="0.2">
      <c r="A57" s="28"/>
      <c r="B57" s="36" t="str">
        <f>'NPS National'!C14</f>
        <v xml:space="preserve">NPS SL010¹ </v>
      </c>
      <c r="C57" s="36" t="s">
        <v>34</v>
      </c>
      <c r="D57" s="63" t="s">
        <v>98</v>
      </c>
      <c r="E57" s="70">
        <f>'NPS National'!T14</f>
        <v>0.9</v>
      </c>
      <c r="F57" s="70" t="str">
        <f>'NPS National'!U14</f>
        <v>April 2015</v>
      </c>
    </row>
    <row r="58" spans="1:6" ht="14.25" hidden="1" x14ac:dyDescent="0.2">
      <c r="A58" s="28"/>
      <c r="B58" s="36" t="str">
        <f>'NPS National'!C15</f>
        <v xml:space="preserve">NPS SL011² </v>
      </c>
      <c r="C58" s="36" t="s">
        <v>276</v>
      </c>
      <c r="D58" s="36" t="s">
        <v>476</v>
      </c>
      <c r="E58" s="70">
        <f>'NPS National'!T15</f>
        <v>0.97</v>
      </c>
      <c r="F58" s="70" t="str">
        <f>'NPS National'!U15</f>
        <v>April 2015</v>
      </c>
    </row>
    <row r="59" spans="1:6" ht="14.25" hidden="1" x14ac:dyDescent="0.2">
      <c r="A59" s="28"/>
      <c r="B59" s="36" t="str">
        <f>'NPS National'!C16</f>
        <v>NPS SL012</v>
      </c>
      <c r="C59" s="36" t="s">
        <v>35</v>
      </c>
      <c r="D59" s="36" t="s">
        <v>61</v>
      </c>
      <c r="E59" s="70">
        <f>'NPS National'!T16</f>
        <v>0.95</v>
      </c>
      <c r="F59" s="70" t="str">
        <f>'NPS National'!U16</f>
        <v>April 2015</v>
      </c>
    </row>
    <row r="60" spans="1:6" ht="14.25" hidden="1" x14ac:dyDescent="0.2">
      <c r="A60" s="28"/>
      <c r="B60" s="36" t="str">
        <f>'NPS National'!C17</f>
        <v>NPS SL014</v>
      </c>
      <c r="C60" s="36" t="s">
        <v>36</v>
      </c>
      <c r="D60" s="36" t="s">
        <v>61</v>
      </c>
      <c r="E60" s="70">
        <f>'NPS National'!T17</f>
        <v>0.95</v>
      </c>
      <c r="F60" s="70" t="str">
        <f>'NPS National'!U17</f>
        <v>April 2017</v>
      </c>
    </row>
    <row r="61" spans="1:6" ht="14.25" hidden="1" x14ac:dyDescent="0.2">
      <c r="A61" s="28"/>
      <c r="B61" s="36" t="str">
        <f>'NPS National'!C18</f>
        <v>NPS SL015</v>
      </c>
      <c r="C61" s="36" t="s">
        <v>37</v>
      </c>
      <c r="D61" s="36" t="s">
        <v>61</v>
      </c>
      <c r="E61" s="70">
        <f>'NPS National'!T18</f>
        <v>0.95</v>
      </c>
      <c r="F61" s="70" t="str">
        <f>'NPS National'!U18</f>
        <v>April 2017</v>
      </c>
    </row>
    <row r="62" spans="1:6" ht="14.25" hidden="1" x14ac:dyDescent="0.2">
      <c r="A62" s="28"/>
      <c r="B62" s="36" t="str">
        <f>'NPS National'!C19</f>
        <v xml:space="preserve">NPS SL016³ </v>
      </c>
      <c r="C62" s="36" t="s">
        <v>38</v>
      </c>
      <c r="D62" s="63" t="s">
        <v>477</v>
      </c>
      <c r="E62" s="70">
        <f>'NPS National'!T19</f>
        <v>0.9</v>
      </c>
      <c r="F62" s="70" t="str">
        <f>'NPS National'!U19</f>
        <v>April 2015</v>
      </c>
    </row>
    <row r="63" spans="1:6" ht="14.25" hidden="1" x14ac:dyDescent="0.2">
      <c r="A63" s="28"/>
      <c r="B63" s="36" t="str">
        <f>'NPS National'!C20</f>
        <v xml:space="preserve">NPS SL017⁴ </v>
      </c>
      <c r="C63" s="36" t="s">
        <v>39</v>
      </c>
      <c r="D63" s="63" t="s">
        <v>478</v>
      </c>
      <c r="E63" s="70">
        <f>'NPS National'!T20</f>
        <v>1</v>
      </c>
      <c r="F63" s="70" t="str">
        <f>'NPS National'!U20</f>
        <v>April 2015</v>
      </c>
    </row>
    <row r="64" spans="1:6" ht="14.25" hidden="1" x14ac:dyDescent="0.2">
      <c r="A64" s="28"/>
      <c r="B64" s="36" t="str">
        <f>'NPS National'!C21</f>
        <v>NPS SL018</v>
      </c>
      <c r="C64" s="36" t="s">
        <v>40</v>
      </c>
      <c r="D64" s="36" t="s">
        <v>61</v>
      </c>
      <c r="E64" s="70">
        <f>'NPS National'!T21</f>
        <v>0.75</v>
      </c>
      <c r="F64" s="70" t="str">
        <f>'NPS National'!U21</f>
        <v>April 2015</v>
      </c>
    </row>
    <row r="65" spans="1:6" ht="14.25" hidden="1" x14ac:dyDescent="0.2">
      <c r="A65" s="28"/>
      <c r="B65" s="36" t="str">
        <f>'NPS National'!C22</f>
        <v>NPS SL019</v>
      </c>
      <c r="C65" s="36" t="s">
        <v>68</v>
      </c>
      <c r="D65" s="36" t="s">
        <v>61</v>
      </c>
      <c r="E65" s="70">
        <f>'NPS National'!T22</f>
        <v>0.65</v>
      </c>
      <c r="F65" s="70" t="str">
        <f>'NPS National'!U22</f>
        <v>April 2015</v>
      </c>
    </row>
    <row r="66" spans="1:6" ht="14.25" hidden="1" x14ac:dyDescent="0.2">
      <c r="A66" s="28"/>
      <c r="B66" s="36" t="str">
        <f>'NPS National'!C23</f>
        <v xml:space="preserve">NPS SL021⁵ ⁶ </v>
      </c>
      <c r="C66" s="36" t="s">
        <v>41</v>
      </c>
      <c r="D66" s="63" t="s">
        <v>488</v>
      </c>
      <c r="E66" s="70">
        <f>'NPS National'!T23</f>
        <v>0.9</v>
      </c>
      <c r="F66" s="70" t="str">
        <f>'NPS National'!U23</f>
        <v>April 2015</v>
      </c>
    </row>
    <row r="67" spans="1:6" ht="14.25" hidden="1" x14ac:dyDescent="0.2">
      <c r="A67" s="28"/>
      <c r="B67" s="36" t="str">
        <f>'NPS National'!C24</f>
        <v>NPS SL022</v>
      </c>
      <c r="C67" s="36" t="s">
        <v>42</v>
      </c>
      <c r="D67" s="124" t="s">
        <v>61</v>
      </c>
      <c r="E67" s="70">
        <f>'NPS National'!T24</f>
        <v>0.9</v>
      </c>
      <c r="F67" s="70" t="str">
        <f>'NPS National'!U24</f>
        <v>April 2015</v>
      </c>
    </row>
    <row r="68" spans="1:6" ht="14.25" hidden="1" x14ac:dyDescent="0.2">
      <c r="A68" s="28"/>
      <c r="B68" s="36" t="str">
        <f>'NPS National'!C25</f>
        <v xml:space="preserve">NPS SL023⁷ </v>
      </c>
      <c r="C68" s="36" t="s">
        <v>43</v>
      </c>
      <c r="D68" s="63" t="s">
        <v>481</v>
      </c>
      <c r="E68" s="70">
        <f>'NPS National'!T25</f>
        <v>0.75</v>
      </c>
      <c r="F68" s="70" t="str">
        <f>'NPS National'!U25</f>
        <v>April 2015</v>
      </c>
    </row>
    <row r="69" spans="1:6" ht="14.25" hidden="1" x14ac:dyDescent="0.2">
      <c r="A69" s="28"/>
      <c r="B69" s="36" t="str">
        <f>'NPS National'!C26</f>
        <v>NPS SL024a</v>
      </c>
      <c r="C69" s="36" t="s">
        <v>71</v>
      </c>
      <c r="D69" s="36" t="s">
        <v>61</v>
      </c>
      <c r="E69" s="70">
        <f>'NPS National'!T26</f>
        <v>0.9</v>
      </c>
      <c r="F69" s="70" t="str">
        <f>'NPS National'!U26</f>
        <v>April 2017</v>
      </c>
    </row>
    <row r="70" spans="1:6" ht="14.25" hidden="1" x14ac:dyDescent="0.2">
      <c r="A70" s="28"/>
      <c r="B70" s="36" t="str">
        <f>'NPS National'!C27</f>
        <v>NPS SL024b</v>
      </c>
      <c r="C70" s="36" t="s">
        <v>72</v>
      </c>
      <c r="D70" s="36" t="s">
        <v>61</v>
      </c>
      <c r="E70" s="70">
        <f>'NPS National'!T27</f>
        <v>0.9</v>
      </c>
      <c r="F70" s="70" t="str">
        <f>'NPS National'!U27</f>
        <v>April 2017</v>
      </c>
    </row>
    <row r="71" spans="1:6" ht="14.25" hidden="1" x14ac:dyDescent="0.2">
      <c r="A71" s="28"/>
      <c r="B71" s="36" t="str">
        <f>'NPS National'!C28</f>
        <v>NPS SL025</v>
      </c>
      <c r="C71" s="36" t="s">
        <v>44</v>
      </c>
      <c r="D71" s="36" t="s">
        <v>61</v>
      </c>
      <c r="E71" s="70">
        <f>'NPS National'!T28</f>
        <v>0.9</v>
      </c>
      <c r="F71" s="70" t="str">
        <f>'NPS National'!U28</f>
        <v>April 2015</v>
      </c>
    </row>
    <row r="72" spans="1:6" ht="14.25" hidden="1" x14ac:dyDescent="0.2">
      <c r="A72" s="28"/>
    </row>
    <row r="73" spans="1:6" hidden="1" x14ac:dyDescent="0.2">
      <c r="B73" s="53" t="s">
        <v>21</v>
      </c>
      <c r="C73" s="53" t="s">
        <v>22</v>
      </c>
      <c r="D73" s="53"/>
    </row>
    <row r="74" spans="1:6" hidden="1" x14ac:dyDescent="0.2">
      <c r="B74" s="36" t="s">
        <v>45</v>
      </c>
      <c r="C74" s="36" t="s">
        <v>23</v>
      </c>
    </row>
    <row r="75" spans="1:6" hidden="1" x14ac:dyDescent="0.2">
      <c r="B75" s="36" t="s">
        <v>46</v>
      </c>
      <c r="C75" s="36" t="s">
        <v>53</v>
      </c>
    </row>
    <row r="76" spans="1:6" hidden="1" x14ac:dyDescent="0.2">
      <c r="B76" s="36" t="s">
        <v>47</v>
      </c>
      <c r="C76" s="36" t="s">
        <v>54</v>
      </c>
    </row>
    <row r="77" spans="1:6" hidden="1" x14ac:dyDescent="0.2">
      <c r="B77" s="36" t="s">
        <v>48</v>
      </c>
      <c r="C77" s="36" t="s">
        <v>55</v>
      </c>
    </row>
    <row r="78" spans="1:6" hidden="1" x14ac:dyDescent="0.2">
      <c r="B78" s="36" t="s">
        <v>49</v>
      </c>
      <c r="C78" s="36" t="s">
        <v>56</v>
      </c>
    </row>
    <row r="79" spans="1:6" hidden="1" x14ac:dyDescent="0.2">
      <c r="B79" s="36" t="s">
        <v>50</v>
      </c>
      <c r="C79" s="36" t="s">
        <v>57</v>
      </c>
    </row>
    <row r="80" spans="1:6" hidden="1" x14ac:dyDescent="0.2">
      <c r="B80" s="36" t="s">
        <v>51</v>
      </c>
      <c r="C80" s="36" t="s">
        <v>58</v>
      </c>
    </row>
    <row r="81" spans="2:3" hidden="1" x14ac:dyDescent="0.2">
      <c r="B81" s="36" t="s">
        <v>52</v>
      </c>
      <c r="C81" s="36" t="s">
        <v>59</v>
      </c>
    </row>
  </sheetData>
  <mergeCells count="6">
    <mergeCell ref="C2:L2"/>
    <mergeCell ref="C4:D4"/>
    <mergeCell ref="C8:Q8"/>
    <mergeCell ref="U8:AA8"/>
    <mergeCell ref="C6:L6"/>
    <mergeCell ref="M4:X5"/>
  </mergeCells>
  <conditionalFormatting sqref="M4">
    <cfRule type="cellIs" dxfId="24" priority="1" operator="equal">
      <formula>"n/a"</formula>
    </cfRule>
  </conditionalFormatting>
  <dataValidations count="2">
    <dataValidation type="list" allowBlank="1" showInputMessage="1" showErrorMessage="1" sqref="C2:L2">
      <formula1>$B$74:$B$81</formula1>
    </dataValidation>
    <dataValidation type="list" allowBlank="1" showInputMessage="1" showErrorMessage="1" sqref="C4:D4">
      <formula1>$B$49:$B$71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sheetPr>
  <dimension ref="B1:P27"/>
  <sheetViews>
    <sheetView showGridLines="0" topLeftCell="B1"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99</v>
      </c>
      <c r="C2" s="149" t="s">
        <v>100</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101</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113</v>
      </c>
      <c r="E9" s="93" t="s">
        <v>113</v>
      </c>
      <c r="F9" s="93" t="s">
        <v>113</v>
      </c>
      <c r="G9" s="93" t="s">
        <v>114</v>
      </c>
      <c r="H9" s="93" t="s">
        <v>114</v>
      </c>
      <c r="I9" s="94"/>
      <c r="J9" s="95" t="s">
        <v>115</v>
      </c>
      <c r="K9" s="91"/>
      <c r="L9" s="82"/>
      <c r="M9" s="82"/>
      <c r="N9" s="82"/>
      <c r="O9" s="82"/>
      <c r="P9" s="82"/>
    </row>
    <row r="10" spans="2:16" x14ac:dyDescent="0.25">
      <c r="B10" s="97"/>
      <c r="C10" s="98" t="s">
        <v>116</v>
      </c>
      <c r="D10" s="99" t="s">
        <v>117</v>
      </c>
      <c r="E10" s="99" t="s">
        <v>118</v>
      </c>
      <c r="F10" s="99" t="s">
        <v>118</v>
      </c>
      <c r="G10" s="99" t="s">
        <v>118</v>
      </c>
      <c r="H10" s="99" t="s">
        <v>117</v>
      </c>
      <c r="I10" s="100"/>
      <c r="J10" s="99" t="s">
        <v>118</v>
      </c>
      <c r="K10" s="97"/>
      <c r="L10" s="13"/>
      <c r="M10" s="13"/>
      <c r="N10" s="13"/>
      <c r="O10" s="13"/>
      <c r="P10" s="13"/>
    </row>
    <row r="11" spans="2:16" x14ac:dyDescent="0.25">
      <c r="B11" s="97"/>
      <c r="C11" s="98" t="s">
        <v>119</v>
      </c>
      <c r="D11" s="99" t="s">
        <v>113</v>
      </c>
      <c r="E11" s="99" t="s">
        <v>115</v>
      </c>
      <c r="F11" s="99" t="s">
        <v>113</v>
      </c>
      <c r="G11" s="99" t="s">
        <v>114</v>
      </c>
      <c r="H11" s="99" t="s">
        <v>120</v>
      </c>
      <c r="I11" s="100"/>
      <c r="J11" s="99" t="s">
        <v>114</v>
      </c>
      <c r="K11" s="97"/>
      <c r="L11" s="13"/>
      <c r="M11" s="13"/>
      <c r="N11" s="13"/>
      <c r="O11" s="13"/>
      <c r="P11" s="13"/>
    </row>
    <row r="12" spans="2:16" x14ac:dyDescent="0.25">
      <c r="B12" s="97"/>
      <c r="C12" s="98" t="s">
        <v>121</v>
      </c>
      <c r="D12" s="99" t="s">
        <v>113</v>
      </c>
      <c r="E12" s="99" t="s">
        <v>122</v>
      </c>
      <c r="F12" s="99" t="s">
        <v>115</v>
      </c>
      <c r="G12" s="99" t="s">
        <v>114</v>
      </c>
      <c r="H12" s="99" t="s">
        <v>123</v>
      </c>
      <c r="I12" s="100"/>
      <c r="J12" s="99" t="s">
        <v>114</v>
      </c>
      <c r="K12" s="97"/>
      <c r="L12" s="13"/>
      <c r="M12" s="13"/>
      <c r="N12" s="13"/>
      <c r="O12" s="13"/>
      <c r="P12" s="13"/>
    </row>
    <row r="13" spans="2:16" x14ac:dyDescent="0.25">
      <c r="B13" s="97"/>
      <c r="C13" s="98" t="s">
        <v>124</v>
      </c>
      <c r="D13" s="99" t="s">
        <v>114</v>
      </c>
      <c r="E13" s="99" t="s">
        <v>120</v>
      </c>
      <c r="F13" s="99" t="s">
        <v>123</v>
      </c>
      <c r="G13" s="99" t="s">
        <v>120</v>
      </c>
      <c r="H13" s="99" t="s">
        <v>120</v>
      </c>
      <c r="I13" s="100"/>
      <c r="J13" s="99" t="s">
        <v>123</v>
      </c>
      <c r="K13" s="97"/>
      <c r="L13" s="13"/>
      <c r="M13" s="13"/>
      <c r="N13" s="13"/>
      <c r="O13" s="13"/>
      <c r="P13" s="13"/>
    </row>
    <row r="14" spans="2:16" x14ac:dyDescent="0.25">
      <c r="B14" s="97"/>
      <c r="C14" s="98" t="s">
        <v>125</v>
      </c>
      <c r="D14" s="99" t="s">
        <v>123</v>
      </c>
      <c r="E14" s="99" t="s">
        <v>114</v>
      </c>
      <c r="F14" s="99" t="s">
        <v>123</v>
      </c>
      <c r="G14" s="99" t="s">
        <v>120</v>
      </c>
      <c r="H14" s="99" t="s">
        <v>120</v>
      </c>
      <c r="I14" s="100"/>
      <c r="J14" s="99" t="s">
        <v>123</v>
      </c>
      <c r="K14" s="97"/>
      <c r="L14" s="13"/>
      <c r="M14" s="13"/>
      <c r="N14" s="13"/>
      <c r="O14" s="13"/>
      <c r="P14" s="13"/>
    </row>
    <row r="15" spans="2:16" x14ac:dyDescent="0.25">
      <c r="B15" s="97"/>
      <c r="C15" s="98" t="s">
        <v>126</v>
      </c>
      <c r="D15" s="99" t="s">
        <v>115</v>
      </c>
      <c r="E15" s="99" t="s">
        <v>113</v>
      </c>
      <c r="F15" s="99" t="s">
        <v>127</v>
      </c>
      <c r="G15" s="99" t="s">
        <v>114</v>
      </c>
      <c r="H15" s="99" t="s">
        <v>120</v>
      </c>
      <c r="I15" s="100"/>
      <c r="J15" s="99" t="s">
        <v>114</v>
      </c>
      <c r="K15" s="97"/>
      <c r="L15" s="13"/>
      <c r="M15" s="13"/>
      <c r="N15" s="13"/>
      <c r="O15" s="13"/>
      <c r="P15" s="13"/>
    </row>
    <row r="16" spans="2:16" x14ac:dyDescent="0.25">
      <c r="B16" s="97"/>
      <c r="C16" s="101" t="s">
        <v>128</v>
      </c>
      <c r="D16" s="102" t="s">
        <v>129</v>
      </c>
      <c r="E16" s="102" t="s">
        <v>130</v>
      </c>
      <c r="F16" s="102" t="s">
        <v>118</v>
      </c>
      <c r="G16" s="102" t="s">
        <v>113</v>
      </c>
      <c r="H16" s="102" t="s">
        <v>114</v>
      </c>
      <c r="I16" s="103"/>
      <c r="J16" s="102" t="s">
        <v>113</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23" priority="1">
      <formula>LEFT(E$7,4)="(Apr"</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sheetPr>
  <dimension ref="B1:P27"/>
  <sheetViews>
    <sheetView showGridLines="0" topLeftCell="D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137</v>
      </c>
      <c r="C2" s="149" t="s">
        <v>138</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101</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139</v>
      </c>
      <c r="E9" s="93" t="s">
        <v>140</v>
      </c>
      <c r="F9" s="93" t="s">
        <v>141</v>
      </c>
      <c r="G9" s="93" t="s">
        <v>142</v>
      </c>
      <c r="H9" s="93" t="s">
        <v>142</v>
      </c>
      <c r="I9" s="94"/>
      <c r="J9" s="95" t="s">
        <v>143</v>
      </c>
      <c r="K9" s="91"/>
      <c r="L9" s="82"/>
      <c r="M9" s="82"/>
      <c r="N9" s="82"/>
      <c r="O9" s="82"/>
      <c r="P9" s="82"/>
    </row>
    <row r="10" spans="2:16" x14ac:dyDescent="0.25">
      <c r="B10" s="97"/>
      <c r="C10" s="98" t="s">
        <v>116</v>
      </c>
      <c r="D10" s="99" t="s">
        <v>139</v>
      </c>
      <c r="E10" s="99" t="s">
        <v>144</v>
      </c>
      <c r="F10" s="99" t="s">
        <v>145</v>
      </c>
      <c r="G10" s="99" t="s">
        <v>141</v>
      </c>
      <c r="H10" s="99" t="s">
        <v>146</v>
      </c>
      <c r="I10" s="100"/>
      <c r="J10" s="99" t="s">
        <v>145</v>
      </c>
      <c r="K10" s="97"/>
      <c r="L10" s="13"/>
      <c r="M10" s="13"/>
      <c r="N10" s="13"/>
      <c r="O10" s="13"/>
      <c r="P10" s="13"/>
    </row>
    <row r="11" spans="2:16" x14ac:dyDescent="0.25">
      <c r="B11" s="97"/>
      <c r="C11" s="98" t="s">
        <v>119</v>
      </c>
      <c r="D11" s="99" t="s">
        <v>147</v>
      </c>
      <c r="E11" s="99" t="s">
        <v>148</v>
      </c>
      <c r="F11" s="99" t="s">
        <v>149</v>
      </c>
      <c r="G11" s="99" t="s">
        <v>140</v>
      </c>
      <c r="H11" s="99" t="s">
        <v>150</v>
      </c>
      <c r="I11" s="100"/>
      <c r="J11" s="99" t="s">
        <v>151</v>
      </c>
      <c r="K11" s="97"/>
      <c r="L11" s="13"/>
      <c r="M11" s="13"/>
      <c r="N11" s="13"/>
      <c r="O11" s="13"/>
      <c r="P11" s="13"/>
    </row>
    <row r="12" spans="2:16" x14ac:dyDescent="0.25">
      <c r="B12" s="97"/>
      <c r="C12" s="98" t="s">
        <v>121</v>
      </c>
      <c r="D12" s="99" t="s">
        <v>146</v>
      </c>
      <c r="E12" s="99" t="s">
        <v>152</v>
      </c>
      <c r="F12" s="99" t="s">
        <v>153</v>
      </c>
      <c r="G12" s="99" t="s">
        <v>150</v>
      </c>
      <c r="H12" s="99" t="s">
        <v>154</v>
      </c>
      <c r="I12" s="100"/>
      <c r="J12" s="99" t="s">
        <v>155</v>
      </c>
      <c r="K12" s="97"/>
      <c r="L12" s="13"/>
      <c r="M12" s="13"/>
      <c r="N12" s="13"/>
      <c r="O12" s="13"/>
      <c r="P12" s="13"/>
    </row>
    <row r="13" spans="2:16" x14ac:dyDescent="0.25">
      <c r="B13" s="97"/>
      <c r="C13" s="98" t="s">
        <v>124</v>
      </c>
      <c r="D13" s="99" t="s">
        <v>150</v>
      </c>
      <c r="E13" s="99" t="s">
        <v>156</v>
      </c>
      <c r="F13" s="99" t="s">
        <v>157</v>
      </c>
      <c r="G13" s="99" t="s">
        <v>156</v>
      </c>
      <c r="H13" s="99" t="s">
        <v>158</v>
      </c>
      <c r="I13" s="100"/>
      <c r="J13" s="99" t="s">
        <v>156</v>
      </c>
      <c r="K13" s="97"/>
      <c r="L13" s="13"/>
      <c r="M13" s="13"/>
      <c r="N13" s="13"/>
      <c r="O13" s="13"/>
      <c r="P13" s="13"/>
    </row>
    <row r="14" spans="2:16" x14ac:dyDescent="0.25">
      <c r="B14" s="97"/>
      <c r="C14" s="98" t="s">
        <v>125</v>
      </c>
      <c r="D14" s="99" t="s">
        <v>159</v>
      </c>
      <c r="E14" s="99" t="s">
        <v>160</v>
      </c>
      <c r="F14" s="99" t="s">
        <v>161</v>
      </c>
      <c r="G14" s="99" t="s">
        <v>147</v>
      </c>
      <c r="H14" s="99" t="s">
        <v>152</v>
      </c>
      <c r="I14" s="100"/>
      <c r="J14" s="99" t="s">
        <v>162</v>
      </c>
      <c r="K14" s="97"/>
      <c r="L14" s="13"/>
      <c r="M14" s="13"/>
      <c r="N14" s="13"/>
      <c r="O14" s="13"/>
      <c r="P14" s="13"/>
    </row>
    <row r="15" spans="2:16" x14ac:dyDescent="0.25">
      <c r="B15" s="97"/>
      <c r="C15" s="98" t="s">
        <v>126</v>
      </c>
      <c r="D15" s="99" t="s">
        <v>163</v>
      </c>
      <c r="E15" s="99" t="s">
        <v>140</v>
      </c>
      <c r="F15" s="99" t="s">
        <v>146</v>
      </c>
      <c r="G15" s="99" t="s">
        <v>143</v>
      </c>
      <c r="H15" s="99" t="s">
        <v>140</v>
      </c>
      <c r="I15" s="100"/>
      <c r="J15" s="99" t="s">
        <v>164</v>
      </c>
      <c r="K15" s="97"/>
      <c r="L15" s="13"/>
      <c r="M15" s="13"/>
      <c r="N15" s="13"/>
      <c r="O15" s="13"/>
      <c r="P15" s="13"/>
    </row>
    <row r="16" spans="2:16" x14ac:dyDescent="0.25">
      <c r="B16" s="97"/>
      <c r="C16" s="101" t="s">
        <v>128</v>
      </c>
      <c r="D16" s="102" t="s">
        <v>165</v>
      </c>
      <c r="E16" s="102" t="s">
        <v>163</v>
      </c>
      <c r="F16" s="102" t="s">
        <v>141</v>
      </c>
      <c r="G16" s="102" t="s">
        <v>144</v>
      </c>
      <c r="H16" s="102" t="s">
        <v>153</v>
      </c>
      <c r="I16" s="103"/>
      <c r="J16" s="102" t="s">
        <v>148</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22" priority="1">
      <formula>LEFT(E$7,4)="(Apr"</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sheetPr>
  <dimension ref="B1:P27"/>
  <sheetViews>
    <sheetView showGridLines="0" topLeftCell="F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171</v>
      </c>
      <c r="C2" s="149" t="s">
        <v>172</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173</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167</v>
      </c>
      <c r="E9" s="93" t="s">
        <v>167</v>
      </c>
      <c r="F9" s="93" t="s">
        <v>174</v>
      </c>
      <c r="G9" s="93" t="s">
        <v>152</v>
      </c>
      <c r="H9" s="93" t="s">
        <v>145</v>
      </c>
      <c r="I9" s="94"/>
      <c r="J9" s="95" t="s">
        <v>175</v>
      </c>
      <c r="K9" s="91"/>
      <c r="L9" s="82"/>
      <c r="M9" s="82"/>
      <c r="N9" s="82"/>
      <c r="O9" s="82"/>
      <c r="P9" s="82"/>
    </row>
    <row r="10" spans="2:16" x14ac:dyDescent="0.25">
      <c r="B10" s="97"/>
      <c r="C10" s="98" t="s">
        <v>116</v>
      </c>
      <c r="D10" s="99" t="s">
        <v>167</v>
      </c>
      <c r="E10" s="99" t="s">
        <v>167</v>
      </c>
      <c r="F10" s="99" t="s">
        <v>163</v>
      </c>
      <c r="G10" s="99" t="s">
        <v>176</v>
      </c>
      <c r="H10" s="99" t="s">
        <v>177</v>
      </c>
      <c r="I10" s="100"/>
      <c r="J10" s="99" t="s">
        <v>178</v>
      </c>
      <c r="K10" s="97"/>
      <c r="L10" s="13"/>
      <c r="M10" s="13"/>
      <c r="N10" s="13"/>
      <c r="O10" s="13"/>
      <c r="P10" s="13"/>
    </row>
    <row r="11" spans="2:16" x14ac:dyDescent="0.25">
      <c r="B11" s="97"/>
      <c r="C11" s="98" t="s">
        <v>119</v>
      </c>
      <c r="D11" s="99" t="s">
        <v>167</v>
      </c>
      <c r="E11" s="99" t="s">
        <v>167</v>
      </c>
      <c r="F11" s="99" t="s">
        <v>179</v>
      </c>
      <c r="G11" s="99" t="s">
        <v>180</v>
      </c>
      <c r="H11" s="99" t="s">
        <v>148</v>
      </c>
      <c r="I11" s="100"/>
      <c r="J11" s="99" t="s">
        <v>181</v>
      </c>
      <c r="K11" s="97"/>
      <c r="L11" s="13"/>
      <c r="M11" s="13"/>
      <c r="N11" s="13"/>
      <c r="O11" s="13"/>
      <c r="P11" s="13"/>
    </row>
    <row r="12" spans="2:16" x14ac:dyDescent="0.25">
      <c r="B12" s="97"/>
      <c r="C12" s="98" t="s">
        <v>121</v>
      </c>
      <c r="D12" s="99" t="s">
        <v>167</v>
      </c>
      <c r="E12" s="99" t="s">
        <v>167</v>
      </c>
      <c r="F12" s="99" t="s">
        <v>141</v>
      </c>
      <c r="G12" s="99" t="s">
        <v>182</v>
      </c>
      <c r="H12" s="99" t="s">
        <v>153</v>
      </c>
      <c r="I12" s="100"/>
      <c r="J12" s="99" t="s">
        <v>183</v>
      </c>
      <c r="K12" s="97"/>
      <c r="L12" s="13"/>
      <c r="M12" s="13"/>
      <c r="N12" s="13"/>
      <c r="O12" s="13"/>
      <c r="P12" s="13"/>
    </row>
    <row r="13" spans="2:16" x14ac:dyDescent="0.25">
      <c r="B13" s="97"/>
      <c r="C13" s="98" t="s">
        <v>124</v>
      </c>
      <c r="D13" s="99" t="s">
        <v>167</v>
      </c>
      <c r="E13" s="99" t="s">
        <v>167</v>
      </c>
      <c r="F13" s="99" t="s">
        <v>184</v>
      </c>
      <c r="G13" s="99" t="s">
        <v>156</v>
      </c>
      <c r="H13" s="99" t="s">
        <v>185</v>
      </c>
      <c r="I13" s="100"/>
      <c r="J13" s="99" t="s">
        <v>157</v>
      </c>
      <c r="K13" s="97"/>
      <c r="L13" s="13"/>
      <c r="M13" s="13"/>
      <c r="N13" s="13"/>
      <c r="O13" s="13"/>
      <c r="P13" s="13"/>
    </row>
    <row r="14" spans="2:16" x14ac:dyDescent="0.25">
      <c r="B14" s="97"/>
      <c r="C14" s="98" t="s">
        <v>125</v>
      </c>
      <c r="D14" s="99" t="s">
        <v>167</v>
      </c>
      <c r="E14" s="99" t="s">
        <v>167</v>
      </c>
      <c r="F14" s="99" t="s">
        <v>186</v>
      </c>
      <c r="G14" s="99" t="s">
        <v>187</v>
      </c>
      <c r="H14" s="99" t="s">
        <v>159</v>
      </c>
      <c r="I14" s="100"/>
      <c r="J14" s="99" t="s">
        <v>179</v>
      </c>
      <c r="K14" s="97"/>
      <c r="L14" s="13"/>
      <c r="M14" s="13"/>
      <c r="N14" s="13"/>
      <c r="O14" s="13"/>
      <c r="P14" s="13"/>
    </row>
    <row r="15" spans="2:16" x14ac:dyDescent="0.25">
      <c r="B15" s="97"/>
      <c r="C15" s="98" t="s">
        <v>126</v>
      </c>
      <c r="D15" s="99" t="s">
        <v>167</v>
      </c>
      <c r="E15" s="99" t="s">
        <v>167</v>
      </c>
      <c r="F15" s="99" t="s">
        <v>188</v>
      </c>
      <c r="G15" s="99" t="s">
        <v>161</v>
      </c>
      <c r="H15" s="99" t="s">
        <v>189</v>
      </c>
      <c r="I15" s="100"/>
      <c r="J15" s="99" t="s">
        <v>190</v>
      </c>
      <c r="K15" s="97"/>
      <c r="L15" s="13"/>
      <c r="M15" s="13"/>
      <c r="N15" s="13"/>
      <c r="O15" s="13"/>
      <c r="P15" s="13"/>
    </row>
    <row r="16" spans="2:16" x14ac:dyDescent="0.25">
      <c r="B16" s="97"/>
      <c r="C16" s="101" t="s">
        <v>128</v>
      </c>
      <c r="D16" s="102" t="s">
        <v>167</v>
      </c>
      <c r="E16" s="102" t="s">
        <v>167</v>
      </c>
      <c r="F16" s="102" t="s">
        <v>191</v>
      </c>
      <c r="G16" s="102" t="s">
        <v>192</v>
      </c>
      <c r="H16" s="102" t="s">
        <v>193</v>
      </c>
      <c r="I16" s="103"/>
      <c r="J16" s="102" t="s">
        <v>164</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21" priority="1">
      <formula>LEFT(E$7,4)="(Apr"</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197</v>
      </c>
      <c r="C2" s="149" t="s">
        <v>198</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173</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167</v>
      </c>
      <c r="E9" s="93" t="s">
        <v>167</v>
      </c>
      <c r="F9" s="93" t="s">
        <v>199</v>
      </c>
      <c r="G9" s="93" t="s">
        <v>200</v>
      </c>
      <c r="H9" s="93" t="s">
        <v>201</v>
      </c>
      <c r="I9" s="94"/>
      <c r="J9" s="95" t="s">
        <v>130</v>
      </c>
      <c r="K9" s="91"/>
      <c r="L9" s="82"/>
      <c r="M9" s="82"/>
      <c r="N9" s="82"/>
      <c r="O9" s="82"/>
      <c r="P9" s="82"/>
    </row>
    <row r="10" spans="2:16" x14ac:dyDescent="0.25">
      <c r="B10" s="97"/>
      <c r="C10" s="98" t="s">
        <v>116</v>
      </c>
      <c r="D10" s="99" t="s">
        <v>167</v>
      </c>
      <c r="E10" s="99" t="s">
        <v>167</v>
      </c>
      <c r="F10" s="99" t="s">
        <v>129</v>
      </c>
      <c r="G10" s="99" t="s">
        <v>157</v>
      </c>
      <c r="H10" s="99" t="s">
        <v>185</v>
      </c>
      <c r="I10" s="100"/>
      <c r="J10" s="99" t="s">
        <v>184</v>
      </c>
      <c r="K10" s="97"/>
      <c r="L10" s="13"/>
      <c r="M10" s="13"/>
      <c r="N10" s="13"/>
      <c r="O10" s="13"/>
      <c r="P10" s="13"/>
    </row>
    <row r="11" spans="2:16" x14ac:dyDescent="0.25">
      <c r="B11" s="97"/>
      <c r="C11" s="98" t="s">
        <v>119</v>
      </c>
      <c r="D11" s="99" t="s">
        <v>167</v>
      </c>
      <c r="E11" s="99" t="s">
        <v>167</v>
      </c>
      <c r="F11" s="99" t="s">
        <v>185</v>
      </c>
      <c r="G11" s="99" t="s">
        <v>200</v>
      </c>
      <c r="H11" s="99" t="s">
        <v>113</v>
      </c>
      <c r="I11" s="100"/>
      <c r="J11" s="99" t="s">
        <v>201</v>
      </c>
      <c r="K11" s="97"/>
      <c r="L11" s="13"/>
      <c r="M11" s="13"/>
      <c r="N11" s="13"/>
      <c r="O11" s="13"/>
      <c r="P11" s="13"/>
    </row>
    <row r="12" spans="2:16" x14ac:dyDescent="0.25">
      <c r="B12" s="97"/>
      <c r="C12" s="98" t="s">
        <v>121</v>
      </c>
      <c r="D12" s="99" t="s">
        <v>167</v>
      </c>
      <c r="E12" s="99" t="s">
        <v>167</v>
      </c>
      <c r="F12" s="99" t="s">
        <v>129</v>
      </c>
      <c r="G12" s="99" t="s">
        <v>117</v>
      </c>
      <c r="H12" s="99" t="s">
        <v>118</v>
      </c>
      <c r="I12" s="100"/>
      <c r="J12" s="99" t="s">
        <v>117</v>
      </c>
      <c r="K12" s="97"/>
      <c r="L12" s="13"/>
      <c r="M12" s="13"/>
      <c r="N12" s="13"/>
      <c r="O12" s="13"/>
      <c r="P12" s="13"/>
    </row>
    <row r="13" spans="2:16" x14ac:dyDescent="0.25">
      <c r="B13" s="97"/>
      <c r="C13" s="98" t="s">
        <v>124</v>
      </c>
      <c r="D13" s="99" t="s">
        <v>167</v>
      </c>
      <c r="E13" s="99" t="s">
        <v>167</v>
      </c>
      <c r="F13" s="99" t="s">
        <v>118</v>
      </c>
      <c r="G13" s="99" t="s">
        <v>113</v>
      </c>
      <c r="H13" s="99" t="s">
        <v>127</v>
      </c>
      <c r="I13" s="100"/>
      <c r="J13" s="99" t="s">
        <v>127</v>
      </c>
      <c r="K13" s="97"/>
      <c r="L13" s="13"/>
      <c r="M13" s="13"/>
      <c r="N13" s="13"/>
      <c r="O13" s="13"/>
      <c r="P13" s="13"/>
    </row>
    <row r="14" spans="2:16" x14ac:dyDescent="0.25">
      <c r="B14" s="97"/>
      <c r="C14" s="98" t="s">
        <v>125</v>
      </c>
      <c r="D14" s="99" t="s">
        <v>167</v>
      </c>
      <c r="E14" s="99" t="s">
        <v>167</v>
      </c>
      <c r="F14" s="99" t="s">
        <v>202</v>
      </c>
      <c r="G14" s="99" t="s">
        <v>156</v>
      </c>
      <c r="H14" s="99" t="s">
        <v>185</v>
      </c>
      <c r="I14" s="100"/>
      <c r="J14" s="99" t="s">
        <v>203</v>
      </c>
      <c r="K14" s="97"/>
      <c r="L14" s="13"/>
      <c r="M14" s="13"/>
      <c r="N14" s="13"/>
      <c r="O14" s="13"/>
      <c r="P14" s="13"/>
    </row>
    <row r="15" spans="2:16" x14ac:dyDescent="0.25">
      <c r="B15" s="97"/>
      <c r="C15" s="98" t="s">
        <v>126</v>
      </c>
      <c r="D15" s="99" t="s">
        <v>167</v>
      </c>
      <c r="E15" s="99" t="s">
        <v>167</v>
      </c>
      <c r="F15" s="99" t="s">
        <v>145</v>
      </c>
      <c r="G15" s="99" t="s">
        <v>203</v>
      </c>
      <c r="H15" s="99" t="s">
        <v>153</v>
      </c>
      <c r="I15" s="100"/>
      <c r="J15" s="99" t="s">
        <v>204</v>
      </c>
      <c r="K15" s="97"/>
      <c r="L15" s="13"/>
      <c r="M15" s="13"/>
      <c r="N15" s="13"/>
      <c r="O15" s="13"/>
      <c r="P15" s="13"/>
    </row>
    <row r="16" spans="2:16" x14ac:dyDescent="0.25">
      <c r="B16" s="97"/>
      <c r="C16" s="101" t="s">
        <v>128</v>
      </c>
      <c r="D16" s="102" t="s">
        <v>167</v>
      </c>
      <c r="E16" s="102" t="s">
        <v>167</v>
      </c>
      <c r="F16" s="102" t="s">
        <v>184</v>
      </c>
      <c r="G16" s="102" t="s">
        <v>113</v>
      </c>
      <c r="H16" s="102" t="s">
        <v>202</v>
      </c>
      <c r="I16" s="103"/>
      <c r="J16" s="102" t="s">
        <v>202</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20" priority="1">
      <formula>LEFT(E$7,4)="(Apr"</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sheetPr>
  <dimension ref="B1:P27"/>
  <sheetViews>
    <sheetView showGridLines="0" topLeftCell="B4" zoomScaleNormal="100" workbookViewId="0">
      <selection sqref="A1:XFD1048576"/>
    </sheetView>
  </sheetViews>
  <sheetFormatPr defaultRowHeight="15" x14ac:dyDescent="0.25"/>
  <cols>
    <col min="1" max="1" width="3.28515625" customWidth="1"/>
    <col min="2" max="2" width="16.7109375" customWidth="1"/>
    <col min="3" max="3" width="70.140625" style="110" customWidth="1"/>
    <col min="4" max="7" width="13.140625" style="110"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74" t="s">
        <v>206</v>
      </c>
      <c r="C2" s="149" t="s">
        <v>207</v>
      </c>
      <c r="D2" s="149"/>
      <c r="E2" s="149"/>
      <c r="F2" s="149"/>
      <c r="G2" s="149"/>
      <c r="H2" s="149"/>
      <c r="I2" s="149"/>
      <c r="J2" s="149"/>
      <c r="K2" s="39"/>
      <c r="L2" s="39"/>
      <c r="M2" s="14"/>
      <c r="N2" s="14"/>
      <c r="O2" s="14"/>
      <c r="P2" s="14"/>
    </row>
    <row r="3" spans="2:16" ht="15.75" x14ac:dyDescent="0.25">
      <c r="B3" s="74"/>
      <c r="C3" s="72"/>
      <c r="D3" s="72"/>
      <c r="E3" s="72"/>
      <c r="F3" s="72"/>
      <c r="G3" s="72"/>
      <c r="H3" s="72"/>
      <c r="I3" s="72"/>
      <c r="J3" s="72"/>
      <c r="K3" s="39"/>
      <c r="L3" s="39"/>
      <c r="M3" s="14"/>
      <c r="N3" s="14"/>
      <c r="O3" s="14"/>
      <c r="P3" s="14"/>
    </row>
    <row r="4" spans="2:16" ht="15.75" x14ac:dyDescent="0.25">
      <c r="B4" s="74"/>
      <c r="C4" s="152" t="s">
        <v>173</v>
      </c>
      <c r="D4" s="152"/>
      <c r="E4" s="152"/>
      <c r="F4" s="152"/>
      <c r="G4" s="152"/>
      <c r="H4" s="152"/>
      <c r="I4" s="152"/>
      <c r="J4" s="152"/>
      <c r="K4" s="39"/>
      <c r="L4" s="39"/>
      <c r="M4" s="14"/>
      <c r="N4" s="14"/>
      <c r="O4" s="14"/>
      <c r="P4" s="14"/>
    </row>
    <row r="5" spans="2:16" ht="16.5" customHeight="1" thickBot="1" x14ac:dyDescent="0.3">
      <c r="B5" s="4"/>
      <c r="C5" s="75"/>
      <c r="D5" s="75"/>
      <c r="E5" s="75"/>
      <c r="F5" s="75"/>
      <c r="G5" s="75"/>
      <c r="H5" s="76"/>
      <c r="I5" s="76"/>
      <c r="J5" s="77"/>
      <c r="K5" s="77"/>
      <c r="L5" s="77"/>
      <c r="M5" s="77"/>
      <c r="N5" s="77"/>
      <c r="O5" s="77"/>
      <c r="P5" s="78"/>
    </row>
    <row r="6" spans="2:16" ht="21.75" customHeight="1" x14ac:dyDescent="0.25">
      <c r="B6" s="79"/>
      <c r="C6" s="80"/>
      <c r="D6" s="81" t="s">
        <v>102</v>
      </c>
      <c r="E6" s="81" t="s">
        <v>103</v>
      </c>
      <c r="F6" s="81" t="s">
        <v>104</v>
      </c>
      <c r="G6" s="81" t="s">
        <v>105</v>
      </c>
      <c r="H6" s="81" t="s">
        <v>106</v>
      </c>
      <c r="I6" s="81"/>
      <c r="J6" s="153" t="s">
        <v>107</v>
      </c>
      <c r="K6" s="79"/>
      <c r="L6" s="82"/>
      <c r="M6" s="82"/>
      <c r="N6" s="82"/>
      <c r="O6" s="82"/>
      <c r="P6" s="82"/>
    </row>
    <row r="7" spans="2:16" ht="21.75" customHeight="1" x14ac:dyDescent="0.25">
      <c r="B7" s="79"/>
      <c r="C7" s="83"/>
      <c r="D7" s="84" t="s">
        <v>108</v>
      </c>
      <c r="E7" s="84" t="s">
        <v>109</v>
      </c>
      <c r="F7" s="84" t="s">
        <v>110</v>
      </c>
      <c r="G7" s="84" t="s">
        <v>111</v>
      </c>
      <c r="H7" s="84" t="s">
        <v>112</v>
      </c>
      <c r="I7" s="85"/>
      <c r="J7" s="154">
        <v>0</v>
      </c>
      <c r="K7" s="79"/>
      <c r="L7" s="82"/>
      <c r="M7" s="82"/>
      <c r="N7" s="82"/>
      <c r="O7" s="82"/>
      <c r="P7" s="82"/>
    </row>
    <row r="8" spans="2:16" x14ac:dyDescent="0.25">
      <c r="B8" s="86"/>
      <c r="C8" s="87"/>
      <c r="D8" s="87"/>
      <c r="E8" s="88"/>
      <c r="F8" s="88"/>
      <c r="G8" s="88"/>
      <c r="H8" s="87"/>
      <c r="I8" s="89"/>
      <c r="J8" s="90"/>
      <c r="K8" s="86"/>
      <c r="L8" s="15"/>
      <c r="M8" s="15"/>
      <c r="N8" s="15"/>
      <c r="O8" s="15"/>
      <c r="P8" s="15"/>
    </row>
    <row r="9" spans="2:16" s="96" customFormat="1" ht="22.5" customHeight="1" x14ac:dyDescent="0.25">
      <c r="B9" s="91"/>
      <c r="C9" s="92" t="s">
        <v>45</v>
      </c>
      <c r="D9" s="93" t="s">
        <v>167</v>
      </c>
      <c r="E9" s="93" t="s">
        <v>167</v>
      </c>
      <c r="F9" s="93" t="s">
        <v>141</v>
      </c>
      <c r="G9" s="93" t="s">
        <v>144</v>
      </c>
      <c r="H9" s="93" t="s">
        <v>143</v>
      </c>
      <c r="I9" s="94"/>
      <c r="J9" s="95" t="s">
        <v>143</v>
      </c>
      <c r="K9" s="91"/>
      <c r="L9" s="82"/>
      <c r="M9" s="82"/>
      <c r="N9" s="82"/>
      <c r="O9" s="82"/>
      <c r="P9" s="82"/>
    </row>
    <row r="10" spans="2:16" x14ac:dyDescent="0.25">
      <c r="B10" s="97"/>
      <c r="C10" s="98" t="s">
        <v>116</v>
      </c>
      <c r="D10" s="99" t="s">
        <v>167</v>
      </c>
      <c r="E10" s="99" t="s">
        <v>167</v>
      </c>
      <c r="F10" s="99" t="s">
        <v>208</v>
      </c>
      <c r="G10" s="99" t="s">
        <v>164</v>
      </c>
      <c r="H10" s="99" t="s">
        <v>139</v>
      </c>
      <c r="I10" s="100"/>
      <c r="J10" s="99" t="s">
        <v>141</v>
      </c>
      <c r="K10" s="97"/>
      <c r="L10" s="13"/>
      <c r="M10" s="13"/>
      <c r="N10" s="13"/>
      <c r="O10" s="13"/>
      <c r="P10" s="13"/>
    </row>
    <row r="11" spans="2:16" x14ac:dyDescent="0.25">
      <c r="B11" s="97"/>
      <c r="C11" s="98" t="s">
        <v>119</v>
      </c>
      <c r="D11" s="99" t="s">
        <v>167</v>
      </c>
      <c r="E11" s="99" t="s">
        <v>167</v>
      </c>
      <c r="F11" s="99" t="s">
        <v>209</v>
      </c>
      <c r="G11" s="99" t="s">
        <v>165</v>
      </c>
      <c r="H11" s="99" t="s">
        <v>193</v>
      </c>
      <c r="I11" s="100"/>
      <c r="J11" s="99" t="s">
        <v>162</v>
      </c>
      <c r="K11" s="97"/>
      <c r="L11" s="13"/>
      <c r="M11" s="13"/>
      <c r="N11" s="13"/>
      <c r="O11" s="13"/>
      <c r="P11" s="13"/>
    </row>
    <row r="12" spans="2:16" x14ac:dyDescent="0.25">
      <c r="B12" s="97"/>
      <c r="C12" s="98" t="s">
        <v>121</v>
      </c>
      <c r="D12" s="99" t="s">
        <v>167</v>
      </c>
      <c r="E12" s="99" t="s">
        <v>167</v>
      </c>
      <c r="F12" s="99" t="s">
        <v>210</v>
      </c>
      <c r="G12" s="99" t="s">
        <v>182</v>
      </c>
      <c r="H12" s="99" t="s">
        <v>211</v>
      </c>
      <c r="I12" s="100"/>
      <c r="J12" s="99" t="s">
        <v>203</v>
      </c>
      <c r="K12" s="97"/>
      <c r="L12" s="13"/>
      <c r="M12" s="13"/>
      <c r="N12" s="13"/>
      <c r="O12" s="13"/>
      <c r="P12" s="13"/>
    </row>
    <row r="13" spans="2:16" x14ac:dyDescent="0.25">
      <c r="B13" s="97"/>
      <c r="C13" s="98" t="s">
        <v>124</v>
      </c>
      <c r="D13" s="99" t="s">
        <v>167</v>
      </c>
      <c r="E13" s="99" t="s">
        <v>167</v>
      </c>
      <c r="F13" s="99" t="s">
        <v>203</v>
      </c>
      <c r="G13" s="99" t="s">
        <v>210</v>
      </c>
      <c r="H13" s="99" t="s">
        <v>153</v>
      </c>
      <c r="I13" s="100"/>
      <c r="J13" s="99" t="s">
        <v>212</v>
      </c>
      <c r="K13" s="97"/>
      <c r="L13" s="13"/>
      <c r="M13" s="13"/>
      <c r="N13" s="13"/>
      <c r="O13" s="13"/>
      <c r="P13" s="13"/>
    </row>
    <row r="14" spans="2:16" x14ac:dyDescent="0.25">
      <c r="B14" s="97"/>
      <c r="C14" s="98" t="s">
        <v>125</v>
      </c>
      <c r="D14" s="99" t="s">
        <v>167</v>
      </c>
      <c r="E14" s="99" t="s">
        <v>167</v>
      </c>
      <c r="F14" s="99" t="s">
        <v>213</v>
      </c>
      <c r="G14" s="99" t="s">
        <v>161</v>
      </c>
      <c r="H14" s="99" t="s">
        <v>189</v>
      </c>
      <c r="I14" s="100"/>
      <c r="J14" s="99" t="s">
        <v>159</v>
      </c>
      <c r="K14" s="97"/>
      <c r="L14" s="13"/>
      <c r="M14" s="13"/>
      <c r="N14" s="13"/>
      <c r="O14" s="13"/>
      <c r="P14" s="13"/>
    </row>
    <row r="15" spans="2:16" x14ac:dyDescent="0.25">
      <c r="B15" s="97"/>
      <c r="C15" s="98" t="s">
        <v>126</v>
      </c>
      <c r="D15" s="99" t="s">
        <v>167</v>
      </c>
      <c r="E15" s="99" t="s">
        <v>167</v>
      </c>
      <c r="F15" s="99" t="s">
        <v>149</v>
      </c>
      <c r="G15" s="99" t="s">
        <v>192</v>
      </c>
      <c r="H15" s="99" t="s">
        <v>214</v>
      </c>
      <c r="I15" s="100"/>
      <c r="J15" s="99" t="s">
        <v>147</v>
      </c>
      <c r="K15" s="97"/>
      <c r="L15" s="13"/>
      <c r="M15" s="13"/>
      <c r="N15" s="13"/>
      <c r="O15" s="13"/>
      <c r="P15" s="13"/>
    </row>
    <row r="16" spans="2:16" x14ac:dyDescent="0.25">
      <c r="B16" s="97"/>
      <c r="C16" s="101" t="s">
        <v>128</v>
      </c>
      <c r="D16" s="102" t="s">
        <v>167</v>
      </c>
      <c r="E16" s="102" t="s">
        <v>167</v>
      </c>
      <c r="F16" s="102" t="s">
        <v>155</v>
      </c>
      <c r="G16" s="102" t="s">
        <v>203</v>
      </c>
      <c r="H16" s="102" t="s">
        <v>211</v>
      </c>
      <c r="I16" s="103"/>
      <c r="J16" s="102" t="s">
        <v>157</v>
      </c>
      <c r="K16" s="97"/>
      <c r="L16" s="13"/>
      <c r="M16" s="13"/>
      <c r="N16" s="13"/>
      <c r="O16" s="13"/>
      <c r="P16" s="13"/>
    </row>
    <row r="17" spans="2:16" ht="15.75" thickBot="1" x14ac:dyDescent="0.3">
      <c r="B17" s="104" t="s">
        <v>131</v>
      </c>
      <c r="C17" s="105" t="s">
        <v>131</v>
      </c>
      <c r="D17" s="105"/>
      <c r="E17" s="105"/>
      <c r="F17" s="105"/>
      <c r="G17" s="105"/>
      <c r="H17" s="106"/>
      <c r="I17" s="107"/>
      <c r="J17" s="108"/>
      <c r="K17" s="104" t="s">
        <v>131</v>
      </c>
      <c r="L17" s="4"/>
      <c r="M17" s="4"/>
      <c r="N17" s="4"/>
      <c r="O17" s="4"/>
      <c r="P17" s="4"/>
    </row>
    <row r="19" spans="2:16" x14ac:dyDescent="0.25">
      <c r="C19" s="109" t="s">
        <v>132</v>
      </c>
    </row>
    <row r="20" spans="2:16" x14ac:dyDescent="0.25">
      <c r="C20" s="109" t="s">
        <v>132</v>
      </c>
    </row>
    <row r="21" spans="2:16" x14ac:dyDescent="0.25">
      <c r="C21" s="109" t="s">
        <v>132</v>
      </c>
    </row>
    <row r="22" spans="2:16" x14ac:dyDescent="0.25">
      <c r="C22" s="109" t="s">
        <v>132</v>
      </c>
    </row>
    <row r="23" spans="2:16" x14ac:dyDescent="0.25">
      <c r="C23" s="109" t="s">
        <v>132</v>
      </c>
    </row>
    <row r="24" spans="2:16" x14ac:dyDescent="0.25">
      <c r="C24" s="109" t="s">
        <v>132</v>
      </c>
    </row>
    <row r="25" spans="2:16" x14ac:dyDescent="0.25">
      <c r="C25" s="109" t="s">
        <v>132</v>
      </c>
    </row>
    <row r="26" spans="2:16" x14ac:dyDescent="0.25">
      <c r="C26" s="109" t="s">
        <v>132</v>
      </c>
    </row>
    <row r="27" spans="2:16" x14ac:dyDescent="0.25">
      <c r="C27" s="109" t="s">
        <v>132</v>
      </c>
    </row>
  </sheetData>
  <mergeCells count="3">
    <mergeCell ref="C2:J2"/>
    <mergeCell ref="C4:J4"/>
    <mergeCell ref="J6:J7"/>
  </mergeCells>
  <conditionalFormatting sqref="E6:H17">
    <cfRule type="expression" dxfId="19" priority="1">
      <formula>LEFT(E$7,4)="(Apr"</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Contents</vt:lpstr>
      <vt:lpstr>Notes</vt:lpstr>
      <vt:lpstr>NPS National</vt:lpstr>
      <vt:lpstr>NPS charts</vt:lpstr>
      <vt:lpstr>SL001</vt:lpstr>
      <vt:lpstr>SL002</vt:lpstr>
      <vt:lpstr>SL003R</vt:lpstr>
      <vt:lpstr>SL004R</vt:lpstr>
      <vt:lpstr>SL005R</vt:lpstr>
      <vt:lpstr>SL006R</vt:lpstr>
      <vt:lpstr>SL007</vt:lpstr>
      <vt:lpstr>SL009</vt:lpstr>
      <vt:lpstr>SL010</vt:lpstr>
      <vt:lpstr>SL011</vt:lpstr>
      <vt:lpstr>SL012</vt:lpstr>
      <vt:lpstr>SL014</vt:lpstr>
      <vt:lpstr>SL015</vt:lpstr>
      <vt:lpstr>SL016</vt:lpstr>
      <vt:lpstr>SL017</vt:lpstr>
      <vt:lpstr>SL018</vt:lpstr>
      <vt:lpstr>SL019</vt:lpstr>
      <vt:lpstr>SL021</vt:lpstr>
      <vt:lpstr>SL022</vt:lpstr>
      <vt:lpstr>SL023</vt:lpstr>
      <vt:lpstr>SL024a</vt:lpstr>
      <vt:lpstr>SL024b</vt:lpstr>
      <vt:lpstr>SL025</vt:lpstr>
      <vt:lpstr>SL003</vt:lpstr>
      <vt:lpstr>SL004</vt:lpstr>
      <vt:lpstr>SL005</vt:lpstr>
      <vt:lpstr>SL006</vt:lpstr>
      <vt:lpstr>SL013</vt:lpstr>
      <vt:lpstr>SL019a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Prinold, Joe [NOMS]</dc:creator>
  <cp:lastModifiedBy>Longman, Joe</cp:lastModifiedBy>
  <dcterms:created xsi:type="dcterms:W3CDTF">2015-12-07T16:41:26Z</dcterms:created>
  <dcterms:modified xsi:type="dcterms:W3CDTF">2018-04-25T08:42:54Z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