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whitehead\OneDrive - Department for Education\Documents\Construction Framework 2017\"/>
    </mc:Choice>
  </mc:AlternateContent>
  <bookViews>
    <workbookView xWindow="62655" yWindow="75" windowWidth="19440" windowHeight="10650" tabRatio="905"/>
  </bookViews>
  <sheets>
    <sheet name="Title Sheet" sheetId="8" r:id="rId1"/>
    <sheet name="Version Control" sheetId="35" r:id="rId2"/>
    <sheet name="Sub-Criteria" sheetId="10" r:id="rId3"/>
    <sheet name="Scoring Criteria" sheetId="37" r:id="rId4"/>
    <sheet name="Design Proposals" sheetId="40" r:id="rId5"/>
    <sheet name="Quality Questions" sheetId="12" r:id="rId6"/>
    <sheet name="Pricing Requirements" sheetId="39" r:id="rId7"/>
    <sheet name="Summary" sheetId="9" r:id="rId8"/>
    <sheet name="Evaluation Scorecard - Bidder 1" sheetId="11" r:id="rId9"/>
    <sheet name="Evaluation Scorecard - Bidder 2" sheetId="41" r:id="rId10"/>
    <sheet name="Admin" sheetId="42" r:id="rId11"/>
  </sheets>
  <calcPr calcId="162913"/>
</workbook>
</file>

<file path=xl/calcChain.xml><?xml version="1.0" encoding="utf-8"?>
<calcChain xmlns="http://schemas.openxmlformats.org/spreadsheetml/2006/main">
  <c r="B9" i="40" l="1"/>
  <c r="F12" i="40" l="1"/>
  <c r="F12" i="12"/>
  <c r="F7" i="39" l="1"/>
  <c r="E9" i="9" l="1"/>
  <c r="H26" i="41"/>
  <c r="G25" i="41"/>
  <c r="C38" i="41" s="1"/>
  <c r="C39" i="41" s="1"/>
  <c r="C40" i="41" s="1"/>
  <c r="I26" i="41" s="1"/>
  <c r="I27" i="41" s="1"/>
  <c r="E19" i="9" s="1"/>
  <c r="D25" i="41"/>
  <c r="C25" i="41"/>
  <c r="C27" i="41" s="1"/>
  <c r="B25" i="41"/>
  <c r="I20" i="41"/>
  <c r="I21" i="41" s="1"/>
  <c r="E15" i="9" s="1"/>
  <c r="H20" i="41"/>
  <c r="E20" i="41"/>
  <c r="D20" i="41"/>
  <c r="C20" i="41"/>
  <c r="B20" i="41"/>
  <c r="H18" i="41"/>
  <c r="I18" i="41" s="1"/>
  <c r="I19" i="41" s="1"/>
  <c r="E14" i="9" s="1"/>
  <c r="E18" i="41"/>
  <c r="D18" i="41"/>
  <c r="C18" i="41"/>
  <c r="B18" i="41"/>
  <c r="H16" i="41"/>
  <c r="I16" i="41" s="1"/>
  <c r="E16" i="41"/>
  <c r="D16" i="41"/>
  <c r="C16" i="41"/>
  <c r="B16" i="41"/>
  <c r="I14" i="41"/>
  <c r="I15" i="41" s="1"/>
  <c r="E12" i="9" s="1"/>
  <c r="H14" i="41"/>
  <c r="E14" i="41"/>
  <c r="D14" i="41"/>
  <c r="C14" i="41"/>
  <c r="B14" i="41"/>
  <c r="I12" i="41"/>
  <c r="H12" i="41"/>
  <c r="E12" i="41"/>
  <c r="D12" i="41"/>
  <c r="I11" i="41"/>
  <c r="H11" i="41"/>
  <c r="E11" i="41"/>
  <c r="D11" i="41"/>
  <c r="C11" i="41"/>
  <c r="B11" i="41"/>
  <c r="H9" i="41"/>
  <c r="I9" i="41" s="1"/>
  <c r="E9" i="41"/>
  <c r="D9" i="41"/>
  <c r="H8" i="41"/>
  <c r="I8" i="41" s="1"/>
  <c r="E8" i="41"/>
  <c r="D8" i="41"/>
  <c r="H7" i="41"/>
  <c r="I7" i="41" s="1"/>
  <c r="E7" i="41"/>
  <c r="D7" i="41"/>
  <c r="C7" i="41"/>
  <c r="C22" i="41" s="1"/>
  <c r="B7" i="41"/>
  <c r="B3" i="41"/>
  <c r="B1" i="41"/>
  <c r="D9" i="9"/>
  <c r="H16" i="11"/>
  <c r="E13" i="9" l="1"/>
  <c r="I17" i="41"/>
  <c r="I13" i="41"/>
  <c r="E11" i="9" s="1"/>
  <c r="E18" i="9"/>
  <c r="H25" i="41"/>
  <c r="E17" i="9" s="1"/>
  <c r="I10" i="41"/>
  <c r="I22" i="41" l="1"/>
  <c r="E16" i="9" s="1"/>
  <c r="E10" i="9"/>
  <c r="I29" i="41"/>
  <c r="E20" i="9" s="1"/>
  <c r="C14" i="9"/>
  <c r="C15" i="9"/>
  <c r="C11" i="9"/>
  <c r="C12" i="9"/>
  <c r="C13" i="9"/>
  <c r="C10" i="9"/>
  <c r="I16" i="11"/>
  <c r="I17" i="11" s="1"/>
  <c r="C18" i="11"/>
  <c r="C20" i="11"/>
  <c r="B18" i="11"/>
  <c r="B20" i="11"/>
  <c r="C16" i="11"/>
  <c r="B16" i="11"/>
  <c r="E16" i="11"/>
  <c r="D16" i="11"/>
  <c r="H9" i="11"/>
  <c r="I9" i="11" s="1"/>
  <c r="H8" i="11"/>
  <c r="I8" i="11" s="1"/>
  <c r="H7" i="11"/>
  <c r="I7" i="11" s="1"/>
  <c r="E7" i="11"/>
  <c r="E8" i="11"/>
  <c r="E9" i="11"/>
  <c r="D9" i="11"/>
  <c r="D8" i="11"/>
  <c r="D7" i="11"/>
  <c r="C7" i="11"/>
  <c r="B7" i="11"/>
  <c r="C18" i="9"/>
  <c r="D13" i="9" l="1"/>
  <c r="I10" i="11"/>
  <c r="D10" i="9" l="1"/>
  <c r="C11" i="12" l="1"/>
  <c r="B11" i="12"/>
  <c r="E15" i="10"/>
  <c r="C10" i="12"/>
  <c r="B10" i="12"/>
  <c r="C9" i="12"/>
  <c r="B9" i="12"/>
  <c r="C8" i="12"/>
  <c r="C9" i="40" l="1"/>
  <c r="C12" i="40" s="1"/>
  <c r="B3" i="40"/>
  <c r="B1" i="40"/>
  <c r="G25" i="11" l="1"/>
  <c r="H26" i="11"/>
  <c r="H20" i="11"/>
  <c r="I20" i="11" s="1"/>
  <c r="I21" i="11" s="1"/>
  <c r="H18" i="11"/>
  <c r="I18" i="11" s="1"/>
  <c r="I19" i="11" s="1"/>
  <c r="H14" i="11"/>
  <c r="I14" i="11" s="1"/>
  <c r="H12" i="11"/>
  <c r="I12" i="11" s="1"/>
  <c r="H11" i="11"/>
  <c r="I11" i="11" s="1"/>
  <c r="D25" i="11"/>
  <c r="C25" i="11"/>
  <c r="C27" i="11" s="1"/>
  <c r="B25" i="11"/>
  <c r="D15" i="9" l="1"/>
  <c r="D14" i="9"/>
  <c r="C38" i="11"/>
  <c r="C39" i="11" s="1"/>
  <c r="C40" i="11" s="1"/>
  <c r="H25" i="11"/>
  <c r="E18" i="11"/>
  <c r="E20" i="11"/>
  <c r="E14" i="11"/>
  <c r="E11" i="11"/>
  <c r="E12" i="11"/>
  <c r="D20" i="11"/>
  <c r="D18" i="11"/>
  <c r="D14" i="11"/>
  <c r="D12" i="11"/>
  <c r="D11" i="11"/>
  <c r="C11" i="11"/>
  <c r="C14" i="11"/>
  <c r="B14" i="11"/>
  <c r="B11" i="11"/>
  <c r="D17" i="9" l="1"/>
  <c r="C22" i="11"/>
  <c r="I26" i="11"/>
  <c r="B3" i="37"/>
  <c r="B1" i="37"/>
  <c r="B3" i="10"/>
  <c r="B1" i="10"/>
  <c r="C17" i="9"/>
  <c r="C6" i="39"/>
  <c r="B6" i="39"/>
  <c r="B8" i="12"/>
  <c r="B6" i="12"/>
  <c r="B3" i="39"/>
  <c r="B1" i="39"/>
  <c r="C6" i="12"/>
  <c r="D18" i="9" l="1"/>
  <c r="I27" i="11"/>
  <c r="C7" i="39"/>
  <c r="D19" i="9" l="1"/>
  <c r="C12" i="12"/>
  <c r="B3" i="11" l="1"/>
  <c r="B1" i="11"/>
  <c r="B3" i="9"/>
  <c r="B1" i="9"/>
  <c r="B3" i="12"/>
  <c r="B1" i="12"/>
  <c r="I15" i="11" l="1"/>
  <c r="I13" i="11"/>
  <c r="D12" i="9" l="1"/>
  <c r="D11" i="9"/>
  <c r="I22" i="11"/>
  <c r="D16" i="9" l="1"/>
  <c r="I29" i="11"/>
  <c r="D20" i="9" s="1"/>
</calcChain>
</file>

<file path=xl/sharedStrings.xml><?xml version="1.0" encoding="utf-8"?>
<sst xmlns="http://schemas.openxmlformats.org/spreadsheetml/2006/main" count="188" uniqueCount="96">
  <si>
    <t>Weighting</t>
  </si>
  <si>
    <t>Weighted Score</t>
  </si>
  <si>
    <t>Bidder 1</t>
  </si>
  <si>
    <t>Bidder 2</t>
  </si>
  <si>
    <t>EC Harris LLP</t>
  </si>
  <si>
    <t>Quality Sub-criteria</t>
  </si>
  <si>
    <t>Sub-Criteria Weighting</t>
  </si>
  <si>
    <t>Question No.</t>
  </si>
  <si>
    <t>Question</t>
  </si>
  <si>
    <t>Question Number</t>
  </si>
  <si>
    <t>Total Assessed Score</t>
  </si>
  <si>
    <t>Bidder:</t>
  </si>
  <si>
    <t>Total</t>
  </si>
  <si>
    <t>Total Quality Score</t>
  </si>
  <si>
    <t>Version History</t>
  </si>
  <si>
    <t>Date</t>
  </si>
  <si>
    <t>Editor</t>
  </si>
  <si>
    <t>Version</t>
  </si>
  <si>
    <t>Status</t>
  </si>
  <si>
    <t>Comment</t>
  </si>
  <si>
    <t>ESFA Construction Framework</t>
  </si>
  <si>
    <t>Criteria</t>
  </si>
  <si>
    <t>Overall Approach</t>
  </si>
  <si>
    <t>Design Management</t>
  </si>
  <si>
    <t>Construction Management</t>
  </si>
  <si>
    <t>Project Handover</t>
  </si>
  <si>
    <t>Whole life and Operational Costs</t>
  </si>
  <si>
    <t>Evaluation of Pricing Proposal</t>
  </si>
  <si>
    <t>% Difference</t>
  </si>
  <si>
    <t>Question Weighting</t>
  </si>
  <si>
    <t>Sub-Criteria</t>
  </si>
  <si>
    <t>Quality Sub-Criteria</t>
  </si>
  <si>
    <t>Quality</t>
  </si>
  <si>
    <t xml:space="preserve">Price </t>
  </si>
  <si>
    <t>Total Price Score</t>
  </si>
  <si>
    <t xml:space="preserve">v1 </t>
  </si>
  <si>
    <t>FINAL</t>
  </si>
  <si>
    <t>Total for Sub-Criterion</t>
  </si>
  <si>
    <t>Sub-criteria</t>
  </si>
  <si>
    <t>Total Budget for Contractor Responsibilities</t>
  </si>
  <si>
    <t>Bidder's Proposed Sum</t>
  </si>
  <si>
    <t>TOTAL SCORE</t>
  </si>
  <si>
    <t>Score</t>
  </si>
  <si>
    <t>Notes:</t>
  </si>
  <si>
    <t>Adjusted Score</t>
  </si>
  <si>
    <t xml:space="preserve">Quality Total </t>
  </si>
  <si>
    <t>Price Total</t>
  </si>
  <si>
    <t>Weighted Scores</t>
  </si>
  <si>
    <t xml:space="preserve"> Score </t>
  </si>
  <si>
    <t>Evaluator's Comments</t>
  </si>
  <si>
    <t>David Whitehead</t>
  </si>
  <si>
    <t xml:space="preserve">
Please provide a realistic pricing proposal for this scheme in the form of a completed pricing schedule. The pricing schedule is provided at ITT Appendix J. </t>
  </si>
  <si>
    <t xml:space="preserve">Evaluation of Design Proposals </t>
  </si>
  <si>
    <t>No response provided or is significantly deficient as to what is required</t>
  </si>
  <si>
    <t xml:space="preserve">Inadequate detail provided or proposals are unsatisfactory </t>
  </si>
  <si>
    <t xml:space="preserve">Lacks some detail and/or part of the proposals are unsatisfactory </t>
  </si>
  <si>
    <t xml:space="preserve">Response substantially answers the question but lacks some detail and/or part of the proposals are unsatisfactory </t>
  </si>
  <si>
    <t>Any missing or unsatisfactory details in the proposals are minor</t>
  </si>
  <si>
    <t>No response provided or is significantly deficient as to what has been asked</t>
  </si>
  <si>
    <t>Inadequate detail provided or proposals are unsatisfactory, or response does not directly address the question</t>
  </si>
  <si>
    <t>Response only partly answers the question and the detail missing is significant and/or a significant part of the proposals are unsatisfactory</t>
  </si>
  <si>
    <t>Response substantially answers all elements of the question. Any missing or unsatisfactory details are minor</t>
  </si>
  <si>
    <t>Design Proposals</t>
  </si>
  <si>
    <t>Pricing Proposal</t>
  </si>
  <si>
    <t>Missing significant detail and/or a significant part of the proposals are unsatisfactory</t>
  </si>
  <si>
    <t xml:space="preserve">Proposals are satisfactory and contain sufficient detail </t>
  </si>
  <si>
    <t>Response to all elements of the question is satisfactory and in sufficient detail</t>
  </si>
  <si>
    <t>Evaluation of Quality Questions</t>
  </si>
  <si>
    <t>% Difference x Multiplier of 6.667</t>
  </si>
  <si>
    <t>Price (30%)</t>
  </si>
  <si>
    <t>Quality (70%)</t>
  </si>
  <si>
    <t xml:space="preserve">
Score range: 0 to 30
Over-budget = FAIL
On-budget bid = 0 marks 
Additional marks determined by % below budget x multiplier of 6.667 
= +1 mark for every 0.5% below budget until maximum score of 30 
Score calcuated to two decimal places. 
</t>
  </si>
  <si>
    <t xml:space="preserve">The Framework User will carry out an overall assessment of the design solution proposed, considering how the proposal meets the scheme requirements in respect of:
a) Masterplanning: making best use of the site;
b) School Grounds: making assets of outdoor space;
c) Spatial planning: clear, logical internal organisation;
d) External appearance: form, massing and materials;
e) Interiors: creating excellent spaces for teaching and learning;
f) Adaptability: catering for changing school needs
</t>
  </si>
  <si>
    <t xml:space="preserve">The Framework User will carry out an overall assessment of the environmental strategy/solution proposed, considering how the proposal meets the scheme requirements in respect of:
a) Heating, cooling and ventilation;
b) Acoustic strategy;
c) Daylight and lighting;
d) Energy and water management and efficiency;
e) Fire safety strategy
</t>
  </si>
  <si>
    <t xml:space="preserve">The Framework User will carry out an overall assessment of the ICT solution proposed, considering how the proposal meets the scheme requirements in respect of:
a) ICT infrastructure;
b) Integration of equipment (including legacy) with FFE;
c) Decant (where applicable)  </t>
  </si>
  <si>
    <t>[BIDDER NAME1]</t>
  </si>
  <si>
    <t>[BIDDER NAME2]</t>
  </si>
  <si>
    <t>7.1 Calculation</t>
  </si>
  <si>
    <t>[   ] Procurement</t>
  </si>
  <si>
    <t>ITT/ISP Appendix K - Evaluation Matrix (High Value Band)</t>
  </si>
  <si>
    <t>Please provide a realistic pre-construction programme with commentary to demonstrate when key milestones will be met. Any deviations from the dates issued by the Framework User should be justified in the commentary.  
Maximum of 1 x A3 programme and 750 words</t>
  </si>
  <si>
    <t>Please describe who you understand to be the key stakeholders for the scheme and how you will engage with and manage those stakeholders in order to ensure an affordable and deliverable solution
Maximum of 1,000 words</t>
  </si>
  <si>
    <t xml:space="preserve">Please describe how you will manage the design process and deploy your team to ensure your  proposals, as included in the ITT submission, are maintained and delivered. Please address the following stages in your answer: 
a) Submission of a Planning Application 
b) Preparation and submission of Contractor’s Proposals
c) Contract finalisation
Your response should include a schedule of meetings, identifying who is required at each 
Maximum of 1,500 words
</t>
  </si>
  <si>
    <t>Please provide a realistic and efficient construction programme with commentary. Demonstrating: 
a) When key dates will be met;
b) The construction phasing strategy; 
c) The approach to decant, including the decanting and commissioning of any legacy ICT and FFE; 
d) How disruption to the school will be minimised 
Any deviations from the dates issued by the Framework User should be justified in the commentary.
Maximum of 1 x A3 programme and 1,000 words</t>
  </si>
  <si>
    <t>Please describe your proposals for the handover of the works (including the decant and installation of the ICT and FFE requirements) and the provision of staff training to ensure continuity of education delivery
Maximum of 1,000 words</t>
  </si>
  <si>
    <t>Please describe how your design approach will impact on life cycle and facilities management costs (to both new and refurbished areas) to ensure minimal energy consumption and life cycle replacement costs. Including how you have achieved the proposed capital cost for the scheme without compromising life cycle replacement costs
Maximum of 1,000 words plus any supporting quantitative data</t>
  </si>
  <si>
    <t>v2</t>
  </si>
  <si>
    <t>Invitation to Tender</t>
  </si>
  <si>
    <t>Invitation to Submit Proposal</t>
  </si>
  <si>
    <t>Mandatory 
Question</t>
  </si>
  <si>
    <t>Please Select</t>
  </si>
  <si>
    <t xml:space="preserve">Response Required </t>
  </si>
  <si>
    <t>Response Not Required</t>
  </si>
  <si>
    <r>
      <t xml:space="preserve">Guidance:
</t>
    </r>
    <r>
      <rPr>
        <sz val="12"/>
        <color theme="1"/>
        <rFont val="Arial"/>
        <family val="2"/>
      </rPr>
      <t xml:space="preserve">Evaluators are required to score the Bidders against the questions below (using the Scoring Criteria) based on the Design Development Deliverables submitted (ITT/ISP Technical Requirements Part 1A). The term "scheme requirements" refers to the documented Employer's Requirements (Part A: General Conditions; Part B: Generic Design Brief; Part C: School-Specific Brief) as well as any known site/project constraints, risks or issues. 
Where an e-procurement system is used, Bidders should be required to upload the Design Deliverables to a folder titled "Design Deliverables", "Q 1.1 - 1.3" or similar. Where there are folders for each question, Bidders should upload the Design Deliverables against Q1.1 and submit "Refer to the Design Deliverables at Q1.1" in response to the other questions.  </t>
    </r>
  </si>
  <si>
    <t xml:space="preserve">Quality and price questions, weightings and scoring criteria for framework procurements. 
Questions are mandatory for competitive procurements. Framework User to select questions for Direct Award or Future School procurements. </t>
  </si>
  <si>
    <t>Document amended for use with Invitation to Submit Proposal (ISP) in addition to Invitation to Tender (ITT). Title amended accordingly. 
Guidance added to Design Proposals sheet
Added "plus any supporting quantitative data" to quality question 6.1 word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</si>
</sst>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quot;£&quot;#,##0.00"/>
  </numFmts>
  <fonts count="21" x14ac:knownFonts="1">
    <font>
      <sz val="12"/>
      <color theme="1"/>
      <name val="Arial"/>
      <family val="2"/>
    </font>
    <font>
      <sz val="12"/>
      <color theme="1"/>
      <name val="Arial"/>
      <family val="2"/>
    </font>
    <font>
      <b/>
      <sz val="12"/>
      <name val="Arial"/>
      <family val="2"/>
    </font>
    <font>
      <sz val="12"/>
      <name val="Arial"/>
      <family val="2"/>
    </font>
    <font>
      <b/>
      <sz val="11.5"/>
      <color theme="1"/>
      <name val="Calibri"/>
      <family val="2"/>
    </font>
    <font>
      <b/>
      <sz val="22"/>
      <color theme="1"/>
      <name val="Calibri"/>
      <family val="2"/>
    </font>
    <font>
      <b/>
      <sz val="20"/>
      <color theme="1"/>
      <name val="Calibri"/>
      <family val="2"/>
    </font>
    <font>
      <b/>
      <sz val="20"/>
      <color theme="1"/>
      <name val="Calibri"/>
      <family val="2"/>
      <scheme val="minor"/>
    </font>
    <font>
      <b/>
      <sz val="12"/>
      <color theme="0"/>
      <name val="Arial"/>
      <family val="2"/>
    </font>
    <font>
      <b/>
      <sz val="12"/>
      <color theme="1"/>
      <name val="Arial"/>
      <family val="2"/>
    </font>
    <font>
      <b/>
      <sz val="12"/>
      <color theme="1"/>
      <name val="Calibri"/>
      <family val="2"/>
    </font>
    <font>
      <b/>
      <sz val="14"/>
      <color theme="1"/>
      <name val="Arial"/>
      <family val="2"/>
    </font>
    <font>
      <sz val="12"/>
      <color rgb="FF0D0D0D"/>
      <name val="Arial"/>
      <family val="2"/>
    </font>
    <font>
      <b/>
      <sz val="12"/>
      <color rgb="FF0D0D0D"/>
      <name val="Arial"/>
      <family val="2"/>
    </font>
    <font>
      <sz val="12"/>
      <color theme="1"/>
      <name val="Calibri"/>
      <family val="2"/>
    </font>
    <font>
      <b/>
      <sz val="16"/>
      <color theme="1"/>
      <name val="Arial"/>
      <family val="2"/>
    </font>
    <font>
      <sz val="18"/>
      <color theme="1"/>
      <name val="Arial"/>
      <family val="2"/>
    </font>
    <font>
      <sz val="24"/>
      <color theme="1"/>
      <name val="Arial"/>
      <family val="2"/>
    </font>
    <font>
      <sz val="12"/>
      <color theme="5"/>
      <name val="Arial"/>
      <family val="2"/>
    </font>
    <font>
      <b/>
      <sz val="14"/>
      <name val="Arial"/>
      <family val="2"/>
    </font>
    <font>
      <sz val="14"/>
      <color theme="1"/>
      <name val="Arial"/>
      <family val="2"/>
    </font>
  </fonts>
  <fills count="8">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theme="0" tint="-0.499984740745262"/>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45">
    <xf numFmtId="0" fontId="0" fillId="0" borderId="0" xfId="0"/>
    <xf numFmtId="0" fontId="4" fillId="2" borderId="0" xfId="0" applyFont="1" applyFill="1" applyAlignment="1">
      <alignment horizontal="center" vertical="center"/>
    </xf>
    <xf numFmtId="0" fontId="0" fillId="2" borderId="0" xfId="0" applyFill="1"/>
    <xf numFmtId="0" fontId="4" fillId="2" borderId="0" xfId="0" applyFont="1" applyFill="1" applyAlignment="1">
      <alignment horizontal="justify"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0" fillId="2" borderId="0" xfId="0" applyFill="1" applyAlignment="1">
      <alignment horizontal="center" vertical="center"/>
    </xf>
    <xf numFmtId="0" fontId="0" fillId="2" borderId="0" xfId="0" applyFont="1" applyFill="1"/>
    <xf numFmtId="0" fontId="10" fillId="2" borderId="0" xfId="0" applyFont="1" applyFill="1" applyAlignment="1">
      <alignment horizontal="center" vertical="center"/>
    </xf>
    <xf numFmtId="0" fontId="10" fillId="2" borderId="0" xfId="0" applyFont="1" applyFill="1" applyAlignment="1">
      <alignment horizontal="justify" vertical="center"/>
    </xf>
    <xf numFmtId="0" fontId="9" fillId="2" borderId="0" xfId="0" applyFont="1" applyFill="1"/>
    <xf numFmtId="0" fontId="0" fillId="2" borderId="7" xfId="0" applyFont="1" applyFill="1" applyBorder="1"/>
    <xf numFmtId="9" fontId="0" fillId="2" borderId="7" xfId="0" applyNumberFormat="1"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7" xfId="0" applyFont="1" applyFill="1" applyBorder="1" applyAlignment="1">
      <alignment horizontal="center" vertical="center"/>
    </xf>
    <xf numFmtId="0" fontId="9" fillId="0" borderId="7" xfId="0" applyFont="1" applyBorder="1" applyAlignment="1">
      <alignment horizontal="justify" vertical="center" wrapText="1"/>
    </xf>
    <xf numFmtId="0" fontId="0" fillId="0" borderId="7" xfId="0" applyFont="1" applyBorder="1" applyAlignment="1">
      <alignment horizontal="justify" vertical="center" wrapText="1"/>
    </xf>
    <xf numFmtId="0" fontId="0" fillId="2" borderId="7" xfId="0" applyFont="1" applyFill="1" applyBorder="1" applyAlignment="1">
      <alignment horizontal="center" vertical="center"/>
    </xf>
    <xf numFmtId="0" fontId="9" fillId="0" borderId="8" xfId="0" applyFont="1" applyBorder="1" applyAlignment="1">
      <alignment horizontal="center" vertical="center" wrapText="1"/>
    </xf>
    <xf numFmtId="0" fontId="0" fillId="2" borderId="7" xfId="0" applyFont="1" applyFill="1" applyBorder="1" applyAlignment="1">
      <alignment vertical="center" wrapText="1"/>
    </xf>
    <xf numFmtId="0" fontId="0" fillId="2" borderId="7" xfId="0" applyFont="1" applyFill="1" applyBorder="1" applyAlignment="1">
      <alignment horizontal="left" vertical="top" wrapText="1"/>
    </xf>
    <xf numFmtId="0" fontId="0" fillId="0" borderId="7" xfId="0" applyBorder="1" applyAlignment="1">
      <alignment horizontal="left" vertical="top" wrapText="1"/>
    </xf>
    <xf numFmtId="0" fontId="9" fillId="2" borderId="0" xfId="0" applyFont="1" applyFill="1" applyProtection="1"/>
    <xf numFmtId="0" fontId="0" fillId="2" borderId="0" xfId="0" applyFont="1" applyFill="1" applyProtection="1"/>
    <xf numFmtId="0" fontId="8" fillId="4" borderId="7" xfId="0" applyFont="1" applyFill="1" applyBorder="1" applyAlignment="1" applyProtection="1">
      <alignment horizontal="center" vertical="center" wrapText="1"/>
    </xf>
    <xf numFmtId="0" fontId="8" fillId="4" borderId="8" xfId="0" applyFont="1" applyFill="1" applyBorder="1" applyAlignment="1" applyProtection="1">
      <alignment horizontal="center" vertical="center" wrapText="1"/>
    </xf>
    <xf numFmtId="0" fontId="0" fillId="0" borderId="7" xfId="0" applyFont="1" applyFill="1" applyBorder="1" applyAlignment="1" applyProtection="1">
      <alignment horizontal="center" vertical="center" wrapText="1"/>
    </xf>
    <xf numFmtId="0" fontId="0" fillId="0" borderId="7" xfId="0" applyFont="1" applyFill="1" applyBorder="1" applyAlignment="1" applyProtection="1">
      <alignment horizontal="left" vertical="top" wrapText="1"/>
    </xf>
    <xf numFmtId="10" fontId="9" fillId="0" borderId="7" xfId="1" applyNumberFormat="1" applyFont="1" applyFill="1" applyBorder="1" applyAlignment="1" applyProtection="1">
      <alignment horizontal="center" vertical="center" wrapText="1"/>
    </xf>
    <xf numFmtId="0" fontId="9" fillId="0" borderId="7" xfId="0" applyFont="1" applyBorder="1" applyAlignment="1" applyProtection="1">
      <alignment horizontal="center" vertical="center" wrapText="1"/>
    </xf>
    <xf numFmtId="10" fontId="11" fillId="5" borderId="7" xfId="0" applyNumberFormat="1" applyFont="1" applyFill="1" applyBorder="1" applyAlignment="1" applyProtection="1">
      <alignment horizontal="center" vertical="center"/>
    </xf>
    <xf numFmtId="10" fontId="0" fillId="2" borderId="7" xfId="1" applyNumberFormat="1" applyFont="1" applyFill="1" applyBorder="1" applyAlignment="1" applyProtection="1">
      <alignment horizontal="center" vertical="center"/>
    </xf>
    <xf numFmtId="10" fontId="9" fillId="2" borderId="7" xfId="1" applyNumberFormat="1" applyFont="1" applyFill="1" applyBorder="1" applyAlignment="1" applyProtection="1">
      <alignment horizontal="center" vertical="center"/>
    </xf>
    <xf numFmtId="10" fontId="0" fillId="2" borderId="0" xfId="0" applyNumberFormat="1" applyFont="1" applyFill="1" applyProtection="1"/>
    <xf numFmtId="10" fontId="15" fillId="6" borderId="7" xfId="0" applyNumberFormat="1" applyFont="1" applyFill="1" applyBorder="1" applyAlignment="1" applyProtection="1">
      <alignment horizontal="center" vertical="center"/>
    </xf>
    <xf numFmtId="0" fontId="0" fillId="2" borderId="0" xfId="0" applyFont="1" applyFill="1" applyAlignment="1" applyProtection="1">
      <alignment vertical="top"/>
    </xf>
    <xf numFmtId="0" fontId="0" fillId="2" borderId="7" xfId="0" applyFont="1" applyFill="1" applyBorder="1" applyAlignment="1" applyProtection="1">
      <alignment wrapText="1"/>
    </xf>
    <xf numFmtId="2" fontId="0" fillId="2" borderId="7" xfId="1" applyNumberFormat="1" applyFont="1" applyFill="1" applyBorder="1" applyAlignment="1" applyProtection="1">
      <alignment horizontal="center"/>
    </xf>
    <xf numFmtId="2" fontId="0" fillId="2" borderId="7" xfId="0" applyNumberFormat="1" applyFont="1" applyFill="1" applyBorder="1" applyAlignment="1" applyProtection="1">
      <alignment horizontal="center"/>
    </xf>
    <xf numFmtId="9" fontId="0" fillId="2" borderId="7" xfId="0" applyNumberFormat="1" applyFont="1" applyFill="1" applyBorder="1" applyProtection="1"/>
    <xf numFmtId="0" fontId="0" fillId="2" borderId="0" xfId="0" applyFill="1" applyProtection="1"/>
    <xf numFmtId="0" fontId="2" fillId="2" borderId="7" xfId="0" applyFont="1" applyFill="1" applyBorder="1" applyAlignment="1" applyProtection="1">
      <alignment horizontal="center" vertical="center"/>
    </xf>
    <xf numFmtId="2" fontId="2" fillId="2" borderId="7" xfId="0" applyNumberFormat="1" applyFont="1" applyFill="1" applyBorder="1" applyAlignment="1" applyProtection="1">
      <alignment horizontal="center" vertical="center"/>
    </xf>
    <xf numFmtId="0" fontId="3" fillId="2" borderId="7" xfId="0" applyFont="1" applyFill="1" applyBorder="1" applyAlignment="1" applyProtection="1">
      <alignment vertical="center" wrapText="1"/>
    </xf>
    <xf numFmtId="0" fontId="2" fillId="5" borderId="7" xfId="0" applyFont="1" applyFill="1" applyBorder="1" applyAlignment="1" applyProtection="1">
      <alignment vertical="center"/>
    </xf>
    <xf numFmtId="10" fontId="9" fillId="5" borderId="7" xfId="0" applyNumberFormat="1" applyFont="1" applyFill="1" applyBorder="1" applyAlignment="1" applyProtection="1">
      <alignment horizontal="center" vertical="center"/>
    </xf>
    <xf numFmtId="0" fontId="2" fillId="2" borderId="0" xfId="0" applyFont="1" applyFill="1" applyProtection="1"/>
    <xf numFmtId="0" fontId="0" fillId="2" borderId="7" xfId="0" applyFont="1" applyFill="1" applyBorder="1" applyAlignment="1" applyProtection="1">
      <alignment vertical="center"/>
    </xf>
    <xf numFmtId="0" fontId="0" fillId="2" borderId="7" xfId="0" applyFont="1" applyFill="1" applyBorder="1" applyAlignment="1">
      <alignment horizontal="center" vertical="center"/>
    </xf>
    <xf numFmtId="0" fontId="9" fillId="0" borderId="7" xfId="0" applyFont="1" applyBorder="1" applyAlignment="1">
      <alignment horizontal="center" vertical="center" wrapText="1"/>
    </xf>
    <xf numFmtId="0" fontId="9" fillId="0" borderId="7" xfId="0" applyFont="1" applyBorder="1" applyAlignment="1" applyProtection="1">
      <alignment horizontal="center" vertical="center" wrapText="1"/>
    </xf>
    <xf numFmtId="0" fontId="0" fillId="0" borderId="0" xfId="0" applyFont="1" applyBorder="1" applyAlignment="1">
      <alignment vertical="center" wrapText="1"/>
    </xf>
    <xf numFmtId="0" fontId="0" fillId="2" borderId="0" xfId="0" applyFont="1" applyFill="1" applyBorder="1"/>
    <xf numFmtId="0" fontId="10" fillId="2" borderId="0" xfId="0" applyFont="1" applyFill="1" applyBorder="1" applyAlignment="1">
      <alignment horizontal="center" vertical="center"/>
    </xf>
    <xf numFmtId="0" fontId="0" fillId="0" borderId="7" xfId="0" applyFont="1" applyBorder="1" applyAlignment="1">
      <alignment vertical="center" wrapText="1"/>
    </xf>
    <xf numFmtId="0" fontId="1" fillId="0" borderId="7" xfId="0" applyFont="1" applyBorder="1" applyAlignment="1">
      <alignment horizontal="center" vertical="center" wrapText="1"/>
    </xf>
    <xf numFmtId="10" fontId="9" fillId="0" borderId="7" xfId="1" applyNumberFormat="1" applyFont="1" applyBorder="1" applyAlignment="1">
      <alignment horizontal="center" vertical="center" wrapText="1"/>
    </xf>
    <xf numFmtId="10" fontId="9" fillId="7" borderId="7" xfId="1" applyNumberFormat="1" applyFont="1" applyFill="1" applyBorder="1" applyAlignment="1" applyProtection="1">
      <alignment horizontal="center" vertical="center" wrapText="1"/>
    </xf>
    <xf numFmtId="0" fontId="0" fillId="0" borderId="7" xfId="0" applyFont="1" applyFill="1" applyBorder="1" applyAlignment="1" applyProtection="1">
      <alignment horizontal="left" vertical="center" wrapText="1"/>
    </xf>
    <xf numFmtId="164" fontId="0" fillId="2" borderId="0" xfId="0" applyNumberFormat="1" applyFont="1" applyFill="1" applyProtection="1"/>
    <xf numFmtId="164" fontId="8" fillId="4" borderId="7" xfId="0" applyNumberFormat="1" applyFont="1" applyFill="1" applyBorder="1" applyAlignment="1" applyProtection="1">
      <alignment horizontal="center" vertical="center" wrapText="1"/>
    </xf>
    <xf numFmtId="164" fontId="0" fillId="2" borderId="7" xfId="1" applyNumberFormat="1" applyFont="1" applyFill="1" applyBorder="1" applyAlignment="1" applyProtection="1">
      <alignment horizontal="center"/>
    </xf>
    <xf numFmtId="0" fontId="18" fillId="2" borderId="0" xfId="0" applyFont="1" applyFill="1" applyProtection="1"/>
    <xf numFmtId="10" fontId="19" fillId="6" borderId="7" xfId="0" applyNumberFormat="1" applyFont="1" applyFill="1" applyBorder="1" applyAlignment="1" applyProtection="1">
      <alignment horizontal="center" vertical="center"/>
    </xf>
    <xf numFmtId="2" fontId="9" fillId="2" borderId="7" xfId="0" applyNumberFormat="1" applyFont="1" applyFill="1" applyBorder="1" applyAlignment="1" applyProtection="1">
      <alignment horizontal="center" vertical="center"/>
    </xf>
    <xf numFmtId="10" fontId="9" fillId="0" borderId="7" xfId="1" applyNumberFormat="1" applyFont="1" applyBorder="1" applyAlignment="1" applyProtection="1">
      <alignment horizontal="center" vertical="center" wrapText="1"/>
    </xf>
    <xf numFmtId="10" fontId="0" fillId="2" borderId="7" xfId="0" applyNumberFormat="1" applyFont="1" applyFill="1" applyBorder="1" applyAlignment="1" applyProtection="1">
      <alignment horizontal="center" vertical="center"/>
    </xf>
    <xf numFmtId="10" fontId="0" fillId="0" borderId="7" xfId="1" applyNumberFormat="1" applyFont="1" applyFill="1" applyBorder="1" applyAlignment="1" applyProtection="1">
      <alignment horizontal="center" vertical="center" wrapText="1"/>
    </xf>
    <xf numFmtId="10" fontId="0" fillId="2" borderId="7" xfId="0" applyNumberFormat="1" applyFont="1" applyFill="1" applyBorder="1" applyAlignment="1">
      <alignment horizontal="center" vertical="center"/>
    </xf>
    <xf numFmtId="10" fontId="3" fillId="0" borderId="7" xfId="1" applyNumberFormat="1" applyFont="1" applyBorder="1" applyAlignment="1">
      <alignment horizontal="center" vertical="center" wrapText="1"/>
    </xf>
    <xf numFmtId="10" fontId="9" fillId="7" borderId="7" xfId="2" applyNumberFormat="1" applyFont="1" applyFill="1" applyBorder="1" applyAlignment="1" applyProtection="1">
      <alignment horizontal="center" vertical="center" wrapText="1"/>
    </xf>
    <xf numFmtId="10" fontId="0" fillId="0" borderId="7" xfId="1" applyNumberFormat="1" applyFont="1" applyFill="1" applyBorder="1" applyAlignment="1">
      <alignment horizontal="center" vertical="center" wrapText="1"/>
    </xf>
    <xf numFmtId="10" fontId="3" fillId="0" borderId="7" xfId="1" applyNumberFormat="1" applyFont="1" applyFill="1" applyBorder="1" applyAlignment="1">
      <alignment horizontal="center" vertical="center" wrapText="1"/>
    </xf>
    <xf numFmtId="10" fontId="9" fillId="0" borderId="7" xfId="1" applyNumberFormat="1" applyFont="1" applyFill="1" applyBorder="1" applyAlignment="1">
      <alignment horizontal="center" vertical="center" wrapText="1"/>
    </xf>
    <xf numFmtId="14" fontId="12" fillId="0" borderId="4" xfId="0" applyNumberFormat="1"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12" fillId="0" borderId="5"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horizontal="justify" vertical="center" wrapText="1"/>
    </xf>
    <xf numFmtId="9" fontId="3" fillId="0" borderId="8" xfId="1" applyFont="1" applyFill="1" applyBorder="1" applyAlignment="1">
      <alignment horizontal="center" vertical="center" wrapText="1"/>
    </xf>
    <xf numFmtId="9" fontId="9" fillId="0" borderId="7" xfId="1" applyFont="1" applyFill="1" applyBorder="1" applyAlignment="1">
      <alignment horizontal="center" vertical="center" wrapText="1"/>
    </xf>
    <xf numFmtId="0" fontId="0" fillId="0" borderId="7" xfId="0" applyFont="1" applyFill="1" applyBorder="1" applyAlignment="1" applyProtection="1">
      <alignment horizontal="left" vertical="top" wrapText="1"/>
      <protection locked="0"/>
    </xf>
    <xf numFmtId="0" fontId="0" fillId="0" borderId="7" xfId="0" applyNumberFormat="1" applyFont="1" applyFill="1" applyBorder="1" applyAlignment="1" applyProtection="1">
      <alignment horizontal="center" vertical="center" wrapText="1"/>
      <protection locked="0"/>
    </xf>
    <xf numFmtId="0" fontId="0" fillId="0" borderId="7" xfId="1" applyNumberFormat="1" applyFont="1" applyFill="1" applyBorder="1" applyAlignment="1" applyProtection="1">
      <alignment horizontal="center" vertical="center" wrapText="1"/>
      <protection locked="0"/>
    </xf>
    <xf numFmtId="0" fontId="0" fillId="2" borderId="7" xfId="0" applyFont="1" applyFill="1" applyBorder="1" applyAlignment="1">
      <alignment horizontal="center" vertical="center" wrapText="1"/>
    </xf>
    <xf numFmtId="0" fontId="5" fillId="2" borderId="0" xfId="0" applyFont="1" applyFill="1" applyAlignment="1">
      <alignment horizontal="left" vertical="center"/>
    </xf>
    <xf numFmtId="0" fontId="20" fillId="2" borderId="0" xfId="0" applyFont="1" applyFill="1" applyAlignment="1">
      <alignment horizontal="left" vertical="top" wrapText="1"/>
    </xf>
    <xf numFmtId="0" fontId="13" fillId="0" borderId="1" xfId="0" applyFont="1" applyFill="1" applyBorder="1" applyAlignment="1">
      <alignment vertical="center" wrapText="1"/>
    </xf>
    <xf numFmtId="0" fontId="13" fillId="0" borderId="3" xfId="0" applyFont="1" applyFill="1" applyBorder="1" applyAlignment="1">
      <alignment vertical="center" wrapText="1"/>
    </xf>
    <xf numFmtId="0" fontId="13" fillId="0" borderId="2" xfId="0" applyFont="1" applyFill="1" applyBorder="1" applyAlignment="1">
      <alignment vertical="center" wrapText="1"/>
    </xf>
    <xf numFmtId="0" fontId="13" fillId="0" borderId="6" xfId="0" applyFont="1" applyFill="1" applyBorder="1" applyAlignment="1">
      <alignment vertical="center" wrapText="1"/>
    </xf>
    <xf numFmtId="0" fontId="13" fillId="0" borderId="4"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0" fillId="2" borderId="8"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7" xfId="0" applyFont="1" applyBorder="1" applyAlignment="1">
      <alignment horizontal="left" vertical="top" wrapText="1"/>
    </xf>
    <xf numFmtId="0" fontId="8" fillId="3" borderId="7" xfId="0" applyFont="1" applyFill="1" applyBorder="1" applyAlignment="1">
      <alignment horizontal="left" vertical="center" wrapText="1"/>
    </xf>
    <xf numFmtId="0" fontId="9" fillId="0" borderId="8" xfId="0" applyFont="1" applyBorder="1" applyAlignment="1">
      <alignment horizontal="center" vertical="center" wrapText="1"/>
    </xf>
    <xf numFmtId="0" fontId="9" fillId="0" borderId="13" xfId="0" applyFont="1" applyBorder="1" applyAlignment="1">
      <alignment horizontal="center" vertical="center" wrapText="1"/>
    </xf>
    <xf numFmtId="10" fontId="0" fillId="0" borderId="8" xfId="1" applyNumberFormat="1" applyFont="1" applyFill="1" applyBorder="1" applyAlignment="1">
      <alignment horizontal="center" vertical="center" wrapText="1"/>
    </xf>
    <xf numFmtId="10" fontId="0" fillId="0" borderId="13" xfId="1" applyNumberFormat="1" applyFont="1" applyFill="1" applyBorder="1" applyAlignment="1">
      <alignment horizontal="center" vertical="center" wrapText="1"/>
    </xf>
    <xf numFmtId="0" fontId="9" fillId="2" borderId="7" xfId="0" applyFont="1" applyFill="1" applyBorder="1" applyAlignment="1">
      <alignment horizontal="left" vertical="top" wrapText="1"/>
    </xf>
    <xf numFmtId="0" fontId="9" fillId="0" borderId="7" xfId="0" applyFont="1" applyBorder="1" applyAlignment="1">
      <alignment horizontal="center" vertical="center" wrapText="1"/>
    </xf>
    <xf numFmtId="10" fontId="3" fillId="0" borderId="8" xfId="1" applyNumberFormat="1" applyFont="1" applyFill="1" applyBorder="1" applyAlignment="1">
      <alignment horizontal="center" vertical="center" wrapText="1"/>
    </xf>
    <xf numFmtId="10" fontId="3" fillId="0" borderId="9" xfId="1" applyNumberFormat="1" applyFont="1" applyFill="1" applyBorder="1" applyAlignment="1">
      <alignment horizontal="center" vertical="center" wrapText="1"/>
    </xf>
    <xf numFmtId="0" fontId="9" fillId="0" borderId="0" xfId="0" applyFont="1" applyFill="1" applyAlignment="1" applyProtection="1">
      <alignment horizontal="left"/>
      <protection locked="0"/>
    </xf>
    <xf numFmtId="0" fontId="11" fillId="6" borderId="10" xfId="0" applyFont="1" applyFill="1" applyBorder="1" applyAlignment="1" applyProtection="1">
      <alignment horizontal="center" vertical="center"/>
    </xf>
    <xf numFmtId="0" fontId="11" fillId="6" borderId="11" xfId="0" applyFont="1" applyFill="1" applyBorder="1" applyAlignment="1" applyProtection="1">
      <alignment horizontal="center" vertical="center"/>
    </xf>
    <xf numFmtId="0" fontId="9" fillId="2" borderId="7" xfId="0" applyFont="1" applyFill="1" applyBorder="1" applyAlignment="1" applyProtection="1">
      <alignment horizontal="center" vertical="center" textRotation="90" wrapText="1"/>
    </xf>
    <xf numFmtId="0" fontId="2" fillId="2" borderId="7" xfId="0" applyFont="1" applyFill="1" applyBorder="1" applyAlignment="1" applyProtection="1">
      <alignment horizontal="center" vertical="center"/>
    </xf>
    <xf numFmtId="0" fontId="9" fillId="2" borderId="7" xfId="0" applyFont="1" applyFill="1" applyBorder="1" applyAlignment="1" applyProtection="1">
      <alignment horizontal="center" vertical="center" wrapText="1"/>
    </xf>
    <xf numFmtId="0" fontId="9" fillId="7" borderId="7" xfId="0" applyFont="1" applyFill="1" applyBorder="1" applyAlignment="1" applyProtection="1">
      <alignment horizontal="right" vertical="center" wrapText="1"/>
    </xf>
    <xf numFmtId="0" fontId="9" fillId="0" borderId="8"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10" fontId="0" fillId="0" borderId="8" xfId="1" applyNumberFormat="1" applyFont="1" applyBorder="1" applyAlignment="1" applyProtection="1">
      <alignment horizontal="center" vertical="center" wrapText="1"/>
    </xf>
    <xf numFmtId="10" fontId="0" fillId="0" borderId="13" xfId="1" applyNumberFormat="1" applyFont="1" applyBorder="1" applyAlignment="1" applyProtection="1">
      <alignment horizontal="center" vertical="center" wrapText="1"/>
    </xf>
    <xf numFmtId="10" fontId="0" fillId="0" borderId="9" xfId="1" applyNumberFormat="1" applyFont="1" applyBorder="1" applyAlignment="1" applyProtection="1">
      <alignment horizontal="center" vertical="center" wrapText="1"/>
    </xf>
    <xf numFmtId="10" fontId="0" fillId="2" borderId="8" xfId="1" applyNumberFormat="1" applyFont="1" applyFill="1" applyBorder="1" applyAlignment="1" applyProtection="1">
      <alignment horizontal="center" vertical="center"/>
    </xf>
    <xf numFmtId="10" fontId="0" fillId="2" borderId="9" xfId="1" applyNumberFormat="1" applyFont="1" applyFill="1" applyBorder="1" applyAlignment="1" applyProtection="1">
      <alignment horizontal="center" vertical="center"/>
    </xf>
    <xf numFmtId="0" fontId="17" fillId="2" borderId="10"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10" fontId="11" fillId="5" borderId="10" xfId="0" applyNumberFormat="1" applyFont="1" applyFill="1" applyBorder="1" applyAlignment="1" applyProtection="1">
      <alignment horizontal="right" vertical="center"/>
    </xf>
    <xf numFmtId="10" fontId="11" fillId="5" borderId="12" xfId="0" applyNumberFormat="1" applyFont="1" applyFill="1" applyBorder="1" applyAlignment="1" applyProtection="1">
      <alignment horizontal="right" vertical="center"/>
    </xf>
    <xf numFmtId="10" fontId="11" fillId="5" borderId="11" xfId="0" applyNumberFormat="1" applyFont="1" applyFill="1" applyBorder="1" applyAlignment="1" applyProtection="1">
      <alignment horizontal="right" vertical="center"/>
    </xf>
    <xf numFmtId="10" fontId="15" fillId="6" borderId="7" xfId="0" applyNumberFormat="1" applyFont="1" applyFill="1" applyBorder="1" applyAlignment="1" applyProtection="1">
      <alignment horizontal="right" vertical="center"/>
    </xf>
    <xf numFmtId="0" fontId="15" fillId="0" borderId="10"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7" xfId="0" applyFont="1" applyFill="1" applyBorder="1" applyAlignment="1" applyProtection="1">
      <alignment horizontal="left" vertical="center" wrapText="1"/>
      <protection locked="0"/>
    </xf>
    <xf numFmtId="0" fontId="9" fillId="0" borderId="7" xfId="0" applyFont="1" applyBorder="1" applyAlignment="1" applyProtection="1">
      <alignment horizontal="center" vertical="center" wrapText="1"/>
    </xf>
    <xf numFmtId="10" fontId="0" fillId="0" borderId="7" xfId="1" applyNumberFormat="1" applyFont="1" applyBorder="1" applyAlignment="1" applyProtection="1">
      <alignment horizontal="center" vertical="center" wrapText="1"/>
    </xf>
    <xf numFmtId="0" fontId="9" fillId="2" borderId="7" xfId="0" applyFont="1" applyFill="1" applyBorder="1" applyAlignment="1" applyProtection="1">
      <alignment horizontal="center" vertical="center"/>
    </xf>
    <xf numFmtId="10" fontId="0" fillId="2" borderId="7" xfId="0" applyNumberFormat="1"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165" fontId="16" fillId="0" borderId="7" xfId="0" applyNumberFormat="1" applyFont="1" applyFill="1" applyBorder="1" applyAlignment="1" applyProtection="1">
      <alignment horizontal="center" vertical="center"/>
      <protection locked="0"/>
    </xf>
  </cellXfs>
  <cellStyles count="3">
    <cellStyle name="Comma" xfId="2" builtinId="3"/>
    <cellStyle name="Normal" xfId="0" builtinId="0"/>
    <cellStyle name="Percent" xfId="1" builtinId="5"/>
  </cellStyles>
  <dxfs count="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7CE"/>
      <color rgb="FF9C0006"/>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2CB44.CA018E8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278946</xdr:colOff>
      <xdr:row>0</xdr:row>
      <xdr:rowOff>149679</xdr:rowOff>
    </xdr:from>
    <xdr:to>
      <xdr:col>2</xdr:col>
      <xdr:colOff>717096</xdr:colOff>
      <xdr:row>4</xdr:row>
      <xdr:rowOff>172539</xdr:rowOff>
    </xdr:to>
    <xdr:pic>
      <xdr:nvPicPr>
        <xdr:cNvPr id="3" name="Picture 2" descr="cid:image001.png@01D2AC6C.04077A10"/>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78946" y="149679"/>
          <a:ext cx="1485900" cy="7848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102"/>
  <sheetViews>
    <sheetView tabSelected="1" zoomScale="80" zoomScaleNormal="80" workbookViewId="0">
      <selection activeCell="B29" sqref="B29"/>
    </sheetView>
  </sheetViews>
  <sheetFormatPr defaultRowHeight="15" x14ac:dyDescent="0.4"/>
  <cols>
    <col min="1" max="1" width="3.33203125" style="2" customWidth="1"/>
    <col min="2" max="2" width="8.88671875" style="2"/>
    <col min="3" max="3" width="8.88671875" style="2" customWidth="1"/>
    <col min="4" max="6" width="8.88671875" style="2"/>
    <col min="7" max="7" width="8.88671875" style="2" customWidth="1"/>
    <col min="8" max="8" width="8.88671875" style="2"/>
    <col min="9" max="9" width="8.88671875" style="2" customWidth="1"/>
    <col min="10" max="16384" width="8.88671875" style="2"/>
  </cols>
  <sheetData>
    <row r="4" spans="2:10" x14ac:dyDescent="0.4">
      <c r="E4" s="1"/>
    </row>
    <row r="5" spans="2:10" x14ac:dyDescent="0.4">
      <c r="E5" s="1"/>
    </row>
    <row r="6" spans="2:10" x14ac:dyDescent="0.4">
      <c r="E6" s="3"/>
    </row>
    <row r="7" spans="2:10" ht="28.5" x14ac:dyDescent="0.4">
      <c r="E7" s="4"/>
    </row>
    <row r="8" spans="2:10" ht="28.5" x14ac:dyDescent="0.4">
      <c r="B8" s="87" t="s">
        <v>20</v>
      </c>
      <c r="C8" s="87"/>
      <c r="D8" s="87"/>
      <c r="E8" s="87"/>
      <c r="F8" s="87"/>
      <c r="G8" s="87"/>
      <c r="H8" s="87"/>
      <c r="I8" s="87"/>
    </row>
    <row r="9" spans="2:10" ht="28.5" x14ac:dyDescent="0.4">
      <c r="E9" s="4"/>
    </row>
    <row r="10" spans="2:10" ht="28.5" x14ac:dyDescent="0.4">
      <c r="B10" s="87" t="s">
        <v>79</v>
      </c>
      <c r="C10" s="87"/>
      <c r="D10" s="87"/>
      <c r="E10" s="87"/>
      <c r="F10" s="87"/>
      <c r="G10" s="87"/>
      <c r="H10" s="87"/>
      <c r="I10" s="87"/>
      <c r="J10" s="87"/>
    </row>
    <row r="11" spans="2:10" ht="28.5" x14ac:dyDescent="0.4">
      <c r="F11" s="4"/>
    </row>
    <row r="12" spans="2:10" ht="25.5" x14ac:dyDescent="0.4">
      <c r="E12" s="5"/>
      <c r="F12" s="6"/>
    </row>
    <row r="13" spans="2:10" x14ac:dyDescent="0.4">
      <c r="B13" s="88" t="s">
        <v>94</v>
      </c>
      <c r="C13" s="88"/>
      <c r="D13" s="88"/>
      <c r="E13" s="88"/>
      <c r="F13" s="88"/>
      <c r="G13" s="88"/>
      <c r="H13" s="88"/>
      <c r="I13" s="88"/>
      <c r="J13" s="88"/>
    </row>
    <row r="14" spans="2:10" x14ac:dyDescent="0.4">
      <c r="B14" s="88"/>
      <c r="C14" s="88"/>
      <c r="D14" s="88"/>
      <c r="E14" s="88"/>
      <c r="F14" s="88"/>
      <c r="G14" s="88"/>
      <c r="H14" s="88"/>
      <c r="I14" s="88"/>
      <c r="J14" s="88"/>
    </row>
    <row r="15" spans="2:10" x14ac:dyDescent="0.4">
      <c r="B15" s="88"/>
      <c r="C15" s="88"/>
      <c r="D15" s="88"/>
      <c r="E15" s="88"/>
      <c r="F15" s="88"/>
      <c r="G15" s="88"/>
      <c r="H15" s="88"/>
      <c r="I15" s="88"/>
      <c r="J15" s="88"/>
    </row>
    <row r="16" spans="2:10" x14ac:dyDescent="0.4">
      <c r="B16" s="88"/>
      <c r="C16" s="88"/>
      <c r="D16" s="88"/>
      <c r="E16" s="88"/>
      <c r="F16" s="88"/>
      <c r="G16" s="88"/>
      <c r="H16" s="88"/>
      <c r="I16" s="88"/>
      <c r="J16" s="88"/>
    </row>
    <row r="17" spans="2:10" x14ac:dyDescent="0.4">
      <c r="B17" s="88"/>
      <c r="C17" s="88"/>
      <c r="D17" s="88"/>
      <c r="E17" s="88"/>
      <c r="F17" s="88"/>
      <c r="G17" s="88"/>
      <c r="H17" s="88"/>
      <c r="I17" s="88"/>
      <c r="J17" s="88"/>
    </row>
    <row r="18" spans="2:10" x14ac:dyDescent="0.4">
      <c r="B18" s="88"/>
      <c r="C18" s="88"/>
      <c r="D18" s="88"/>
      <c r="E18" s="88"/>
      <c r="F18" s="88"/>
      <c r="G18" s="88"/>
      <c r="H18" s="88"/>
      <c r="I18" s="88"/>
      <c r="J18" s="88"/>
    </row>
    <row r="19" spans="2:10" x14ac:dyDescent="0.4">
      <c r="B19" s="88"/>
      <c r="C19" s="88"/>
      <c r="D19" s="88"/>
      <c r="E19" s="88"/>
      <c r="F19" s="88"/>
      <c r="G19" s="88"/>
      <c r="H19" s="88"/>
      <c r="I19" s="88"/>
      <c r="J19" s="88"/>
    </row>
    <row r="102" spans="5:5" x14ac:dyDescent="0.4">
      <c r="E102" s="2" t="s">
        <v>4</v>
      </c>
    </row>
  </sheetData>
  <sheetProtection algorithmName="SHA-512" hashValue="m5Bb0AbC0yeSl1fh9BThnHdlQgEwUqd/PO6JGcb1/JbEq9LYPdk7FPPgO70dkZMzYMecOj80WMRJsOv1njy4gw==" saltValue="eB1qS2UFDPxSDz/YXGdfKg==" spinCount="100000" sheet="1" objects="1" scenarios="1"/>
  <mergeCells count="3">
    <mergeCell ref="B8:I8"/>
    <mergeCell ref="B10:J10"/>
    <mergeCell ref="B13:J1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5"/>
  <sheetViews>
    <sheetView zoomScale="60" zoomScaleNormal="60" workbookViewId="0">
      <pane xSplit="9" ySplit="6" topLeftCell="J7" activePane="bottomRight" state="frozen"/>
      <selection pane="topRight" activeCell="J1" sqref="J1"/>
      <selection pane="bottomLeft" activeCell="A7" sqref="A7"/>
      <selection pane="bottomRight" activeCell="F3" sqref="F3"/>
    </sheetView>
  </sheetViews>
  <sheetFormatPr defaultRowHeight="15" x14ac:dyDescent="0.4"/>
  <cols>
    <col min="1" max="1" width="3.33203125" style="24" customWidth="1"/>
    <col min="2" max="2" width="16.6640625" style="24" customWidth="1"/>
    <col min="3" max="3" width="11.88671875" style="60" customWidth="1"/>
    <col min="4" max="4" width="9.77734375" style="24" customWidth="1"/>
    <col min="5" max="6" width="60.5546875" style="36" customWidth="1"/>
    <col min="7" max="9" width="10.5546875" style="24" customWidth="1"/>
    <col min="10" max="10" width="3" style="24" customWidth="1"/>
    <col min="11" max="16384" width="8.88671875" style="24"/>
  </cols>
  <sheetData>
    <row r="1" spans="2:9" x14ac:dyDescent="0.4">
      <c r="B1" s="23" t="str">
        <f>'Title Sheet'!B8</f>
        <v>ESFA Construction Framework</v>
      </c>
      <c r="E1" s="24"/>
      <c r="F1" s="24"/>
    </row>
    <row r="2" spans="2:9" x14ac:dyDescent="0.4">
      <c r="B2" s="23"/>
      <c r="E2" s="24"/>
      <c r="F2" s="24"/>
    </row>
    <row r="3" spans="2:9" x14ac:dyDescent="0.4">
      <c r="B3" s="23" t="str">
        <f>'Title Sheet'!B10</f>
        <v>ITT/ISP Appendix K - Evaluation Matrix (High Value Band)</v>
      </c>
      <c r="E3" s="24"/>
      <c r="F3" s="24"/>
    </row>
    <row r="5" spans="2:9" ht="41.25" customHeight="1" x14ac:dyDescent="0.4">
      <c r="B5" s="136" t="s">
        <v>11</v>
      </c>
      <c r="C5" s="137"/>
      <c r="D5" s="138" t="s">
        <v>76</v>
      </c>
      <c r="E5" s="138"/>
      <c r="F5" s="138"/>
      <c r="G5" s="138"/>
      <c r="H5" s="138"/>
      <c r="I5" s="138"/>
    </row>
    <row r="6" spans="2:9" ht="45" customHeight="1" x14ac:dyDescent="0.4">
      <c r="B6" s="25" t="s">
        <v>38</v>
      </c>
      <c r="C6" s="61" t="s">
        <v>6</v>
      </c>
      <c r="D6" s="25" t="s">
        <v>9</v>
      </c>
      <c r="E6" s="25" t="s">
        <v>8</v>
      </c>
      <c r="F6" s="25" t="s">
        <v>49</v>
      </c>
      <c r="G6" s="26" t="s">
        <v>48</v>
      </c>
      <c r="H6" s="26" t="s">
        <v>29</v>
      </c>
      <c r="I6" s="26" t="s">
        <v>1</v>
      </c>
    </row>
    <row r="7" spans="2:9" ht="160.15" customHeight="1" x14ac:dyDescent="0.4">
      <c r="B7" s="122" t="str">
        <f>'Sub-Criteria'!D8</f>
        <v>Design Proposals</v>
      </c>
      <c r="C7" s="125">
        <f>'Sub-Criteria'!E8</f>
        <v>0.35</v>
      </c>
      <c r="D7" s="27">
        <f>'Design Proposals'!D9</f>
        <v>1.1000000000000001</v>
      </c>
      <c r="E7" s="28" t="str">
        <f>'Design Proposals'!E9</f>
        <v xml:space="preserve">The Framework User will carry out an overall assessment of the design solution proposed, considering how the proposal meets the scheme requirements in respect of:
a) Masterplanning: making best use of the site;
b) School Grounds: making assets of outdoor space;
c) Spatial planning: clear, logical internal organisation;
d) External appearance: form, massing and materials;
e) Interiors: creating excellent spaces for teaching and learning;
f) Adaptability: catering for changing school needs
</v>
      </c>
      <c r="F7" s="83"/>
      <c r="G7" s="84"/>
      <c r="H7" s="68">
        <f>'Design Proposals'!F9</f>
        <v>0.15</v>
      </c>
      <c r="I7" s="29">
        <f>(G7/5)*H7</f>
        <v>0</v>
      </c>
    </row>
    <row r="8" spans="2:9" ht="150" x14ac:dyDescent="0.4">
      <c r="B8" s="123"/>
      <c r="C8" s="126"/>
      <c r="D8" s="27">
        <f>'Design Proposals'!D10</f>
        <v>1.2</v>
      </c>
      <c r="E8" s="28" t="str">
        <f>'Design Proposals'!E10</f>
        <v xml:space="preserve">The Framework User will carry out an overall assessment of the environmental strategy/solution proposed, considering how the proposal meets the scheme requirements in respect of:
a) Heating, cooling and ventilation;
b) Acoustic strategy;
c) Daylight and lighting;
d) Energy and water management and efficiency;
e) Fire safety strategy
</v>
      </c>
      <c r="F8" s="83"/>
      <c r="G8" s="84"/>
      <c r="H8" s="68">
        <f>'Design Proposals'!F10</f>
        <v>0.15</v>
      </c>
      <c r="I8" s="29">
        <f>(G8/5)*H8</f>
        <v>0</v>
      </c>
    </row>
    <row r="9" spans="2:9" ht="114.4" customHeight="1" x14ac:dyDescent="0.4">
      <c r="B9" s="123"/>
      <c r="C9" s="126"/>
      <c r="D9" s="27">
        <f>'Design Proposals'!D11</f>
        <v>1.3</v>
      </c>
      <c r="E9" s="28" t="str">
        <f>'Design Proposals'!E11</f>
        <v xml:space="preserve">The Framework User will carry out an overall assessment of the ICT solution proposed, considering how the proposal meets the scheme requirements in respect of:
a) ICT infrastructure;
b) Integration of equipment (including legacy) with FFE;
c) Decant (where applicable)  </v>
      </c>
      <c r="F9" s="83"/>
      <c r="G9" s="84"/>
      <c r="H9" s="68">
        <f>'Design Proposals'!F11</f>
        <v>0.05</v>
      </c>
      <c r="I9" s="29">
        <f>(G9/5)*H9</f>
        <v>0</v>
      </c>
    </row>
    <row r="10" spans="2:9" ht="22.5" customHeight="1" x14ac:dyDescent="0.4">
      <c r="B10" s="124"/>
      <c r="C10" s="127"/>
      <c r="D10" s="121" t="s">
        <v>37</v>
      </c>
      <c r="E10" s="121"/>
      <c r="F10" s="121"/>
      <c r="G10" s="121"/>
      <c r="H10" s="121"/>
      <c r="I10" s="58">
        <f>SUM(I7:I9)</f>
        <v>0</v>
      </c>
    </row>
    <row r="11" spans="2:9" ht="83.25" customHeight="1" x14ac:dyDescent="0.4">
      <c r="B11" s="139" t="str">
        <f>'Sub-Criteria'!D9</f>
        <v>Overall Approach</v>
      </c>
      <c r="C11" s="140">
        <f>'Sub-Criteria'!E9</f>
        <v>0.1</v>
      </c>
      <c r="D11" s="27">
        <f>'Quality Questions'!D6</f>
        <v>2.1</v>
      </c>
      <c r="E11" s="28" t="str">
        <f>'Quality Questions'!E6</f>
        <v>Please provide a realistic pre-construction programme with commentary to demonstrate when key milestones will be met. Any deviations from the dates issued by the Framework User should be justified in the commentary.  
Maximum of 1 x A3 programme and 750 words</v>
      </c>
      <c r="F11" s="83"/>
      <c r="G11" s="84"/>
      <c r="H11" s="68">
        <f>'Quality Questions'!F6</f>
        <v>0.05</v>
      </c>
      <c r="I11" s="29">
        <f>(G11/5)*H11</f>
        <v>0</v>
      </c>
    </row>
    <row r="12" spans="2:9" ht="105.75" customHeight="1" x14ac:dyDescent="0.4">
      <c r="B12" s="139"/>
      <c r="C12" s="140"/>
      <c r="D12" s="27">
        <f>'Quality Questions'!D7</f>
        <v>2.2000000000000002</v>
      </c>
      <c r="E12" s="28" t="str">
        <f>'Quality Questions'!E7</f>
        <v>Please describe who you understand to be the key stakeholders for the scheme and how you will engage with and manage those stakeholders in order to ensure an affordable and deliverable solution
Maximum of 1,000 words</v>
      </c>
      <c r="F12" s="83"/>
      <c r="G12" s="84"/>
      <c r="H12" s="68">
        <f>'Quality Questions'!F7</f>
        <v>0.05</v>
      </c>
      <c r="I12" s="29">
        <f>(G12/5)*H12</f>
        <v>0</v>
      </c>
    </row>
    <row r="13" spans="2:9" ht="25.15" customHeight="1" x14ac:dyDescent="0.4">
      <c r="B13" s="139"/>
      <c r="C13" s="140"/>
      <c r="D13" s="121" t="s">
        <v>37</v>
      </c>
      <c r="E13" s="121"/>
      <c r="F13" s="121"/>
      <c r="G13" s="121"/>
      <c r="H13" s="121"/>
      <c r="I13" s="58">
        <f>SUM(I11:I12)</f>
        <v>0</v>
      </c>
    </row>
    <row r="14" spans="2:9" ht="223.15" customHeight="1" x14ac:dyDescent="0.4">
      <c r="B14" s="139" t="str">
        <f>'Sub-Criteria'!D10</f>
        <v>Design Management</v>
      </c>
      <c r="C14" s="140">
        <f>'Sub-Criteria'!E10</f>
        <v>7.4999999999999997E-2</v>
      </c>
      <c r="D14" s="27">
        <f>'Quality Questions'!D8</f>
        <v>3.1</v>
      </c>
      <c r="E14" s="28" t="str">
        <f>'Quality Questions'!E8</f>
        <v xml:space="preserve">Please describe how you will manage the design process and deploy your team to ensure your  proposals, as included in the ITT submission, are maintained and delivered. Please address the following stages in your answer: 
a) Submission of a Planning Application 
b) Preparation and submission of Contractor’s Proposals
c) Contract finalisation
Your response should include a schedule of meetings, identifying who is required at each 
Maximum of 1,500 words
</v>
      </c>
      <c r="F14" s="83"/>
      <c r="G14" s="84"/>
      <c r="H14" s="68">
        <f>'Quality Questions'!F8</f>
        <v>7.4999999999999997E-2</v>
      </c>
      <c r="I14" s="29">
        <f>(G14/5)*H14</f>
        <v>0</v>
      </c>
    </row>
    <row r="15" spans="2:9" ht="25.15" customHeight="1" x14ac:dyDescent="0.4">
      <c r="B15" s="139"/>
      <c r="C15" s="140"/>
      <c r="D15" s="121" t="s">
        <v>37</v>
      </c>
      <c r="E15" s="121"/>
      <c r="F15" s="121"/>
      <c r="G15" s="121"/>
      <c r="H15" s="121"/>
      <c r="I15" s="58">
        <f>SUM(I14:I14)</f>
        <v>0</v>
      </c>
    </row>
    <row r="16" spans="2:9" ht="205.5" customHeight="1" x14ac:dyDescent="0.4">
      <c r="B16" s="122" t="str">
        <f>'Sub-Criteria'!D11</f>
        <v>Construction Management</v>
      </c>
      <c r="C16" s="125">
        <f>'Sub-Criteria'!E11</f>
        <v>7.4999999999999997E-2</v>
      </c>
      <c r="D16" s="27">
        <f>'Quality Questions'!D9</f>
        <v>4.0999999999999996</v>
      </c>
      <c r="E16" s="59" t="str">
        <f>'Quality Questions'!E9</f>
        <v>Please provide a realistic and efficient construction programme with commentary. Demonstrating: 
a) When key dates will be met;
b) The construction phasing strategy; 
c) The approach to decant, including the decanting and commissioning of any legacy ICT and FFE; 
d) How disruption to the school will be minimised 
Any deviations from the dates issued by the Framework User should be justified in the commentary.
Maximum of 1 x A3 programme and 1,000 words</v>
      </c>
      <c r="F16" s="83"/>
      <c r="G16" s="84"/>
      <c r="H16" s="68">
        <f>'Quality Questions'!F9</f>
        <v>7.4999999999999997E-2</v>
      </c>
      <c r="I16" s="29">
        <f>(G16/5)*H16</f>
        <v>0</v>
      </c>
    </row>
    <row r="17" spans="2:9" ht="22.5" customHeight="1" x14ac:dyDescent="0.4">
      <c r="B17" s="124"/>
      <c r="C17" s="127"/>
      <c r="D17" s="121" t="s">
        <v>37</v>
      </c>
      <c r="E17" s="121"/>
      <c r="F17" s="121"/>
      <c r="G17" s="121"/>
      <c r="H17" s="121"/>
      <c r="I17" s="71">
        <f>I16</f>
        <v>0</v>
      </c>
    </row>
    <row r="18" spans="2:9" ht="89.65" customHeight="1" x14ac:dyDescent="0.4">
      <c r="B18" s="122" t="str">
        <f>'Sub-Criteria'!D12</f>
        <v>Project Handover</v>
      </c>
      <c r="C18" s="125">
        <f>'Sub-Criteria'!E12</f>
        <v>0.05</v>
      </c>
      <c r="D18" s="27">
        <f>'Quality Questions'!D10</f>
        <v>5.0999999999999996</v>
      </c>
      <c r="E18" s="28" t="str">
        <f>'Quality Questions'!E10</f>
        <v>Please describe your proposals for the handover of the works (including the decant and installation of the ICT and FFE requirements) and the provision of staff training to ensure continuity of education delivery
Maximum of 1,000 words</v>
      </c>
      <c r="F18" s="83"/>
      <c r="G18" s="84"/>
      <c r="H18" s="68">
        <f>'Quality Questions'!F10</f>
        <v>0.05</v>
      </c>
      <c r="I18" s="29">
        <f>(G18/5)*H18</f>
        <v>0</v>
      </c>
    </row>
    <row r="19" spans="2:9" ht="22.5" customHeight="1" x14ac:dyDescent="0.4">
      <c r="B19" s="124"/>
      <c r="C19" s="127"/>
      <c r="D19" s="121" t="s">
        <v>37</v>
      </c>
      <c r="E19" s="121"/>
      <c r="F19" s="121"/>
      <c r="G19" s="121"/>
      <c r="H19" s="121"/>
      <c r="I19" s="58">
        <f>I18</f>
        <v>0</v>
      </c>
    </row>
    <row r="20" spans="2:9" ht="116.65" customHeight="1" x14ac:dyDescent="0.4">
      <c r="B20" s="122" t="str">
        <f>'Sub-Criteria'!D13</f>
        <v>Whole life and Operational Costs</v>
      </c>
      <c r="C20" s="125">
        <f>'Sub-Criteria'!E13</f>
        <v>0.05</v>
      </c>
      <c r="D20" s="27">
        <f>'Quality Questions'!D11</f>
        <v>6.1</v>
      </c>
      <c r="E20" s="28" t="str">
        <f>'Quality Questions'!E11</f>
        <v>Please describe how your design approach will impact on life cycle and facilities management costs (to both new and refurbished areas) to ensure minimal energy consumption and life cycle replacement costs. Including how you have achieved the proposed capital cost for the scheme without compromising life cycle replacement costs
Maximum of 1,000 words plus any supporting quantitative data</v>
      </c>
      <c r="F20" s="83"/>
      <c r="G20" s="85"/>
      <c r="H20" s="68">
        <f>'Quality Questions'!F11</f>
        <v>0.05</v>
      </c>
      <c r="I20" s="29">
        <f>(G20/5)*H20</f>
        <v>0</v>
      </c>
    </row>
    <row r="21" spans="2:9" ht="25.15" customHeight="1" x14ac:dyDescent="0.4">
      <c r="B21" s="124"/>
      <c r="C21" s="127"/>
      <c r="D21" s="121" t="s">
        <v>37</v>
      </c>
      <c r="E21" s="121"/>
      <c r="F21" s="121"/>
      <c r="G21" s="121"/>
      <c r="H21" s="121"/>
      <c r="I21" s="58">
        <f>I20</f>
        <v>0</v>
      </c>
    </row>
    <row r="22" spans="2:9" ht="42.75" customHeight="1" x14ac:dyDescent="0.4">
      <c r="B22" s="51" t="s">
        <v>45</v>
      </c>
      <c r="C22" s="66">
        <f>SUM(C7:C21)</f>
        <v>0.7</v>
      </c>
      <c r="D22" s="132" t="s">
        <v>13</v>
      </c>
      <c r="E22" s="133"/>
      <c r="F22" s="133"/>
      <c r="G22" s="133"/>
      <c r="H22" s="134"/>
      <c r="I22" s="31">
        <f>SUM(I10,I13,I15,I17,I19,I21)</f>
        <v>0</v>
      </c>
    </row>
    <row r="24" spans="2:9" ht="45" customHeight="1" x14ac:dyDescent="0.4">
      <c r="B24" s="25" t="s">
        <v>38</v>
      </c>
      <c r="C24" s="61" t="s">
        <v>6</v>
      </c>
      <c r="D24" s="25" t="s">
        <v>9</v>
      </c>
      <c r="E24" s="25" t="s">
        <v>39</v>
      </c>
      <c r="F24" s="25" t="s">
        <v>40</v>
      </c>
      <c r="G24" s="26" t="s">
        <v>28</v>
      </c>
      <c r="H24" s="26" t="s">
        <v>29</v>
      </c>
      <c r="I24" s="26" t="s">
        <v>1</v>
      </c>
    </row>
    <row r="25" spans="2:9" ht="61.15" customHeight="1" x14ac:dyDescent="0.4">
      <c r="B25" s="141" t="str">
        <f>'Sub-Criteria'!D14</f>
        <v>Pricing Proposal</v>
      </c>
      <c r="C25" s="142">
        <f>'Sub-Criteria'!E14</f>
        <v>0.3</v>
      </c>
      <c r="D25" s="143">
        <f>'Pricing Requirements'!D6</f>
        <v>7.1</v>
      </c>
      <c r="E25" s="144"/>
      <c r="F25" s="144"/>
      <c r="G25" s="128" t="e">
        <f>(F25-E25)/E25</f>
        <v>#DIV/0!</v>
      </c>
      <c r="H25" s="130" t="e">
        <f>IF(G25&gt;0,"FAIL","PASS")</f>
        <v>#DIV/0!</v>
      </c>
      <c r="I25" s="131"/>
    </row>
    <row r="26" spans="2:9" ht="61.25" customHeight="1" x14ac:dyDescent="0.4">
      <c r="B26" s="141"/>
      <c r="C26" s="142"/>
      <c r="D26" s="143"/>
      <c r="E26" s="144"/>
      <c r="F26" s="144"/>
      <c r="G26" s="129"/>
      <c r="H26" s="67">
        <f>'Pricing Requirements'!F6</f>
        <v>0.3</v>
      </c>
      <c r="I26" s="33" t="e">
        <f>C40/30*H26</f>
        <v>#DIV/0!</v>
      </c>
    </row>
    <row r="27" spans="2:9" ht="42.95" customHeight="1" x14ac:dyDescent="0.4">
      <c r="B27" s="51" t="s">
        <v>46</v>
      </c>
      <c r="C27" s="66">
        <f>C25</f>
        <v>0.3</v>
      </c>
      <c r="D27" s="132" t="s">
        <v>34</v>
      </c>
      <c r="E27" s="133"/>
      <c r="F27" s="133"/>
      <c r="G27" s="133"/>
      <c r="H27" s="134"/>
      <c r="I27" s="31" t="e">
        <f>I26</f>
        <v>#DIV/0!</v>
      </c>
    </row>
    <row r="28" spans="2:9" ht="15.75" customHeight="1" x14ac:dyDescent="0.4">
      <c r="E28" s="23"/>
      <c r="F28" s="34"/>
    </row>
    <row r="29" spans="2:9" ht="31.5" customHeight="1" x14ac:dyDescent="0.4">
      <c r="B29" s="135" t="s">
        <v>41</v>
      </c>
      <c r="C29" s="135"/>
      <c r="D29" s="135"/>
      <c r="E29" s="135"/>
      <c r="F29" s="135"/>
      <c r="G29" s="135"/>
      <c r="H29" s="135"/>
      <c r="I29" s="35" t="e">
        <f>SUM(I27,I22)</f>
        <v>#DIV/0!</v>
      </c>
    </row>
    <row r="34" spans="2:3" x14ac:dyDescent="0.4">
      <c r="B34" s="23" t="s">
        <v>43</v>
      </c>
    </row>
    <row r="35" spans="2:3" x14ac:dyDescent="0.4">
      <c r="B35" s="23"/>
    </row>
    <row r="36" spans="2:3" x14ac:dyDescent="0.4">
      <c r="B36" s="23" t="s">
        <v>77</v>
      </c>
    </row>
    <row r="38" spans="2:3" ht="30" x14ac:dyDescent="0.4">
      <c r="B38" s="37" t="s">
        <v>68</v>
      </c>
      <c r="C38" s="62" t="e">
        <f>G25*6.667</f>
        <v>#DIV/0!</v>
      </c>
    </row>
    <row r="39" spans="2:3" x14ac:dyDescent="0.4">
      <c r="B39" s="37" t="s">
        <v>42</v>
      </c>
      <c r="C39" s="38" t="e">
        <f>-30*C38</f>
        <v>#DIV/0!</v>
      </c>
    </row>
    <row r="40" spans="2:3" x14ac:dyDescent="0.4">
      <c r="B40" s="40" t="s">
        <v>44</v>
      </c>
      <c r="C40" s="39" t="e">
        <f>MIN(MAX(0,C39),30)</f>
        <v>#DIV/0!</v>
      </c>
    </row>
    <row r="75" spans="3:3" x14ac:dyDescent="0.4">
      <c r="C75" s="60" t="s">
        <v>4</v>
      </c>
    </row>
  </sheetData>
  <sheetProtection algorithmName="SHA-512" hashValue="0rlELaK9so8DbcjLikuAA4kK1vF/clublZnsmMZrg+pkrPtphyKcaxTxMgLHICPfySsOqiNMmDyYZ5B/JLmesg==" saltValue="/pUSzjfnnIXhfn9sO+ez9Q==" spinCount="100000" sheet="1" formatRows="0"/>
  <mergeCells count="30">
    <mergeCell ref="B11:B13"/>
    <mergeCell ref="C11:C13"/>
    <mergeCell ref="D13:H13"/>
    <mergeCell ref="B5:C5"/>
    <mergeCell ref="D5:I5"/>
    <mergeCell ref="B7:B10"/>
    <mergeCell ref="C7:C10"/>
    <mergeCell ref="D10:H10"/>
    <mergeCell ref="B14:B15"/>
    <mergeCell ref="C14:C15"/>
    <mergeCell ref="D15:H15"/>
    <mergeCell ref="B16:B17"/>
    <mergeCell ref="C16:C17"/>
    <mergeCell ref="D17:H17"/>
    <mergeCell ref="B18:B19"/>
    <mergeCell ref="C18:C19"/>
    <mergeCell ref="D19:H19"/>
    <mergeCell ref="B20:B21"/>
    <mergeCell ref="C20:C21"/>
    <mergeCell ref="D21:H21"/>
    <mergeCell ref="D27:H27"/>
    <mergeCell ref="B29:H29"/>
    <mergeCell ref="D22:H22"/>
    <mergeCell ref="B25:B26"/>
    <mergeCell ref="C25:C26"/>
    <mergeCell ref="D25:D26"/>
    <mergeCell ref="E25:E26"/>
    <mergeCell ref="F25:F26"/>
    <mergeCell ref="G25:G26"/>
    <mergeCell ref="H25:I25"/>
  </mergeCells>
  <conditionalFormatting sqref="H25:I25">
    <cfRule type="containsText" dxfId="1" priority="1" operator="containsText" text="PASS">
      <formula>NOT(ISERROR(SEARCH("PASS",H25)))</formula>
    </cfRule>
    <cfRule type="containsText" dxfId="0" priority="2" operator="containsText" text="FAIL">
      <formula>NOT(ISERROR(SEARCH("FAIL",H25)))</formula>
    </cfRule>
  </conditionalFormatting>
  <dataValidations count="1">
    <dataValidation allowBlank="1" showDropDown="1" showInputMessage="1" showErrorMessage="1" sqref="H11:H12 H14 H18 H20 H16"/>
  </dataValidations>
  <pageMargins left="0.7" right="0.7" top="0.75" bottom="0.75" header="0.3" footer="0.3"/>
  <pageSetup paperSize="9" orientation="portrait" r:id="rId1"/>
  <ignoredErrors>
    <ignoredError sqref="I10 I13 I19:I20 I17" formula="1"/>
    <ignoredError sqref="G25:H25 I26:I27 I29" evalError="1"/>
  </ignoredErrors>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'Scoring Criteria'!$C$7:$C$12</xm:f>
          </x14:formula1>
          <xm:sqref>G11:G12 G14 G18 G20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7" sqref="B7"/>
    </sheetView>
  </sheetViews>
  <sheetFormatPr defaultRowHeight="15" x14ac:dyDescent="0.4"/>
  <cols>
    <col min="1" max="1" width="19.44140625" bestFit="1" customWidth="1"/>
  </cols>
  <sheetData>
    <row r="1" spans="1:1" x14ac:dyDescent="0.4">
      <c r="A1" t="s">
        <v>90</v>
      </c>
    </row>
    <row r="2" spans="1:1" x14ac:dyDescent="0.4">
      <c r="A2" t="s">
        <v>91</v>
      </c>
    </row>
    <row r="3" spans="1:1" x14ac:dyDescent="0.4">
      <c r="A3" t="s">
        <v>92</v>
      </c>
    </row>
  </sheetData>
  <sheetProtection algorithmName="SHA-512" hashValue="NPpUiD7Xhzg5eTkLAtB2dRAsxYZurYsT9oHvqiPRZwXxzU469sYP9NjF1cn6K7u26q8zFA7DDJoWUjxkIotvPA==" saltValue="inqLh20PO72jNJ+9G6fO2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103"/>
  <sheetViews>
    <sheetView zoomScale="70" zoomScaleNormal="70" workbookViewId="0">
      <selection activeCell="C14" sqref="C14"/>
    </sheetView>
  </sheetViews>
  <sheetFormatPr defaultRowHeight="15" x14ac:dyDescent="0.4"/>
  <cols>
    <col min="1" max="1" width="3.33203125" style="2" customWidth="1"/>
    <col min="2" max="2" width="12.21875" style="2" customWidth="1"/>
    <col min="3" max="3" width="15.33203125" style="2" customWidth="1"/>
    <col min="4" max="4" width="8.6640625" style="2" customWidth="1"/>
    <col min="5" max="5" width="10" style="2" customWidth="1"/>
    <col min="6" max="6" width="34.6640625" style="2" customWidth="1"/>
    <col min="7" max="16384" width="8.88671875" style="2"/>
  </cols>
  <sheetData>
    <row r="4" spans="2:6" x14ac:dyDescent="0.4">
      <c r="D4" s="1"/>
    </row>
    <row r="5" spans="2:6" x14ac:dyDescent="0.4">
      <c r="D5" s="1"/>
    </row>
    <row r="6" spans="2:6" ht="15.4" thickBot="1" x14ac:dyDescent="0.45">
      <c r="D6" s="3"/>
    </row>
    <row r="7" spans="2:6" ht="16.5" customHeight="1" thickBot="1" x14ac:dyDescent="0.45">
      <c r="B7" s="89" t="s">
        <v>14</v>
      </c>
      <c r="C7" s="90"/>
      <c r="D7" s="90"/>
      <c r="E7" s="90"/>
      <c r="F7" s="91"/>
    </row>
    <row r="8" spans="2:6" ht="31.5" customHeight="1" x14ac:dyDescent="0.4">
      <c r="B8" s="92" t="s">
        <v>15</v>
      </c>
      <c r="C8" s="92" t="s">
        <v>16</v>
      </c>
      <c r="D8" s="92" t="s">
        <v>17</v>
      </c>
      <c r="E8" s="92" t="s">
        <v>18</v>
      </c>
      <c r="F8" s="92" t="s">
        <v>19</v>
      </c>
    </row>
    <row r="9" spans="2:6" ht="15.75" customHeight="1" thickBot="1" x14ac:dyDescent="0.45">
      <c r="B9" s="93"/>
      <c r="C9" s="93"/>
      <c r="D9" s="93"/>
      <c r="E9" s="93"/>
      <c r="F9" s="93"/>
    </row>
    <row r="10" spans="2:6" ht="15.4" thickBot="1" x14ac:dyDescent="0.45">
      <c r="B10" s="75">
        <v>43052</v>
      </c>
      <c r="C10" s="76" t="s">
        <v>50</v>
      </c>
      <c r="D10" s="77" t="s">
        <v>35</v>
      </c>
      <c r="E10" s="77" t="s">
        <v>36</v>
      </c>
      <c r="F10" s="76"/>
    </row>
    <row r="11" spans="2:6" ht="151.9" customHeight="1" thickBot="1" x14ac:dyDescent="0.45">
      <c r="B11" s="75">
        <v>43181</v>
      </c>
      <c r="C11" s="78" t="s">
        <v>50</v>
      </c>
      <c r="D11" s="77" t="s">
        <v>86</v>
      </c>
      <c r="E11" s="77" t="s">
        <v>36</v>
      </c>
      <c r="F11" s="78" t="s">
        <v>95</v>
      </c>
    </row>
    <row r="12" spans="2:6" ht="28.5" x14ac:dyDescent="0.4">
      <c r="E12" s="4"/>
    </row>
    <row r="13" spans="2:6" ht="25.5" x14ac:dyDescent="0.4">
      <c r="D13" s="5"/>
      <c r="E13" s="6"/>
    </row>
    <row r="14" spans="2:6" ht="25.5" x14ac:dyDescent="0.4">
      <c r="D14" s="5"/>
      <c r="E14" s="6"/>
    </row>
    <row r="15" spans="2:6" x14ac:dyDescent="0.4">
      <c r="E15" s="7"/>
    </row>
    <row r="103" spans="4:4" x14ac:dyDescent="0.4">
      <c r="D103" s="2" t="s">
        <v>4</v>
      </c>
    </row>
  </sheetData>
  <sheetProtection algorithmName="SHA-512" hashValue="DAHpkVqCXlsHbkE0Y8/Y6deTGzkM0ya0meIqyy+bYh/+axdyKR9P+tLsrlHIMIreFqUT+Ydkz9urHqEXpjV6GA==" saltValue="h0Jgy5cttflvureWkaoAPw==" spinCount="100000" sheet="1" objects="1" scenarios="1"/>
  <mergeCells count="6">
    <mergeCell ref="B7:F7"/>
    <mergeCell ref="B8:B9"/>
    <mergeCell ref="C8:C9"/>
    <mergeCell ref="D8:D9"/>
    <mergeCell ref="E8:E9"/>
    <mergeCell ref="F8:F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zoomScale="70" zoomScaleNormal="70" workbookViewId="0">
      <selection activeCell="D8" sqref="D8"/>
    </sheetView>
  </sheetViews>
  <sheetFormatPr defaultRowHeight="15" x14ac:dyDescent="0.4"/>
  <cols>
    <col min="1" max="1" width="3.33203125" style="8" customWidth="1"/>
    <col min="2" max="2" width="8.88671875" style="8" customWidth="1"/>
    <col min="3" max="3" width="3.88671875" style="8" customWidth="1"/>
    <col min="4" max="4" width="27.5546875" style="8" customWidth="1"/>
    <col min="5" max="5" width="13.21875" style="8" customWidth="1"/>
    <col min="6" max="8" width="8.88671875" style="8"/>
    <col min="9" max="9" width="12.5546875" style="8" customWidth="1"/>
    <col min="10" max="10" width="12.109375" style="8" customWidth="1"/>
    <col min="11" max="11" width="14" style="8" customWidth="1"/>
    <col min="12" max="16384" width="8.88671875" style="8"/>
  </cols>
  <sheetData>
    <row r="1" spans="2:7" x14ac:dyDescent="0.4">
      <c r="B1" s="11" t="str">
        <f>'Title Sheet'!B8</f>
        <v>ESFA Construction Framework</v>
      </c>
      <c r="D1" s="11"/>
    </row>
    <row r="2" spans="2:7" x14ac:dyDescent="0.4">
      <c r="B2" s="11"/>
      <c r="D2" s="11"/>
    </row>
    <row r="3" spans="2:7" x14ac:dyDescent="0.4">
      <c r="B3" s="11" t="str">
        <f>'Title Sheet'!B10</f>
        <v>ITT/ISP Appendix K - Evaluation Matrix (High Value Band)</v>
      </c>
      <c r="D3" s="11"/>
    </row>
    <row r="4" spans="2:7" x14ac:dyDescent="0.4">
      <c r="B4" s="11"/>
      <c r="D4" s="11"/>
    </row>
    <row r="6" spans="2:7" ht="15.4" customHeight="1" x14ac:dyDescent="0.4">
      <c r="B6" s="94" t="s">
        <v>21</v>
      </c>
      <c r="C6" s="101" t="s">
        <v>30</v>
      </c>
      <c r="D6" s="102"/>
      <c r="E6" s="94" t="s">
        <v>0</v>
      </c>
    </row>
    <row r="7" spans="2:7" ht="15.4" customHeight="1" x14ac:dyDescent="0.4">
      <c r="B7" s="95"/>
      <c r="C7" s="103"/>
      <c r="D7" s="104"/>
      <c r="E7" s="95"/>
    </row>
    <row r="8" spans="2:7" ht="34.5" customHeight="1" x14ac:dyDescent="0.4">
      <c r="B8" s="98" t="s">
        <v>32</v>
      </c>
      <c r="C8" s="49">
        <v>1</v>
      </c>
      <c r="D8" s="17" t="s">
        <v>62</v>
      </c>
      <c r="E8" s="69">
        <v>0.35</v>
      </c>
      <c r="F8" s="9"/>
    </row>
    <row r="9" spans="2:7" ht="34.5" customHeight="1" x14ac:dyDescent="0.4">
      <c r="B9" s="99"/>
      <c r="C9" s="18">
        <v>2</v>
      </c>
      <c r="D9" s="17" t="s">
        <v>22</v>
      </c>
      <c r="E9" s="70">
        <v>0.1</v>
      </c>
      <c r="F9" s="9"/>
    </row>
    <row r="10" spans="2:7" ht="34.5" customHeight="1" x14ac:dyDescent="0.4">
      <c r="B10" s="99"/>
      <c r="C10" s="49">
        <v>3</v>
      </c>
      <c r="D10" s="17" t="s">
        <v>23</v>
      </c>
      <c r="E10" s="70">
        <v>7.4999999999999997E-2</v>
      </c>
      <c r="F10" s="9"/>
    </row>
    <row r="11" spans="2:7" ht="34.5" customHeight="1" x14ac:dyDescent="0.4">
      <c r="B11" s="99"/>
      <c r="C11" s="49">
        <v>4</v>
      </c>
      <c r="D11" s="17" t="s">
        <v>24</v>
      </c>
      <c r="E11" s="70">
        <v>7.4999999999999997E-2</v>
      </c>
      <c r="F11" s="9"/>
    </row>
    <row r="12" spans="2:7" ht="34.5" customHeight="1" x14ac:dyDescent="0.4">
      <c r="B12" s="99"/>
      <c r="C12" s="49">
        <v>5</v>
      </c>
      <c r="D12" s="17" t="s">
        <v>25</v>
      </c>
      <c r="E12" s="70">
        <v>0.05</v>
      </c>
      <c r="F12" s="9"/>
    </row>
    <row r="13" spans="2:7" ht="34.5" customHeight="1" x14ac:dyDescent="0.4">
      <c r="B13" s="100"/>
      <c r="C13" s="49">
        <v>6</v>
      </c>
      <c r="D13" s="17" t="s">
        <v>26</v>
      </c>
      <c r="E13" s="70">
        <v>0.05</v>
      </c>
      <c r="F13" s="9"/>
    </row>
    <row r="14" spans="2:7" ht="34.5" customHeight="1" x14ac:dyDescent="0.4">
      <c r="B14" s="49" t="s">
        <v>33</v>
      </c>
      <c r="C14" s="49">
        <v>7</v>
      </c>
      <c r="D14" s="17" t="s">
        <v>63</v>
      </c>
      <c r="E14" s="70">
        <v>0.3</v>
      </c>
      <c r="F14" s="9"/>
      <c r="G14" s="9"/>
    </row>
    <row r="15" spans="2:7" ht="33.75" customHeight="1" x14ac:dyDescent="0.4">
      <c r="B15" s="12"/>
      <c r="C15" s="96" t="s">
        <v>12</v>
      </c>
      <c r="D15" s="97"/>
      <c r="E15" s="57">
        <f>SUM(E8:E14)</f>
        <v>1</v>
      </c>
      <c r="F15" s="9"/>
    </row>
    <row r="16" spans="2:7" ht="7.5" customHeight="1" x14ac:dyDescent="0.4">
      <c r="G16" s="9"/>
    </row>
  </sheetData>
  <sheetProtection algorithmName="SHA-512" hashValue="HlxJJRzwiflvK8LVLq1zcZZquTPSFDUtYuDtXJANMHlYqmscMeNlAdMODDXljbIUtF04X34imX6WcVFLd8bsrQ==" saltValue="mJ6pwRnzXzwjs/sOONI7wg==" spinCount="100000" sheet="1" objects="1" scenarios="1"/>
  <mergeCells count="5">
    <mergeCell ref="E6:E7"/>
    <mergeCell ref="C15:D15"/>
    <mergeCell ref="B8:B13"/>
    <mergeCell ref="B6:B7"/>
    <mergeCell ref="C6:D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70" zoomScaleNormal="70" workbookViewId="0">
      <selection activeCell="F10" sqref="F10"/>
    </sheetView>
  </sheetViews>
  <sheetFormatPr defaultRowHeight="15" x14ac:dyDescent="0.4"/>
  <cols>
    <col min="1" max="1" width="3.33203125" style="8" customWidth="1"/>
    <col min="2" max="2" width="51" style="8" customWidth="1"/>
    <col min="3" max="3" width="13.21875" style="8" customWidth="1"/>
    <col min="4" max="4" width="8.88671875" style="8"/>
    <col min="5" max="5" width="6" style="8" customWidth="1"/>
    <col min="6" max="6" width="10.88671875" style="8" bestFit="1" customWidth="1"/>
    <col min="7" max="16384" width="8.88671875" style="8"/>
  </cols>
  <sheetData>
    <row r="1" spans="2:5" x14ac:dyDescent="0.4">
      <c r="B1" s="11" t="str">
        <f>'Title Sheet'!B8</f>
        <v>ESFA Construction Framework</v>
      </c>
    </row>
    <row r="2" spans="2:5" x14ac:dyDescent="0.4">
      <c r="B2" s="11"/>
    </row>
    <row r="3" spans="2:5" x14ac:dyDescent="0.4">
      <c r="B3" s="11" t="str">
        <f>'Title Sheet'!B10</f>
        <v>ITT/ISP Appendix K - Evaluation Matrix (High Value Band)</v>
      </c>
    </row>
    <row r="6" spans="2:5" x14ac:dyDescent="0.4">
      <c r="B6" s="80" t="s">
        <v>52</v>
      </c>
      <c r="C6" s="79" t="s">
        <v>42</v>
      </c>
    </row>
    <row r="7" spans="2:5" ht="50.1" customHeight="1" x14ac:dyDescent="0.4">
      <c r="B7" s="55" t="s">
        <v>53</v>
      </c>
      <c r="C7" s="56">
        <v>0</v>
      </c>
      <c r="D7" s="9"/>
    </row>
    <row r="8" spans="2:5" ht="50.1" customHeight="1" x14ac:dyDescent="0.4">
      <c r="B8" s="55" t="s">
        <v>54</v>
      </c>
      <c r="C8" s="56">
        <v>1</v>
      </c>
      <c r="D8" s="9"/>
    </row>
    <row r="9" spans="2:5" ht="50.1" customHeight="1" x14ac:dyDescent="0.4">
      <c r="B9" s="55" t="s">
        <v>64</v>
      </c>
      <c r="C9" s="56">
        <v>2</v>
      </c>
      <c r="D9" s="10"/>
    </row>
    <row r="10" spans="2:5" ht="50.1" customHeight="1" x14ac:dyDescent="0.4">
      <c r="B10" s="55" t="s">
        <v>55</v>
      </c>
      <c r="C10" s="56">
        <v>3</v>
      </c>
      <c r="D10" s="9"/>
    </row>
    <row r="11" spans="2:5" ht="50.1" customHeight="1" x14ac:dyDescent="0.4">
      <c r="B11" s="55" t="s">
        <v>57</v>
      </c>
      <c r="C11" s="56">
        <v>4</v>
      </c>
      <c r="D11" s="9"/>
      <c r="E11" s="9"/>
    </row>
    <row r="12" spans="2:5" ht="50.1" customHeight="1" x14ac:dyDescent="0.4">
      <c r="B12" s="55" t="s">
        <v>65</v>
      </c>
      <c r="C12" s="56">
        <v>5</v>
      </c>
      <c r="E12" s="9"/>
    </row>
    <row r="13" spans="2:5" ht="41.55" customHeight="1" x14ac:dyDescent="0.4">
      <c r="B13" s="52"/>
      <c r="E13" s="9"/>
    </row>
    <row r="14" spans="2:5" ht="15.4" customHeight="1" x14ac:dyDescent="0.4">
      <c r="B14" s="80" t="s">
        <v>67</v>
      </c>
      <c r="C14" s="79" t="s">
        <v>42</v>
      </c>
      <c r="E14" s="9"/>
    </row>
    <row r="15" spans="2:5" ht="50.1" customHeight="1" x14ac:dyDescent="0.4">
      <c r="B15" s="55" t="s">
        <v>58</v>
      </c>
      <c r="C15" s="56">
        <v>0</v>
      </c>
      <c r="E15" s="9"/>
    </row>
    <row r="16" spans="2:5" ht="50.1" customHeight="1" x14ac:dyDescent="0.4">
      <c r="B16" s="55" t="s">
        <v>59</v>
      </c>
      <c r="C16" s="56">
        <v>1</v>
      </c>
      <c r="E16" s="9"/>
    </row>
    <row r="17" spans="1:6" ht="50.1" customHeight="1" x14ac:dyDescent="0.4">
      <c r="B17" s="55" t="s">
        <v>60</v>
      </c>
      <c r="C17" s="56">
        <v>2</v>
      </c>
      <c r="E17" s="9"/>
    </row>
    <row r="18" spans="1:6" ht="50.1" customHeight="1" x14ac:dyDescent="0.4">
      <c r="B18" s="55" t="s">
        <v>56</v>
      </c>
      <c r="C18" s="56">
        <v>3</v>
      </c>
      <c r="E18" s="9"/>
    </row>
    <row r="19" spans="1:6" ht="50.1" customHeight="1" x14ac:dyDescent="0.4">
      <c r="B19" s="55" t="s">
        <v>61</v>
      </c>
      <c r="C19" s="56">
        <v>4</v>
      </c>
      <c r="E19" s="9"/>
    </row>
    <row r="20" spans="1:6" ht="41.45" customHeight="1" x14ac:dyDescent="0.4">
      <c r="B20" s="55" t="s">
        <v>66</v>
      </c>
      <c r="C20" s="56">
        <v>5</v>
      </c>
      <c r="E20" s="9"/>
    </row>
    <row r="21" spans="1:6" ht="41.45" customHeight="1" x14ac:dyDescent="0.4">
      <c r="A21" s="53"/>
      <c r="B21" s="52"/>
      <c r="D21" s="53"/>
      <c r="E21" s="54"/>
      <c r="F21" s="53"/>
    </row>
    <row r="22" spans="1:6" x14ac:dyDescent="0.4">
      <c r="B22" s="106" t="s">
        <v>27</v>
      </c>
      <c r="C22" s="106"/>
    </row>
    <row r="23" spans="1:6" ht="167.65" customHeight="1" x14ac:dyDescent="0.4">
      <c r="B23" s="105" t="s">
        <v>71</v>
      </c>
      <c r="C23" s="105"/>
    </row>
  </sheetData>
  <sheetProtection algorithmName="SHA-512" hashValue="tRzlzEAyB5ianvvULQ4eRJZ8fJ3tajrOCM1RDj2wlQyx+tTF8twV8CNNDOXAlqkLh9LlJuhnkS8dKWHxTCGCkw==" saltValue="R22LM/4sHRiHrJyYn9SVlg==" spinCount="100000" sheet="1" objects="1" scenarios="1"/>
  <mergeCells count="2">
    <mergeCell ref="B23:C23"/>
    <mergeCell ref="B22:C2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3"/>
  <sheetViews>
    <sheetView zoomScale="70" zoomScaleNormal="70" workbookViewId="0">
      <pane ySplit="8" topLeftCell="A9" activePane="bottomLeft" state="frozen"/>
      <selection pane="bottomLeft" activeCell="J9" sqref="J9"/>
    </sheetView>
  </sheetViews>
  <sheetFormatPr defaultRowHeight="15" x14ac:dyDescent="0.4"/>
  <cols>
    <col min="1" max="1" width="3.33203125" style="8" customWidth="1"/>
    <col min="2" max="2" width="32.77734375" style="8" customWidth="1"/>
    <col min="3" max="3" width="10.33203125" style="8" customWidth="1"/>
    <col min="4" max="4" width="8.77734375" style="8" customWidth="1"/>
    <col min="5" max="5" width="82.33203125" style="8" customWidth="1"/>
    <col min="6" max="6" width="10.33203125" style="8" customWidth="1"/>
    <col min="7" max="8" width="15.609375" style="8" customWidth="1"/>
    <col min="9" max="16384" width="8.88671875" style="8"/>
  </cols>
  <sheetData>
    <row r="1" spans="2:8" x14ac:dyDescent="0.4">
      <c r="B1" s="11" t="str">
        <f>'Title Sheet'!B8</f>
        <v>ESFA Construction Framework</v>
      </c>
    </row>
    <row r="2" spans="2:8" x14ac:dyDescent="0.4">
      <c r="B2" s="11"/>
    </row>
    <row r="3" spans="2:8" x14ac:dyDescent="0.4">
      <c r="B3" s="11" t="str">
        <f>'Title Sheet'!B10</f>
        <v>ITT/ISP Appendix K - Evaluation Matrix (High Value Band)</v>
      </c>
    </row>
    <row r="5" spans="2:8" ht="34.15" customHeight="1" x14ac:dyDescent="0.4">
      <c r="B5" s="111" t="s">
        <v>93</v>
      </c>
      <c r="C5" s="111"/>
      <c r="D5" s="111"/>
      <c r="E5" s="111"/>
      <c r="F5" s="111"/>
      <c r="G5" s="111"/>
      <c r="H5" s="111"/>
    </row>
    <row r="6" spans="2:8" ht="78" customHeight="1" x14ac:dyDescent="0.4">
      <c r="B6" s="111"/>
      <c r="C6" s="111"/>
      <c r="D6" s="111"/>
      <c r="E6" s="111"/>
      <c r="F6" s="111"/>
      <c r="G6" s="111"/>
      <c r="H6" s="111"/>
    </row>
    <row r="8" spans="2:8" ht="45" x14ac:dyDescent="0.4">
      <c r="B8" s="80" t="s">
        <v>31</v>
      </c>
      <c r="C8" s="79" t="s">
        <v>6</v>
      </c>
      <c r="D8" s="79" t="s">
        <v>7</v>
      </c>
      <c r="E8" s="79" t="s">
        <v>8</v>
      </c>
      <c r="F8" s="79" t="s">
        <v>29</v>
      </c>
      <c r="G8" s="79" t="s">
        <v>87</v>
      </c>
      <c r="H8" s="79" t="s">
        <v>88</v>
      </c>
    </row>
    <row r="9" spans="2:8" ht="150" x14ac:dyDescent="0.4">
      <c r="B9" s="107" t="str">
        <f>'Sub-Criteria'!D8</f>
        <v>Design Proposals</v>
      </c>
      <c r="C9" s="109">
        <f>'Sub-Criteria'!E8</f>
        <v>0.35</v>
      </c>
      <c r="D9" s="14">
        <v>1.1000000000000001</v>
      </c>
      <c r="E9" s="21" t="s">
        <v>72</v>
      </c>
      <c r="F9" s="69">
        <v>0.15</v>
      </c>
      <c r="G9" s="86" t="s">
        <v>89</v>
      </c>
      <c r="H9" s="86" t="s">
        <v>89</v>
      </c>
    </row>
    <row r="10" spans="2:8" ht="135" x14ac:dyDescent="0.4">
      <c r="B10" s="108"/>
      <c r="C10" s="110"/>
      <c r="D10" s="14">
        <v>1.2</v>
      </c>
      <c r="E10" s="21" t="s">
        <v>73</v>
      </c>
      <c r="F10" s="69">
        <v>0.15</v>
      </c>
      <c r="G10" s="86" t="s">
        <v>89</v>
      </c>
      <c r="H10" s="86" t="s">
        <v>89</v>
      </c>
    </row>
    <row r="11" spans="2:8" ht="111" customHeight="1" x14ac:dyDescent="0.4">
      <c r="B11" s="108"/>
      <c r="C11" s="110"/>
      <c r="D11" s="14">
        <v>1.3</v>
      </c>
      <c r="E11" s="21" t="s">
        <v>74</v>
      </c>
      <c r="F11" s="69">
        <v>0.05</v>
      </c>
      <c r="G11" s="86" t="s">
        <v>89</v>
      </c>
      <c r="H11" s="86" t="s">
        <v>89</v>
      </c>
    </row>
    <row r="12" spans="2:8" ht="33.75" customHeight="1" x14ac:dyDescent="0.4">
      <c r="B12" s="50" t="s">
        <v>12</v>
      </c>
      <c r="C12" s="74">
        <f>SUM(C9:C11)</f>
        <v>0.35</v>
      </c>
      <c r="D12" s="9"/>
      <c r="F12" s="74">
        <f>SUM(F9:F11)</f>
        <v>0.35</v>
      </c>
    </row>
    <row r="13" spans="2:8" ht="7.5" customHeight="1" x14ac:dyDescent="0.4">
      <c r="F13" s="9"/>
    </row>
  </sheetData>
  <sheetProtection algorithmName="SHA-512" hashValue="O7kYNZBCkAUmxekfgUuv7WHN++/Qu4kxSSYSzRuFTNy3b38J/5wrOvZK4HfKTJIYTWezloF3u8PwkgRIBWKaqw==" saltValue="L05T47H7wxRIYl6J4ncXzw==" spinCount="100000" sheet="1" objects="1" scenarios="1"/>
  <mergeCells count="3">
    <mergeCell ref="B9:B11"/>
    <mergeCell ref="C9:C11"/>
    <mergeCell ref="B5:H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3"/>
  <sheetViews>
    <sheetView zoomScale="70" zoomScaleNormal="70" workbookViewId="0">
      <pane ySplit="5" topLeftCell="A6" activePane="bottomLeft" state="frozen"/>
      <selection pane="bottomLeft" activeCell="H11" sqref="H11"/>
    </sheetView>
  </sheetViews>
  <sheetFormatPr defaultRowHeight="15" x14ac:dyDescent="0.4"/>
  <cols>
    <col min="1" max="1" width="3.33203125" style="8" customWidth="1"/>
    <col min="2" max="2" width="32.77734375" style="8" customWidth="1"/>
    <col min="3" max="3" width="10.33203125" style="8" customWidth="1"/>
    <col min="4" max="4" width="8.77734375" style="8" customWidth="1"/>
    <col min="5" max="5" width="82.33203125" style="8" customWidth="1"/>
    <col min="6" max="6" width="10.33203125" style="8" customWidth="1"/>
    <col min="7" max="8" width="15.609375" style="8" customWidth="1"/>
    <col min="9" max="16384" width="8.88671875" style="8"/>
  </cols>
  <sheetData>
    <row r="1" spans="2:8" x14ac:dyDescent="0.4">
      <c r="B1" s="11" t="str">
        <f>'Title Sheet'!B8</f>
        <v>ESFA Construction Framework</v>
      </c>
    </row>
    <row r="2" spans="2:8" x14ac:dyDescent="0.4">
      <c r="B2" s="11"/>
    </row>
    <row r="3" spans="2:8" x14ac:dyDescent="0.4">
      <c r="B3" s="11" t="str">
        <f>'Title Sheet'!B10</f>
        <v>ITT/ISP Appendix K - Evaluation Matrix (High Value Band)</v>
      </c>
    </row>
    <row r="5" spans="2:8" ht="45" x14ac:dyDescent="0.4">
      <c r="B5" s="80" t="s">
        <v>31</v>
      </c>
      <c r="C5" s="79" t="s">
        <v>6</v>
      </c>
      <c r="D5" s="79" t="s">
        <v>7</v>
      </c>
      <c r="E5" s="79" t="s">
        <v>8</v>
      </c>
      <c r="F5" s="79" t="s">
        <v>29</v>
      </c>
      <c r="G5" s="79" t="s">
        <v>87</v>
      </c>
      <c r="H5" s="79" t="s">
        <v>88</v>
      </c>
    </row>
    <row r="6" spans="2:8" ht="94.5" customHeight="1" x14ac:dyDescent="0.4">
      <c r="B6" s="112" t="str">
        <f>'Sub-Criteria'!D9</f>
        <v>Overall Approach</v>
      </c>
      <c r="C6" s="113">
        <f>'Sub-Criteria'!E9</f>
        <v>0.1</v>
      </c>
      <c r="D6" s="14">
        <v>2.1</v>
      </c>
      <c r="E6" s="21" t="s">
        <v>80</v>
      </c>
      <c r="F6" s="69">
        <v>0.05</v>
      </c>
      <c r="G6" s="86" t="s">
        <v>89</v>
      </c>
      <c r="H6" s="86" t="s">
        <v>90</v>
      </c>
    </row>
    <row r="7" spans="2:8" ht="81.75" customHeight="1" x14ac:dyDescent="0.4">
      <c r="B7" s="112"/>
      <c r="C7" s="114"/>
      <c r="D7" s="15">
        <v>2.2000000000000002</v>
      </c>
      <c r="E7" s="22" t="s">
        <v>81</v>
      </c>
      <c r="F7" s="69">
        <v>0.05</v>
      </c>
      <c r="G7" s="86" t="s">
        <v>89</v>
      </c>
      <c r="H7" s="86" t="s">
        <v>90</v>
      </c>
    </row>
    <row r="8" spans="2:8" ht="180" x14ac:dyDescent="0.4">
      <c r="B8" s="50" t="str">
        <f>'Sub-Criteria'!D10</f>
        <v>Design Management</v>
      </c>
      <c r="C8" s="72">
        <f>'Sub-Criteria'!E10</f>
        <v>7.4999999999999997E-2</v>
      </c>
      <c r="D8" s="14">
        <v>3.1</v>
      </c>
      <c r="E8" s="21" t="s">
        <v>82</v>
      </c>
      <c r="F8" s="69">
        <v>7.4999999999999997E-2</v>
      </c>
      <c r="G8" s="86" t="s">
        <v>89</v>
      </c>
      <c r="H8" s="86" t="s">
        <v>90</v>
      </c>
    </row>
    <row r="9" spans="2:8" ht="174" customHeight="1" x14ac:dyDescent="0.4">
      <c r="B9" s="50" t="str">
        <f>'Sub-Criteria'!D11</f>
        <v>Construction Management</v>
      </c>
      <c r="C9" s="72">
        <f>'Sub-Criteria'!E11</f>
        <v>7.4999999999999997E-2</v>
      </c>
      <c r="D9" s="14">
        <v>4.0999999999999996</v>
      </c>
      <c r="E9" s="21" t="s">
        <v>83</v>
      </c>
      <c r="F9" s="69">
        <v>7.4999999999999997E-2</v>
      </c>
      <c r="G9" s="86" t="s">
        <v>89</v>
      </c>
      <c r="H9" s="86" t="s">
        <v>90</v>
      </c>
    </row>
    <row r="10" spans="2:8" ht="80.650000000000006" customHeight="1" x14ac:dyDescent="0.4">
      <c r="B10" s="50" t="str">
        <f>'Sub-Criteria'!D12</f>
        <v>Project Handover</v>
      </c>
      <c r="C10" s="73">
        <f>'Sub-Criteria'!E12</f>
        <v>0.05</v>
      </c>
      <c r="D10" s="14">
        <v>5.0999999999999996</v>
      </c>
      <c r="E10" s="21" t="s">
        <v>84</v>
      </c>
      <c r="F10" s="69">
        <v>0.05</v>
      </c>
      <c r="G10" s="86" t="s">
        <v>89</v>
      </c>
      <c r="H10" s="86" t="s">
        <v>90</v>
      </c>
    </row>
    <row r="11" spans="2:8" ht="100.9" customHeight="1" x14ac:dyDescent="0.4">
      <c r="B11" s="50" t="str">
        <f>'Sub-Criteria'!D13</f>
        <v>Whole life and Operational Costs</v>
      </c>
      <c r="C11" s="73">
        <f>'Sub-Criteria'!E13</f>
        <v>0.05</v>
      </c>
      <c r="D11" s="14">
        <v>6.1</v>
      </c>
      <c r="E11" s="21" t="s">
        <v>85</v>
      </c>
      <c r="F11" s="69">
        <v>0.05</v>
      </c>
      <c r="G11" s="86" t="s">
        <v>89</v>
      </c>
      <c r="H11" s="86" t="s">
        <v>90</v>
      </c>
    </row>
    <row r="12" spans="2:8" ht="33.75" customHeight="1" x14ac:dyDescent="0.4">
      <c r="B12" s="50" t="s">
        <v>12</v>
      </c>
      <c r="C12" s="74">
        <f>SUM(C6:C11)</f>
        <v>0.35</v>
      </c>
      <c r="D12" s="9"/>
      <c r="F12" s="74">
        <f>SUM(F6:F11)</f>
        <v>0.35</v>
      </c>
    </row>
    <row r="13" spans="2:8" ht="7.5" customHeight="1" x14ac:dyDescent="0.4">
      <c r="F13" s="9"/>
    </row>
  </sheetData>
  <sheetProtection algorithmName="SHA-512" hashValue="NsKbWKIjdXyQla/WfMQj+6JXhKx2gS7z8sHQqWErWWnV3sgPApgWzYnfXPnIQczQ2uQXmyc8XEhtoJy5c2gfAA==" saltValue="mykJgTTxEe7hbeUHebfq6Q==" spinCount="100000" sheet="1" objects="1" scenarios="1"/>
  <mergeCells count="2">
    <mergeCell ref="B6:B7"/>
    <mergeCell ref="C6:C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Admin!$A$1:$A$3</xm:f>
          </x14:formula1>
          <xm:sqref>H6:H11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
  <sheetViews>
    <sheetView zoomScale="70" zoomScaleNormal="70" workbookViewId="0">
      <selection activeCell="E11" sqref="E11"/>
    </sheetView>
  </sheetViews>
  <sheetFormatPr defaultRowHeight="15" x14ac:dyDescent="0.4"/>
  <cols>
    <col min="1" max="1" width="3.33203125" style="8" customWidth="1"/>
    <col min="2" max="2" width="32.77734375" style="8" customWidth="1"/>
    <col min="3" max="3" width="10.33203125" style="8" customWidth="1"/>
    <col min="4" max="4" width="8.77734375" style="8" customWidth="1"/>
    <col min="5" max="5" width="82.33203125" style="8" customWidth="1"/>
    <col min="6" max="6" width="10.33203125" style="8" customWidth="1"/>
    <col min="7" max="8" width="15.609375" style="8" customWidth="1"/>
    <col min="9" max="16384" width="8.88671875" style="8"/>
  </cols>
  <sheetData>
    <row r="1" spans="2:8" x14ac:dyDescent="0.4">
      <c r="B1" s="11" t="str">
        <f>'Title Sheet'!B8</f>
        <v>ESFA Construction Framework</v>
      </c>
    </row>
    <row r="2" spans="2:8" x14ac:dyDescent="0.4">
      <c r="B2" s="11"/>
    </row>
    <row r="3" spans="2:8" x14ac:dyDescent="0.4">
      <c r="B3" s="11" t="str">
        <f>'Title Sheet'!B10</f>
        <v>ITT/ISP Appendix K - Evaluation Matrix (High Value Band)</v>
      </c>
    </row>
    <row r="5" spans="2:8" ht="45" x14ac:dyDescent="0.4">
      <c r="B5" s="80" t="s">
        <v>5</v>
      </c>
      <c r="C5" s="79" t="s">
        <v>6</v>
      </c>
      <c r="D5" s="79" t="s">
        <v>7</v>
      </c>
      <c r="E5" s="79" t="s">
        <v>8</v>
      </c>
      <c r="F5" s="79" t="s">
        <v>29</v>
      </c>
      <c r="G5" s="79" t="s">
        <v>87</v>
      </c>
      <c r="H5" s="79" t="s">
        <v>88</v>
      </c>
    </row>
    <row r="6" spans="2:8" ht="100.15" customHeight="1" x14ac:dyDescent="0.4">
      <c r="B6" s="19" t="str">
        <f>'Sub-Criteria'!D14</f>
        <v>Pricing Proposal</v>
      </c>
      <c r="C6" s="81">
        <f>'Sub-Criteria'!E14</f>
        <v>0.3</v>
      </c>
      <c r="D6" s="14">
        <v>7.1</v>
      </c>
      <c r="E6" s="20" t="s">
        <v>51</v>
      </c>
      <c r="F6" s="13">
        <v>0.3</v>
      </c>
      <c r="G6" s="86" t="s">
        <v>89</v>
      </c>
      <c r="H6" s="86" t="s">
        <v>89</v>
      </c>
    </row>
    <row r="7" spans="2:8" ht="33.75" customHeight="1" x14ac:dyDescent="0.4">
      <c r="B7" s="16" t="s">
        <v>12</v>
      </c>
      <c r="C7" s="82">
        <f>SUM(C6:C6)</f>
        <v>0.3</v>
      </c>
      <c r="D7" s="9"/>
      <c r="F7" s="82">
        <f>SUM(F6:F6)</f>
        <v>0.3</v>
      </c>
    </row>
    <row r="8" spans="2:8" ht="7.5" customHeight="1" x14ac:dyDescent="0.4">
      <c r="F8" s="9"/>
    </row>
  </sheetData>
  <sheetProtection algorithmName="SHA-512" hashValue="I59r7haR3qd5H3f+859yG05nNyUvFoaQK2mOgOFkF6DxrJGsjAgyfH8ndX74dk3hkSpBaodL29nnsbSrTf69aw==" saltValue="pt5TJj8sA3GH4Hmv39KW5w=="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H20"/>
  <sheetViews>
    <sheetView zoomScale="90" zoomScaleNormal="90" workbookViewId="0">
      <selection activeCell="F12" sqref="F12"/>
    </sheetView>
  </sheetViews>
  <sheetFormatPr defaultRowHeight="15" x14ac:dyDescent="0.4"/>
  <cols>
    <col min="1" max="1" width="3.33203125" style="41" customWidth="1"/>
    <col min="2" max="2" width="7.33203125" style="41" customWidth="1"/>
    <col min="3" max="3" width="23.44140625" style="41" customWidth="1"/>
    <col min="4" max="5" width="18.88671875" style="41" customWidth="1"/>
    <col min="6" max="16384" width="8.88671875" style="41"/>
  </cols>
  <sheetData>
    <row r="1" spans="2:8" s="24" customFormat="1" x14ac:dyDescent="0.4">
      <c r="B1" s="23" t="str">
        <f>'Title Sheet'!B8</f>
        <v>ESFA Construction Framework</v>
      </c>
    </row>
    <row r="2" spans="2:8" s="24" customFormat="1" x14ac:dyDescent="0.4">
      <c r="B2" s="23"/>
    </row>
    <row r="3" spans="2:8" s="24" customFormat="1" x14ac:dyDescent="0.4">
      <c r="B3" s="23" t="str">
        <f>'Title Sheet'!B10</f>
        <v>ITT/ISP Appendix K - Evaluation Matrix (High Value Band)</v>
      </c>
    </row>
    <row r="5" spans="2:8" x14ac:dyDescent="0.4">
      <c r="B5" s="115" t="s">
        <v>78</v>
      </c>
      <c r="C5" s="115"/>
      <c r="D5" s="115"/>
      <c r="E5" s="115"/>
    </row>
    <row r="7" spans="2:8" s="24" customFormat="1" ht="20.100000000000001" customHeight="1" x14ac:dyDescent="0.4">
      <c r="B7" s="120" t="s">
        <v>21</v>
      </c>
      <c r="C7" s="119" t="s">
        <v>30</v>
      </c>
      <c r="D7" s="119" t="s">
        <v>47</v>
      </c>
      <c r="E7" s="119"/>
    </row>
    <row r="8" spans="2:8" s="24" customFormat="1" ht="20.100000000000001" customHeight="1" x14ac:dyDescent="0.4">
      <c r="B8" s="120"/>
      <c r="C8" s="119"/>
      <c r="D8" s="42" t="s">
        <v>2</v>
      </c>
      <c r="E8" s="42" t="s">
        <v>3</v>
      </c>
    </row>
    <row r="9" spans="2:8" s="24" customFormat="1" ht="25.15" customHeight="1" x14ac:dyDescent="0.4">
      <c r="B9" s="120"/>
      <c r="C9" s="119"/>
      <c r="D9" s="43" t="str">
        <f>'Evaluation Scorecard - Bidder 1'!$D$5</f>
        <v>[BIDDER NAME1]</v>
      </c>
      <c r="E9" s="43" t="str">
        <f>'Evaluation Scorecard - Bidder 2'!$D$5</f>
        <v>[BIDDER NAME2]</v>
      </c>
    </row>
    <row r="10" spans="2:8" s="24" customFormat="1" ht="30" customHeight="1" x14ac:dyDescent="0.4">
      <c r="B10" s="118" t="s">
        <v>70</v>
      </c>
      <c r="C10" s="44" t="str">
        <f>'Sub-Criteria'!D8</f>
        <v>Design Proposals</v>
      </c>
      <c r="D10" s="32">
        <f>'Evaluation Scorecard - Bidder 1'!$I$10</f>
        <v>0</v>
      </c>
      <c r="E10" s="32">
        <f>'Evaluation Scorecard - Bidder 2'!$I$10</f>
        <v>0</v>
      </c>
    </row>
    <row r="11" spans="2:8" s="24" customFormat="1" ht="30" customHeight="1" x14ac:dyDescent="0.4">
      <c r="B11" s="118"/>
      <c r="C11" s="44" t="str">
        <f>'Sub-Criteria'!D9</f>
        <v>Overall Approach</v>
      </c>
      <c r="D11" s="32">
        <f>'Evaluation Scorecard - Bidder 1'!$I$13</f>
        <v>0</v>
      </c>
      <c r="E11" s="32">
        <f>'Evaluation Scorecard - Bidder 2'!$I$13</f>
        <v>0</v>
      </c>
    </row>
    <row r="12" spans="2:8" s="24" customFormat="1" ht="30" customHeight="1" x14ac:dyDescent="0.4">
      <c r="B12" s="118"/>
      <c r="C12" s="44" t="str">
        <f>'Sub-Criteria'!D10</f>
        <v>Design Management</v>
      </c>
      <c r="D12" s="32">
        <f>'Evaluation Scorecard - Bidder 1'!$I$15</f>
        <v>0</v>
      </c>
      <c r="E12" s="32">
        <f>'Evaluation Scorecard - Bidder 2'!$I$15</f>
        <v>0</v>
      </c>
      <c r="H12" s="63"/>
    </row>
    <row r="13" spans="2:8" s="24" customFormat="1" ht="30" customHeight="1" x14ac:dyDescent="0.4">
      <c r="B13" s="118"/>
      <c r="C13" s="44" t="str">
        <f>'Sub-Criteria'!D11</f>
        <v>Construction Management</v>
      </c>
      <c r="D13" s="32">
        <f>'Evaluation Scorecard - Bidder 1'!$I$17</f>
        <v>0</v>
      </c>
      <c r="E13" s="32">
        <f>'Evaluation Scorecard - Bidder 2'!$I$17</f>
        <v>0</v>
      </c>
    </row>
    <row r="14" spans="2:8" s="24" customFormat="1" ht="30" customHeight="1" x14ac:dyDescent="0.4">
      <c r="B14" s="118"/>
      <c r="C14" s="44" t="str">
        <f>'Sub-Criteria'!D12</f>
        <v>Project Handover</v>
      </c>
      <c r="D14" s="32">
        <f>'Evaluation Scorecard - Bidder 1'!$I$19</f>
        <v>0</v>
      </c>
      <c r="E14" s="32">
        <f>'Evaluation Scorecard - Bidder 2'!$I$19</f>
        <v>0</v>
      </c>
    </row>
    <row r="15" spans="2:8" s="24" customFormat="1" ht="30" customHeight="1" x14ac:dyDescent="0.4">
      <c r="B15" s="118"/>
      <c r="C15" s="44" t="str">
        <f>'Sub-Criteria'!D13</f>
        <v>Whole life and Operational Costs</v>
      </c>
      <c r="D15" s="32">
        <f>'Evaluation Scorecard - Bidder 1'!$I$21</f>
        <v>0</v>
      </c>
      <c r="E15" s="32">
        <f>'Evaluation Scorecard - Bidder 2'!$I$21</f>
        <v>0</v>
      </c>
    </row>
    <row r="16" spans="2:8" s="47" customFormat="1" ht="30" customHeight="1" x14ac:dyDescent="0.4">
      <c r="B16" s="118"/>
      <c r="C16" s="45" t="s">
        <v>13</v>
      </c>
      <c r="D16" s="46">
        <f>'Evaluation Scorecard - Bidder 1'!$I$22</f>
        <v>0</v>
      </c>
      <c r="E16" s="46">
        <f>'Evaluation Scorecard - Bidder 2'!$I$22</f>
        <v>0</v>
      </c>
    </row>
    <row r="17" spans="2:5" s="24" customFormat="1" ht="30" customHeight="1" x14ac:dyDescent="0.4">
      <c r="B17" s="118" t="s">
        <v>69</v>
      </c>
      <c r="C17" s="48" t="str">
        <f>'Sub-Criteria'!D14</f>
        <v>Pricing Proposal</v>
      </c>
      <c r="D17" s="65" t="e">
        <f>'Evaluation Scorecard - Bidder 1'!$H$25</f>
        <v>#DIV/0!</v>
      </c>
      <c r="E17" s="65" t="e">
        <f>'Evaluation Scorecard - Bidder 2'!$H$25</f>
        <v>#DIV/0!</v>
      </c>
    </row>
    <row r="18" spans="2:5" s="24" customFormat="1" ht="30" customHeight="1" x14ac:dyDescent="0.4">
      <c r="B18" s="118"/>
      <c r="C18" s="48" t="str">
        <f>'Sub-Criteria'!D14</f>
        <v>Pricing Proposal</v>
      </c>
      <c r="D18" s="32" t="e">
        <f>'Evaluation Scorecard - Bidder 1'!$I$26</f>
        <v>#DIV/0!</v>
      </c>
      <c r="E18" s="32" t="e">
        <f>'Evaluation Scorecard - Bidder 2'!$I$26</f>
        <v>#DIV/0!</v>
      </c>
    </row>
    <row r="19" spans="2:5" s="24" customFormat="1" ht="30" customHeight="1" x14ac:dyDescent="0.4">
      <c r="B19" s="118"/>
      <c r="C19" s="45" t="s">
        <v>34</v>
      </c>
      <c r="D19" s="46" t="e">
        <f>'Evaluation Scorecard - Bidder 1'!$I$27</f>
        <v>#DIV/0!</v>
      </c>
      <c r="E19" s="46" t="e">
        <f>'Evaluation Scorecard - Bidder 2'!$I$27</f>
        <v>#DIV/0!</v>
      </c>
    </row>
    <row r="20" spans="2:5" s="24" customFormat="1" ht="30" customHeight="1" x14ac:dyDescent="0.4">
      <c r="B20" s="116" t="s">
        <v>10</v>
      </c>
      <c r="C20" s="117"/>
      <c r="D20" s="64" t="e">
        <f>'Evaluation Scorecard - Bidder 1'!$I$29</f>
        <v>#DIV/0!</v>
      </c>
      <c r="E20" s="64" t="e">
        <f>'Evaluation Scorecard - Bidder 2'!$I$29</f>
        <v>#DIV/0!</v>
      </c>
    </row>
  </sheetData>
  <sheetProtection algorithmName="SHA-512" hashValue="FerkycGn84yYnDHpTicHkVtZDixvVGO8e0pFMWM/MnavoGs/3KmoCVbHho9DYEbTbT+ITgSDMZW7B37T2dLbcg==" saltValue="7W+9nAiKoDOS4DlwEQvhwQ==" spinCount="100000" sheet="1" objects="1" scenarios="1"/>
  <mergeCells count="7">
    <mergeCell ref="B5:E5"/>
    <mergeCell ref="B20:C20"/>
    <mergeCell ref="B17:B19"/>
    <mergeCell ref="C7:C9"/>
    <mergeCell ref="B10:B16"/>
    <mergeCell ref="B7:B9"/>
    <mergeCell ref="D7:E7"/>
  </mergeCells>
  <conditionalFormatting sqref="D17:E17">
    <cfRule type="containsText" dxfId="6" priority="2" operator="containsText" text="PASS">
      <formula>NOT(ISERROR(SEARCH("PASS",D17)))</formula>
    </cfRule>
    <cfRule type="containsText" dxfId="5" priority="3" operator="containsText" text="FAIL">
      <formula>NOT(ISERROR(SEARCH("FAIL",D17)))</formula>
    </cfRule>
  </conditionalFormatting>
  <conditionalFormatting sqref="D20:E20">
    <cfRule type="expression" dxfId="4" priority="1">
      <formula>D17="FAIL"</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5"/>
  <sheetViews>
    <sheetView zoomScale="60" zoomScaleNormal="60" workbookViewId="0">
      <pane xSplit="9" ySplit="6" topLeftCell="J7" activePane="bottomRight" state="frozen"/>
      <selection pane="topRight" activeCell="J1" sqref="J1"/>
      <selection pane="bottomLeft" activeCell="A7" sqref="A7"/>
      <selection pane="bottomRight" activeCell="F8" sqref="F8"/>
    </sheetView>
  </sheetViews>
  <sheetFormatPr defaultRowHeight="15" x14ac:dyDescent="0.4"/>
  <cols>
    <col min="1" max="1" width="3.33203125" style="24" customWidth="1"/>
    <col min="2" max="2" width="16.6640625" style="24" customWidth="1"/>
    <col min="3" max="3" width="11.88671875" style="60" customWidth="1"/>
    <col min="4" max="4" width="9.77734375" style="24" customWidth="1"/>
    <col min="5" max="6" width="60.5546875" style="36" customWidth="1"/>
    <col min="7" max="9" width="10.5546875" style="24" customWidth="1"/>
    <col min="10" max="10" width="3" style="24" customWidth="1"/>
    <col min="11" max="16384" width="8.88671875" style="24"/>
  </cols>
  <sheetData>
    <row r="1" spans="2:9" x14ac:dyDescent="0.4">
      <c r="B1" s="23" t="str">
        <f>'Title Sheet'!B8</f>
        <v>ESFA Construction Framework</v>
      </c>
      <c r="E1" s="24"/>
      <c r="F1" s="24"/>
    </row>
    <row r="2" spans="2:9" x14ac:dyDescent="0.4">
      <c r="B2" s="23"/>
      <c r="E2" s="24"/>
      <c r="F2" s="24"/>
    </row>
    <row r="3" spans="2:9" x14ac:dyDescent="0.4">
      <c r="B3" s="23" t="str">
        <f>'Title Sheet'!B10</f>
        <v>ITT/ISP Appendix K - Evaluation Matrix (High Value Band)</v>
      </c>
      <c r="E3" s="24"/>
      <c r="F3" s="24"/>
    </row>
    <row r="5" spans="2:9" ht="41.25" customHeight="1" x14ac:dyDescent="0.4">
      <c r="B5" s="136" t="s">
        <v>11</v>
      </c>
      <c r="C5" s="137"/>
      <c r="D5" s="138" t="s">
        <v>75</v>
      </c>
      <c r="E5" s="138"/>
      <c r="F5" s="138"/>
      <c r="G5" s="138"/>
      <c r="H5" s="138"/>
      <c r="I5" s="138"/>
    </row>
    <row r="6" spans="2:9" ht="45" customHeight="1" x14ac:dyDescent="0.4">
      <c r="B6" s="25" t="s">
        <v>38</v>
      </c>
      <c r="C6" s="61" t="s">
        <v>6</v>
      </c>
      <c r="D6" s="25" t="s">
        <v>9</v>
      </c>
      <c r="E6" s="25" t="s">
        <v>8</v>
      </c>
      <c r="F6" s="25" t="s">
        <v>49</v>
      </c>
      <c r="G6" s="26" t="s">
        <v>48</v>
      </c>
      <c r="H6" s="26" t="s">
        <v>29</v>
      </c>
      <c r="I6" s="26" t="s">
        <v>1</v>
      </c>
    </row>
    <row r="7" spans="2:9" ht="160.15" customHeight="1" x14ac:dyDescent="0.4">
      <c r="B7" s="122" t="str">
        <f>'Sub-Criteria'!D8</f>
        <v>Design Proposals</v>
      </c>
      <c r="C7" s="125">
        <f>'Sub-Criteria'!E8</f>
        <v>0.35</v>
      </c>
      <c r="D7" s="27">
        <f>'Design Proposals'!D9</f>
        <v>1.1000000000000001</v>
      </c>
      <c r="E7" s="28" t="str">
        <f>'Design Proposals'!E9</f>
        <v xml:space="preserve">The Framework User will carry out an overall assessment of the design solution proposed, considering how the proposal meets the scheme requirements in respect of:
a) Masterplanning: making best use of the site;
b) School Grounds: making assets of outdoor space;
c) Spatial planning: clear, logical internal organisation;
d) External appearance: form, massing and materials;
e) Interiors: creating excellent spaces for teaching and learning;
f) Adaptability: catering for changing school needs
</v>
      </c>
      <c r="F7" s="83"/>
      <c r="G7" s="84"/>
      <c r="H7" s="68">
        <f>'Design Proposals'!F9</f>
        <v>0.15</v>
      </c>
      <c r="I7" s="29">
        <f>(G7/5)*H7</f>
        <v>0</v>
      </c>
    </row>
    <row r="8" spans="2:9" ht="150" x14ac:dyDescent="0.4">
      <c r="B8" s="123"/>
      <c r="C8" s="126"/>
      <c r="D8" s="27">
        <f>'Design Proposals'!D10</f>
        <v>1.2</v>
      </c>
      <c r="E8" s="28" t="str">
        <f>'Design Proposals'!E10</f>
        <v xml:space="preserve">The Framework User will carry out an overall assessment of the environmental strategy/solution proposed, considering how the proposal meets the scheme requirements in respect of:
a) Heating, cooling and ventilation;
b) Acoustic strategy;
c) Daylight and lighting;
d) Energy and water management and efficiency;
e) Fire safety strategy
</v>
      </c>
      <c r="F8" s="83"/>
      <c r="G8" s="84"/>
      <c r="H8" s="68">
        <f>'Design Proposals'!F10</f>
        <v>0.15</v>
      </c>
      <c r="I8" s="29">
        <f>(G8/5)*H8</f>
        <v>0</v>
      </c>
    </row>
    <row r="9" spans="2:9" ht="114.4" customHeight="1" x14ac:dyDescent="0.4">
      <c r="B9" s="123"/>
      <c r="C9" s="126"/>
      <c r="D9" s="27">
        <f>'Design Proposals'!D11</f>
        <v>1.3</v>
      </c>
      <c r="E9" s="28" t="str">
        <f>'Design Proposals'!E11</f>
        <v xml:space="preserve">The Framework User will carry out an overall assessment of the ICT solution proposed, considering how the proposal meets the scheme requirements in respect of:
a) ICT infrastructure;
b) Integration of equipment (including legacy) with FFE;
c) Decant (where applicable)  </v>
      </c>
      <c r="F9" s="83"/>
      <c r="G9" s="84"/>
      <c r="H9" s="68">
        <f>'Design Proposals'!F11</f>
        <v>0.05</v>
      </c>
      <c r="I9" s="29">
        <f>(G9/5)*H9</f>
        <v>0</v>
      </c>
    </row>
    <row r="10" spans="2:9" ht="22.5" customHeight="1" x14ac:dyDescent="0.4">
      <c r="B10" s="124"/>
      <c r="C10" s="127"/>
      <c r="D10" s="121" t="s">
        <v>37</v>
      </c>
      <c r="E10" s="121"/>
      <c r="F10" s="121"/>
      <c r="G10" s="121"/>
      <c r="H10" s="121"/>
      <c r="I10" s="58">
        <f>SUM(I7:I9)</f>
        <v>0</v>
      </c>
    </row>
    <row r="11" spans="2:9" ht="83.25" customHeight="1" x14ac:dyDescent="0.4">
      <c r="B11" s="139" t="str">
        <f>'Sub-Criteria'!D9</f>
        <v>Overall Approach</v>
      </c>
      <c r="C11" s="140">
        <f>'Sub-Criteria'!E9</f>
        <v>0.1</v>
      </c>
      <c r="D11" s="27">
        <f>'Quality Questions'!D6</f>
        <v>2.1</v>
      </c>
      <c r="E11" s="28" t="str">
        <f>'Quality Questions'!E6</f>
        <v>Please provide a realistic pre-construction programme with commentary to demonstrate when key milestones will be met. Any deviations from the dates issued by the Framework User should be justified in the commentary.  
Maximum of 1 x A3 programme and 750 words</v>
      </c>
      <c r="F11" s="83"/>
      <c r="G11" s="84"/>
      <c r="H11" s="68">
        <f>'Quality Questions'!F6</f>
        <v>0.05</v>
      </c>
      <c r="I11" s="29">
        <f>(G11/5)*H11</f>
        <v>0</v>
      </c>
    </row>
    <row r="12" spans="2:9" ht="105.75" customHeight="1" x14ac:dyDescent="0.4">
      <c r="B12" s="139"/>
      <c r="C12" s="140"/>
      <c r="D12" s="27">
        <f>'Quality Questions'!D7</f>
        <v>2.2000000000000002</v>
      </c>
      <c r="E12" s="28" t="str">
        <f>'Quality Questions'!E7</f>
        <v>Please describe who you understand to be the key stakeholders for the scheme and how you will engage with and manage those stakeholders in order to ensure an affordable and deliverable solution
Maximum of 1,000 words</v>
      </c>
      <c r="F12" s="83"/>
      <c r="G12" s="84"/>
      <c r="H12" s="68">
        <f>'Quality Questions'!F7</f>
        <v>0.05</v>
      </c>
      <c r="I12" s="29">
        <f>(G12/5)*H12</f>
        <v>0</v>
      </c>
    </row>
    <row r="13" spans="2:9" ht="25.15" customHeight="1" x14ac:dyDescent="0.4">
      <c r="B13" s="139"/>
      <c r="C13" s="140"/>
      <c r="D13" s="121" t="s">
        <v>37</v>
      </c>
      <c r="E13" s="121"/>
      <c r="F13" s="121"/>
      <c r="G13" s="121"/>
      <c r="H13" s="121"/>
      <c r="I13" s="58">
        <f>SUM(I11:I12)</f>
        <v>0</v>
      </c>
    </row>
    <row r="14" spans="2:9" ht="223.15" customHeight="1" x14ac:dyDescent="0.4">
      <c r="B14" s="139" t="str">
        <f>'Sub-Criteria'!D10</f>
        <v>Design Management</v>
      </c>
      <c r="C14" s="140">
        <f>'Sub-Criteria'!E10</f>
        <v>7.4999999999999997E-2</v>
      </c>
      <c r="D14" s="27">
        <f>'Quality Questions'!D8</f>
        <v>3.1</v>
      </c>
      <c r="E14" s="28" t="str">
        <f>'Quality Questions'!E8</f>
        <v xml:space="preserve">Please describe how you will manage the design process and deploy your team to ensure your  proposals, as included in the ITT submission, are maintained and delivered. Please address the following stages in your answer: 
a) Submission of a Planning Application 
b) Preparation and submission of Contractor’s Proposals
c) Contract finalisation
Your response should include a schedule of meetings, identifying who is required at each 
Maximum of 1,500 words
</v>
      </c>
      <c r="F14" s="83"/>
      <c r="G14" s="84"/>
      <c r="H14" s="68">
        <f>'Quality Questions'!F8</f>
        <v>7.4999999999999997E-2</v>
      </c>
      <c r="I14" s="29">
        <f>(G14/5)*H14</f>
        <v>0</v>
      </c>
    </row>
    <row r="15" spans="2:9" ht="25.15" customHeight="1" x14ac:dyDescent="0.4">
      <c r="B15" s="139"/>
      <c r="C15" s="140"/>
      <c r="D15" s="121" t="s">
        <v>37</v>
      </c>
      <c r="E15" s="121"/>
      <c r="F15" s="121"/>
      <c r="G15" s="121"/>
      <c r="H15" s="121"/>
      <c r="I15" s="58">
        <f>SUM(I14:I14)</f>
        <v>0</v>
      </c>
    </row>
    <row r="16" spans="2:9" ht="205.5" customHeight="1" x14ac:dyDescent="0.4">
      <c r="B16" s="122" t="str">
        <f>'Sub-Criteria'!D11</f>
        <v>Construction Management</v>
      </c>
      <c r="C16" s="125">
        <f>'Sub-Criteria'!E11</f>
        <v>7.4999999999999997E-2</v>
      </c>
      <c r="D16" s="27">
        <f>'Quality Questions'!D9</f>
        <v>4.0999999999999996</v>
      </c>
      <c r="E16" s="59" t="str">
        <f>'Quality Questions'!E9</f>
        <v>Please provide a realistic and efficient construction programme with commentary. Demonstrating: 
a) When key dates will be met;
b) The construction phasing strategy; 
c) The approach to decant, including the decanting and commissioning of any legacy ICT and FFE; 
d) How disruption to the school will be minimised 
Any deviations from the dates issued by the Framework User should be justified in the commentary.
Maximum of 1 x A3 programme and 1,000 words</v>
      </c>
      <c r="F16" s="83"/>
      <c r="G16" s="84"/>
      <c r="H16" s="68">
        <f>'Quality Questions'!F9</f>
        <v>7.4999999999999997E-2</v>
      </c>
      <c r="I16" s="29">
        <f>(G16/5)*H16</f>
        <v>0</v>
      </c>
    </row>
    <row r="17" spans="2:9" ht="22.5" customHeight="1" x14ac:dyDescent="0.4">
      <c r="B17" s="124"/>
      <c r="C17" s="127"/>
      <c r="D17" s="121" t="s">
        <v>37</v>
      </c>
      <c r="E17" s="121"/>
      <c r="F17" s="121"/>
      <c r="G17" s="121"/>
      <c r="H17" s="121"/>
      <c r="I17" s="58">
        <f>I16</f>
        <v>0</v>
      </c>
    </row>
    <row r="18" spans="2:9" ht="89.65" customHeight="1" x14ac:dyDescent="0.4">
      <c r="B18" s="122" t="str">
        <f>'Sub-Criteria'!D12</f>
        <v>Project Handover</v>
      </c>
      <c r="C18" s="125">
        <f>'Sub-Criteria'!E12</f>
        <v>0.05</v>
      </c>
      <c r="D18" s="27">
        <f>'Quality Questions'!D10</f>
        <v>5.0999999999999996</v>
      </c>
      <c r="E18" s="28" t="str">
        <f>'Quality Questions'!E10</f>
        <v>Please describe your proposals for the handover of the works (including the decant and installation of the ICT and FFE requirements) and the provision of staff training to ensure continuity of education delivery
Maximum of 1,000 words</v>
      </c>
      <c r="F18" s="83"/>
      <c r="G18" s="84"/>
      <c r="H18" s="68">
        <f>'Quality Questions'!F10</f>
        <v>0.05</v>
      </c>
      <c r="I18" s="29">
        <f>(G18/5)*H18</f>
        <v>0</v>
      </c>
    </row>
    <row r="19" spans="2:9" ht="22.5" customHeight="1" x14ac:dyDescent="0.4">
      <c r="B19" s="124"/>
      <c r="C19" s="127"/>
      <c r="D19" s="121" t="s">
        <v>37</v>
      </c>
      <c r="E19" s="121"/>
      <c r="F19" s="121"/>
      <c r="G19" s="121"/>
      <c r="H19" s="121"/>
      <c r="I19" s="58">
        <f>I18</f>
        <v>0</v>
      </c>
    </row>
    <row r="20" spans="2:9" ht="116.65" customHeight="1" x14ac:dyDescent="0.4">
      <c r="B20" s="122" t="str">
        <f>'Sub-Criteria'!D13</f>
        <v>Whole life and Operational Costs</v>
      </c>
      <c r="C20" s="125">
        <f>'Sub-Criteria'!E13</f>
        <v>0.05</v>
      </c>
      <c r="D20" s="27">
        <f>'Quality Questions'!D11</f>
        <v>6.1</v>
      </c>
      <c r="E20" s="28" t="str">
        <f>'Quality Questions'!E11</f>
        <v>Please describe how your design approach will impact on life cycle and facilities management costs (to both new and refurbished areas) to ensure minimal energy consumption and life cycle replacement costs. Including how you have achieved the proposed capital cost for the scheme without compromising life cycle replacement costs
Maximum of 1,000 words plus any supporting quantitative data</v>
      </c>
      <c r="F20" s="83"/>
      <c r="G20" s="85"/>
      <c r="H20" s="68">
        <f>'Quality Questions'!F11</f>
        <v>0.05</v>
      </c>
      <c r="I20" s="29">
        <f>(G20/5)*H20</f>
        <v>0</v>
      </c>
    </row>
    <row r="21" spans="2:9" ht="25.15" customHeight="1" x14ac:dyDescent="0.4">
      <c r="B21" s="124"/>
      <c r="C21" s="127"/>
      <c r="D21" s="121" t="s">
        <v>37</v>
      </c>
      <c r="E21" s="121"/>
      <c r="F21" s="121"/>
      <c r="G21" s="121"/>
      <c r="H21" s="121"/>
      <c r="I21" s="58">
        <f>I20</f>
        <v>0</v>
      </c>
    </row>
    <row r="22" spans="2:9" ht="42.75" customHeight="1" x14ac:dyDescent="0.4">
      <c r="B22" s="30" t="s">
        <v>45</v>
      </c>
      <c r="C22" s="66">
        <f>SUM(C7:C21)</f>
        <v>0.7</v>
      </c>
      <c r="D22" s="132" t="s">
        <v>13</v>
      </c>
      <c r="E22" s="133"/>
      <c r="F22" s="133"/>
      <c r="G22" s="133"/>
      <c r="H22" s="134"/>
      <c r="I22" s="31">
        <f>SUM(I10,I13,I15,I17,I19,I21)</f>
        <v>0</v>
      </c>
    </row>
    <row r="24" spans="2:9" ht="45" customHeight="1" x14ac:dyDescent="0.4">
      <c r="B24" s="25" t="s">
        <v>38</v>
      </c>
      <c r="C24" s="61" t="s">
        <v>6</v>
      </c>
      <c r="D24" s="25" t="s">
        <v>9</v>
      </c>
      <c r="E24" s="25" t="s">
        <v>39</v>
      </c>
      <c r="F24" s="25" t="s">
        <v>40</v>
      </c>
      <c r="G24" s="26" t="s">
        <v>28</v>
      </c>
      <c r="H24" s="26" t="s">
        <v>29</v>
      </c>
      <c r="I24" s="26" t="s">
        <v>1</v>
      </c>
    </row>
    <row r="25" spans="2:9" ht="61.15" customHeight="1" x14ac:dyDescent="0.4">
      <c r="B25" s="141" t="str">
        <f>'Sub-Criteria'!D14</f>
        <v>Pricing Proposal</v>
      </c>
      <c r="C25" s="142">
        <f>'Sub-Criteria'!E14</f>
        <v>0.3</v>
      </c>
      <c r="D25" s="143">
        <f>'Pricing Requirements'!D6</f>
        <v>7.1</v>
      </c>
      <c r="E25" s="144"/>
      <c r="F25" s="144"/>
      <c r="G25" s="128" t="e">
        <f>(F25-E25)/E25</f>
        <v>#DIV/0!</v>
      </c>
      <c r="H25" s="130" t="e">
        <f>IF(G25&gt;0,"FAIL","PASS")</f>
        <v>#DIV/0!</v>
      </c>
      <c r="I25" s="131"/>
    </row>
    <row r="26" spans="2:9" ht="61.25" customHeight="1" x14ac:dyDescent="0.4">
      <c r="B26" s="141"/>
      <c r="C26" s="142"/>
      <c r="D26" s="143"/>
      <c r="E26" s="144"/>
      <c r="F26" s="144"/>
      <c r="G26" s="129"/>
      <c r="H26" s="67">
        <f>'Pricing Requirements'!F6</f>
        <v>0.3</v>
      </c>
      <c r="I26" s="33" t="e">
        <f>C40/30*H26</f>
        <v>#DIV/0!</v>
      </c>
    </row>
    <row r="27" spans="2:9" ht="42.95" customHeight="1" x14ac:dyDescent="0.4">
      <c r="B27" s="30" t="s">
        <v>46</v>
      </c>
      <c r="C27" s="66">
        <f>C25</f>
        <v>0.3</v>
      </c>
      <c r="D27" s="132" t="s">
        <v>34</v>
      </c>
      <c r="E27" s="133"/>
      <c r="F27" s="133"/>
      <c r="G27" s="133"/>
      <c r="H27" s="134"/>
      <c r="I27" s="31" t="e">
        <f>I26</f>
        <v>#DIV/0!</v>
      </c>
    </row>
    <row r="28" spans="2:9" ht="15.75" customHeight="1" x14ac:dyDescent="0.4">
      <c r="E28" s="23"/>
      <c r="F28" s="34"/>
    </row>
    <row r="29" spans="2:9" ht="31.5" customHeight="1" x14ac:dyDescent="0.4">
      <c r="B29" s="135" t="s">
        <v>41</v>
      </c>
      <c r="C29" s="135"/>
      <c r="D29" s="135"/>
      <c r="E29" s="135"/>
      <c r="F29" s="135"/>
      <c r="G29" s="135"/>
      <c r="H29" s="135"/>
      <c r="I29" s="35" t="e">
        <f>SUM(I27,I22)</f>
        <v>#DIV/0!</v>
      </c>
    </row>
    <row r="34" spans="2:3" x14ac:dyDescent="0.4">
      <c r="B34" s="23" t="s">
        <v>43</v>
      </c>
    </row>
    <row r="35" spans="2:3" x14ac:dyDescent="0.4">
      <c r="B35" s="23"/>
    </row>
    <row r="36" spans="2:3" x14ac:dyDescent="0.4">
      <c r="B36" s="23" t="s">
        <v>77</v>
      </c>
    </row>
    <row r="38" spans="2:3" ht="30" x14ac:dyDescent="0.4">
      <c r="B38" s="37" t="s">
        <v>68</v>
      </c>
      <c r="C38" s="62" t="e">
        <f>G25*6.667</f>
        <v>#DIV/0!</v>
      </c>
    </row>
    <row r="39" spans="2:3" x14ac:dyDescent="0.4">
      <c r="B39" s="37" t="s">
        <v>42</v>
      </c>
      <c r="C39" s="38" t="e">
        <f>-30*C38</f>
        <v>#DIV/0!</v>
      </c>
    </row>
    <row r="40" spans="2:3" x14ac:dyDescent="0.4">
      <c r="B40" s="40" t="s">
        <v>44</v>
      </c>
      <c r="C40" s="39" t="e">
        <f>MIN(MAX(0,C39),30)</f>
        <v>#DIV/0!</v>
      </c>
    </row>
    <row r="75" spans="3:3" x14ac:dyDescent="0.4">
      <c r="C75" s="60" t="s">
        <v>4</v>
      </c>
    </row>
  </sheetData>
  <sheetProtection algorithmName="SHA-512" hashValue="gNUamimv+VKfLt/FpniUjyJwdnanrPhPfzefy6J8595+Z7i2v4v9IZosJvojPR5f9p4kUFsADkb/dIT5i3g6sw==" saltValue="TKmmvyiHJrqQm5A29kNG3w==" spinCount="100000" sheet="1" formatRows="0"/>
  <mergeCells count="30">
    <mergeCell ref="D27:H27"/>
    <mergeCell ref="B29:H29"/>
    <mergeCell ref="B5:C5"/>
    <mergeCell ref="D22:H22"/>
    <mergeCell ref="D5:I5"/>
    <mergeCell ref="B11:B13"/>
    <mergeCell ref="C11:C13"/>
    <mergeCell ref="B14:B15"/>
    <mergeCell ref="C14:C15"/>
    <mergeCell ref="D13:H13"/>
    <mergeCell ref="D21:H21"/>
    <mergeCell ref="B25:B26"/>
    <mergeCell ref="C25:C26"/>
    <mergeCell ref="D25:D26"/>
    <mergeCell ref="E25:E26"/>
    <mergeCell ref="F25:F26"/>
    <mergeCell ref="G25:G26"/>
    <mergeCell ref="H25:I25"/>
    <mergeCell ref="B20:B21"/>
    <mergeCell ref="C20:C21"/>
    <mergeCell ref="B16:B17"/>
    <mergeCell ref="C16:C17"/>
    <mergeCell ref="C18:C19"/>
    <mergeCell ref="B18:B19"/>
    <mergeCell ref="D10:H10"/>
    <mergeCell ref="B7:B10"/>
    <mergeCell ref="C7:C10"/>
    <mergeCell ref="D15:H15"/>
    <mergeCell ref="D19:H19"/>
    <mergeCell ref="D17:H17"/>
  </mergeCells>
  <conditionalFormatting sqref="H25:I25">
    <cfRule type="containsText" dxfId="3" priority="1" operator="containsText" text="PASS">
      <formula>NOT(ISERROR(SEARCH("PASS",H25)))</formula>
    </cfRule>
    <cfRule type="containsText" dxfId="2" priority="2" operator="containsText" text="FAIL">
      <formula>NOT(ISERROR(SEARCH("FAIL",H25)))</formula>
    </cfRule>
  </conditionalFormatting>
  <dataValidations count="1">
    <dataValidation allowBlank="1" showDropDown="1" showInputMessage="1" showErrorMessage="1" sqref="H11:H12 H14 H18 H20 H16"/>
  </dataValidations>
  <pageMargins left="0.7" right="0.7" top="0.75" bottom="0.75" header="0.3" footer="0.3"/>
  <pageSetup paperSize="9" orientation="portrait" r:id="rId1"/>
  <ignoredErrors>
    <ignoredError sqref="I15 I13 I10 I18:I20 I17" formula="1"/>
    <ignoredError sqref="G25:H25 I26:I27 I29" evalError="1"/>
  </ignoredErrors>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'Scoring Criteria'!$C$7:$C$12</xm:f>
          </x14:formula1>
          <xm:sqref>G11:G12 G14 G18 G20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Unmanaged Document" ma:contentTypeID="0x010100F3B83613DBC6BD429A7A2C848FBC18DA10003F0F00763D0E574A97096A05623A92F3" ma:contentTypeVersion="43" ma:contentTypeDescription="For working documents that do not need to be declared as records.  Will be deleted two years after last modified date." ma:contentTypeScope="" ma:versionID="5c07a711a841e72474c77b1fe761a319">
  <xsd:schema xmlns:xsd="http://www.w3.org/2001/XMLSchema" xmlns:xs="http://www.w3.org/2001/XMLSchema" xmlns:p="http://schemas.microsoft.com/office/2006/metadata/properties" xmlns:ns1="http://schemas.microsoft.com/sharepoint/v3" xmlns:ns2="a8a264df-1c08-4c49-a50a-9f017d416f69" xmlns:ns3="c6ccb483-8f1f-4400-937f-167136f28778" xmlns:ns4="5edf021b-4c16-4062-abaf-42e27df41eb8" targetNamespace="http://schemas.microsoft.com/office/2006/metadata/properties" ma:root="true" ma:fieldsID="91750eaa5efb408ce19a6e43309ba32a" ns1:_="" ns2:_="" ns3:_="" ns4:_="">
    <xsd:import namespace="http://schemas.microsoft.com/sharepoint/v3"/>
    <xsd:import namespace="a8a264df-1c08-4c49-a50a-9f017d416f69"/>
    <xsd:import namespace="c6ccb483-8f1f-4400-937f-167136f28778"/>
    <xsd:import namespace="5edf021b-4c16-4062-abaf-42e27df41eb8"/>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2:TaxCatchAll" minOccurs="0"/>
                <xsd:element ref="ns2:TaxCatchAllLabel" minOccurs="0"/>
                <xsd:element ref="ns1:_vti_ItemDeclaredRecord" minOccurs="0"/>
                <xsd:element ref="ns2:id989b3a929f4cbca523ed074d7191ca" minOccurs="0"/>
                <xsd:element ref="ns2:hfc4e629dd024f3fb1f9e657043767db" minOccurs="0"/>
                <xsd:element ref="ns2:dfb6f701c815457f833fc35319f9755d" minOccurs="0"/>
                <xsd:element ref="ns2:hc8c9d6f9af3400280cc5986ca9e71f2" minOccurs="0"/>
                <xsd:element ref="ns3:IWPContributor" minOccurs="0"/>
                <xsd:element ref="ns4:h5181134883947a99a38d116ffff0102" minOccurs="0"/>
                <xsd:element ref="ns4:h5181134883947a99a38d116ffff00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8" nillable="true" ma:displayName="Declared Record" ma:description="" ma:hidden="true" ma:indexed="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a264df-1c08-4c49-a50a-9f017d416f6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description="" ma:hidden="true" ma:list="{1387daad-efe1-40bf-a1aa-b5eb85dca2a5}" ma:internalName="TaxCatchAll" ma:readOnly="false" ma:showField="CatchAllData" ma:web="a8a264df-1c08-4c49-a50a-9f017d416f69">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list="{1387daad-efe1-40bf-a1aa-b5eb85dca2a5}" ma:internalName="TaxCatchAllLabel" ma:readOnly="true" ma:showField="CatchAllDataLabel" ma:web="a8a264df-1c08-4c49-a50a-9f017d416f69">
      <xsd:complexType>
        <xsd:complexContent>
          <xsd:extension base="dms:MultiChoiceLookup">
            <xsd:sequence>
              <xsd:element name="Value" type="dms:Lookup" maxOccurs="unbounded" minOccurs="0" nillable="true"/>
            </xsd:sequence>
          </xsd:extension>
        </xsd:complexContent>
      </xsd:complexType>
    </xsd:element>
    <xsd:element name="id989b3a929f4cbca523ed074d7191ca" ma:index="22" nillable="true" ma:taxonomy="true" ma:internalName="id989b3a929f4cbca523ed074d7191ca" ma:taxonomyFieldName="IWPFunction" ma:displayName="Function" ma:readOnly="false" ma:fieldId="{2d989b3a-929f-4cbc-a523-ed074d7191ca}"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hfc4e629dd024f3fb1f9e657043767db" ma:index="23" ma:taxonomy="true" ma:internalName="hfc4e629dd024f3fb1f9e657043767db" ma:taxonomyFieldName="IWPRightsProtectiveMarking" ma:displayName="Rights: Protective Marking" ma:readOnly="false" ma:default="1;#Official|0884c477-2e62-47ea-b19c-5af6e91124c5" ma:fieldId="{1fc4e629-dd02-4f3f-b1f9-e657043767db}"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dfb6f701c815457f833fc35319f9755d" ma:index="24" nillable="true" ma:taxonomy="true" ma:internalName="dfb6f701c815457f833fc35319f9755d" ma:taxonomyFieldName="IWPSiteType" ma:displayName="Site Type" ma:readOnly="false" ma:fieldId="{dfb6f701-c815-457f-833f-c35319f9755d}"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hc8c9d6f9af3400280cc5986ca9e71f2" ma:index="25" ma:taxonomy="true" ma:internalName="hc8c9d6f9af3400280cc5986ca9e71f2" ma:taxonomyFieldName="IWPOrganisationalUnit" ma:displayName="Organisational Unit" ma:readOnly="false" ma:default="2;#EFA|f55057f6-e680-4dd8-a168-9494a8b9b0ae" ma:fieldId="{1c8c9d6f-9af3-4002-80cc-5986ca9e71f2}"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6ccb483-8f1f-4400-937f-167136f28778" elementFormDefault="qualified">
    <xsd:import namespace="http://schemas.microsoft.com/office/2006/documentManagement/types"/>
    <xsd:import namespace="http://schemas.microsoft.com/office/infopath/2007/PartnerControls"/>
    <xsd:element name="IWPContributor" ma:index="26"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edf021b-4c16-4062-abaf-42e27df41eb8" elementFormDefault="qualified">
    <xsd:import namespace="http://schemas.microsoft.com/office/2006/documentManagement/types"/>
    <xsd:import namespace="http://schemas.microsoft.com/office/infopath/2007/PartnerControls"/>
    <xsd:element name="h5181134883947a99a38d116ffff0102" ma:index="27" ma:taxonomy="true" ma:internalName="h5181134883947a99a38d116ffff0102" ma:taxonomyFieldName="IWPOwner" ma:displayName="Owner" ma:readOnly="false" ma:default="3;#EFA|4a323c2c-9aef-47e8-b09b-131faf9bac1c" ma:fieldId="{15181134-8839-47a9-9a38-d116ffff0102}"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a8a264df-1c08-4c49-a50a-9f017d416f69">
      <Value>3</Value>
      <Value>2</Value>
      <Value>1</Value>
    </TaxCatchAll>
    <_dlc_DocId xmlns="a8a264df-1c08-4c49-a50a-9f017d416f69">EWW5WYVFYK7W-4-213673</_dlc_DocId>
    <_dlc_DocIdUrl xmlns="a8a264df-1c08-4c49-a50a-9f017d416f69">
      <Url>https://educationgovuk.sharepoint.com/sites/efacpf/_layouts/15/DocIdRedir.aspx?ID=EWW5WYVFYK7W-4-213673</Url>
      <Description>EWW5WYVFYK7W-4-213673</Description>
    </_dlc_DocIdUrl>
    <TaxCatchAllLabel xmlns="a8a264df-1c08-4c49-a50a-9f017d416f69"/>
    <IWPContributor xmlns="c6ccb483-8f1f-4400-937f-167136f28778">
      <UserInfo>
        <DisplayName/>
        <AccountId xsi:nil="true"/>
        <AccountType/>
      </UserInfo>
    </IWPContributor>
    <hc8c9d6f9af3400280cc5986ca9e71f2 xmlns="a8a264df-1c08-4c49-a50a-9f017d416f69">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f55057f6-e680-4dd8-a168-9494a8b9b0ae</TermId>
        </TermInfo>
      </Terms>
    </hc8c9d6f9af3400280cc5986ca9e71f2>
    <h5181134883947a99a38d116ffff0102 xmlns="5edf021b-4c16-4062-abaf-42e27df41eb8">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4a323c2c-9aef-47e8-b09b-131faf9bac1c</TermId>
        </TermInfo>
      </Terms>
    </h5181134883947a99a38d116ffff0102>
    <h5181134883947a99a38d116ffff0006 xmlns="5edf021b-4c16-4062-abaf-42e27df41eb8">
      <Terms xmlns="http://schemas.microsoft.com/office/infopath/2007/PartnerControls"/>
    </h5181134883947a99a38d116ffff0006>
    <id989b3a929f4cbca523ed074d7191ca xmlns="a8a264df-1c08-4c49-a50a-9f017d416f69">
      <Terms xmlns="http://schemas.microsoft.com/office/infopath/2007/PartnerControls"/>
    </id989b3a929f4cbca523ed074d7191ca>
    <hfc4e629dd024f3fb1f9e657043767db xmlns="a8a264df-1c08-4c49-a50a-9f017d416f69">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hfc4e629dd024f3fb1f9e657043767db>
    <dfb6f701c815457f833fc35319f9755d xmlns="a8a264df-1c08-4c49-a50a-9f017d416f69">
      <Terms xmlns="http://schemas.microsoft.com/office/infopath/2007/PartnerControls"/>
    </dfb6f701c815457f833fc35319f9755d>
    <Comments xmlns="http://schemas.microsoft.com/sharepoint/v3" xsi:nil="true"/>
  </documentManagement>
</p:properties>
</file>

<file path=customXml/itemProps1.xml><?xml version="1.0" encoding="utf-8"?>
<ds:datastoreItem xmlns:ds="http://schemas.openxmlformats.org/officeDocument/2006/customXml" ds:itemID="{033F1285-B454-4002-8C53-257332D5ECF2}">
  <ds:schemaRefs>
    <ds:schemaRef ds:uri="http://schemas.microsoft.com/sharepoint/v3/contenttype/forms"/>
  </ds:schemaRefs>
</ds:datastoreItem>
</file>

<file path=customXml/itemProps2.xml><?xml version="1.0" encoding="utf-8"?>
<ds:datastoreItem xmlns:ds="http://schemas.openxmlformats.org/officeDocument/2006/customXml" ds:itemID="{B37D2BEC-CEFE-4247-9B47-B2A369C58F0D}">
  <ds:schemaRefs>
    <ds:schemaRef ds:uri="http://schemas.microsoft.com/sharepoint/events"/>
  </ds:schemaRefs>
</ds:datastoreItem>
</file>

<file path=customXml/itemProps3.xml><?xml version="1.0" encoding="utf-8"?>
<ds:datastoreItem xmlns:ds="http://schemas.openxmlformats.org/officeDocument/2006/customXml" ds:itemID="{2D279799-C562-4077-9313-AEAA85322B7E}"/>
</file>

<file path=customXml/itemProps4.xml><?xml version="1.0" encoding="utf-8"?>
<ds:datastoreItem xmlns:ds="http://schemas.openxmlformats.org/officeDocument/2006/customXml" ds:itemID="{E9B78560-A41C-4A8E-8E37-F313F191067F}">
  <ds:schemaRefs>
    <ds:schemaRef ds:uri="http://schemas.microsoft.com/office/2006/documentManagement/types"/>
    <ds:schemaRef ds:uri="ba2294b9-6d6a-4c9b-a125-9e4b98f52ed2"/>
    <ds:schemaRef ds:uri="http://purl.org/dc/elements/1.1/"/>
    <ds:schemaRef ds:uri="http://schemas.microsoft.com/office/2006/metadata/properties"/>
    <ds:schemaRef ds:uri="http://schemas.microsoft.com/office/infopath/2007/PartnerControls"/>
    <ds:schemaRef ds:uri="http://purl.org/dc/terms/"/>
    <ds:schemaRef ds:uri="c7e11583-e7a5-4caa-8021-f60d336932bc"/>
    <ds:schemaRef ds:uri="http://schemas.openxmlformats.org/package/2006/metadata/core-properties"/>
    <ds:schemaRef ds:uri="28fd5391-d675-4394-9ebe-6478328c49f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Title Sheet</vt:lpstr>
      <vt:lpstr>Version Control</vt:lpstr>
      <vt:lpstr>Sub-Criteria</vt:lpstr>
      <vt:lpstr>Scoring Criteria</vt:lpstr>
      <vt:lpstr>Design Proposals</vt:lpstr>
      <vt:lpstr>Quality Questions</vt:lpstr>
      <vt:lpstr>Pricing Requirements</vt:lpstr>
      <vt:lpstr>Summary</vt:lpstr>
      <vt:lpstr>Evaluation Scorecard - Bidder 1</vt:lpstr>
      <vt:lpstr>Evaluation Scorecard - Bidder 2</vt:lpstr>
      <vt:lpstr>Admin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Competition - Example Questions and Evaluation Matrix</dc:title>
  <dc:creator>DAVENPORT, Rob</dc:creator>
  <cp:lastModifiedBy>WHITEHEAD, David</cp:lastModifiedBy>
  <dcterms:created xsi:type="dcterms:W3CDTF">2012-10-16T10:10:01Z</dcterms:created>
  <dcterms:modified xsi:type="dcterms:W3CDTF">2018-03-22T22:03:19Z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0x010100F3B83613DBC6BD429A7A2C848FBC18DA10003F0F00763D0E574A97096A05623A92F3</vt:lpwstr>
  </property>
  <property fmtid="{D5CDD505-2E9C-101B-9397-08002B2CF9AE}" pid="3" name="IWPOrganisationalUnit">
    <vt:lpwstr>2;#EFA|f55057f6-e680-4dd8-a168-9494a8b9b0ae</vt:lpwstr>
  </property>
  <property fmtid="{D5CDD505-2E9C-101B-9397-08002B2CF9AE}" pid="4" name="IWPOwner">
    <vt:lpwstr>3;#EFA|4a323c2c-9aef-47e8-b09b-131faf9bac1c</vt:lpwstr>
  </property>
  <property fmtid="{D5CDD505-2E9C-101B-9397-08002B2CF9AE}" pid="5" name="IWPSubject">
    <vt:lpwstr/>
  </property>
  <property fmtid="{D5CDD505-2E9C-101B-9397-08002B2CF9AE}" pid="6" name="IWPFunction">
    <vt:lpwstr/>
  </property>
  <property fmtid="{D5CDD505-2E9C-101B-9397-08002B2CF9AE}" pid="7" name="IWPSiteType">
    <vt:lpwstr/>
  </property>
  <property fmtid="{D5CDD505-2E9C-101B-9397-08002B2CF9AE}" pid="8" name="IWPRightsProtectiveMarking">
    <vt:lpwstr>1;#Official|0884c477-2e62-47ea-b19c-5af6e91124c5</vt:lpwstr>
  </property>
  <property fmtid="{D5CDD505-2E9C-101B-9397-08002B2CF9AE}" pid="9" name="_dlc_DocIdItemGuid">
    <vt:lpwstr>5299b4a9-bd40-4e39-895f-11a1746bef17</vt:lpwstr>
  </property>
  <property fmtid="{D5CDD505-2E9C-101B-9397-08002B2CF9AE}" pid="10" name="IconOverlay">
    <vt:lpwstr/>
  </property>
  <property fmtid="{D5CDD505-2E9C-101B-9397-08002B2CF9AE}" pid="11" name="Subject1">
    <vt:lpwstr/>
  </property>
  <property fmtid="{D5CDD505-2E9C-101B-9397-08002B2CF9AE}" pid="12" name="Function">
    <vt:lpwstr/>
  </property>
  <property fmtid="{D5CDD505-2E9C-101B-9397-08002B2CF9AE}" pid="13" name="SiteType">
    <vt:lpwstr/>
  </property>
  <property fmtid="{D5CDD505-2E9C-101B-9397-08002B2CF9AE}" pid="14" name="OrganisationalUnit">
    <vt:lpwstr>4;#Copy of EFA|721f9195-8f8b-4cf5-837e-9effb5b11bd8</vt:lpwstr>
  </property>
  <property fmtid="{D5CDD505-2E9C-101B-9397-08002B2CF9AE}" pid="15" name="Owner">
    <vt:lpwstr>2;#EFA|4a323c2c-9aef-47e8-b09b-131faf9bac1c</vt:lpwstr>
  </property>
  <property fmtid="{D5CDD505-2E9C-101B-9397-08002B2CF9AE}" pid="16" name="Rights:ProtectiveMarking">
    <vt:lpwstr>3;#Official|0884c477-2e62-47ea-b19c-5af6e91124c5</vt:lpwstr>
  </property>
</Properties>
</file>