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ttps://educationgovuk-my.sharepoint.com/personal/thomas_lockhart_education_gov_uk/Documents/Documents/_Documents/SFR20_2018 Files/"/>
    </mc:Choice>
  </mc:AlternateContent>
  <workbookProtection workbookPassword="C1DE" lockStructure="1"/>
  <bookViews>
    <workbookView xWindow="0" yWindow="0" windowWidth="22500" windowHeight="11175"/>
  </bookViews>
  <sheets>
    <sheet name="INDEX" sheetId="2" r:id="rId1"/>
    <sheet name="Table A1 figures" sheetId="8" state="hidden" r:id="rId2"/>
    <sheet name="Table A1" sheetId="3" r:id="rId3"/>
    <sheet name="Table A2 figures" sheetId="9" state="hidden" r:id="rId4"/>
    <sheet name="Table A2" sheetId="4" r:id="rId5"/>
    <sheet name="Table B1 figures" sheetId="10" state="hidden" r:id="rId6"/>
    <sheet name="Table B1" sheetId="5" r:id="rId7"/>
    <sheet name="Table B2 figures" sheetId="11" state="hidden" r:id="rId8"/>
    <sheet name="Table B2" sheetId="6" r:id="rId9"/>
    <sheet name="Table B3 figures" sheetId="12" state="hidden" r:id="rId10"/>
    <sheet name="Table B3" sheetId="7" r:id="rId11"/>
  </sheets>
  <definedNames>
    <definedName name="_xlnm.Print_Area" localSheetId="0">INDEX!$A$1:$K$30</definedName>
    <definedName name="_xlnm.Print_Area" localSheetId="2">'Table A1'!$A$1:$M$50</definedName>
    <definedName name="_xlnm.Print_Area" localSheetId="4">'Table A2'!$A$1:$U$68</definedName>
    <definedName name="_xlnm.Print_Area" localSheetId="6">'Table B1'!$A$1:$U$52</definedName>
    <definedName name="_xlnm.Print_Area" localSheetId="8">'Table B2'!$A$1:$U$41</definedName>
    <definedName name="_xlnm.Print_Area" localSheetId="10">'Table B3'!$A$1:$U$40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7" i="3" l="1"/>
  <c r="Q18" i="3" s="1"/>
  <c r="Q19" i="3" s="1"/>
  <c r="Q20" i="3" s="1"/>
  <c r="Q21" i="3" s="1"/>
  <c r="Q22" i="3" s="1"/>
  <c r="Q23" i="3" s="1"/>
  <c r="Q24" i="3" s="1"/>
  <c r="Q25" i="3" s="1"/>
  <c r="Q26" i="3" s="1"/>
  <c r="Q27" i="3" s="1"/>
  <c r="Q28" i="3" s="1"/>
  <c r="Q29" i="3" s="1"/>
  <c r="Q30" i="3" s="1"/>
  <c r="Q31" i="3" s="1"/>
  <c r="Q15" i="3"/>
  <c r="Q14" i="3"/>
  <c r="M31" i="3" l="1"/>
  <c r="D16" i="3"/>
  <c r="J16" i="3"/>
  <c r="D18" i="3"/>
  <c r="J18" i="3"/>
  <c r="D20" i="3"/>
  <c r="J20" i="3"/>
  <c r="D21" i="3"/>
  <c r="J21" i="3"/>
  <c r="D22" i="3"/>
  <c r="J22" i="3"/>
  <c r="D25" i="3"/>
  <c r="J25" i="3"/>
  <c r="D27" i="3"/>
  <c r="J27" i="3"/>
  <c r="D29" i="3"/>
  <c r="J29" i="3"/>
  <c r="D30" i="3"/>
  <c r="J30" i="3"/>
  <c r="D31" i="3"/>
  <c r="J31" i="3"/>
  <c r="I16" i="3"/>
  <c r="I18" i="3"/>
  <c r="I20" i="3"/>
  <c r="I21" i="3"/>
  <c r="I22" i="3"/>
  <c r="I25" i="3"/>
  <c r="I27" i="3"/>
  <c r="I29" i="3"/>
  <c r="I30" i="3"/>
  <c r="I31" i="3"/>
  <c r="F16" i="3"/>
  <c r="L16" i="3"/>
  <c r="F18" i="3"/>
  <c r="L18" i="3"/>
  <c r="F20" i="3"/>
  <c r="L20" i="3"/>
  <c r="F21" i="3"/>
  <c r="L21" i="3"/>
  <c r="F22" i="3"/>
  <c r="L22" i="3"/>
  <c r="F25" i="3"/>
  <c r="L25" i="3"/>
  <c r="F27" i="3"/>
  <c r="L27" i="3"/>
  <c r="F29" i="3"/>
  <c r="L29" i="3"/>
  <c r="F30" i="3"/>
  <c r="L30" i="3"/>
  <c r="F31" i="3"/>
  <c r="L31" i="3"/>
  <c r="C16" i="3"/>
  <c r="C18" i="3"/>
  <c r="C20" i="3"/>
  <c r="C21" i="3"/>
  <c r="C22" i="3"/>
  <c r="C25" i="3"/>
  <c r="C27" i="3"/>
  <c r="C29" i="3"/>
  <c r="C30" i="3"/>
  <c r="C31" i="3"/>
  <c r="G16" i="3"/>
  <c r="M16" i="3"/>
  <c r="G18" i="3"/>
  <c r="M18" i="3"/>
  <c r="G20" i="3"/>
  <c r="M20" i="3"/>
  <c r="G21" i="3"/>
  <c r="M21" i="3"/>
  <c r="G22" i="3"/>
  <c r="M22" i="3"/>
  <c r="G25" i="3"/>
  <c r="M25" i="3"/>
  <c r="G27" i="3"/>
  <c r="M27" i="3"/>
  <c r="G29" i="3"/>
  <c r="M29" i="3"/>
  <c r="G30" i="3"/>
  <c r="M30" i="3"/>
  <c r="G31" i="3"/>
  <c r="Y18" i="4"/>
  <c r="Y19" i="4" s="1"/>
  <c r="Y20" i="4" s="1"/>
  <c r="Y21" i="4" s="1"/>
  <c r="Y22" i="4" s="1"/>
  <c r="Y23" i="4" s="1"/>
  <c r="Y24" i="4" s="1"/>
  <c r="Y25" i="4" s="1"/>
  <c r="Y26" i="4" s="1"/>
  <c r="Y27" i="4" s="1"/>
  <c r="Y28" i="4" s="1"/>
  <c r="Y29" i="4" s="1"/>
  <c r="Y30" i="4" s="1"/>
  <c r="Y31" i="4" s="1"/>
  <c r="Y32" i="4" s="1"/>
  <c r="Y33" i="4" s="1"/>
  <c r="Y34" i="4" s="1"/>
  <c r="Y35" i="4" s="1"/>
  <c r="Y36" i="4" s="1"/>
  <c r="Y37" i="4" s="1"/>
  <c r="Y38" i="4" s="1"/>
  <c r="Y39" i="4" s="1"/>
  <c r="Y40" i="4" s="1"/>
  <c r="Y41" i="4" s="1"/>
  <c r="Y42" i="4" s="1"/>
  <c r="Y43" i="4" s="1"/>
  <c r="Y44" i="4" s="1"/>
  <c r="Y45" i="4" s="1"/>
  <c r="Y46" i="4" s="1"/>
  <c r="Y47" i="4" s="1"/>
  <c r="Y48" i="4" s="1"/>
  <c r="Y49" i="4" s="1"/>
  <c r="AA16" i="4"/>
  <c r="AB16" i="4" s="1"/>
  <c r="AC16" i="4" s="1"/>
  <c r="AD16" i="4" s="1"/>
  <c r="AE16" i="4" s="1"/>
  <c r="AF16" i="4" s="1"/>
  <c r="AG16" i="4" s="1"/>
  <c r="AH16" i="4" s="1"/>
  <c r="AI16" i="4" s="1"/>
  <c r="AJ16" i="4" s="1"/>
  <c r="AK16" i="4" s="1"/>
  <c r="AL16" i="4" s="1"/>
  <c r="AM16" i="4" s="1"/>
  <c r="AN16" i="4" s="1"/>
  <c r="AO16" i="4" s="1"/>
  <c r="AP16" i="4" s="1"/>
  <c r="AQ16" i="4" s="1"/>
  <c r="AR16" i="4" s="1"/>
  <c r="Y13" i="4"/>
  <c r="C19" i="4" l="1"/>
  <c r="J33" i="4"/>
  <c r="E31" i="4"/>
  <c r="O25" i="4"/>
  <c r="E25" i="4"/>
  <c r="O24" i="4"/>
  <c r="T23" i="4"/>
  <c r="J23" i="4"/>
  <c r="T21" i="4"/>
  <c r="O21" i="4"/>
  <c r="E21" i="4"/>
  <c r="J19" i="4"/>
  <c r="T37" i="4"/>
  <c r="O37" i="4"/>
  <c r="J37" i="4"/>
  <c r="E37" i="4"/>
  <c r="T36" i="4"/>
  <c r="O36" i="4"/>
  <c r="J36" i="4"/>
  <c r="E36" i="4"/>
  <c r="T35" i="4"/>
  <c r="O35" i="4"/>
  <c r="J35" i="4"/>
  <c r="E35" i="4"/>
  <c r="T33" i="4"/>
  <c r="O33" i="4"/>
  <c r="E33" i="4"/>
  <c r="T31" i="4"/>
  <c r="O31" i="4"/>
  <c r="J31" i="4"/>
  <c r="T25" i="4"/>
  <c r="J25" i="4"/>
  <c r="T24" i="4"/>
  <c r="J24" i="4"/>
  <c r="E24" i="4"/>
  <c r="O23" i="4"/>
  <c r="E23" i="4"/>
  <c r="J21" i="4"/>
  <c r="T19" i="4"/>
  <c r="O19" i="4"/>
  <c r="E19" i="4"/>
  <c r="D19" i="4"/>
  <c r="D21" i="4"/>
  <c r="D23" i="4"/>
  <c r="D24" i="4"/>
  <c r="D25" i="4"/>
  <c r="D31" i="4"/>
  <c r="D33" i="4"/>
  <c r="D35" i="4"/>
  <c r="N36" i="4"/>
  <c r="H19" i="4"/>
  <c r="R19" i="4"/>
  <c r="H21" i="4"/>
  <c r="R21" i="4"/>
  <c r="H23" i="4"/>
  <c r="R23" i="4"/>
  <c r="H24" i="4"/>
  <c r="R24" i="4"/>
  <c r="H25" i="4"/>
  <c r="R25" i="4"/>
  <c r="H31" i="4"/>
  <c r="R31" i="4"/>
  <c r="H33" i="4"/>
  <c r="R33" i="4"/>
  <c r="H35" i="4"/>
  <c r="R35" i="4"/>
  <c r="H36" i="4"/>
  <c r="R36" i="4"/>
  <c r="H37" i="4"/>
  <c r="R37" i="4"/>
  <c r="H43" i="4"/>
  <c r="R43" i="4"/>
  <c r="H45" i="4"/>
  <c r="R45" i="4"/>
  <c r="H47" i="4"/>
  <c r="R47" i="4"/>
  <c r="H48" i="4"/>
  <c r="R48" i="4"/>
  <c r="H49" i="4"/>
  <c r="R49" i="4"/>
  <c r="M19" i="4"/>
  <c r="C21" i="4"/>
  <c r="M21" i="4"/>
  <c r="C23" i="4"/>
  <c r="M23" i="4"/>
  <c r="C24" i="4"/>
  <c r="M24" i="4"/>
  <c r="C25" i="4"/>
  <c r="M25" i="4"/>
  <c r="C31" i="4"/>
  <c r="M31" i="4"/>
  <c r="C33" i="4"/>
  <c r="M33" i="4"/>
  <c r="C35" i="4"/>
  <c r="M35" i="4"/>
  <c r="C36" i="4"/>
  <c r="M36" i="4"/>
  <c r="C37" i="4"/>
  <c r="M37" i="4"/>
  <c r="C43" i="4"/>
  <c r="M43" i="4"/>
  <c r="C45" i="4"/>
  <c r="M45" i="4"/>
  <c r="C47" i="4"/>
  <c r="M47" i="4"/>
  <c r="C48" i="4"/>
  <c r="M48" i="4"/>
  <c r="C49" i="4"/>
  <c r="M49" i="4"/>
  <c r="N19" i="4"/>
  <c r="N21" i="4"/>
  <c r="N23" i="4"/>
  <c r="N24" i="4"/>
  <c r="N25" i="4"/>
  <c r="N31" i="4"/>
  <c r="N33" i="4"/>
  <c r="N35" i="4"/>
  <c r="D36" i="4"/>
  <c r="D37" i="4"/>
  <c r="N37" i="4"/>
  <c r="D43" i="4"/>
  <c r="N43" i="4"/>
  <c r="D45" i="4"/>
  <c r="N45" i="4"/>
  <c r="D47" i="4"/>
  <c r="N47" i="4"/>
  <c r="D48" i="4"/>
  <c r="N48" i="4"/>
  <c r="D49" i="4"/>
  <c r="N49" i="4"/>
  <c r="U49" i="4"/>
  <c r="I19" i="4"/>
  <c r="S19" i="4"/>
  <c r="I21" i="4"/>
  <c r="S21" i="4"/>
  <c r="I23" i="4"/>
  <c r="S23" i="4"/>
  <c r="I24" i="4"/>
  <c r="S24" i="4"/>
  <c r="I25" i="4"/>
  <c r="S25" i="4"/>
  <c r="I31" i="4"/>
  <c r="S31" i="4"/>
  <c r="I33" i="4"/>
  <c r="S33" i="4"/>
  <c r="I35" i="4"/>
  <c r="S35" i="4"/>
  <c r="I36" i="4"/>
  <c r="S36" i="4"/>
  <c r="I37" i="4"/>
  <c r="S37" i="4"/>
  <c r="I43" i="4"/>
  <c r="S43" i="4"/>
  <c r="I45" i="4"/>
  <c r="S45" i="4"/>
  <c r="I47" i="4"/>
  <c r="S47" i="4"/>
  <c r="I48" i="4"/>
  <c r="S48" i="4"/>
  <c r="I49" i="4"/>
  <c r="S49" i="4"/>
  <c r="E43" i="4"/>
  <c r="J43" i="4"/>
  <c r="O43" i="4"/>
  <c r="T43" i="4"/>
  <c r="E45" i="4"/>
  <c r="J45" i="4"/>
  <c r="O45" i="4"/>
  <c r="T45" i="4"/>
  <c r="E47" i="4"/>
  <c r="J47" i="4"/>
  <c r="O47" i="4"/>
  <c r="T47" i="4"/>
  <c r="E48" i="4"/>
  <c r="J48" i="4"/>
  <c r="O48" i="4"/>
  <c r="T48" i="4"/>
  <c r="E49" i="4"/>
  <c r="J49" i="4"/>
  <c r="O49" i="4"/>
  <c r="T49" i="4"/>
  <c r="F19" i="4"/>
  <c r="K19" i="4"/>
  <c r="P19" i="4"/>
  <c r="U19" i="4"/>
  <c r="F21" i="4"/>
  <c r="K21" i="4"/>
  <c r="P21" i="4"/>
  <c r="U21" i="4"/>
  <c r="F23" i="4"/>
  <c r="K23" i="4"/>
  <c r="P23" i="4"/>
  <c r="U23" i="4"/>
  <c r="F24" i="4"/>
  <c r="K24" i="4"/>
  <c r="P24" i="4"/>
  <c r="U24" i="4"/>
  <c r="F25" i="4"/>
  <c r="K25" i="4"/>
  <c r="P25" i="4"/>
  <c r="U25" i="4"/>
  <c r="F31" i="4"/>
  <c r="K31" i="4"/>
  <c r="P31" i="4"/>
  <c r="U31" i="4"/>
  <c r="F33" i="4"/>
  <c r="K33" i="4"/>
  <c r="P33" i="4"/>
  <c r="U33" i="4"/>
  <c r="F35" i="4"/>
  <c r="K35" i="4"/>
  <c r="P35" i="4"/>
  <c r="U35" i="4"/>
  <c r="F36" i="4"/>
  <c r="K36" i="4"/>
  <c r="P36" i="4"/>
  <c r="U36" i="4"/>
  <c r="F37" i="4"/>
  <c r="K37" i="4"/>
  <c r="P37" i="4"/>
  <c r="U37" i="4"/>
  <c r="F43" i="4"/>
  <c r="K43" i="4"/>
  <c r="P43" i="4"/>
  <c r="U43" i="4"/>
  <c r="F45" i="4"/>
  <c r="K45" i="4"/>
  <c r="P45" i="4"/>
  <c r="U45" i="4"/>
  <c r="F47" i="4"/>
  <c r="K47" i="4"/>
  <c r="P47" i="4"/>
  <c r="U47" i="4"/>
  <c r="F48" i="4"/>
  <c r="K48" i="4"/>
  <c r="P48" i="4"/>
  <c r="U48" i="4"/>
  <c r="F49" i="4"/>
  <c r="K49" i="4"/>
  <c r="P49" i="4"/>
  <c r="Y18" i="5"/>
  <c r="Y19" i="5" s="1"/>
  <c r="Y20" i="5" s="1"/>
  <c r="Y21" i="5" s="1"/>
  <c r="Y22" i="5" s="1"/>
  <c r="Y23" i="5" s="1"/>
  <c r="Y24" i="5" s="1"/>
  <c r="Y25" i="5" s="1"/>
  <c r="Y26" i="5" s="1"/>
  <c r="Y27" i="5" s="1"/>
  <c r="Y28" i="5" s="1"/>
  <c r="Y29" i="5" s="1"/>
  <c r="Y30" i="5" s="1"/>
  <c r="Y31" i="5" s="1"/>
  <c r="Y32" i="5" s="1"/>
  <c r="Y33" i="5" s="1"/>
  <c r="AA16" i="5"/>
  <c r="AB16" i="5" s="1"/>
  <c r="AC16" i="5" s="1"/>
  <c r="AD16" i="5" s="1"/>
  <c r="AE16" i="5" s="1"/>
  <c r="AF16" i="5" s="1"/>
  <c r="AG16" i="5" s="1"/>
  <c r="AH16" i="5" s="1"/>
  <c r="AI16" i="5" s="1"/>
  <c r="AJ16" i="5" s="1"/>
  <c r="AK16" i="5" s="1"/>
  <c r="AL16" i="5" s="1"/>
  <c r="AM16" i="5" s="1"/>
  <c r="AN16" i="5" s="1"/>
  <c r="AO16" i="5" s="1"/>
  <c r="AP16" i="5" s="1"/>
  <c r="AQ16" i="5" s="1"/>
  <c r="AR16" i="5" s="1"/>
  <c r="Y14" i="5"/>
  <c r="Y13" i="5"/>
  <c r="U33" i="5" l="1"/>
  <c r="H20" i="5"/>
  <c r="H23" i="5"/>
  <c r="M18" i="5"/>
  <c r="M20" i="5"/>
  <c r="M22" i="5"/>
  <c r="M23" i="5"/>
  <c r="C18" i="5"/>
  <c r="C20" i="5"/>
  <c r="C22" i="5"/>
  <c r="C23" i="5"/>
  <c r="H18" i="5"/>
  <c r="H22" i="5"/>
  <c r="R18" i="5"/>
  <c r="R20" i="5"/>
  <c r="R22" i="5"/>
  <c r="R23" i="5"/>
  <c r="C24" i="5"/>
  <c r="H24" i="5"/>
  <c r="M24" i="5"/>
  <c r="R24" i="5"/>
  <c r="C27" i="5"/>
  <c r="H27" i="5"/>
  <c r="M27" i="5"/>
  <c r="R27" i="5"/>
  <c r="C29" i="5"/>
  <c r="H29" i="5"/>
  <c r="M29" i="5"/>
  <c r="R29" i="5"/>
  <c r="C31" i="5"/>
  <c r="H31" i="5"/>
  <c r="M31" i="5"/>
  <c r="R31" i="5"/>
  <c r="C32" i="5"/>
  <c r="H32" i="5"/>
  <c r="M32" i="5"/>
  <c r="R32" i="5"/>
  <c r="C33" i="5"/>
  <c r="H33" i="5"/>
  <c r="M33" i="5"/>
  <c r="R33" i="5"/>
  <c r="D18" i="5"/>
  <c r="D20" i="5"/>
  <c r="N20" i="5"/>
  <c r="S20" i="5"/>
  <c r="D22" i="5"/>
  <c r="N22" i="5"/>
  <c r="D23" i="5"/>
  <c r="N23" i="5"/>
  <c r="D24" i="5"/>
  <c r="I24" i="5"/>
  <c r="S24" i="5"/>
  <c r="I27" i="5"/>
  <c r="S27" i="5"/>
  <c r="I29" i="5"/>
  <c r="S29" i="5"/>
  <c r="D31" i="5"/>
  <c r="N31" i="5"/>
  <c r="D32" i="5"/>
  <c r="N32" i="5"/>
  <c r="D33" i="5"/>
  <c r="S33" i="5"/>
  <c r="E18" i="5"/>
  <c r="J18" i="5"/>
  <c r="O18" i="5"/>
  <c r="T18" i="5"/>
  <c r="E20" i="5"/>
  <c r="J20" i="5"/>
  <c r="O20" i="5"/>
  <c r="T20" i="5"/>
  <c r="E22" i="5"/>
  <c r="J22" i="5"/>
  <c r="O22" i="5"/>
  <c r="T22" i="5"/>
  <c r="E23" i="5"/>
  <c r="J23" i="5"/>
  <c r="O23" i="5"/>
  <c r="T23" i="5"/>
  <c r="E24" i="5"/>
  <c r="J24" i="5"/>
  <c r="O24" i="5"/>
  <c r="T24" i="5"/>
  <c r="E27" i="5"/>
  <c r="J27" i="5"/>
  <c r="O27" i="5"/>
  <c r="T27" i="5"/>
  <c r="E29" i="5"/>
  <c r="J29" i="5"/>
  <c r="O29" i="5"/>
  <c r="T29" i="5"/>
  <c r="E31" i="5"/>
  <c r="J31" i="5"/>
  <c r="O31" i="5"/>
  <c r="T31" i="5"/>
  <c r="E32" i="5"/>
  <c r="J32" i="5"/>
  <c r="O32" i="5"/>
  <c r="T32" i="5"/>
  <c r="E33" i="5"/>
  <c r="J33" i="5"/>
  <c r="O33" i="5"/>
  <c r="T33" i="5"/>
  <c r="I18" i="5"/>
  <c r="N18" i="5"/>
  <c r="S18" i="5"/>
  <c r="I20" i="5"/>
  <c r="I22" i="5"/>
  <c r="S22" i="5"/>
  <c r="I23" i="5"/>
  <c r="S23" i="5"/>
  <c r="N24" i="5"/>
  <c r="D27" i="5"/>
  <c r="N27" i="5"/>
  <c r="D29" i="5"/>
  <c r="N29" i="5"/>
  <c r="I31" i="5"/>
  <c r="S31" i="5"/>
  <c r="I32" i="5"/>
  <c r="S32" i="5"/>
  <c r="I33" i="5"/>
  <c r="N33" i="5"/>
  <c r="F18" i="5"/>
  <c r="K18" i="5"/>
  <c r="P18" i="5"/>
  <c r="U18" i="5"/>
  <c r="F20" i="5"/>
  <c r="K20" i="5"/>
  <c r="P20" i="5"/>
  <c r="U20" i="5"/>
  <c r="F22" i="5"/>
  <c r="K22" i="5"/>
  <c r="P22" i="5"/>
  <c r="U22" i="5"/>
  <c r="F23" i="5"/>
  <c r="K23" i="5"/>
  <c r="P23" i="5"/>
  <c r="U23" i="5"/>
  <c r="F24" i="5"/>
  <c r="K24" i="5"/>
  <c r="P24" i="5"/>
  <c r="U24" i="5"/>
  <c r="F27" i="5"/>
  <c r="K27" i="5"/>
  <c r="P27" i="5"/>
  <c r="U27" i="5"/>
  <c r="F29" i="5"/>
  <c r="K29" i="5"/>
  <c r="P29" i="5"/>
  <c r="U29" i="5"/>
  <c r="F31" i="5"/>
  <c r="K31" i="5"/>
  <c r="P31" i="5"/>
  <c r="U31" i="5"/>
  <c r="F32" i="5"/>
  <c r="K32" i="5"/>
  <c r="P32" i="5"/>
  <c r="U32" i="5"/>
  <c r="F33" i="5"/>
  <c r="K33" i="5"/>
  <c r="P33" i="5"/>
  <c r="Y17" i="6" l="1"/>
  <c r="Y18" i="6" s="1"/>
  <c r="Y19" i="6" s="1"/>
  <c r="Y20" i="6" s="1"/>
  <c r="Y21" i="6" s="1"/>
  <c r="Y22" i="6" s="1"/>
  <c r="AA15" i="6"/>
  <c r="AB15" i="6" s="1"/>
  <c r="AC15" i="6" s="1"/>
  <c r="AD15" i="6" s="1"/>
  <c r="AE15" i="6" s="1"/>
  <c r="AF15" i="6" s="1"/>
  <c r="AG15" i="6" s="1"/>
  <c r="AH15" i="6" s="1"/>
  <c r="AI15" i="6" s="1"/>
  <c r="AJ15" i="6" s="1"/>
  <c r="AK15" i="6" s="1"/>
  <c r="AL15" i="6" s="1"/>
  <c r="AM15" i="6" s="1"/>
  <c r="AN15" i="6" s="1"/>
  <c r="AO15" i="6" s="1"/>
  <c r="AP15" i="6" s="1"/>
  <c r="AQ15" i="6" s="1"/>
  <c r="AR15" i="6" s="1"/>
  <c r="AS15" i="6" s="1"/>
  <c r="AT15" i="6" s="1"/>
  <c r="AU15" i="6" s="1"/>
  <c r="AV15" i="6" s="1"/>
  <c r="Y12" i="6"/>
  <c r="U22" i="6" s="1"/>
  <c r="D16" i="6" l="1"/>
  <c r="I16" i="6"/>
  <c r="N16" i="6"/>
  <c r="S16" i="6"/>
  <c r="D18" i="6"/>
  <c r="I18" i="6"/>
  <c r="N18" i="6"/>
  <c r="S18" i="6"/>
  <c r="D20" i="6"/>
  <c r="I20" i="6"/>
  <c r="N20" i="6"/>
  <c r="S20" i="6"/>
  <c r="D21" i="6"/>
  <c r="I21" i="6"/>
  <c r="N21" i="6"/>
  <c r="S21" i="6"/>
  <c r="D22" i="6"/>
  <c r="I22" i="6"/>
  <c r="N22" i="6"/>
  <c r="S22" i="6"/>
  <c r="C16" i="6"/>
  <c r="M16" i="6"/>
  <c r="C18" i="6"/>
  <c r="M18" i="6"/>
  <c r="C20" i="6"/>
  <c r="H20" i="6"/>
  <c r="R20" i="6"/>
  <c r="H21" i="6"/>
  <c r="R21" i="6"/>
  <c r="H22" i="6"/>
  <c r="R22" i="6"/>
  <c r="E16" i="6"/>
  <c r="J16" i="6"/>
  <c r="O16" i="6"/>
  <c r="T16" i="6"/>
  <c r="E18" i="6"/>
  <c r="J18" i="6"/>
  <c r="O18" i="6"/>
  <c r="T18" i="6"/>
  <c r="E20" i="6"/>
  <c r="J20" i="6"/>
  <c r="O20" i="6"/>
  <c r="T20" i="6"/>
  <c r="E21" i="6"/>
  <c r="J21" i="6"/>
  <c r="O21" i="6"/>
  <c r="T21" i="6"/>
  <c r="E22" i="6"/>
  <c r="J22" i="6"/>
  <c r="O22" i="6"/>
  <c r="T22" i="6"/>
  <c r="H16" i="6"/>
  <c r="R16" i="6"/>
  <c r="H18" i="6"/>
  <c r="R18" i="6"/>
  <c r="M20" i="6"/>
  <c r="C21" i="6"/>
  <c r="M21" i="6"/>
  <c r="C22" i="6"/>
  <c r="M22" i="6"/>
  <c r="F16" i="6"/>
  <c r="K16" i="6"/>
  <c r="P16" i="6"/>
  <c r="U16" i="6"/>
  <c r="F18" i="6"/>
  <c r="K18" i="6"/>
  <c r="P18" i="6"/>
  <c r="U18" i="6"/>
  <c r="F20" i="6"/>
  <c r="K20" i="6"/>
  <c r="P20" i="6"/>
  <c r="U20" i="6"/>
  <c r="F21" i="6"/>
  <c r="K21" i="6"/>
  <c r="P21" i="6"/>
  <c r="U21" i="6"/>
  <c r="F22" i="6"/>
  <c r="K22" i="6"/>
  <c r="P22" i="6"/>
  <c r="Y15" i="7" l="1"/>
  <c r="Y16" i="7" s="1"/>
  <c r="Y17" i="7" s="1"/>
  <c r="Y18" i="7" s="1"/>
  <c r="Y19" i="7" s="1"/>
  <c r="Y20" i="7" s="1"/>
  <c r="Y21" i="7" s="1"/>
  <c r="Y22" i="7" s="1"/>
  <c r="AB13" i="7"/>
  <c r="AC13" i="7" s="1"/>
  <c r="AD13" i="7" s="1"/>
  <c r="AE13" i="7" s="1"/>
  <c r="AF13" i="7" s="1"/>
  <c r="AG13" i="7" s="1"/>
  <c r="AH13" i="7" s="1"/>
  <c r="AI13" i="7" s="1"/>
  <c r="AJ13" i="7" s="1"/>
  <c r="AK13" i="7" s="1"/>
  <c r="AL13" i="7" s="1"/>
  <c r="AM13" i="7" s="1"/>
  <c r="AN13" i="7" s="1"/>
  <c r="AO13" i="7" s="1"/>
  <c r="AP13" i="7" s="1"/>
  <c r="AQ13" i="7" s="1"/>
  <c r="AR13" i="7" s="1"/>
  <c r="AS13" i="7" s="1"/>
  <c r="AT13" i="7" s="1"/>
  <c r="AU13" i="7" s="1"/>
  <c r="AV13" i="7" s="1"/>
  <c r="AA13" i="7"/>
  <c r="Y12" i="7"/>
  <c r="U22" i="7" s="1"/>
  <c r="H14" i="7" l="1"/>
  <c r="C16" i="7"/>
  <c r="R16" i="7"/>
  <c r="M18" i="7"/>
  <c r="H20" i="7"/>
  <c r="C21" i="7"/>
  <c r="C22" i="7"/>
  <c r="M22" i="7"/>
  <c r="D14" i="7"/>
  <c r="I14" i="7"/>
  <c r="N14" i="7"/>
  <c r="S14" i="7"/>
  <c r="D16" i="7"/>
  <c r="I16" i="7"/>
  <c r="N16" i="7"/>
  <c r="S16" i="7"/>
  <c r="D18" i="7"/>
  <c r="I18" i="7"/>
  <c r="N18" i="7"/>
  <c r="S18" i="7"/>
  <c r="D20" i="7"/>
  <c r="I20" i="7"/>
  <c r="N20" i="7"/>
  <c r="S20" i="7"/>
  <c r="D21" i="7"/>
  <c r="I21" i="7"/>
  <c r="N21" i="7"/>
  <c r="S21" i="7"/>
  <c r="D22" i="7"/>
  <c r="I22" i="7"/>
  <c r="N22" i="7"/>
  <c r="S22" i="7"/>
  <c r="M14" i="7"/>
  <c r="H16" i="7"/>
  <c r="H18" i="7"/>
  <c r="C20" i="7"/>
  <c r="R20" i="7"/>
  <c r="M21" i="7"/>
  <c r="H22" i="7"/>
  <c r="E14" i="7"/>
  <c r="J14" i="7"/>
  <c r="O14" i="7"/>
  <c r="T14" i="7"/>
  <c r="E16" i="7"/>
  <c r="J16" i="7"/>
  <c r="O16" i="7"/>
  <c r="T16" i="7"/>
  <c r="E18" i="7"/>
  <c r="J18" i="7"/>
  <c r="O18" i="7"/>
  <c r="T18" i="7"/>
  <c r="E20" i="7"/>
  <c r="J20" i="7"/>
  <c r="O20" i="7"/>
  <c r="T20" i="7"/>
  <c r="E21" i="7"/>
  <c r="J21" i="7"/>
  <c r="O21" i="7"/>
  <c r="T21" i="7"/>
  <c r="E22" i="7"/>
  <c r="J22" i="7"/>
  <c r="O22" i="7"/>
  <c r="T22" i="7"/>
  <c r="C14" i="7"/>
  <c r="R14" i="7"/>
  <c r="M16" i="7"/>
  <c r="C18" i="7"/>
  <c r="R18" i="7"/>
  <c r="M20" i="7"/>
  <c r="H21" i="7"/>
  <c r="R21" i="7"/>
  <c r="R22" i="7"/>
  <c r="F14" i="7"/>
  <c r="K14" i="7"/>
  <c r="P14" i="7"/>
  <c r="U14" i="7"/>
  <c r="F16" i="7"/>
  <c r="K16" i="7"/>
  <c r="P16" i="7"/>
  <c r="U16" i="7"/>
  <c r="F18" i="7"/>
  <c r="K18" i="7"/>
  <c r="P18" i="7"/>
  <c r="U18" i="7"/>
  <c r="F20" i="7"/>
  <c r="K20" i="7"/>
  <c r="P20" i="7"/>
  <c r="U20" i="7"/>
  <c r="F21" i="7"/>
  <c r="K21" i="7"/>
  <c r="P21" i="7"/>
  <c r="U21" i="7"/>
  <c r="F22" i="7"/>
  <c r="K22" i="7"/>
  <c r="P22" i="7"/>
  <c r="A39" i="7"/>
  <c r="A40" i="6"/>
  <c r="A51" i="5"/>
  <c r="A67" i="4"/>
  <c r="A49" i="3" l="1"/>
</calcChain>
</file>

<file path=xl/sharedStrings.xml><?xml version="1.0" encoding="utf-8"?>
<sst xmlns="http://schemas.openxmlformats.org/spreadsheetml/2006/main" count="1496" uniqueCount="176">
  <si>
    <t>Outcomes for looked after children</t>
  </si>
  <si>
    <t>Website:</t>
  </si>
  <si>
    <t>Statistics: looked after children</t>
  </si>
  <si>
    <t>SFR Name:</t>
  </si>
  <si>
    <t>Contact details</t>
  </si>
  <si>
    <t>Name:</t>
  </si>
  <si>
    <t>Bree Waine</t>
  </si>
  <si>
    <t>Telephone:</t>
  </si>
  <si>
    <t>01325 340824</t>
  </si>
  <si>
    <t>Email:</t>
  </si>
  <si>
    <t>cla.stats@education.gov.uk</t>
  </si>
  <si>
    <t>National Tables</t>
  </si>
  <si>
    <t>Table A1</t>
  </si>
  <si>
    <t>Key stage 2 eligibility and performance of former looked after children who have been adopted, or were the subject of a special guardianship order or a child arrangements order, by SEN and gender, 2016 to 2017</t>
  </si>
  <si>
    <t>Table A2</t>
  </si>
  <si>
    <t>Table B1</t>
  </si>
  <si>
    <t>Table B2</t>
  </si>
  <si>
    <t>Table B3</t>
  </si>
  <si>
    <t>Back to index</t>
  </si>
  <si>
    <r>
      <t>Table A1: Key stage 2 eligibility and performance of former looked after children who have been adopted, or were the subject of a special guardianship order or a child arrangements order</t>
    </r>
    <r>
      <rPr>
        <b/>
        <vertAlign val="superscript"/>
        <sz val="10"/>
        <rFont val="Arial"/>
        <family val="2"/>
      </rPr>
      <t>1</t>
    </r>
    <r>
      <rPr>
        <b/>
        <sz val="10"/>
        <rFont val="Arial"/>
        <family val="2"/>
      </rPr>
      <t>, by SEN and gender</t>
    </r>
  </si>
  <si>
    <r>
      <t>Year: 2016</t>
    </r>
    <r>
      <rPr>
        <b/>
        <vertAlign val="superscript"/>
        <sz val="10"/>
        <rFont val="Arial"/>
        <family val="2"/>
      </rPr>
      <t>7</t>
    </r>
    <r>
      <rPr>
        <b/>
        <sz val="10"/>
        <rFont val="Arial"/>
        <family val="2"/>
      </rPr>
      <t xml:space="preserve"> to 2017</t>
    </r>
  </si>
  <si>
    <r>
      <t>Coverage: England, All schools</t>
    </r>
    <r>
      <rPr>
        <b/>
        <vertAlign val="superscript"/>
        <sz val="10"/>
        <rFont val="Arial"/>
        <family val="2"/>
      </rPr>
      <t>2</t>
    </r>
  </si>
  <si>
    <t>Total</t>
  </si>
  <si>
    <r>
      <t>Reading (test)</t>
    </r>
    <r>
      <rPr>
        <vertAlign val="superscript"/>
        <sz val="11"/>
        <color theme="1"/>
        <rFont val="Calibri"/>
        <family val="2"/>
        <scheme val="minor"/>
      </rPr>
      <t>3</t>
    </r>
  </si>
  <si>
    <t>Male</t>
  </si>
  <si>
    <r>
      <t>Writing (teacher assessment)</t>
    </r>
    <r>
      <rPr>
        <vertAlign val="superscript"/>
        <sz val="11"/>
        <color theme="1"/>
        <rFont val="Calibri"/>
        <family val="2"/>
        <scheme val="minor"/>
      </rPr>
      <t>4</t>
    </r>
  </si>
  <si>
    <t>Female</t>
  </si>
  <si>
    <r>
      <t>Mathematics (test)</t>
    </r>
    <r>
      <rPr>
        <vertAlign val="superscript"/>
        <sz val="11"/>
        <color theme="1"/>
        <rFont val="Calibri"/>
        <family val="2"/>
        <scheme val="minor"/>
      </rPr>
      <t>3</t>
    </r>
  </si>
  <si>
    <r>
      <t>Grammar, punctuation and spelling (test)</t>
    </r>
    <r>
      <rPr>
        <vertAlign val="superscript"/>
        <sz val="11"/>
        <color theme="1"/>
        <rFont val="Calibri"/>
        <family val="2"/>
        <scheme val="minor"/>
      </rPr>
      <t>3</t>
    </r>
  </si>
  <si>
    <r>
      <t>Reading, writing and mathematics</t>
    </r>
    <r>
      <rPr>
        <vertAlign val="superscript"/>
        <sz val="11"/>
        <color theme="1"/>
        <rFont val="Calibri"/>
        <family val="2"/>
        <scheme val="minor"/>
      </rPr>
      <t>5</t>
    </r>
  </si>
  <si>
    <t>Gender:</t>
  </si>
  <si>
    <t>Measure:</t>
  </si>
  <si>
    <r>
      <t>2016</t>
    </r>
    <r>
      <rPr>
        <vertAlign val="superscript"/>
        <sz val="8"/>
        <rFont val="Arial"/>
        <family val="2"/>
      </rPr>
      <t>7</t>
    </r>
  </si>
  <si>
    <t>Number eligible</t>
  </si>
  <si>
    <r>
      <t>Total</t>
    </r>
    <r>
      <rPr>
        <vertAlign val="superscript"/>
        <sz val="8"/>
        <rFont val="Arial"/>
        <family val="2"/>
      </rPr>
      <t>6</t>
    </r>
  </si>
  <si>
    <t>No identified SEN</t>
  </si>
  <si>
    <t>All SEN</t>
  </si>
  <si>
    <r>
      <t xml:space="preserve">   SEN with statements or Education, Health and Care plans</t>
    </r>
    <r>
      <rPr>
        <vertAlign val="superscript"/>
        <sz val="8"/>
        <rFont val="Arial"/>
        <family val="2"/>
      </rPr>
      <t>7</t>
    </r>
  </si>
  <si>
    <r>
      <t xml:space="preserve">   SEN Support</t>
    </r>
    <r>
      <rPr>
        <vertAlign val="superscript"/>
        <sz val="8"/>
        <rFont val="Arial"/>
        <family val="2"/>
      </rPr>
      <t>7</t>
    </r>
  </si>
  <si>
    <t>Reaching the expected standard (%)</t>
  </si>
  <si>
    <t>2. Figures include those independent schools who chose to take part in key stage 2 assessments.</t>
  </si>
  <si>
    <t>3. Excludes pupils with missing or lost test results and pupils where results are suppressed pending the outcome of a maladministration investigation. The expected standard is a scaled score of 100 or above.</t>
  </si>
  <si>
    <t>4. Excludes pupils with a missing teacher assessment. The expected standard includes those working at the expected standard (EXS) and those working at greater depth within the expected standard (GDS).</t>
  </si>
  <si>
    <t>5. Includes pupils who have reached the end of key stage 2 in all of reading, writing and mathematics. Excludes pupils with missing or lost test results, pupils where results are suppressed pending the outcome of a maladministration investigation and those with a missing writing teacher assessment. The expected standard includes those pupils who reached the expected standard in all of reading, writing and mathematics.</t>
  </si>
  <si>
    <t>6. The special educational needs and disability (SEND) provisions in the Children and Families Act 2014 were introduced on 1 September 2014. From then, any children or young people who are newly referred to a local authority for assessment are considered under the new Education Health and Care (EHC) plan assessment process.  The legal test of when a child or young person requires an EHC plan remains the same as that for a statement under the Education Act 1996.  In addition, the previous 'school action' and 'school action plus' categories were replaced by a new category 'SEN support'.</t>
  </si>
  <si>
    <t xml:space="preserve">     https://www.gov.uk/government/publications/interim-frameworks-for-teacher-assessment-at-the-end-of-key-stage-2</t>
  </si>
  <si>
    <t>Numbers have been rounded to the nearest 10. Percentages have been rounded to the nearest whole number.</t>
  </si>
  <si>
    <t>Symbols:</t>
  </si>
  <si>
    <t>x  (cross) suppressed due to small numbers</t>
  </si>
  <si>
    <t>.   (dot) not applicable</t>
  </si>
  <si>
    <t>.. (double dot) not available</t>
  </si>
  <si>
    <t>See methodology and quality document for more information on rounding conventions.</t>
  </si>
  <si>
    <r>
      <t>Table A2: Key stage 2 average progress scores of former looked after children who have been adopted, or were the subject of a special guardianship order or a child arrangements order</t>
    </r>
    <r>
      <rPr>
        <b/>
        <vertAlign val="superscript"/>
        <sz val="10"/>
        <rFont val="Arial"/>
        <family val="2"/>
      </rPr>
      <t>1</t>
    </r>
    <r>
      <rPr>
        <b/>
        <sz val="10"/>
        <rFont val="Arial"/>
        <family val="2"/>
      </rPr>
      <t>, by SEN and gender</t>
    </r>
  </si>
  <si>
    <r>
      <t>Year: 2017</t>
    </r>
    <r>
      <rPr>
        <b/>
        <vertAlign val="superscript"/>
        <sz val="10"/>
        <rFont val="Arial"/>
        <family val="2"/>
      </rPr>
      <t>7</t>
    </r>
  </si>
  <si>
    <r>
      <t>Coverage: England, state-funded schools and non-maintained special schools</t>
    </r>
    <r>
      <rPr>
        <b/>
        <vertAlign val="superscript"/>
        <sz val="10"/>
        <rFont val="Arial"/>
        <family val="2"/>
      </rPr>
      <t>2</t>
    </r>
  </si>
  <si>
    <t>Adopted children</t>
  </si>
  <si>
    <t>Special guardianship orders</t>
  </si>
  <si>
    <t>Child arrangements orders</t>
  </si>
  <si>
    <t>Number of pupils included</t>
  </si>
  <si>
    <t>Average Progress score</t>
  </si>
  <si>
    <t>Lower confidence interval</t>
  </si>
  <si>
    <t>Upper confidence interval</t>
  </si>
  <si>
    <r>
      <t>Reading Progress Score</t>
    </r>
    <r>
      <rPr>
        <b/>
        <u/>
        <vertAlign val="superscript"/>
        <sz val="8"/>
        <rFont val="Arial"/>
        <family val="2"/>
      </rPr>
      <t>4,5</t>
    </r>
  </si>
  <si>
    <r>
      <t>State funded mainstream schools</t>
    </r>
    <r>
      <rPr>
        <b/>
        <vertAlign val="superscript"/>
        <sz val="8"/>
        <rFont val="Arial"/>
        <family val="2"/>
      </rPr>
      <t>3</t>
    </r>
  </si>
  <si>
    <r>
      <t>Total</t>
    </r>
    <r>
      <rPr>
        <b/>
        <vertAlign val="superscript"/>
        <sz val="8"/>
        <rFont val="Arial"/>
        <family val="2"/>
      </rPr>
      <t>7</t>
    </r>
    <r>
      <rPr>
        <b/>
        <sz val="8"/>
        <rFont val="Arial"/>
        <family val="2"/>
      </rPr>
      <t xml:space="preserve"> (state-funded schools and non-maintained special schools)</t>
    </r>
    <r>
      <rPr>
        <b/>
        <vertAlign val="superscript"/>
        <sz val="8"/>
        <rFont val="Arial"/>
        <family val="2"/>
      </rPr>
      <t>2</t>
    </r>
  </si>
  <si>
    <t>No SEN</t>
  </si>
  <si>
    <r>
      <t>SEN with statements or Education, Health and Care plans</t>
    </r>
    <r>
      <rPr>
        <vertAlign val="superscript"/>
        <sz val="8"/>
        <rFont val="Arial"/>
        <family val="2"/>
      </rPr>
      <t>6</t>
    </r>
  </si>
  <si>
    <r>
      <t>SEN Support</t>
    </r>
    <r>
      <rPr>
        <vertAlign val="superscript"/>
        <sz val="8"/>
        <rFont val="Arial"/>
        <family val="2"/>
      </rPr>
      <t>6</t>
    </r>
  </si>
  <si>
    <r>
      <t>Writing Progress Score</t>
    </r>
    <r>
      <rPr>
        <b/>
        <u/>
        <vertAlign val="superscript"/>
        <sz val="8"/>
        <rFont val="Arial"/>
        <family val="2"/>
      </rPr>
      <t>4,5</t>
    </r>
  </si>
  <si>
    <r>
      <t>Mathematics Progress Score</t>
    </r>
    <r>
      <rPr>
        <b/>
        <u/>
        <vertAlign val="superscript"/>
        <sz val="8"/>
        <rFont val="Arial"/>
        <family val="2"/>
      </rPr>
      <t>4,5</t>
    </r>
  </si>
  <si>
    <t>Source: School Census-NPD matched data</t>
  </si>
  <si>
    <t xml:space="preserve">     https://www.gov.uk/government/publications/primary-school-accountability</t>
  </si>
  <si>
    <t>Numbers have been rounded to the nearest 10. Progress score averages and confidence intervals have been rounded to one decimal place.</t>
  </si>
  <si>
    <t>Key stage 2 average progress scores of former looked after children who have been adopted, or were the subject of a special guardianship order or a child arrangements order, by SEN and gender, 2017</t>
  </si>
  <si>
    <t>Key stage 4 eligibility and performance of former looked after children who have been adopted, or were the subject of a special guardianship order or a child arrangements order, by SEN and gender, 2015 to 2017</t>
  </si>
  <si>
    <t>Key stage 4 average Attainment 8 scores of former looked after children who have been adopted, or were the subject of a special guardianship order or a child arrangements order, by SEN and gender, 2016 to 2017</t>
  </si>
  <si>
    <t>Key stage 4 average Progress 8 scores of former looked after children who have been adopted, or were the subject of a special guardianship order or a child arrangements order, by SEN and gender, 2017</t>
  </si>
  <si>
    <r>
      <t>Table B1: Key stage 4 eligibility and performance of former looked after children who have been adopted, or were the subject of a special guardianship order or a child arrangements order</t>
    </r>
    <r>
      <rPr>
        <b/>
        <vertAlign val="superscript"/>
        <sz val="10"/>
        <rFont val="Arial"/>
        <family val="2"/>
      </rPr>
      <t>1</t>
    </r>
    <r>
      <rPr>
        <b/>
        <sz val="10"/>
        <rFont val="Arial"/>
        <family val="2"/>
      </rPr>
      <t>, by SEN and gender</t>
    </r>
  </si>
  <si>
    <t>Entering the English Baccalaureate</t>
  </si>
  <si>
    <t>Achieving the English Baccalaureate</t>
  </si>
  <si>
    <t>Percentages</t>
  </si>
  <si>
    <t>6. The special educational needs and disability (SEND) provisions in the Children and Families Act 2014 were introduced on 1 September 2014.  From then, any children or young people who are newly referred to a local authority for assessment are considered under the new Education Health and Care (EHC) plan assessment process. The legal test of when a child or young person requires an EHC plan remains the same as that for a statement under the Education Act 1996. In addition, the previous 'school action' and 'school action plus' categories were replaced by a new category 'SEN support'.</t>
  </si>
  <si>
    <t>Numbers have been rounded to the nearest 10. Percentages have been rounded to one decimal place.</t>
  </si>
  <si>
    <r>
      <t>2017</t>
    </r>
    <r>
      <rPr>
        <b/>
        <vertAlign val="superscript"/>
        <sz val="8"/>
        <rFont val="Arial"/>
        <family val="2"/>
      </rPr>
      <t>4,5</t>
    </r>
  </si>
  <si>
    <t>Number at the end of Key Stage 4</t>
  </si>
  <si>
    <r>
      <t>Average Attainment 8 score per pupil</t>
    </r>
    <r>
      <rPr>
        <vertAlign val="superscript"/>
        <sz val="8"/>
        <rFont val="Arial"/>
        <family val="2"/>
      </rPr>
      <t>3</t>
    </r>
  </si>
  <si>
    <t>https://www.gov.uk/government/publications/progress-8-school-performance-measure</t>
  </si>
  <si>
    <t>Year: 2016 to 2017</t>
  </si>
  <si>
    <r>
      <t>Table B3: Key stage 4 average Progress 8 scores</t>
    </r>
    <r>
      <rPr>
        <b/>
        <vertAlign val="superscript"/>
        <sz val="10"/>
        <rFont val="Arial"/>
        <family val="2"/>
      </rPr>
      <t>4,5</t>
    </r>
    <r>
      <rPr>
        <b/>
        <sz val="10"/>
        <rFont val="Arial"/>
        <family val="2"/>
      </rPr>
      <t xml:space="preserve"> of former looked after children who have been adopted, or were the subject of a special guardianship order or a child arrangements order</t>
    </r>
    <r>
      <rPr>
        <b/>
        <vertAlign val="superscript"/>
        <sz val="10"/>
        <rFont val="Arial"/>
        <family val="2"/>
      </rPr>
      <t>1</t>
    </r>
    <r>
      <rPr>
        <b/>
        <sz val="10"/>
        <rFont val="Arial"/>
        <family val="2"/>
      </rPr>
      <t>, by SEN and gender</t>
    </r>
  </si>
  <si>
    <r>
      <t>Coverage: England, state-funded schools, non-maintained special schools and alternative provision</t>
    </r>
    <r>
      <rPr>
        <b/>
        <vertAlign val="superscript"/>
        <sz val="10"/>
        <rFont val="Arial"/>
        <family val="2"/>
      </rPr>
      <t>2</t>
    </r>
  </si>
  <si>
    <r>
      <t>Average Progress 8 score</t>
    </r>
    <r>
      <rPr>
        <vertAlign val="superscript"/>
        <sz val="8"/>
        <rFont val="Arial"/>
        <family val="2"/>
      </rPr>
      <t>4,5</t>
    </r>
  </si>
  <si>
    <r>
      <t>Total</t>
    </r>
    <r>
      <rPr>
        <b/>
        <sz val="8"/>
        <rFont val="Arial"/>
        <family val="2"/>
      </rPr>
      <t xml:space="preserve"> (state-funded schools, non-maintained special schools and alternative provision)</t>
    </r>
    <r>
      <rPr>
        <b/>
        <vertAlign val="superscript"/>
        <sz val="8"/>
        <rFont val="Arial"/>
        <family val="2"/>
      </rPr>
      <t>2</t>
    </r>
  </si>
  <si>
    <t>2. State-funded schools include state-funded mainstream schools and state-funded special schools. State-funded schools, non-maintained special schools and alternative provision are the schools included in the Progress 8 calculations. Alternative provision includes pupil referral units, AP free schools and AP academies as well as state-funded AP placements in other institutions. For more information on coverage see the methodology and quality document.</t>
  </si>
  <si>
    <t>3.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 These are the schools included in the Progress 8 model. For more information on coverage see the methodology and quality document.</t>
  </si>
  <si>
    <t>Year: 2017</t>
  </si>
  <si>
    <r>
      <t>7. The 2016 key stage 2 assessment</t>
    </r>
    <r>
      <rPr>
        <sz val="8"/>
        <rFont val="Arial"/>
        <family val="2"/>
      </rPr>
      <t>s were</t>
    </r>
    <r>
      <rPr>
        <sz val="8"/>
        <color theme="1"/>
        <rFont val="Arial"/>
        <family val="2"/>
      </rPr>
      <t xml:space="preserve"> the first which assess the new, more challenging national curriculum, which was introduced in 2014. See link below for changes to national curriculum assessments at key stage 2:</t>
    </r>
  </si>
  <si>
    <t>Years: 2015 - 2017</t>
  </si>
  <si>
    <t>Achieving a pass in English and mathematics</t>
  </si>
  <si>
    <r>
      <t>2015</t>
    </r>
    <r>
      <rPr>
        <vertAlign val="superscript"/>
        <sz val="8"/>
        <rFont val="Arial"/>
        <family val="2"/>
      </rPr>
      <t>3</t>
    </r>
  </si>
  <si>
    <r>
      <t>2016</t>
    </r>
    <r>
      <rPr>
        <vertAlign val="superscript"/>
        <sz val="8"/>
        <rFont val="Arial"/>
        <family val="2"/>
      </rPr>
      <t>4</t>
    </r>
  </si>
  <si>
    <r>
      <t>2017</t>
    </r>
    <r>
      <rPr>
        <i/>
        <vertAlign val="superscript"/>
        <sz val="8"/>
        <rFont val="Arial"/>
        <family val="2"/>
      </rPr>
      <t>5,6,7 (at grades 4 or above in English and maths)</t>
    </r>
  </si>
  <si>
    <r>
      <t>SEN with statements or Education, Health and Care plans</t>
    </r>
    <r>
      <rPr>
        <vertAlign val="superscript"/>
        <sz val="8"/>
        <rFont val="Arial"/>
        <family val="2"/>
      </rPr>
      <t>8</t>
    </r>
  </si>
  <si>
    <r>
      <t>SEN Support</t>
    </r>
    <r>
      <rPr>
        <vertAlign val="superscript"/>
        <sz val="8"/>
        <rFont val="Arial"/>
        <family val="2"/>
      </rPr>
      <t>8</t>
    </r>
  </si>
  <si>
    <t>5. A Progress 8 score of 1.0 means pupils in the group make on average approximately a grade more progress than the national average; a score of -0.5 means they make on average approximately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</si>
  <si>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SFR 20/2018</t>
  </si>
  <si>
    <t xml:space="preserve">EXPERIMENTAL STATISTICS: This is the third release of attainment for former looked after children who were adopted, or were the subject of a special guardianship order (SGO) or child arrangements order (CAO). Attainment information is not available for all children who have been adopted from care or left care due to an SGO or CAO, and therefore the figures have been classed as experimental statistics.
</t>
  </si>
  <si>
    <t xml:space="preserve">EXPERIMENTAL STATISTICS: This is the third release of attainment for former looked after children who were adopted, or were the subject of a special guardianship order (SGO) or child arrangements order (CAO). Attainment information is not available for all children who have been adopted from care or left care due to an SGO or CAO, and therefore the figures have been classed as experimental statistics - see footnote 1 for more details.
</t>
  </si>
  <si>
    <t>FEMALE</t>
  </si>
  <si>
    <t>MALE</t>
  </si>
  <si>
    <t>TOTAL</t>
  </si>
  <si>
    <t>READING</t>
  </si>
  <si>
    <t>WRITING</t>
  </si>
  <si>
    <t>MATHS</t>
  </si>
  <si>
    <t>GPS</t>
  </si>
  <si>
    <t>RWM</t>
  </si>
  <si>
    <t>Total6</t>
  </si>
  <si>
    <t xml:space="preserve">   SEN with statements or Education, Health and Care plans7</t>
  </si>
  <si>
    <t xml:space="preserve">   SEN Support7</t>
  </si>
  <si>
    <t>x</t>
  </si>
  <si>
    <t>State funded mainstream schools3</t>
  </si>
  <si>
    <t>Total7 (state-funded schools and non-maintained special schools)2</t>
  </si>
  <si>
    <t>SEN with statements or Education, Health and Care plans6</t>
  </si>
  <si>
    <t>SEN Support6</t>
  </si>
  <si>
    <t>Writing Progress Score4,5</t>
  </si>
  <si>
    <t>Mathematics Progress Score4,5</t>
  </si>
  <si>
    <t>PASS IN ENGLISH AND MATHS</t>
  </si>
  <si>
    <t>ENTERING ENGLISH BACC</t>
  </si>
  <si>
    <t>ACHIEVING ENGLISH BACC</t>
  </si>
  <si>
    <t>SEN with statements or Education, Health and Care plans8</t>
  </si>
  <si>
    <t>SEN Support8</t>
  </si>
  <si>
    <t>.</t>
  </si>
  <si>
    <t>Total (state-funded schools, non-maintained special schools and alternative provision)2</t>
  </si>
  <si>
    <t>1. Children who are identified as having ceased to be looked after (excluding those children in respite care) through adoption, a special guardianship order or a child arrangements order. This requires declaration by the parents of the child.  We estimate the data covers approximately 71% of children adopted from care. For children leaving care with a SGO or CAO, the coverage is approximately 47% and 39% respectively. The overall coverage is approximately 59%. Only children who have been matched to key stage 2 data are included.</t>
  </si>
  <si>
    <t>2. State-funded schools include state-funded mainstream schools and state-funded special schools. State-funded schools and non-maintained special schools are the schools included in the progress measure calculations. In 2016 state-funded mainstream schools were the schools included in the model. In 2017 state-funded special schools were also included in the model. For more information on coverage see the looked after children statistics guide.</t>
  </si>
  <si>
    <t>3. The previous 'expected progress' measure has been replaced by a 'value added' type progress measures in reading, writing and mathematics. There is no 'target' for the amount of progress an individual pupil is expected to make. Any amount of progress a pupil makes contributes towards the progress score. For further information on the new progress measures, including the confidence intervals, please see the technical guide, here:</t>
  </si>
  <si>
    <t>5. The special educational needs and disability (SEND) provisions in the Children and Families Act 2014 were introduced on 1 September 2014. From then, any children or young people who are newly referred to a local authority for assessment are considered under the new Education Health and Care (EHC) plan assessment process. The legal test of when a child or young person requires an EHC plan remains the same as that for a statement under the Education Act 1996.  In addition, the previous 'school action' and 'school action plus' categories were replaced by a new category 'SEN support'.</t>
  </si>
  <si>
    <t>6. The 2016 key stage 2 assessments were the first which assess the new, more challenging national curriculum, which was introduced in 2014. See link below for changes to national curriculum assessments at key stage 2:</t>
  </si>
  <si>
    <r>
      <t>Reading Progress Score</t>
    </r>
    <r>
      <rPr>
        <b/>
        <u/>
        <vertAlign val="superscript"/>
        <sz val="8"/>
        <rFont val="Arial"/>
        <family val="2"/>
      </rPr>
      <t>3,4</t>
    </r>
  </si>
  <si>
    <r>
      <t>Writing Progress Score</t>
    </r>
    <r>
      <rPr>
        <b/>
        <u/>
        <vertAlign val="superscript"/>
        <sz val="8"/>
        <rFont val="Arial"/>
        <family val="2"/>
      </rPr>
      <t>3,4</t>
    </r>
  </si>
  <si>
    <r>
      <t>Mathematics Progress Score</t>
    </r>
    <r>
      <rPr>
        <b/>
        <u/>
        <vertAlign val="superscript"/>
        <sz val="8"/>
        <rFont val="Arial"/>
        <family val="2"/>
      </rPr>
      <t>3,4</t>
    </r>
  </si>
  <si>
    <r>
      <t>SEN with statements or Education, Health and Care plans</t>
    </r>
    <r>
      <rPr>
        <vertAlign val="superscript"/>
        <sz val="8"/>
        <rFont val="Arial"/>
        <family val="2"/>
      </rPr>
      <t>5</t>
    </r>
  </si>
  <si>
    <r>
      <t>SEN Support</t>
    </r>
    <r>
      <rPr>
        <vertAlign val="superscript"/>
        <sz val="8"/>
        <rFont val="Arial"/>
        <family val="2"/>
      </rPr>
      <t>5</t>
    </r>
  </si>
  <si>
    <r>
      <t>Total</t>
    </r>
    <r>
      <rPr>
        <b/>
        <vertAlign val="superscript"/>
        <sz val="8"/>
        <rFont val="Arial"/>
        <family val="2"/>
      </rPr>
      <t>6</t>
    </r>
    <r>
      <rPr>
        <b/>
        <sz val="8"/>
        <rFont val="Arial"/>
        <family val="2"/>
      </rPr>
      <t xml:space="preserve"> (state-funded schools and non-maintained special schools)</t>
    </r>
    <r>
      <rPr>
        <b/>
        <vertAlign val="superscript"/>
        <sz val="8"/>
        <rFont val="Arial"/>
        <family val="2"/>
      </rPr>
      <t>2</t>
    </r>
  </si>
  <si>
    <r>
      <t>Number at the end of key stage 4</t>
    </r>
    <r>
      <rPr>
        <b/>
        <vertAlign val="superscript"/>
        <sz val="8"/>
        <rFont val="Arial"/>
        <family val="2"/>
      </rPr>
      <t>2</t>
    </r>
  </si>
  <si>
    <t>2. Pupils are identified as being at the end of key stage 4 if they were on roll at the school and in year 11 at the time of the January school census. Age is calculated as at 31 August of the previous year, and the majority of pupils at the end of key stage 4 were age 15 at the start of the academic year. Some pupils may complete this key stage in an earlier or later year group.</t>
  </si>
  <si>
    <t>3. Includes pupils in state-funded schools (academies, free schools, city technology colleges, further education colleges with provision for 14- to 16-year-olds and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</si>
  <si>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t>4.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</si>
  <si>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5. Since September 2013, general further education colleges and sixth-form colleges have been able to directly enrol 14- to 16-year-olds. 2014/15 was the first year in which these colleges have pupils at the end of key stage 4 and are included in the data. From 2016 onwards, entries and achievements for these pupils are included in figures as state-funded schools.</t>
  </si>
  <si>
    <t xml:space="preserve">6. In 2015/16 there were changes to how these measures were calculated. In 2015, where the English language and English literature option was chosen in English, exams in both must be taken and a C grade or above achieved in English language. In 2016, to meet the English requirement of the EBacc exams in both must be taken and a C grade or above achieved in either English language or English literature. For the A*-C in English and maths attainment measure, a C in either English language or English literature counts and there is no requirement to take both. In 2016/17, following the introduction of the reformed 9 to 1 GCSEs in English, exams in both had to be taken and a grade 5 or above achieved in either English language or English literature to achieve a pass in the English requirement of the EBacc. In addition to the headline measure, this table includes attainment at grade 4 and above to allow valid comparisons over time. </t>
  </si>
  <si>
    <t xml:space="preserve">7. New GCSEs in English and mathematics were taught from September 2015 with the first examinations taking place in Summer 2017. New GCSEs in other subjects were phased in for first teaching from September 2016, continuing into 2017 and a very small number from 2018. To ensure all students benefit from the reformed qualifications, only the new GCSEs will be included in the secondary performance tables as they are introduced (for 2017, this includes only reformed GCSEs in English and mathematics). As part of these reforms, a new grading system is introduced from 2017 to replace the A* to G system with a new 9 to 1 scale for new reformed GCSEs. </t>
  </si>
  <si>
    <t xml:space="preserve">8. In 2016/17, headline threshold attainment measures use a grade 5 for reformed English and mathematics. From 2017, the previous headline measure of 'percentage achieving A*-C in English and mathematics GCSEs' is now 'the proportion of pupils achieving a pass in English and mathematics at grade 5 or above'. From 2017, the definition of 'percentage achieving the English Baccalaureate' has changed to 'the proportion of pupils achieving the Ebacc which includes a grade 5 or above in English and mathematics, and grade C or above in unreformed subjects.' In addition to the headline measure, this table includes attainment at grade 4 and above to allow valid comparisons over time. </t>
  </si>
  <si>
    <t>9. The special educational needs and disability (SEND) provisions in the Children and Families Act 2014 were introduced on 1 September 2014.  From then, any children or young people who are newly referred to a local authority for assessment are considered under the new Education Health and Care (EHC) plan assessment process. The legal test of when a child or young person requires an EHC plan remains the same as that for a statement under the Education Act 1996. In addition, the previous 'school action' and 'school action plus' categories were replaced by a new category 'SEN support'.</t>
  </si>
  <si>
    <r>
      <t>Coverage: England, All schools</t>
    </r>
    <r>
      <rPr>
        <b/>
        <vertAlign val="superscript"/>
        <sz val="10"/>
        <rFont val="Arial"/>
        <family val="2"/>
      </rPr>
      <t>3</t>
    </r>
  </si>
  <si>
    <r>
      <t>2015</t>
    </r>
    <r>
      <rPr>
        <vertAlign val="superscript"/>
        <sz val="8"/>
        <rFont val="Arial"/>
        <family val="2"/>
      </rPr>
      <t>4</t>
    </r>
  </si>
  <si>
    <r>
      <t>2016</t>
    </r>
    <r>
      <rPr>
        <vertAlign val="superscript"/>
        <sz val="8"/>
        <rFont val="Arial"/>
        <family val="2"/>
      </rPr>
      <t>5</t>
    </r>
  </si>
  <si>
    <r>
      <t>2017</t>
    </r>
    <r>
      <rPr>
        <i/>
        <vertAlign val="superscript"/>
        <sz val="8"/>
        <rFont val="Arial"/>
        <family val="2"/>
      </rPr>
      <t>6,7,8 (at grades 4 or above in English and maths)</t>
    </r>
  </si>
  <si>
    <r>
      <t>SEN with statements or Education, Health and Care plans</t>
    </r>
    <r>
      <rPr>
        <vertAlign val="superscript"/>
        <sz val="8"/>
        <rFont val="Arial"/>
        <family val="2"/>
      </rPr>
      <t>9</t>
    </r>
  </si>
  <si>
    <r>
      <t>SEN Support</t>
    </r>
    <r>
      <rPr>
        <vertAlign val="superscript"/>
        <sz val="8"/>
        <rFont val="Arial"/>
        <family val="2"/>
      </rPr>
      <t>9</t>
    </r>
  </si>
  <si>
    <r>
      <t>Number at the end of Key Stage 4</t>
    </r>
    <r>
      <rPr>
        <vertAlign val="superscript"/>
        <sz val="8"/>
        <rFont val="Arial"/>
        <family val="2"/>
      </rPr>
      <t>2</t>
    </r>
  </si>
  <si>
    <t>3. All schools includes state-funded schools (academies, free schools, city technology colleges, further education colleges with provision for 14- to 16-year-olds and state-funded special schools), independent schools, independent special schools, non-maintained special schools, hospital schools and alternative provision (including pupil referral units, AP free schools and AP academies).</t>
  </si>
  <si>
    <t>4. Attainment 8 is part of the new secondary accountability system being implemented for all schools from 2016. More information on the calculation of this measure is available in the Progress 8 guidance:</t>
  </si>
  <si>
    <t xml:space="preserve">5. New GCSEs in English and mathematics were taught from September 2015 with the first examinations taking place in Summer 2017. New GCSEs in other subjects were phased in for first teaching from September 2016, continuing into 2017 and a very small number from 2018. To ensure all students benefit from the reformed qualifications, only the new GCSEs will be included in the secondary performance tables as they are introduced (for 2017, this includes only reformed GCSEs in English and mathematics). As part of these reforms, a new grading system is introduced from 2017 to replace the  A* to G system with a new 9 to 1 scale for new reformed GCSEs. </t>
  </si>
  <si>
    <t xml:space="preserve">6.  Users should be cautious when comparing Attainment 8 scores between 2017 and 2016. In 2017, Attainment 8 scores were calculated using slightly different point score scales in comparison to 2016, in order to minimise change following the introduction of 9-1 reformed GCSEs. This means that Attainment 8 scores are likely to look different in 2017, as a result of changes to the methodology. </t>
  </si>
  <si>
    <t>7. The special educational needs and disability (SEND) provisions in the Children and Families Act 2014 were introduced on 1 September 2014.  From then, any children or young people who are newly referred to a local authority for assessment are considered under the new Education Health and Care (EHC) plan assessment process. The legal test of when a child or young person requires an EHC plan remains the same as that for a statement under the Education Act 1996. In addition, the previous 'school action' and 'school action plus' categories were replaced by a new category 'SEN support'.</t>
  </si>
  <si>
    <r>
      <t>Table B2: Key stage 4 average Attainment 8 scores</t>
    </r>
    <r>
      <rPr>
        <b/>
        <vertAlign val="superscript"/>
        <sz val="10"/>
        <rFont val="Arial"/>
        <family val="2"/>
      </rPr>
      <t>4</t>
    </r>
    <r>
      <rPr>
        <b/>
        <sz val="10"/>
        <rFont val="Arial"/>
        <family val="2"/>
      </rPr>
      <t xml:space="preserve"> of former looked after children who have been adopted, or were the subject of a special guardianship order or a child arrangements order</t>
    </r>
    <r>
      <rPr>
        <b/>
        <vertAlign val="superscript"/>
        <sz val="10"/>
        <rFont val="Arial"/>
        <family val="2"/>
      </rPr>
      <t>1</t>
    </r>
    <r>
      <rPr>
        <b/>
        <sz val="10"/>
        <rFont val="Arial"/>
        <family val="2"/>
      </rPr>
      <t>, by SEN and gender</t>
    </r>
  </si>
  <si>
    <r>
      <t>2017</t>
    </r>
    <r>
      <rPr>
        <b/>
        <vertAlign val="superscript"/>
        <sz val="8"/>
        <rFont val="Arial"/>
        <family val="2"/>
      </rPr>
      <t>5,6</t>
    </r>
  </si>
  <si>
    <r>
      <t>Average Attainment 8 score per pupil</t>
    </r>
    <r>
      <rPr>
        <vertAlign val="superscript"/>
        <sz val="8"/>
        <rFont val="Arial"/>
        <family val="2"/>
      </rPr>
      <t>4</t>
    </r>
  </si>
  <si>
    <r>
      <t>SEN with statements or Education, Health and Care plans</t>
    </r>
    <r>
      <rPr>
        <vertAlign val="superscript"/>
        <sz val="8"/>
        <rFont val="Arial"/>
        <family val="2"/>
      </rPr>
      <t>7</t>
    </r>
  </si>
  <si>
    <r>
      <t>SEN Support</t>
    </r>
    <r>
      <rPr>
        <vertAlign val="superscript"/>
        <sz val="8"/>
        <rFont val="Arial"/>
        <family val="2"/>
      </rPr>
      <t>7</t>
    </r>
  </si>
  <si>
    <t>4. Progress 8 is part of the new secondary accountability system being implemented from 2016. Progress 8 is a relative measure, which means that the overall national score remains the same between years. In 2017, a new methodology was implemented which changed the basis for calculating key stage 2 prior attainment. Previously attainment had been calculated using an average for English (reading and writing) and maths scores. This was revised to be just reading and maths. This resulted in a larger proportion of pupils with higher key stage 2 prior attainment scores. The Progress 8 measure should not be compared year on year. More information on the calculation of this measures is available in the Progress 8 guidance:</t>
  </si>
  <si>
    <t>1. Children who are identified as having ceased to be looked after (excluding those children in respite care) through adoption, a special guardianship order or a child arrangements order.  This requires declaration by the parents of the child. We estimate the data covers approximately 36% of children adopted from care. For children leaving care with a SGO or CAO, the coverage is approximately 27% and 20% respectively. The overall coverage of approximately 32%. Only children who have been matched to key stage 4 data are included. Figures for 2017 are based on amended attainment data. Figures for all other years are based on final data. Includes entries and achievements for pupils in previous academic years.</t>
  </si>
  <si>
    <t>1. Children who are identified as having ceased to be looked after (excluding those children in respite care) through adoption, a special guardianship order or a child arrangements order.  This requires declaration by the parents of the child. We estimate the data covers approximately 36% of children adopted from care. For children leaving care with a SGO or CAO, the coverage is approximately 27% and 20% respectively. The overall coverage of approximately 32%. Only children who have been matched to key stage 4 data are included. Figures for 2017 are based on amended attainment data. Figures 2016 are based on final data. Includes entries and achievements for pupils in previous academic years.</t>
  </si>
  <si>
    <t>1. Children who are identified as having ceased to be looked after (excluding those children in respite care) through adoption, a special guardianship order or a child arrangements order.  This requires declaration by the parents of the child. We estimate the data covers approximately 36% of children adopted from care. For children leaving care with a SGO or CAO, the coverage is approximately 27% and 20% respectively. The overall coverage of approximately 32%. Only children who have been matched to key stage 4 data are included. This is the amended version of key stage 4 data. Includes entries and achievements for these pupils in previous academic years.</t>
  </si>
  <si>
    <t>4. Progress scores should be interpreted alongside the associated confidence intervals. If the lower bound of the confidence interval is greater than zero, it can be interpreted as meaning that the group achieves greater than average progress compared to pupils in state-funded schools nationally and that this is statistically significant. If the upper bound is negative, this means that the group achieves lower than average progress compared to pupils in state-funded schools nationally and that this is statistically significant.</t>
  </si>
  <si>
    <r>
      <t>2017</t>
    </r>
    <r>
      <rPr>
        <b/>
        <vertAlign val="superscript"/>
        <sz val="8"/>
        <rFont val="Arial"/>
        <family val="2"/>
      </rPr>
      <t>6,7,8</t>
    </r>
  </si>
  <si>
    <t>Reading (test)3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</si>
</sst>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2" x14ac:knownFonts="1">
    <font>
      <sz val="11"/>
      <color theme="1"/>
      <name val="Calibri"/>
      <family val="2"/>
      <scheme val="minor"/>
    </font>
    <font>
      <sz val="11"/>
      <color theme="1"/>
      <name val="Calibri"/>
      <family val="2"/>
      <scheme val="minor"/>
    </font>
    <font>
      <b/>
      <sz val="11"/>
      <color rgb="FFFF0000"/>
      <name val="Calibri"/>
      <family val="2"/>
      <scheme val="minor"/>
    </font>
    <font>
      <b/>
      <sz val="24"/>
      <color theme="1"/>
      <name val="Calibri"/>
      <family val="2"/>
      <scheme val="minor"/>
    </font>
    <font>
      <sz val="12"/>
      <color theme="1"/>
      <name val="Calibri"/>
      <family val="2"/>
      <scheme val="minor"/>
    </font>
    <font>
      <u/>
      <sz val="11"/>
      <color theme="10"/>
      <name val="Calibri"/>
      <family val="2"/>
      <scheme val="minor"/>
    </font>
    <font>
      <sz val="11"/>
      <name val="Calibri"/>
      <family val="2"/>
      <scheme val="minor"/>
    </font>
    <font>
      <sz val="18"/>
      <color theme="1"/>
      <name val="Calibri"/>
      <family val="2"/>
      <scheme val="minor"/>
    </font>
    <font>
      <sz val="11"/>
      <color theme="1"/>
      <name val="Arial"/>
      <family val="2"/>
    </font>
    <font>
      <b/>
      <sz val="10"/>
      <color rgb="FFFF0000"/>
      <name val="Arial"/>
      <family val="2"/>
    </font>
    <font>
      <b/>
      <sz val="11"/>
      <color theme="1"/>
      <name val="Arial"/>
      <family val="2"/>
    </font>
    <font>
      <u/>
      <sz val="11"/>
      <color theme="10"/>
      <name val="Arial"/>
      <family val="2"/>
    </font>
    <font>
      <sz val="11"/>
      <name val="Arial"/>
      <family val="2"/>
    </font>
    <font>
      <sz val="11"/>
      <color rgb="FFFF0000"/>
      <name val="Arial"/>
      <family val="2"/>
    </font>
    <font>
      <u/>
      <sz val="11"/>
      <color rgb="FF0000FF"/>
      <name val="Calibri"/>
      <family val="2"/>
      <scheme val="minor"/>
    </font>
    <font>
      <b/>
      <sz val="10"/>
      <name val="Arial"/>
      <family val="2"/>
    </font>
    <font>
      <b/>
      <vertAlign val="superscript"/>
      <sz val="10"/>
      <name val="Arial"/>
      <family val="2"/>
    </font>
    <font>
      <vertAlign val="superscript"/>
      <sz val="11"/>
      <color theme="1"/>
      <name val="Calibri"/>
      <family val="2"/>
      <scheme val="minor"/>
    </font>
    <font>
      <b/>
      <sz val="8"/>
      <name val="Arial"/>
      <family val="2"/>
    </font>
    <font>
      <b/>
      <vertAlign val="superscript"/>
      <sz val="8"/>
      <name val="Arial"/>
      <family val="2"/>
    </font>
    <font>
      <sz val="8"/>
      <name val="Arial"/>
      <family val="2"/>
    </font>
    <font>
      <vertAlign val="superscript"/>
      <sz val="8"/>
      <name val="Arial"/>
      <family val="2"/>
    </font>
    <font>
      <sz val="8"/>
      <color theme="1"/>
      <name val="Arial"/>
      <family val="2"/>
    </font>
    <font>
      <i/>
      <sz val="8"/>
      <color theme="1"/>
      <name val="Arial"/>
      <family val="2"/>
    </font>
    <font>
      <b/>
      <sz val="8"/>
      <color rgb="FFFF0000"/>
      <name val="Arial"/>
      <family val="2"/>
    </font>
    <font>
      <sz val="8"/>
      <color rgb="FFFF0000"/>
      <name val="Arial"/>
      <family val="2"/>
    </font>
    <font>
      <sz val="11"/>
      <color rgb="FF0000FF"/>
      <name val="Calibri"/>
      <family val="2"/>
      <scheme val="minor"/>
    </font>
    <font>
      <sz val="8"/>
      <color rgb="FF0000FF"/>
      <name val="Arial"/>
      <family val="2"/>
    </font>
    <font>
      <sz val="10"/>
      <color rgb="FF0000FF"/>
      <name val="Arial"/>
      <family val="2"/>
    </font>
    <font>
      <sz val="10"/>
      <name val="Arial"/>
      <family val="2"/>
    </font>
    <font>
      <i/>
      <sz val="8"/>
      <name val="Arial"/>
      <family val="2"/>
    </font>
    <font>
      <b/>
      <u/>
      <sz val="8"/>
      <name val="Arial"/>
      <family val="2"/>
    </font>
    <font>
      <b/>
      <u/>
      <vertAlign val="superscript"/>
      <sz val="8"/>
      <name val="Arial"/>
      <family val="2"/>
    </font>
    <font>
      <sz val="10"/>
      <color rgb="FF0000FF"/>
      <name val="Calibri"/>
      <family val="2"/>
      <scheme val="minor"/>
    </font>
    <font>
      <i/>
      <vertAlign val="superscript"/>
      <sz val="8"/>
      <name val="Arial"/>
      <family val="2"/>
    </font>
    <font>
      <sz val="10"/>
      <name val="Calibri"/>
      <family val="2"/>
      <scheme val="minor"/>
    </font>
    <font>
      <u/>
      <sz val="8"/>
      <color rgb="FF0000FF"/>
      <name val="Arial"/>
      <family val="2"/>
    </font>
    <font>
      <u/>
      <sz val="8"/>
      <color theme="10"/>
      <name val="Arial"/>
      <family val="2"/>
    </font>
    <font>
      <b/>
      <sz val="11"/>
      <color theme="1"/>
      <name val="Calibri"/>
      <family val="2"/>
      <scheme val="minor"/>
    </font>
    <font>
      <sz val="11"/>
      <color theme="1"/>
      <name val="Calibri"/>
      <family val="2"/>
    </font>
    <font>
      <b/>
      <sz val="11"/>
      <color rgb="FF000000"/>
      <name val="Calibri"/>
      <family val="2"/>
    </font>
    <font>
      <b/>
      <sz val="11"/>
      <name val="Calibri"/>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0000"/>
        <bgColor rgb="FF000000"/>
      </patternFill>
    </fill>
    <fill>
      <patternFill patternType="solid">
        <fgColor rgb="FFFFFFFF"/>
        <bgColor rgb="FF000000"/>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bottom/>
      <diagonal/>
    </border>
    <border>
      <left/>
      <right style="dotted">
        <color indexed="64"/>
      </right>
      <top style="thin">
        <color indexed="64"/>
      </top>
      <bottom/>
      <diagonal/>
    </border>
    <border>
      <left/>
      <right style="dotted">
        <color indexed="64"/>
      </right>
      <top/>
      <bottom style="thin">
        <color indexed="64"/>
      </bottom>
      <diagonal/>
    </border>
  </borders>
  <cellStyleXfs count="3">
    <xf numFmtId="0" fontId="0" fillId="0" borderId="0"/>
    <xf numFmtId="0" fontId="5" fillId="0" borderId="0" applyNumberFormat="0" applyFill="0" applyBorder="0" applyAlignment="0" applyProtection="0"/>
    <xf numFmtId="0" fontId="29" fillId="0" borderId="0"/>
  </cellStyleXfs>
  <cellXfs count="328">
    <xf numFmtId="0" fontId="0" fillId="0" borderId="0" xfId="0"/>
    <xf numFmtId="0" fontId="6" fillId="2" borderId="0" xfId="0" applyFont="1" applyFill="1"/>
    <xf numFmtId="0" fontId="14" fillId="2" borderId="0" xfId="1" applyFont="1" applyFill="1"/>
    <xf numFmtId="0" fontId="0" fillId="3" borderId="0" xfId="0" applyFill="1"/>
    <xf numFmtId="0" fontId="18" fillId="0" borderId="4" xfId="0" applyFont="1" applyBorder="1" applyAlignment="1">
      <alignment horizontal="center" wrapText="1"/>
    </xf>
    <xf numFmtId="0" fontId="18" fillId="0" borderId="4" xfId="0" applyFont="1" applyBorder="1" applyAlignment="1">
      <alignment horizontal="center" vertical="center" wrapText="1"/>
    </xf>
    <xf numFmtId="0" fontId="20" fillId="0" borderId="5" xfId="0" applyFont="1" applyBorder="1"/>
    <xf numFmtId="0" fontId="20" fillId="0" borderId="5" xfId="0" applyFont="1" applyBorder="1" applyAlignment="1">
      <alignment vertical="center"/>
    </xf>
    <xf numFmtId="0" fontId="20" fillId="0" borderId="2" xfId="0" quotePrefix="1" applyFont="1" applyBorder="1" applyAlignment="1">
      <alignment horizontal="center" vertical="center" wrapText="1"/>
    </xf>
    <xf numFmtId="0" fontId="20" fillId="0" borderId="5" xfId="0" applyFont="1" applyBorder="1" applyAlignment="1">
      <alignment horizontal="center" vertical="center"/>
    </xf>
    <xf numFmtId="0" fontId="18" fillId="0" borderId="0" xfId="0" applyFont="1" applyBorder="1" applyAlignment="1">
      <alignment horizontal="left"/>
    </xf>
    <xf numFmtId="0" fontId="20" fillId="0" borderId="0" xfId="0" applyFont="1" applyBorder="1" applyAlignment="1">
      <alignment vertical="center"/>
    </xf>
    <xf numFmtId="0" fontId="20" fillId="0" borderId="0" xfId="0" applyFont="1" applyBorder="1" applyAlignment="1">
      <alignment horizontal="right" vertical="center"/>
    </xf>
    <xf numFmtId="0" fontId="20" fillId="0" borderId="0" xfId="0" applyFont="1" applyBorder="1" applyAlignment="1">
      <alignment horizontal="right"/>
    </xf>
    <xf numFmtId="0" fontId="20" fillId="0" borderId="0" xfId="0" applyFont="1" applyBorder="1" applyAlignment="1">
      <alignment horizontal="left"/>
    </xf>
    <xf numFmtId="0" fontId="20" fillId="0" borderId="0" xfId="0" applyFont="1" applyBorder="1" applyAlignment="1">
      <alignment horizontal="left" indent="1"/>
    </xf>
    <xf numFmtId="0" fontId="22" fillId="0" borderId="0" xfId="0" applyFont="1" applyBorder="1" applyAlignment="1">
      <alignment vertical="center"/>
    </xf>
    <xf numFmtId="0" fontId="20" fillId="0" borderId="5" xfId="0" applyFont="1" applyBorder="1" applyAlignment="1">
      <alignment horizontal="left" indent="1"/>
    </xf>
    <xf numFmtId="0" fontId="20" fillId="2" borderId="0" xfId="0" applyFont="1" applyFill="1"/>
    <xf numFmtId="0" fontId="20" fillId="2" borderId="0" xfId="0" applyFont="1" applyFill="1" applyAlignment="1">
      <alignment horizontal="left" indent="1"/>
    </xf>
    <xf numFmtId="0" fontId="6" fillId="0" borderId="0" xfId="0" applyFont="1"/>
    <xf numFmtId="0" fontId="28" fillId="2" borderId="0" xfId="0" applyFont="1" applyFill="1"/>
    <xf numFmtId="0" fontId="15" fillId="2" borderId="0" xfId="0" applyFont="1" applyFill="1" applyAlignment="1">
      <alignment horizontal="left"/>
    </xf>
    <xf numFmtId="0" fontId="20" fillId="2" borderId="0" xfId="0" applyFont="1" applyFill="1" applyAlignment="1">
      <alignment vertical="center"/>
    </xf>
    <xf numFmtId="0" fontId="15" fillId="2" borderId="0" xfId="0" applyFont="1" applyFill="1" applyAlignment="1"/>
    <xf numFmtId="0" fontId="0" fillId="0" borderId="0" xfId="0" applyAlignment="1"/>
    <xf numFmtId="0" fontId="20" fillId="2" borderId="0" xfId="0" applyFont="1" applyFill="1" applyBorder="1" applyAlignment="1">
      <alignment vertical="center"/>
    </xf>
    <xf numFmtId="3" fontId="20" fillId="2" borderId="5" xfId="2" applyNumberFormat="1" applyFont="1" applyFill="1" applyBorder="1" applyAlignment="1" applyProtection="1">
      <alignment horizontal="center" vertical="center" wrapText="1"/>
    </xf>
    <xf numFmtId="164" fontId="20" fillId="2" borderId="5" xfId="2" applyNumberFormat="1" applyFont="1" applyFill="1" applyBorder="1" applyAlignment="1" applyProtection="1">
      <alignment horizontal="center" vertical="center" wrapText="1"/>
    </xf>
    <xf numFmtId="164" fontId="30" fillId="2" borderId="5" xfId="2" applyNumberFormat="1" applyFont="1" applyFill="1" applyBorder="1" applyAlignment="1" applyProtection="1">
      <alignment horizontal="center" vertical="center" wrapText="1"/>
    </xf>
    <xf numFmtId="3" fontId="20" fillId="2" borderId="0" xfId="0" applyNumberFormat="1" applyFont="1" applyFill="1" applyBorder="1" applyAlignment="1">
      <alignment vertical="center"/>
    </xf>
    <xf numFmtId="3" fontId="20" fillId="2" borderId="0" xfId="0" applyNumberFormat="1" applyFont="1" applyFill="1" applyBorder="1" applyAlignment="1">
      <alignment horizontal="right"/>
    </xf>
    <xf numFmtId="0" fontId="20" fillId="2" borderId="0" xfId="0" applyFont="1" applyFill="1" applyBorder="1" applyAlignment="1">
      <alignment horizontal="left"/>
    </xf>
    <xf numFmtId="0" fontId="20" fillId="0" borderId="0" xfId="0" applyFont="1"/>
    <xf numFmtId="0" fontId="23" fillId="2" borderId="0" xfId="0" applyFont="1" applyFill="1" applyBorder="1" applyAlignment="1">
      <alignment horizontal="right"/>
    </xf>
    <xf numFmtId="0" fontId="6" fillId="0" borderId="0" xfId="0" applyFont="1" applyAlignment="1">
      <alignment vertical="center"/>
    </xf>
    <xf numFmtId="0" fontId="18" fillId="2" borderId="0" xfId="0" applyFont="1" applyFill="1" applyBorder="1" applyAlignment="1">
      <alignment horizontal="center" vertical="center" wrapText="1"/>
    </xf>
    <xf numFmtId="0" fontId="18" fillId="2" borderId="0" xfId="0" applyFont="1" applyFill="1" applyAlignment="1">
      <alignment horizontal="center" wrapText="1"/>
    </xf>
    <xf numFmtId="3" fontId="20" fillId="2" borderId="0" xfId="0" applyNumberFormat="1" applyFont="1" applyFill="1" applyBorder="1" applyAlignment="1">
      <alignment horizontal="right" vertical="center"/>
    </xf>
    <xf numFmtId="164" fontId="20" fillId="2" borderId="0" xfId="0" applyNumberFormat="1" applyFont="1" applyFill="1" applyBorder="1" applyAlignment="1">
      <alignment horizontal="right"/>
    </xf>
    <xf numFmtId="164" fontId="30" fillId="2" borderId="0" xfId="0" applyNumberFormat="1" applyFont="1" applyFill="1" applyBorder="1" applyAlignment="1">
      <alignment horizontal="right"/>
    </xf>
    <xf numFmtId="0" fontId="35" fillId="2" borderId="0" xfId="0" applyFont="1" applyFill="1"/>
    <xf numFmtId="0" fontId="18" fillId="0" borderId="0" xfId="0" applyFont="1" applyBorder="1"/>
    <xf numFmtId="0" fontId="18" fillId="0" borderId="0" xfId="0" applyFont="1" applyBorder="1" applyAlignment="1">
      <alignment vertical="center"/>
    </xf>
    <xf numFmtId="0" fontId="18" fillId="0" borderId="0" xfId="0" applyFont="1" applyBorder="1" applyAlignment="1">
      <alignment vertical="center" wrapText="1"/>
    </xf>
    <xf numFmtId="0" fontId="18" fillId="0" borderId="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3" fontId="20" fillId="0" borderId="0" xfId="0" applyNumberFormat="1" applyFont="1" applyBorder="1" applyAlignment="1">
      <alignment vertical="center"/>
    </xf>
    <xf numFmtId="3" fontId="20" fillId="0" borderId="0" xfId="0" applyNumberFormat="1" applyFont="1" applyBorder="1" applyAlignment="1">
      <alignment horizontal="right" vertical="center"/>
    </xf>
    <xf numFmtId="3" fontId="20" fillId="0" borderId="0" xfId="0" applyNumberFormat="1" applyFont="1" applyBorder="1"/>
    <xf numFmtId="164" fontId="30" fillId="0" borderId="5" xfId="0" applyNumberFormat="1" applyFont="1" applyBorder="1" applyAlignment="1">
      <alignment vertical="center"/>
    </xf>
    <xf numFmtId="3" fontId="18" fillId="0" borderId="0" xfId="0" applyNumberFormat="1" applyFont="1"/>
    <xf numFmtId="0" fontId="30" fillId="0" borderId="0" xfId="0" applyFont="1" applyBorder="1" applyAlignment="1">
      <alignment horizontal="right"/>
    </xf>
    <xf numFmtId="0" fontId="6" fillId="4" borderId="1" xfId="0" applyFont="1" applyFill="1" applyBorder="1" applyAlignment="1">
      <alignment horizontal="center"/>
    </xf>
    <xf numFmtId="0" fontId="6" fillId="0" borderId="0" xfId="0" applyFont="1" applyFill="1"/>
    <xf numFmtId="0" fontId="20" fillId="0" borderId="0" xfId="0" applyFont="1" applyFill="1" applyBorder="1"/>
    <xf numFmtId="0" fontId="20" fillId="0" borderId="0" xfId="0" applyFont="1" applyFill="1"/>
    <xf numFmtId="0" fontId="37" fillId="0" borderId="0" xfId="1" applyFont="1" applyFill="1" applyAlignment="1" applyProtection="1">
      <alignment horizontal="left" vertical="center" indent="2"/>
    </xf>
    <xf numFmtId="0" fontId="36" fillId="0" borderId="0" xfId="1" applyFont="1" applyFill="1" applyAlignment="1" applyProtection="1">
      <alignment horizontal="left" vertical="top" indent="1"/>
    </xf>
    <xf numFmtId="0" fontId="18" fillId="0" borderId="2" xfId="0" applyFont="1" applyBorder="1" applyAlignment="1">
      <alignment horizontal="center" vertical="center" wrapText="1"/>
    </xf>
    <xf numFmtId="0" fontId="30" fillId="0" borderId="0" xfId="0" applyFont="1" applyBorder="1" applyAlignment="1">
      <alignment horizontal="right" vertical="center"/>
    </xf>
    <xf numFmtId="0" fontId="0" fillId="0" borderId="0" xfId="0" applyNumberFormat="1"/>
    <xf numFmtId="0" fontId="6" fillId="2" borderId="4" xfId="0" applyNumberFormat="1" applyFont="1" applyFill="1" applyBorder="1"/>
    <xf numFmtId="0" fontId="18" fillId="2" borderId="4" xfId="0" applyNumberFormat="1" applyFont="1" applyFill="1" applyBorder="1" applyAlignment="1">
      <alignment horizontal="center" vertical="center" wrapText="1"/>
    </xf>
    <xf numFmtId="0" fontId="20" fillId="2" borderId="5" xfId="0" applyNumberFormat="1" applyFont="1" applyFill="1" applyBorder="1"/>
    <xf numFmtId="0" fontId="20" fillId="2" borderId="5" xfId="0" applyNumberFormat="1" applyFont="1" applyFill="1" applyBorder="1" applyAlignment="1">
      <alignment vertical="center"/>
    </xf>
    <xf numFmtId="0" fontId="20" fillId="2" borderId="5" xfId="2" applyNumberFormat="1" applyFont="1" applyFill="1" applyBorder="1" applyAlignment="1" applyProtection="1">
      <alignment horizontal="center" vertical="center" wrapText="1"/>
    </xf>
    <xf numFmtId="0" fontId="30" fillId="2" borderId="5" xfId="2" applyNumberFormat="1" applyFont="1" applyFill="1" applyBorder="1" applyAlignment="1" applyProtection="1">
      <alignment horizontal="center" vertical="center" wrapText="1"/>
    </xf>
    <xf numFmtId="0" fontId="18" fillId="2" borderId="0" xfId="0" applyNumberFormat="1" applyFont="1" applyFill="1" applyBorder="1" applyAlignment="1">
      <alignment horizontal="left"/>
    </xf>
    <xf numFmtId="0" fontId="20" fillId="2" borderId="0" xfId="0" applyNumberFormat="1" applyFont="1" applyFill="1" applyBorder="1" applyAlignment="1">
      <alignment vertical="center"/>
    </xf>
    <xf numFmtId="0" fontId="31" fillId="2" borderId="0" xfId="0" applyNumberFormat="1" applyFont="1" applyFill="1" applyBorder="1" applyAlignment="1">
      <alignment horizontal="left"/>
    </xf>
    <xf numFmtId="0" fontId="20" fillId="2" borderId="0" xfId="0" applyNumberFormat="1" applyFont="1" applyFill="1" applyBorder="1" applyAlignment="1">
      <alignment horizontal="right"/>
    </xf>
    <xf numFmtId="0" fontId="20" fillId="2" borderId="0" xfId="0" applyNumberFormat="1" applyFont="1" applyFill="1" applyBorder="1" applyAlignment="1">
      <alignment horizontal="left"/>
    </xf>
    <xf numFmtId="0" fontId="20" fillId="2" borderId="0" xfId="0" applyNumberFormat="1" applyFont="1" applyFill="1" applyBorder="1" applyAlignment="1">
      <alignment horizontal="left" indent="1"/>
    </xf>
    <xf numFmtId="0" fontId="30" fillId="2" borderId="0" xfId="0" applyNumberFormat="1" applyFont="1" applyFill="1" applyBorder="1" applyAlignment="1">
      <alignment horizontal="right"/>
    </xf>
    <xf numFmtId="0" fontId="20" fillId="2" borderId="0" xfId="0" applyNumberFormat="1" applyFont="1" applyFill="1" applyBorder="1" applyAlignment="1">
      <alignment horizontal="right" vertical="center"/>
    </xf>
    <xf numFmtId="0" fontId="39" fillId="0" borderId="0" xfId="0" applyNumberFormat="1" applyFont="1" applyFill="1" applyBorder="1"/>
    <xf numFmtId="0" fontId="18" fillId="9" borderId="4" xfId="0" applyNumberFormat="1" applyFont="1" applyFill="1" applyBorder="1" applyAlignment="1">
      <alignment horizontal="center" wrapText="1"/>
    </xf>
    <xf numFmtId="0" fontId="18" fillId="9" borderId="4" xfId="0" applyNumberFormat="1" applyFont="1" applyFill="1" applyBorder="1" applyAlignment="1">
      <alignment horizontal="center" vertical="center" wrapText="1"/>
    </xf>
    <xf numFmtId="0" fontId="20" fillId="9" borderId="5" xfId="0" applyNumberFormat="1" applyFont="1" applyFill="1" applyBorder="1"/>
    <xf numFmtId="0" fontId="20" fillId="9" borderId="5" xfId="0" applyNumberFormat="1" applyFont="1" applyFill="1" applyBorder="1" applyAlignment="1">
      <alignment vertical="center"/>
    </xf>
    <xf numFmtId="0" fontId="20" fillId="9" borderId="7" xfId="0" quotePrefix="1" applyNumberFormat="1" applyFont="1" applyFill="1" applyBorder="1" applyAlignment="1">
      <alignment horizontal="center" vertical="center" wrapText="1"/>
    </xf>
    <xf numFmtId="0" fontId="20" fillId="9" borderId="2" xfId="0" quotePrefix="1" applyNumberFormat="1" applyFont="1" applyFill="1" applyBorder="1" applyAlignment="1">
      <alignment horizontal="center" vertical="center" wrapText="1"/>
    </xf>
    <xf numFmtId="0" fontId="18" fillId="9" borderId="2" xfId="0" quotePrefix="1" applyNumberFormat="1" applyFont="1" applyFill="1" applyBorder="1" applyAlignment="1">
      <alignment horizontal="center" vertical="center" wrapText="1"/>
    </xf>
    <xf numFmtId="0" fontId="30" fillId="0" borderId="2" xfId="0" quotePrefix="1" applyNumberFormat="1" applyFont="1" applyFill="1" applyBorder="1" applyAlignment="1">
      <alignment horizontal="center" vertical="center" wrapText="1"/>
    </xf>
    <xf numFmtId="0" fontId="20" fillId="9" borderId="5" xfId="0" applyNumberFormat="1" applyFont="1" applyFill="1" applyBorder="1" applyAlignment="1">
      <alignment horizontal="center" vertical="center" wrapText="1"/>
    </xf>
    <xf numFmtId="0" fontId="18" fillId="9" borderId="0" xfId="0" applyNumberFormat="1" applyFont="1" applyFill="1" applyBorder="1" applyAlignment="1">
      <alignment horizontal="left"/>
    </xf>
    <xf numFmtId="0" fontId="20" fillId="9" borderId="0" xfId="0" applyNumberFormat="1" applyFont="1" applyFill="1" applyBorder="1" applyAlignment="1">
      <alignment vertical="center"/>
    </xf>
    <xf numFmtId="0" fontId="20" fillId="9" borderId="8" xfId="0" applyNumberFormat="1" applyFont="1" applyFill="1" applyBorder="1" applyAlignment="1">
      <alignment vertical="center"/>
    </xf>
    <xf numFmtId="0" fontId="20" fillId="9" borderId="9" xfId="0" applyNumberFormat="1" applyFont="1" applyFill="1" applyBorder="1" applyAlignment="1">
      <alignment vertical="center"/>
    </xf>
    <xf numFmtId="0" fontId="20" fillId="9" borderId="0" xfId="0" applyNumberFormat="1" applyFont="1" applyFill="1" applyBorder="1" applyAlignment="1">
      <alignment horizontal="left"/>
    </xf>
    <xf numFmtId="3" fontId="20" fillId="9" borderId="8" xfId="0" applyNumberFormat="1" applyFont="1" applyFill="1" applyBorder="1" applyAlignment="1">
      <alignment horizontal="right" vertical="center"/>
    </xf>
    <xf numFmtId="3" fontId="20" fillId="9" borderId="0" xfId="0" applyNumberFormat="1" applyFont="1" applyFill="1" applyBorder="1" applyAlignment="1">
      <alignment horizontal="right" vertical="center"/>
    </xf>
    <xf numFmtId="0" fontId="20" fillId="9" borderId="0" xfId="0" applyNumberFormat="1" applyFont="1" applyFill="1" applyBorder="1" applyAlignment="1">
      <alignment horizontal="right" vertical="center"/>
    </xf>
    <xf numFmtId="0" fontId="20" fillId="9" borderId="8" xfId="0" applyNumberFormat="1" applyFont="1" applyFill="1" applyBorder="1" applyAlignment="1">
      <alignment horizontal="right" vertical="center"/>
    </xf>
    <xf numFmtId="0" fontId="20" fillId="9" borderId="0" xfId="0" applyNumberFormat="1" applyFont="1" applyFill="1" applyBorder="1" applyAlignment="1">
      <alignment horizontal="left" indent="1"/>
    </xf>
    <xf numFmtId="0" fontId="20" fillId="9" borderId="8" xfId="0" applyNumberFormat="1" applyFont="1" applyFill="1" applyBorder="1" applyAlignment="1">
      <alignment horizontal="right"/>
    </xf>
    <xf numFmtId="0" fontId="20" fillId="9" borderId="0" xfId="0" applyNumberFormat="1" applyFont="1" applyFill="1" applyBorder="1" applyAlignment="1">
      <alignment horizontal="right"/>
    </xf>
    <xf numFmtId="0" fontId="20" fillId="9" borderId="0" xfId="0" applyNumberFormat="1" applyFont="1" applyFill="1" applyBorder="1"/>
    <xf numFmtId="0" fontId="30" fillId="9" borderId="8" xfId="0" applyNumberFormat="1" applyFont="1" applyFill="1" applyBorder="1" applyAlignment="1">
      <alignment horizontal="right" vertical="center"/>
    </xf>
    <xf numFmtId="0" fontId="30" fillId="9" borderId="0" xfId="0" applyNumberFormat="1" applyFont="1" applyFill="1" applyBorder="1" applyAlignment="1">
      <alignment horizontal="right" vertical="center"/>
    </xf>
    <xf numFmtId="0" fontId="30" fillId="9" borderId="0" xfId="0" applyNumberFormat="1" applyFont="1" applyFill="1" applyBorder="1" applyAlignment="1">
      <alignment horizontal="right"/>
    </xf>
    <xf numFmtId="0" fontId="20" fillId="9" borderId="5" xfId="0" applyNumberFormat="1" applyFont="1" applyFill="1" applyBorder="1" applyAlignment="1">
      <alignment horizontal="left" indent="1"/>
    </xf>
    <xf numFmtId="0" fontId="30" fillId="9" borderId="10" xfId="0" applyNumberFormat="1" applyFont="1" applyFill="1" applyBorder="1" applyAlignment="1">
      <alignment horizontal="right" vertical="center"/>
    </xf>
    <xf numFmtId="0" fontId="30" fillId="9" borderId="5" xfId="0" applyNumberFormat="1" applyFont="1" applyFill="1" applyBorder="1" applyAlignment="1">
      <alignment horizontal="right" vertical="center"/>
    </xf>
    <xf numFmtId="0" fontId="20" fillId="9" borderId="5" xfId="0" applyNumberFormat="1" applyFont="1" applyFill="1" applyBorder="1" applyAlignment="1">
      <alignment horizontal="right" vertical="center"/>
    </xf>
    <xf numFmtId="165" fontId="30" fillId="2" borderId="0" xfId="0" applyNumberFormat="1" applyFont="1" applyFill="1" applyBorder="1" applyAlignment="1">
      <alignment vertical="center"/>
    </xf>
    <xf numFmtId="165" fontId="30" fillId="2" borderId="0" xfId="0" applyNumberFormat="1" applyFont="1" applyFill="1" applyBorder="1" applyAlignment="1">
      <alignment horizontal="right" vertical="center"/>
    </xf>
    <xf numFmtId="2" fontId="30" fillId="2" borderId="0" xfId="0" applyNumberFormat="1" applyFont="1" applyFill="1" applyBorder="1" applyAlignment="1">
      <alignment vertical="center"/>
    </xf>
    <xf numFmtId="0" fontId="20" fillId="2" borderId="0" xfId="0" applyNumberFormat="1" applyFont="1" applyFill="1" applyBorder="1"/>
    <xf numFmtId="165" fontId="30" fillId="0" borderId="0" xfId="0" applyNumberFormat="1" applyFont="1" applyBorder="1" applyAlignment="1">
      <alignment horizontal="right" vertical="center"/>
    </xf>
    <xf numFmtId="165" fontId="30" fillId="0" borderId="0" xfId="0" applyNumberFormat="1" applyFont="1" applyBorder="1" applyAlignment="1">
      <alignment horizontal="right"/>
    </xf>
    <xf numFmtId="3" fontId="20" fillId="0" borderId="0" xfId="0" applyNumberFormat="1" applyFont="1" applyBorder="1" applyAlignment="1">
      <alignment horizontal="right"/>
    </xf>
    <xf numFmtId="3" fontId="0" fillId="0" borderId="0" xfId="0" applyNumberFormat="1"/>
    <xf numFmtId="0" fontId="2" fillId="0" borderId="0" xfId="0" applyFont="1"/>
    <xf numFmtId="0" fontId="18" fillId="0" borderId="2" xfId="0" applyFont="1" applyBorder="1" applyAlignment="1">
      <alignment horizontal="center" vertical="center" wrapText="1"/>
    </xf>
    <xf numFmtId="0" fontId="2" fillId="0" borderId="0" xfId="0" applyFont="1" applyProtection="1"/>
    <xf numFmtId="0" fontId="0" fillId="0" borderId="0" xfId="0" applyFont="1" applyProtection="1"/>
    <xf numFmtId="0" fontId="0" fillId="2" borderId="0" xfId="0" applyFill="1" applyProtection="1"/>
    <xf numFmtId="0" fontId="3" fillId="2" borderId="0" xfId="0" applyFont="1" applyFill="1" applyProtection="1"/>
    <xf numFmtId="0" fontId="4" fillId="2" borderId="0" xfId="0" applyFont="1" applyFill="1" applyProtection="1"/>
    <xf numFmtId="0" fontId="0" fillId="2" borderId="0" xfId="0" applyFont="1" applyFill="1" applyProtection="1"/>
    <xf numFmtId="0" fontId="5" fillId="2" borderId="0" xfId="1" applyFill="1" applyProtection="1"/>
    <xf numFmtId="0" fontId="6" fillId="2" borderId="0" xfId="0" applyFont="1" applyFill="1" applyProtection="1"/>
    <xf numFmtId="0" fontId="7" fillId="2" borderId="0" xfId="0" applyFont="1" applyFill="1" applyProtection="1"/>
    <xf numFmtId="0" fontId="0" fillId="0" borderId="0" xfId="0" applyProtection="1"/>
    <xf numFmtId="0" fontId="5" fillId="0" borderId="0" xfId="1" applyProtection="1"/>
    <xf numFmtId="0" fontId="8" fillId="0" borderId="0" xfId="0" applyFont="1" applyProtection="1"/>
    <xf numFmtId="0" fontId="10" fillId="0" borderId="0" xfId="0" applyFont="1" applyProtection="1"/>
    <xf numFmtId="0" fontId="11" fillId="0" borderId="0" xfId="1" applyFont="1" applyAlignment="1" applyProtection="1">
      <alignment vertical="top"/>
    </xf>
    <xf numFmtId="0" fontId="13" fillId="0" borderId="0" xfId="0" applyFont="1" applyAlignment="1" applyProtection="1">
      <alignment vertical="top"/>
    </xf>
    <xf numFmtId="0" fontId="14" fillId="2" borderId="0" xfId="1" applyFont="1" applyFill="1" applyProtection="1"/>
    <xf numFmtId="0" fontId="20" fillId="2" borderId="0" xfId="0" applyFont="1" applyFill="1" applyProtection="1"/>
    <xf numFmtId="0" fontId="6" fillId="0" borderId="0" xfId="0" applyFont="1" applyProtection="1"/>
    <xf numFmtId="0" fontId="15" fillId="2" borderId="0" xfId="0" applyFont="1" applyFill="1" applyAlignment="1" applyProtection="1">
      <alignment horizontal="left"/>
    </xf>
    <xf numFmtId="0" fontId="20" fillId="2" borderId="0" xfId="0" applyFont="1" applyFill="1" applyAlignment="1" applyProtection="1">
      <alignment vertical="center"/>
    </xf>
    <xf numFmtId="0" fontId="15" fillId="2" borderId="0" xfId="0" applyFont="1" applyFill="1" applyAlignment="1" applyProtection="1"/>
    <xf numFmtId="0" fontId="26" fillId="0" borderId="0" xfId="0" applyFont="1" applyProtection="1"/>
    <xf numFmtId="0" fontId="15" fillId="2" borderId="0" xfId="0" applyFont="1" applyFill="1" applyAlignment="1" applyProtection="1">
      <alignment horizontal="left" vertical="center"/>
    </xf>
    <xf numFmtId="0" fontId="6" fillId="2" borderId="0" xfId="0" applyFont="1" applyFill="1" applyAlignment="1" applyProtection="1">
      <alignment horizontal="left"/>
    </xf>
    <xf numFmtId="0" fontId="0" fillId="0" borderId="0" xfId="0" applyAlignment="1" applyProtection="1"/>
    <xf numFmtId="0" fontId="20" fillId="2" borderId="0" xfId="0" applyFont="1" applyFill="1" applyBorder="1" applyProtection="1"/>
    <xf numFmtId="0" fontId="20" fillId="2" borderId="0" xfId="0" applyFont="1" applyFill="1" applyBorder="1" applyAlignment="1" applyProtection="1">
      <alignment vertical="center"/>
    </xf>
    <xf numFmtId="0" fontId="6" fillId="5" borderId="1" xfId="0" applyFont="1" applyFill="1" applyBorder="1" applyProtection="1"/>
    <xf numFmtId="0" fontId="6" fillId="6" borderId="0" xfId="0" applyFont="1" applyFill="1" applyProtection="1"/>
    <xf numFmtId="0" fontId="18" fillId="2" borderId="0" xfId="0" applyFont="1" applyFill="1" applyBorder="1" applyProtection="1"/>
    <xf numFmtId="0" fontId="18" fillId="2" borderId="0" xfId="0" applyFont="1" applyFill="1" applyBorder="1" applyAlignment="1" applyProtection="1">
      <alignment vertical="center"/>
    </xf>
    <xf numFmtId="0" fontId="18" fillId="2" borderId="0" xfId="0" applyFont="1" applyFill="1" applyBorder="1" applyAlignment="1" applyProtection="1">
      <alignment vertical="center" wrapText="1"/>
    </xf>
    <xf numFmtId="0" fontId="6" fillId="2" borderId="4" xfId="0" applyFont="1" applyFill="1" applyBorder="1" applyProtection="1"/>
    <xf numFmtId="0" fontId="18" fillId="2" borderId="4" xfId="0" applyFont="1" applyFill="1" applyBorder="1" applyAlignment="1" applyProtection="1">
      <alignment horizontal="center" vertical="center" wrapText="1"/>
    </xf>
    <xf numFmtId="0" fontId="20" fillId="2" borderId="5" xfId="0" applyFont="1" applyFill="1" applyBorder="1" applyProtection="1"/>
    <xf numFmtId="0" fontId="20" fillId="2" borderId="5" xfId="0" applyFont="1" applyFill="1" applyBorder="1" applyAlignment="1" applyProtection="1">
      <alignment vertical="center"/>
    </xf>
    <xf numFmtId="0" fontId="18" fillId="2" borderId="0" xfId="0" applyFont="1" applyFill="1" applyBorder="1" applyAlignment="1" applyProtection="1">
      <alignment horizontal="left"/>
    </xf>
    <xf numFmtId="0" fontId="31" fillId="2" borderId="0" xfId="0" applyFont="1" applyFill="1" applyBorder="1" applyAlignment="1" applyProtection="1">
      <alignment horizontal="left"/>
    </xf>
    <xf numFmtId="3" fontId="20" fillId="2" borderId="0" xfId="0" applyNumberFormat="1" applyFont="1" applyFill="1" applyBorder="1" applyAlignment="1" applyProtection="1">
      <alignment vertical="center"/>
    </xf>
    <xf numFmtId="3" fontId="20" fillId="2" borderId="0" xfId="0" applyNumberFormat="1" applyFont="1" applyFill="1" applyBorder="1" applyAlignment="1" applyProtection="1">
      <alignment horizontal="right"/>
    </xf>
    <xf numFmtId="165" fontId="30" fillId="2" borderId="0" xfId="0" applyNumberFormat="1" applyFont="1" applyFill="1" applyBorder="1" applyAlignment="1" applyProtection="1">
      <alignment horizontal="right"/>
    </xf>
    <xf numFmtId="0" fontId="20" fillId="2" borderId="0" xfId="0" applyFont="1" applyFill="1" applyBorder="1" applyAlignment="1" applyProtection="1">
      <alignment horizontal="right"/>
    </xf>
    <xf numFmtId="0" fontId="20" fillId="2" borderId="0" xfId="0" applyFont="1" applyFill="1" applyBorder="1" applyAlignment="1" applyProtection="1">
      <alignment horizontal="left"/>
    </xf>
    <xf numFmtId="0" fontId="20" fillId="2" borderId="0" xfId="0" applyFont="1" applyFill="1" applyBorder="1" applyAlignment="1" applyProtection="1">
      <alignment horizontal="left" indent="1"/>
    </xf>
    <xf numFmtId="0" fontId="30" fillId="2" borderId="0" xfId="0" applyFont="1" applyFill="1" applyBorder="1" applyAlignment="1" applyProtection="1">
      <alignment horizontal="right"/>
    </xf>
    <xf numFmtId="3" fontId="30" fillId="2" borderId="0" xfId="0" applyNumberFormat="1" applyFont="1" applyFill="1" applyBorder="1" applyAlignment="1" applyProtection="1">
      <alignment horizontal="right"/>
    </xf>
    <xf numFmtId="0" fontId="20" fillId="0" borderId="0" xfId="0" applyFont="1" applyProtection="1"/>
    <xf numFmtId="0" fontId="20" fillId="2" borderId="5" xfId="0" applyFont="1" applyFill="1" applyBorder="1" applyAlignment="1" applyProtection="1">
      <alignment horizontal="left" indent="1"/>
    </xf>
    <xf numFmtId="164" fontId="30" fillId="2" borderId="5" xfId="0" applyNumberFormat="1" applyFont="1" applyFill="1" applyBorder="1" applyAlignment="1" applyProtection="1">
      <alignment vertical="center"/>
    </xf>
    <xf numFmtId="3" fontId="18" fillId="2" borderId="0" xfId="0" applyNumberFormat="1" applyFont="1" applyFill="1" applyProtection="1"/>
    <xf numFmtId="0" fontId="23" fillId="2" borderId="0" xfId="0" applyFont="1" applyFill="1" applyBorder="1" applyAlignment="1" applyProtection="1">
      <alignment horizontal="right"/>
    </xf>
    <xf numFmtId="0" fontId="6" fillId="2" borderId="0" xfId="0" applyFont="1" applyFill="1" applyAlignment="1" applyProtection="1">
      <alignment vertical="center"/>
    </xf>
    <xf numFmtId="0" fontId="26" fillId="2" borderId="0" xfId="0" applyFont="1" applyFill="1" applyAlignment="1" applyProtection="1">
      <alignment vertical="center"/>
    </xf>
    <xf numFmtId="0" fontId="20" fillId="0" borderId="0" xfId="0" applyFont="1" applyAlignment="1" applyProtection="1">
      <alignment vertical="center"/>
    </xf>
    <xf numFmtId="0" fontId="0" fillId="0" borderId="0" xfId="0" applyAlignment="1" applyProtection="1">
      <alignment vertical="center" wrapText="1"/>
    </xf>
    <xf numFmtId="0" fontId="6" fillId="0" borderId="0" xfId="0" applyFont="1" applyAlignment="1" applyProtection="1">
      <alignment vertical="center"/>
    </xf>
    <xf numFmtId="0" fontId="27" fillId="0" borderId="0" xfId="0" applyFont="1" applyAlignment="1" applyProtection="1">
      <alignment vertical="top" wrapText="1"/>
    </xf>
    <xf numFmtId="0" fontId="20" fillId="2" borderId="0" xfId="0" applyFont="1" applyFill="1" applyAlignment="1" applyProtection="1">
      <alignment horizontal="left" indent="1"/>
    </xf>
    <xf numFmtId="0" fontId="29" fillId="2" borderId="0" xfId="0" applyFont="1" applyFill="1" applyProtection="1"/>
    <xf numFmtId="0" fontId="18" fillId="2" borderId="0" xfId="0" applyFont="1" applyFill="1" applyAlignment="1" applyProtection="1">
      <alignment wrapText="1"/>
    </xf>
    <xf numFmtId="0" fontId="18" fillId="2" borderId="0" xfId="0" applyFont="1" applyFill="1" applyBorder="1" applyAlignment="1" applyProtection="1">
      <alignment wrapText="1"/>
    </xf>
    <xf numFmtId="0" fontId="20" fillId="2" borderId="0" xfId="0" applyFont="1" applyFill="1" applyBorder="1" applyAlignment="1" applyProtection="1">
      <alignment horizontal="center"/>
    </xf>
    <xf numFmtId="0" fontId="28" fillId="2" borderId="0" xfId="0" applyFont="1" applyFill="1" applyProtection="1"/>
    <xf numFmtId="0" fontId="28" fillId="2" borderId="0" xfId="0" applyFont="1" applyFill="1" applyBorder="1" applyAlignment="1" applyProtection="1"/>
    <xf numFmtId="0" fontId="18" fillId="2" borderId="0" xfId="0" applyFont="1" applyFill="1" applyBorder="1" applyAlignment="1" applyProtection="1">
      <alignment horizontal="center" vertical="center" wrapText="1"/>
    </xf>
    <xf numFmtId="0" fontId="33" fillId="2" borderId="0" xfId="0" applyFont="1" applyFill="1" applyProtection="1"/>
    <xf numFmtId="0" fontId="18" fillId="2" borderId="0" xfId="0" applyFont="1" applyFill="1" applyAlignment="1" applyProtection="1">
      <alignment horizontal="center" wrapText="1"/>
    </xf>
    <xf numFmtId="0" fontId="0" fillId="0" borderId="0" xfId="0" applyAlignment="1" applyProtection="1">
      <alignment wrapText="1"/>
    </xf>
    <xf numFmtId="0" fontId="20" fillId="2" borderId="0" xfId="0" quotePrefix="1" applyFont="1" applyFill="1" applyBorder="1" applyAlignment="1" applyProtection="1">
      <alignment horizontal="center" vertical="center" wrapText="1"/>
    </xf>
    <xf numFmtId="0" fontId="20" fillId="5" borderId="1" xfId="0" applyFont="1" applyFill="1" applyBorder="1" applyAlignment="1" applyProtection="1"/>
    <xf numFmtId="0" fontId="0" fillId="3" borderId="0" xfId="0" applyFill="1" applyProtection="1"/>
    <xf numFmtId="3" fontId="20" fillId="2" borderId="0" xfId="0" applyNumberFormat="1" applyFont="1" applyFill="1" applyBorder="1" applyAlignment="1" applyProtection="1">
      <alignment horizontal="right" vertical="center"/>
    </xf>
    <xf numFmtId="0" fontId="27" fillId="0" borderId="0" xfId="0" applyFont="1" applyBorder="1" applyProtection="1"/>
    <xf numFmtId="0" fontId="18" fillId="0" borderId="0" xfId="0" applyFont="1" applyBorder="1" applyProtection="1"/>
    <xf numFmtId="0" fontId="18" fillId="2" borderId="4" xfId="0" applyFont="1" applyFill="1" applyBorder="1" applyAlignment="1" applyProtection="1">
      <alignment horizontal="center" wrapText="1"/>
    </xf>
    <xf numFmtId="0" fontId="18" fillId="0" borderId="0" xfId="0" applyFont="1" applyAlignment="1" applyProtection="1">
      <alignment horizontal="center" wrapText="1"/>
    </xf>
    <xf numFmtId="0" fontId="20" fillId="2" borderId="7" xfId="0" quotePrefix="1" applyFont="1" applyFill="1" applyBorder="1" applyAlignment="1" applyProtection="1">
      <alignment horizontal="center" vertical="center" wrapText="1"/>
    </xf>
    <xf numFmtId="0" fontId="20" fillId="2" borderId="2" xfId="0" quotePrefix="1" applyFont="1" applyFill="1" applyBorder="1" applyAlignment="1" applyProtection="1">
      <alignment horizontal="center" vertical="center" wrapText="1"/>
    </xf>
    <xf numFmtId="0" fontId="18" fillId="0" borderId="2" xfId="0" quotePrefix="1" applyFont="1" applyBorder="1" applyAlignment="1" applyProtection="1">
      <alignment horizontal="center" vertical="center" wrapText="1"/>
    </xf>
    <xf numFmtId="0" fontId="30" fillId="0" borderId="2" xfId="0" quotePrefix="1" applyFont="1" applyBorder="1" applyAlignment="1" applyProtection="1">
      <alignment horizontal="center" vertical="center" wrapText="1"/>
    </xf>
    <xf numFmtId="0" fontId="20" fillId="2" borderId="5" xfId="0" applyFont="1" applyFill="1" applyBorder="1" applyAlignment="1" applyProtection="1">
      <alignment horizontal="center" vertical="center" wrapText="1"/>
    </xf>
    <xf numFmtId="3" fontId="20" fillId="2" borderId="0" xfId="0" applyNumberFormat="1" applyFont="1" applyFill="1" applyBorder="1" applyProtection="1"/>
    <xf numFmtId="0" fontId="20" fillId="2" borderId="8" xfId="0" applyFont="1" applyFill="1" applyBorder="1" applyAlignment="1" applyProtection="1">
      <alignment vertical="center"/>
    </xf>
    <xf numFmtId="0" fontId="20" fillId="2" borderId="9" xfId="0" applyFont="1" applyFill="1" applyBorder="1" applyAlignment="1" applyProtection="1">
      <alignment vertical="center"/>
    </xf>
    <xf numFmtId="0" fontId="27" fillId="0" borderId="0" xfId="0" applyFont="1" applyProtection="1"/>
    <xf numFmtId="0" fontId="18" fillId="0" borderId="0" xfId="0" applyFont="1" applyBorder="1" applyAlignment="1" applyProtection="1">
      <alignment horizontal="left"/>
    </xf>
    <xf numFmtId="3" fontId="20" fillId="2" borderId="8" xfId="0" applyNumberFormat="1" applyFont="1" applyFill="1" applyBorder="1" applyAlignment="1" applyProtection="1">
      <alignment horizontal="right" vertical="center"/>
    </xf>
    <xf numFmtId="3" fontId="20" fillId="2" borderId="8" xfId="0" applyNumberFormat="1" applyFont="1" applyFill="1" applyBorder="1" applyAlignment="1" applyProtection="1">
      <alignment horizontal="right"/>
    </xf>
    <xf numFmtId="164" fontId="20" fillId="2" borderId="0" xfId="0" applyNumberFormat="1" applyFont="1" applyFill="1" applyBorder="1" applyAlignment="1" applyProtection="1">
      <alignment vertical="center"/>
    </xf>
    <xf numFmtId="164" fontId="20" fillId="2" borderId="0" xfId="0" applyNumberFormat="1" applyFont="1" applyFill="1" applyBorder="1" applyAlignment="1" applyProtection="1">
      <alignment horizontal="right" vertical="center"/>
    </xf>
    <xf numFmtId="164" fontId="20" fillId="2" borderId="0" xfId="0" applyNumberFormat="1" applyFont="1" applyFill="1" applyBorder="1" applyProtection="1"/>
    <xf numFmtId="0" fontId="20" fillId="2" borderId="8" xfId="0" applyFont="1" applyFill="1" applyBorder="1" applyAlignment="1" applyProtection="1">
      <alignment horizontal="right" vertical="center"/>
    </xf>
    <xf numFmtId="0" fontId="20" fillId="2" borderId="0" xfId="0" applyFont="1" applyFill="1" applyBorder="1" applyAlignment="1" applyProtection="1">
      <alignment horizontal="right" vertical="center"/>
    </xf>
    <xf numFmtId="0" fontId="22" fillId="0" borderId="0" xfId="0" applyFont="1" applyProtection="1"/>
    <xf numFmtId="164" fontId="30" fillId="2" borderId="8" xfId="0" applyNumberFormat="1" applyFont="1" applyFill="1" applyBorder="1" applyAlignment="1" applyProtection="1">
      <alignment horizontal="right" vertical="center"/>
    </xf>
    <xf numFmtId="164" fontId="30" fillId="2" borderId="0" xfId="0" applyNumberFormat="1" applyFont="1" applyFill="1" applyBorder="1" applyAlignment="1" applyProtection="1">
      <alignment horizontal="right" vertical="center"/>
    </xf>
    <xf numFmtId="164" fontId="30" fillId="2" borderId="8" xfId="0" applyNumberFormat="1" applyFont="1" applyFill="1" applyBorder="1" applyAlignment="1" applyProtection="1">
      <alignment horizontal="right"/>
    </xf>
    <xf numFmtId="164" fontId="30" fillId="2" borderId="0" xfId="0" applyNumberFormat="1" applyFont="1" applyFill="1" applyBorder="1" applyAlignment="1" applyProtection="1">
      <alignment horizontal="right"/>
    </xf>
    <xf numFmtId="164" fontId="30" fillId="2" borderId="10" xfId="0" applyNumberFormat="1" applyFont="1" applyFill="1" applyBorder="1" applyAlignment="1" applyProtection="1">
      <alignment horizontal="right" vertical="center"/>
    </xf>
    <xf numFmtId="164" fontId="30" fillId="2" borderId="5" xfId="0" applyNumberFormat="1" applyFont="1" applyFill="1" applyBorder="1" applyAlignment="1" applyProtection="1">
      <alignment horizontal="right" vertical="center"/>
    </xf>
    <xf numFmtId="3" fontId="24" fillId="2" borderId="0" xfId="0" applyNumberFormat="1" applyFont="1" applyFill="1" applyProtection="1"/>
    <xf numFmtId="0" fontId="28" fillId="2" borderId="0" xfId="0" applyFont="1" applyFill="1" applyAlignment="1" applyProtection="1">
      <alignment vertical="center"/>
    </xf>
    <xf numFmtId="0" fontId="33" fillId="2" borderId="0" xfId="0" applyFont="1" applyFill="1" applyAlignment="1" applyProtection="1">
      <alignment vertical="center"/>
    </xf>
    <xf numFmtId="0" fontId="20" fillId="2" borderId="0" xfId="0" applyFont="1" applyFill="1" applyAlignment="1" applyProtection="1">
      <alignment vertical="center" wrapText="1"/>
    </xf>
    <xf numFmtId="0" fontId="20" fillId="0" borderId="0" xfId="0" applyFont="1" applyFill="1" applyAlignment="1" applyProtection="1">
      <alignment vertical="center" wrapText="1"/>
    </xf>
    <xf numFmtId="0" fontId="22" fillId="2" borderId="0" xfId="0" applyFont="1" applyFill="1" applyAlignment="1" applyProtection="1">
      <alignment vertical="top" wrapText="1"/>
    </xf>
    <xf numFmtId="0" fontId="22" fillId="0" borderId="0" xfId="0" applyFont="1" applyAlignment="1" applyProtection="1">
      <alignment vertical="top" wrapText="1"/>
    </xf>
    <xf numFmtId="0" fontId="20" fillId="2" borderId="0" xfId="0" applyFont="1" applyFill="1" applyAlignment="1" applyProtection="1"/>
    <xf numFmtId="0" fontId="20" fillId="2" borderId="0" xfId="0" applyFont="1" applyFill="1" applyAlignment="1" applyProtection="1">
      <alignment horizontal="left"/>
    </xf>
    <xf numFmtId="0" fontId="18" fillId="2" borderId="0" xfId="0" applyFont="1" applyFill="1" applyProtection="1"/>
    <xf numFmtId="4" fontId="30" fillId="2" borderId="0" xfId="0" applyNumberFormat="1" applyFont="1" applyFill="1" applyBorder="1" applyAlignment="1" applyProtection="1">
      <alignment vertical="center"/>
    </xf>
    <xf numFmtId="3" fontId="6" fillId="2" borderId="0" xfId="0" applyNumberFormat="1" applyFont="1" applyFill="1" applyProtection="1"/>
    <xf numFmtId="0" fontId="30" fillId="2" borderId="0" xfId="0" applyFont="1" applyFill="1" applyBorder="1" applyAlignment="1" applyProtection="1">
      <alignment vertical="center"/>
    </xf>
    <xf numFmtId="3" fontId="30" fillId="2" borderId="0" xfId="0" applyNumberFormat="1" applyFont="1" applyFill="1" applyBorder="1" applyAlignment="1" applyProtection="1">
      <alignment vertical="center"/>
    </xf>
    <xf numFmtId="3" fontId="30" fillId="2" borderId="0" xfId="0" applyNumberFormat="1" applyFont="1" applyFill="1" applyBorder="1" applyProtection="1"/>
    <xf numFmtId="3" fontId="30" fillId="2" borderId="0" xfId="0" applyNumberFormat="1" applyFont="1" applyFill="1" applyBorder="1" applyAlignment="1" applyProtection="1">
      <alignment horizontal="right" vertical="center"/>
    </xf>
    <xf numFmtId="0" fontId="25" fillId="0" borderId="0" xfId="0" applyFont="1" applyFill="1" applyBorder="1" applyAlignment="1" applyProtection="1">
      <alignment horizontal="left" vertical="top" wrapText="1"/>
    </xf>
    <xf numFmtId="0" fontId="25" fillId="0" borderId="0" xfId="0" applyFont="1" applyFill="1" applyBorder="1" applyAlignment="1" applyProtection="1">
      <alignment wrapText="1"/>
    </xf>
    <xf numFmtId="0" fontId="1" fillId="0" borderId="0" xfId="0" applyFont="1" applyFill="1" applyAlignment="1" applyProtection="1">
      <alignment horizontal="left" vertical="top"/>
    </xf>
    <xf numFmtId="0" fontId="22" fillId="0" borderId="0" xfId="0" applyFont="1" applyFill="1" applyAlignment="1" applyProtection="1">
      <alignment horizontal="left" vertical="top"/>
    </xf>
    <xf numFmtId="0" fontId="6" fillId="0" borderId="0" xfId="0" applyFont="1" applyFill="1" applyProtection="1"/>
    <xf numFmtId="0" fontId="15" fillId="2" borderId="0" xfId="0" applyFont="1" applyFill="1" applyAlignment="1" applyProtection="1">
      <alignment horizontal="left" vertical="top" wrapText="1"/>
    </xf>
    <xf numFmtId="0" fontId="0" fillId="4" borderId="1" xfId="0" applyFill="1" applyBorder="1" applyProtection="1"/>
    <xf numFmtId="0" fontId="18" fillId="0" borderId="4" xfId="0" applyFont="1" applyBorder="1" applyAlignment="1" applyProtection="1">
      <alignment horizontal="center" wrapText="1"/>
    </xf>
    <xf numFmtId="0" fontId="18" fillId="0" borderId="4" xfId="0" applyFont="1" applyBorder="1" applyAlignment="1" applyProtection="1">
      <alignment horizontal="center" vertical="center" wrapText="1"/>
    </xf>
    <xf numFmtId="0" fontId="18" fillId="0" borderId="2" xfId="0" applyFont="1" applyBorder="1" applyAlignment="1" applyProtection="1">
      <alignment horizontal="center" vertical="center" wrapText="1"/>
    </xf>
    <xf numFmtId="0" fontId="20" fillId="0" borderId="5" xfId="0" applyFont="1" applyBorder="1" applyProtection="1"/>
    <xf numFmtId="0" fontId="20" fillId="0" borderId="5" xfId="0" applyFont="1" applyBorder="1" applyAlignment="1" applyProtection="1">
      <alignment vertical="center"/>
    </xf>
    <xf numFmtId="0" fontId="20" fillId="0" borderId="2" xfId="0" quotePrefix="1" applyFont="1" applyBorder="1" applyAlignment="1" applyProtection="1">
      <alignment horizontal="center" vertical="center" wrapText="1"/>
    </xf>
    <xf numFmtId="0" fontId="20" fillId="0" borderId="5" xfId="0" applyFont="1" applyBorder="1" applyAlignment="1" applyProtection="1">
      <alignment horizontal="center" vertical="center"/>
    </xf>
    <xf numFmtId="0" fontId="20" fillId="0" borderId="0" xfId="0" applyFont="1" applyBorder="1" applyAlignment="1" applyProtection="1">
      <alignment vertical="center"/>
    </xf>
    <xf numFmtId="0" fontId="20" fillId="0" borderId="0" xfId="0" applyFont="1" applyBorder="1" applyAlignment="1" applyProtection="1">
      <alignment horizontal="right" vertical="center"/>
    </xf>
    <xf numFmtId="0" fontId="20" fillId="0" borderId="0" xfId="0" applyFont="1" applyBorder="1" applyAlignment="1" applyProtection="1">
      <alignment horizontal="right"/>
    </xf>
    <xf numFmtId="0" fontId="22" fillId="0" borderId="0" xfId="0" applyFont="1" applyFill="1" applyAlignment="1" applyProtection="1"/>
    <xf numFmtId="0" fontId="20" fillId="0" borderId="0" xfId="0" applyFont="1" applyBorder="1" applyAlignment="1" applyProtection="1">
      <alignment horizontal="left"/>
    </xf>
    <xf numFmtId="3" fontId="20" fillId="0" borderId="0" xfId="0" applyNumberFormat="1" applyFont="1" applyBorder="1" applyAlignment="1" applyProtection="1">
      <alignment horizontal="right" vertical="center"/>
    </xf>
    <xf numFmtId="0" fontId="22" fillId="0" borderId="0" xfId="0" applyNumberFormat="1" applyFont="1" applyBorder="1" applyAlignment="1" applyProtection="1">
      <alignment vertical="center"/>
    </xf>
    <xf numFmtId="49" fontId="22" fillId="0" borderId="0" xfId="0" applyNumberFormat="1" applyFont="1" applyBorder="1" applyAlignment="1" applyProtection="1">
      <alignment horizontal="right"/>
    </xf>
    <xf numFmtId="0" fontId="20" fillId="0" borderId="0" xfId="0" applyFont="1" applyBorder="1" applyAlignment="1" applyProtection="1">
      <alignment horizontal="left" indent="1"/>
    </xf>
    <xf numFmtId="0" fontId="22" fillId="0" borderId="0" xfId="0" applyFont="1" applyBorder="1" applyAlignment="1" applyProtection="1">
      <alignment vertical="center"/>
    </xf>
    <xf numFmtId="0" fontId="30" fillId="0" borderId="0" xfId="0" applyFont="1" applyBorder="1" applyAlignment="1" applyProtection="1">
      <alignment horizontal="right" vertical="center"/>
    </xf>
    <xf numFmtId="0" fontId="20" fillId="0" borderId="5" xfId="0" applyFont="1" applyBorder="1" applyAlignment="1" applyProtection="1">
      <alignment horizontal="left" indent="1"/>
    </xf>
    <xf numFmtId="0" fontId="22" fillId="0" borderId="5" xfId="0" applyFont="1" applyBorder="1" applyAlignment="1" applyProtection="1">
      <alignment vertical="center"/>
    </xf>
    <xf numFmtId="0" fontId="23" fillId="0" borderId="5" xfId="0" applyFont="1" applyBorder="1" applyAlignment="1" applyProtection="1">
      <alignment horizontal="right"/>
    </xf>
    <xf numFmtId="3" fontId="24" fillId="0" borderId="0" xfId="0" applyNumberFormat="1" applyFont="1" applyProtection="1"/>
    <xf numFmtId="0" fontId="20" fillId="0" borderId="0" xfId="0" applyFont="1" applyBorder="1" applyProtection="1"/>
    <xf numFmtId="0" fontId="22" fillId="0" borderId="0" xfId="0" applyFont="1" applyAlignment="1" applyProtection="1">
      <alignment vertical="center" wrapText="1"/>
    </xf>
    <xf numFmtId="0" fontId="20" fillId="0" borderId="0" xfId="0" applyFont="1" applyAlignment="1" applyProtection="1">
      <alignment vertical="center" wrapText="1"/>
    </xf>
    <xf numFmtId="0" fontId="6" fillId="5" borderId="3" xfId="0" applyFont="1" applyFill="1" applyBorder="1" applyAlignment="1" applyProtection="1">
      <alignment horizontal="center" vertical="top"/>
      <protection locked="0"/>
    </xf>
    <xf numFmtId="0" fontId="20" fillId="5" borderId="3" xfId="0" applyFont="1" applyFill="1" applyBorder="1" applyAlignment="1" applyProtection="1">
      <alignment horizontal="center"/>
      <protection locked="0"/>
    </xf>
    <xf numFmtId="0" fontId="8" fillId="0" borderId="0" xfId="0" applyFont="1" applyAlignment="1" applyProtection="1">
      <alignment wrapText="1"/>
    </xf>
    <xf numFmtId="0" fontId="9" fillId="0" borderId="0" xfId="0" applyFont="1" applyBorder="1" applyAlignment="1" applyProtection="1">
      <alignment horizontal="left" vertical="top" wrapText="1"/>
    </xf>
    <xf numFmtId="0" fontId="0" fillId="0" borderId="0" xfId="0" applyAlignment="1" applyProtection="1">
      <alignment wrapText="1"/>
    </xf>
    <xf numFmtId="0" fontId="12" fillId="0" borderId="0" xfId="0" applyFont="1" applyAlignment="1" applyProtection="1">
      <alignment wrapText="1"/>
    </xf>
    <xf numFmtId="0" fontId="38" fillId="7" borderId="0" xfId="0" applyFont="1" applyFill="1" applyAlignment="1">
      <alignment horizontal="center" vertical="center" textRotation="90"/>
    </xf>
    <xf numFmtId="0" fontId="18" fillId="0" borderId="2" xfId="0" applyFont="1" applyBorder="1" applyAlignment="1">
      <alignment horizontal="center" vertical="center" wrapText="1"/>
    </xf>
    <xf numFmtId="0" fontId="38" fillId="7" borderId="0" xfId="0" applyFont="1" applyFill="1" applyAlignment="1">
      <alignment horizontal="center"/>
    </xf>
    <xf numFmtId="0" fontId="22" fillId="2" borderId="0" xfId="0" applyFont="1" applyFill="1" applyAlignment="1" applyProtection="1">
      <alignment vertical="center" wrapText="1"/>
    </xf>
    <xf numFmtId="0" fontId="22" fillId="0" borderId="0" xfId="0" applyFont="1" applyAlignment="1" applyProtection="1">
      <alignment vertical="center" wrapText="1"/>
    </xf>
    <xf numFmtId="0" fontId="27" fillId="2" borderId="0" xfId="0" applyFont="1" applyFill="1" applyAlignment="1" applyProtection="1">
      <alignment vertical="top" wrapText="1"/>
    </xf>
    <xf numFmtId="0" fontId="27" fillId="0" borderId="0" xfId="0" applyFont="1" applyAlignment="1" applyProtection="1">
      <alignment vertical="top" wrapText="1"/>
    </xf>
    <xf numFmtId="0" fontId="22" fillId="2" borderId="0" xfId="0" applyFont="1" applyFill="1" applyAlignment="1" applyProtection="1">
      <alignment vertical="top" wrapText="1"/>
    </xf>
    <xf numFmtId="0" fontId="22" fillId="0" borderId="0" xfId="0" applyFont="1" applyAlignment="1" applyProtection="1">
      <alignment vertical="top" wrapText="1"/>
    </xf>
    <xf numFmtId="0" fontId="20" fillId="2" borderId="0" xfId="0" applyFont="1" applyFill="1" applyAlignment="1" applyProtection="1">
      <alignment vertical="center" wrapText="1"/>
    </xf>
    <xf numFmtId="0" fontId="6" fillId="0" borderId="0" xfId="0" applyFont="1" applyAlignment="1" applyProtection="1">
      <alignment vertical="center" wrapText="1"/>
    </xf>
    <xf numFmtId="0" fontId="20" fillId="0" borderId="0" xfId="0" applyFont="1" applyAlignment="1" applyProtection="1">
      <alignment vertical="center" wrapText="1"/>
    </xf>
    <xf numFmtId="0" fontId="15" fillId="2" borderId="0" xfId="0" applyFont="1" applyFill="1" applyAlignment="1" applyProtection="1">
      <alignment horizontal="left" vertical="top" wrapText="1"/>
    </xf>
    <xf numFmtId="0" fontId="0" fillId="4" borderId="2"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18" fillId="0" borderId="2" xfId="0" applyFont="1" applyBorder="1" applyAlignment="1" applyProtection="1">
      <alignment horizontal="center" vertical="center" wrapText="1"/>
    </xf>
    <xf numFmtId="0" fontId="38" fillId="7" borderId="5" xfId="0" applyNumberFormat="1" applyFont="1" applyFill="1" applyBorder="1" applyAlignment="1">
      <alignment horizontal="center"/>
    </xf>
    <xf numFmtId="0" fontId="18" fillId="2" borderId="3" xfId="0" applyNumberFormat="1" applyFont="1" applyFill="1" applyBorder="1" applyAlignment="1">
      <alignment horizontal="center" vertical="center" wrapText="1"/>
    </xf>
    <xf numFmtId="0" fontId="18" fillId="2" borderId="6" xfId="0" applyNumberFormat="1" applyFont="1" applyFill="1" applyBorder="1" applyAlignment="1">
      <alignment horizontal="center" vertical="center" wrapText="1"/>
    </xf>
    <xf numFmtId="0" fontId="18" fillId="2" borderId="1" xfId="0" applyNumberFormat="1" applyFont="1" applyFill="1" applyBorder="1" applyAlignment="1">
      <alignment horizontal="center" vertical="center" wrapText="1"/>
    </xf>
    <xf numFmtId="0" fontId="18" fillId="2" borderId="2" xfId="0" applyNumberFormat="1" applyFont="1" applyFill="1" applyBorder="1" applyAlignment="1">
      <alignment horizontal="center" vertical="center" wrapText="1"/>
    </xf>
    <xf numFmtId="0" fontId="15" fillId="2" borderId="0" xfId="0" applyFont="1" applyFill="1" applyAlignment="1" applyProtection="1">
      <alignment horizontal="left" wrapText="1"/>
    </xf>
    <xf numFmtId="0" fontId="0" fillId="0" borderId="0" xfId="0" applyAlignment="1" applyProtection="1">
      <alignment vertical="center" wrapText="1"/>
    </xf>
    <xf numFmtId="0" fontId="18" fillId="2" borderId="3" xfId="0" applyFont="1" applyFill="1" applyBorder="1" applyAlignment="1" applyProtection="1">
      <alignment horizontal="center" vertical="center" wrapText="1"/>
    </xf>
    <xf numFmtId="0" fontId="18" fillId="2" borderId="6"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xf>
    <xf numFmtId="0" fontId="18" fillId="9" borderId="3" xfId="0" applyNumberFormat="1" applyFont="1" applyFill="1" applyBorder="1" applyAlignment="1">
      <alignment horizontal="center" vertical="center" wrapText="1"/>
    </xf>
    <xf numFmtId="0" fontId="18" fillId="9" borderId="2" xfId="0" applyNumberFormat="1" applyFont="1" applyFill="1" applyBorder="1" applyAlignment="1">
      <alignment horizontal="center" vertical="center" wrapText="1"/>
    </xf>
    <xf numFmtId="0" fontId="18" fillId="9" borderId="1" xfId="0" applyNumberFormat="1" applyFont="1" applyFill="1" applyBorder="1" applyAlignment="1">
      <alignment horizontal="center" vertical="center" wrapText="1"/>
    </xf>
    <xf numFmtId="0" fontId="40" fillId="8" borderId="5" xfId="0" applyNumberFormat="1" applyFont="1" applyFill="1" applyBorder="1" applyAlignment="1">
      <alignment horizontal="center"/>
    </xf>
    <xf numFmtId="0" fontId="41" fillId="8" borderId="0" xfId="0" applyNumberFormat="1" applyFont="1" applyFill="1" applyBorder="1" applyAlignment="1">
      <alignment horizontal="center" vertical="center" textRotation="90"/>
    </xf>
    <xf numFmtId="0" fontId="20" fillId="2" borderId="0" xfId="0" applyFont="1" applyFill="1" applyAlignment="1" applyProtection="1">
      <alignment horizontal="left" vertical="center" wrapText="1"/>
    </xf>
    <xf numFmtId="0" fontId="0" fillId="0" borderId="0" xfId="0" applyAlignment="1" applyProtection="1">
      <alignment horizontal="left" vertical="center" wrapText="1"/>
    </xf>
    <xf numFmtId="0" fontId="20" fillId="0" borderId="0" xfId="0" applyFont="1" applyFill="1" applyAlignment="1" applyProtection="1">
      <alignment horizontal="left" vertical="center" wrapText="1"/>
    </xf>
    <xf numFmtId="0" fontId="6" fillId="0" borderId="0" xfId="0" applyFont="1" applyAlignment="1" applyProtection="1">
      <alignment horizontal="left" vertical="center" wrapText="1"/>
    </xf>
    <xf numFmtId="0" fontId="20" fillId="5" borderId="2" xfId="0" applyFont="1" applyFill="1" applyBorder="1" applyAlignment="1" applyProtection="1">
      <alignment horizontal="center"/>
      <protection locked="0"/>
    </xf>
    <xf numFmtId="0" fontId="20" fillId="5" borderId="3" xfId="0" applyFont="1" applyFill="1" applyBorder="1" applyAlignment="1" applyProtection="1">
      <alignment horizontal="center"/>
      <protection locked="0"/>
    </xf>
    <xf numFmtId="0" fontId="15" fillId="2" borderId="0" xfId="0" applyFont="1" applyFill="1" applyAlignment="1" applyProtection="1">
      <alignment horizontal="left"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3" xfId="0" quotePrefix="1" applyFont="1" applyBorder="1" applyAlignment="1">
      <alignment horizontal="center" vertical="center" wrapText="1"/>
    </xf>
    <xf numFmtId="0" fontId="15" fillId="2" borderId="0" xfId="0" applyFont="1" applyFill="1" applyAlignment="1">
      <alignment horizontal="left" wrapText="1"/>
    </xf>
    <xf numFmtId="0" fontId="22" fillId="2" borderId="0" xfId="0" applyFont="1" applyFill="1" applyAlignment="1">
      <alignment vertical="top" wrapText="1"/>
    </xf>
    <xf numFmtId="0" fontId="22" fillId="0" borderId="0" xfId="0" applyFont="1" applyAlignment="1">
      <alignment vertical="top" wrapText="1"/>
    </xf>
    <xf numFmtId="0" fontId="20" fillId="2" borderId="0" xfId="0" applyFont="1" applyFill="1" applyAlignment="1">
      <alignment horizontal="left" vertical="center" wrapText="1"/>
    </xf>
    <xf numFmtId="0" fontId="20" fillId="0" borderId="0" xfId="0" applyFont="1" applyFill="1" applyBorder="1" applyAlignment="1">
      <alignment horizontal="left" vertical="center" wrapText="1"/>
    </xf>
    <xf numFmtId="164" fontId="20" fillId="2" borderId="0" xfId="2" applyNumberFormat="1" applyFont="1" applyFill="1" applyAlignment="1">
      <alignment horizontal="left" vertical="center" wrapText="1"/>
    </xf>
    <xf numFmtId="0" fontId="20" fillId="0" borderId="0" xfId="2" applyFont="1" applyAlignment="1">
      <alignment horizontal="left" vertical="center" wrapText="1"/>
    </xf>
    <xf numFmtId="0" fontId="20" fillId="0" borderId="0" xfId="0" applyFont="1" applyFill="1" applyAlignment="1">
      <alignment horizontal="left" vertical="center" wrapText="1"/>
    </xf>
    <xf numFmtId="0" fontId="9" fillId="0" borderId="0" xfId="0" applyFont="1" applyBorder="1" applyAlignment="1">
      <alignment horizontal="left" vertical="top" wrapText="1"/>
    </xf>
    <xf numFmtId="0" fontId="0" fillId="0" borderId="0" xfId="0" applyAlignment="1">
      <alignment wrapText="1"/>
    </xf>
    <xf numFmtId="0" fontId="6" fillId="4" borderId="2" xfId="0" applyFont="1" applyFill="1" applyBorder="1" applyAlignment="1" applyProtection="1">
      <alignment horizontal="center"/>
      <protection locked="0"/>
    </xf>
    <xf numFmtId="0" fontId="6" fillId="4" borderId="3" xfId="0" applyFont="1" applyFill="1" applyBorder="1" applyAlignment="1" applyProtection="1">
      <alignment horizontal="center"/>
      <protection locked="0"/>
    </xf>
    <xf numFmtId="0" fontId="22" fillId="0" borderId="0" xfId="0" applyFont="1" applyFill="1" applyBorder="1" applyAlignment="1" applyProtection="1">
      <alignment horizontal="left" vertical="center" wrapText="1"/>
    </xf>
    <xf numFmtId="0" fontId="22" fillId="0" borderId="0" xfId="2" applyFont="1" applyFill="1" applyAlignment="1" applyProtection="1">
      <alignment horizontal="left" vertical="center" wrapText="1"/>
    </xf>
    <xf numFmtId="0" fontId="22" fillId="0" borderId="0" xfId="0" applyFont="1" applyFill="1" applyAlignment="1" applyProtection="1">
      <alignment horizontal="left" vertical="center" wrapText="1"/>
    </xf>
  </cellXfs>
  <cellStyles count="3">
    <cellStyle name="Hyperlink" xfId="1" builtinId="8"/>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1614489</xdr:colOff>
      <xdr:row>3</xdr:row>
      <xdr:rowOff>642938</xdr:rowOff>
    </xdr:to>
    <xdr:pic>
      <xdr:nvPicPr>
        <xdr:cNvPr id="3" name="Picture 2" descr="Department for Education Logo" title="Department for Education 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338" y="180975"/>
          <a:ext cx="1614489" cy="100488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la.stats@education.gov.uk" TargetMode="External"/><Relationship Id="rId1" Type="http://schemas.openxmlformats.org/officeDocument/2006/relationships/hyperlink" Target="https://www.gov.uk/government/collections/statistics-looked-after-children"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publications/progress-8-school-performance-mea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interim-frameworks-for-teacher-assessment-at-the-end-of-key-stage-2"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ov.uk/government/publications/interim-frameworks-for-teacher-assessment-at-the-end-of-key-stage-2" TargetMode="External"/><Relationship Id="rId1" Type="http://schemas.openxmlformats.org/officeDocument/2006/relationships/hyperlink" Target="https://www.gov.uk/government/publications/primary-school-accountability"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publications/progress-8-school-performance-mea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K30"/>
  <sheetViews>
    <sheetView showGridLines="0" tabSelected="1" zoomScaleNormal="100" workbookViewId="0"/>
  </sheetViews>
  <sheetFormatPr defaultColWidth="8.86328125" defaultRowHeight="13.5" x14ac:dyDescent="0.35"/>
  <cols>
    <col min="1" max="1" width="11.1328125" style="128" customWidth="1"/>
    <col min="2" max="2" width="65" style="128" customWidth="1"/>
    <col min="3" max="3" width="2.73046875" style="128" customWidth="1"/>
    <col min="4" max="16384" width="8.86328125" style="128"/>
  </cols>
  <sheetData>
    <row r="1" spans="1:10" s="118" customFormat="1" ht="14.25" x14ac:dyDescent="0.45">
      <c r="A1" s="117"/>
      <c r="B1" s="117"/>
    </row>
    <row r="2" spans="1:10" s="118" customFormat="1" ht="14.25" x14ac:dyDescent="0.45"/>
    <row r="3" spans="1:10" s="118" customFormat="1" ht="14.25" x14ac:dyDescent="0.45"/>
    <row r="4" spans="1:10" s="118" customFormat="1" ht="69.400000000000006" customHeight="1" x14ac:dyDescent="0.45"/>
    <row r="5" spans="1:10" s="119" customFormat="1" ht="27.4" customHeight="1" x14ac:dyDescent="0.9">
      <c r="B5" s="120" t="s">
        <v>0</v>
      </c>
    </row>
    <row r="6" spans="1:10" s="121" customFormat="1" ht="15.75" x14ac:dyDescent="0.5"/>
    <row r="7" spans="1:10" s="122" customFormat="1" ht="14.25" x14ac:dyDescent="0.45">
      <c r="B7" s="122" t="s">
        <v>1</v>
      </c>
      <c r="C7" s="123" t="s">
        <v>2</v>
      </c>
    </row>
    <row r="8" spans="1:10" s="122" customFormat="1" ht="14.25" x14ac:dyDescent="0.45">
      <c r="B8" s="122" t="s">
        <v>3</v>
      </c>
      <c r="C8" s="124" t="s">
        <v>104</v>
      </c>
    </row>
    <row r="9" spans="1:10" s="122" customFormat="1" ht="23.25" x14ac:dyDescent="0.7">
      <c r="B9" s="125" t="s">
        <v>4</v>
      </c>
    </row>
    <row r="10" spans="1:10" s="122" customFormat="1" ht="14.25" x14ac:dyDescent="0.45">
      <c r="B10" s="122" t="s">
        <v>5</v>
      </c>
      <c r="C10" s="122" t="s">
        <v>6</v>
      </c>
    </row>
    <row r="11" spans="1:10" s="122" customFormat="1" ht="14.25" x14ac:dyDescent="0.45">
      <c r="B11" s="122" t="s">
        <v>7</v>
      </c>
      <c r="C11" s="126" t="s">
        <v>8</v>
      </c>
    </row>
    <row r="12" spans="1:10" s="122" customFormat="1" ht="14.25" x14ac:dyDescent="0.45">
      <c r="B12" s="122" t="s">
        <v>9</v>
      </c>
      <c r="C12" s="127" t="s">
        <v>10</v>
      </c>
    </row>
    <row r="14" spans="1:10" x14ac:dyDescent="0.35">
      <c r="B14" s="268" t="s">
        <v>105</v>
      </c>
      <c r="C14" s="269"/>
      <c r="D14" s="269"/>
      <c r="E14" s="269"/>
      <c r="F14" s="269"/>
      <c r="G14" s="269"/>
      <c r="H14" s="269"/>
      <c r="I14" s="269"/>
      <c r="J14" s="269"/>
    </row>
    <row r="15" spans="1:10" x14ac:dyDescent="0.35">
      <c r="B15" s="269"/>
      <c r="C15" s="269"/>
      <c r="D15" s="269"/>
      <c r="E15" s="269"/>
      <c r="F15" s="269"/>
      <c r="G15" s="269"/>
      <c r="H15" s="269"/>
      <c r="I15" s="269"/>
      <c r="J15" s="269"/>
    </row>
    <row r="16" spans="1:10" x14ac:dyDescent="0.35">
      <c r="B16" s="269"/>
      <c r="C16" s="269"/>
      <c r="D16" s="269"/>
      <c r="E16" s="269"/>
      <c r="F16" s="269"/>
      <c r="G16" s="269"/>
      <c r="H16" s="269"/>
      <c r="I16" s="269"/>
      <c r="J16" s="269"/>
    </row>
    <row r="17" spans="1:11" x14ac:dyDescent="0.35">
      <c r="B17" s="269"/>
      <c r="C17" s="269"/>
      <c r="D17" s="269"/>
      <c r="E17" s="269"/>
      <c r="F17" s="269"/>
      <c r="G17" s="269"/>
      <c r="H17" s="269"/>
      <c r="I17" s="269"/>
      <c r="J17" s="269"/>
    </row>
    <row r="19" spans="1:11" ht="13.9" x14ac:dyDescent="0.4">
      <c r="A19" s="129" t="s">
        <v>11</v>
      </c>
    </row>
    <row r="20" spans="1:11" ht="13.9" x14ac:dyDescent="0.4">
      <c r="A20" s="129"/>
    </row>
    <row r="21" spans="1:11" x14ac:dyDescent="0.35">
      <c r="A21" s="130" t="s">
        <v>12</v>
      </c>
      <c r="B21" s="270" t="s">
        <v>13</v>
      </c>
      <c r="C21" s="267"/>
      <c r="D21" s="267"/>
      <c r="E21" s="267"/>
      <c r="F21" s="267"/>
      <c r="G21" s="267"/>
      <c r="H21" s="267"/>
      <c r="I21" s="267"/>
      <c r="J21" s="267"/>
      <c r="K21" s="267"/>
    </row>
    <row r="22" spans="1:11" x14ac:dyDescent="0.35">
      <c r="A22" s="131"/>
      <c r="B22" s="267"/>
      <c r="C22" s="267"/>
      <c r="D22" s="267"/>
      <c r="E22" s="267"/>
      <c r="F22" s="267"/>
      <c r="G22" s="267"/>
      <c r="H22" s="267"/>
      <c r="I22" s="267"/>
      <c r="J22" s="267"/>
      <c r="K22" s="267"/>
    </row>
    <row r="23" spans="1:11" x14ac:dyDescent="0.35">
      <c r="A23" s="130" t="s">
        <v>14</v>
      </c>
      <c r="B23" s="270" t="s">
        <v>73</v>
      </c>
      <c r="C23" s="267"/>
      <c r="D23" s="267"/>
      <c r="E23" s="267"/>
      <c r="F23" s="267"/>
      <c r="G23" s="267"/>
      <c r="H23" s="267"/>
      <c r="I23" s="267"/>
      <c r="J23" s="267"/>
      <c r="K23" s="267"/>
    </row>
    <row r="24" spans="1:11" x14ac:dyDescent="0.35">
      <c r="A24" s="130"/>
      <c r="B24" s="267"/>
      <c r="C24" s="267"/>
      <c r="D24" s="267"/>
      <c r="E24" s="267"/>
      <c r="F24" s="267"/>
      <c r="G24" s="267"/>
      <c r="H24" s="267"/>
      <c r="I24" s="267"/>
      <c r="J24" s="267"/>
      <c r="K24" s="267"/>
    </row>
    <row r="25" spans="1:11" x14ac:dyDescent="0.35">
      <c r="A25" s="130" t="s">
        <v>15</v>
      </c>
      <c r="B25" s="267" t="s">
        <v>74</v>
      </c>
      <c r="C25" s="267"/>
      <c r="D25" s="267"/>
      <c r="E25" s="267"/>
      <c r="F25" s="267"/>
      <c r="G25" s="267"/>
      <c r="H25" s="267"/>
      <c r="I25" s="267"/>
      <c r="J25" s="267"/>
      <c r="K25" s="267"/>
    </row>
    <row r="26" spans="1:11" x14ac:dyDescent="0.35">
      <c r="A26" s="131"/>
      <c r="B26" s="267"/>
      <c r="C26" s="267"/>
      <c r="D26" s="267"/>
      <c r="E26" s="267"/>
      <c r="F26" s="267"/>
      <c r="G26" s="267"/>
      <c r="H26" s="267"/>
      <c r="I26" s="267"/>
      <c r="J26" s="267"/>
      <c r="K26" s="267"/>
    </row>
    <row r="27" spans="1:11" x14ac:dyDescent="0.35">
      <c r="A27" s="130" t="s">
        <v>16</v>
      </c>
      <c r="B27" s="267" t="s">
        <v>75</v>
      </c>
      <c r="C27" s="267"/>
      <c r="D27" s="267"/>
      <c r="E27" s="267"/>
      <c r="F27" s="267"/>
      <c r="G27" s="267"/>
      <c r="H27" s="267"/>
      <c r="I27" s="267"/>
      <c r="J27" s="267"/>
      <c r="K27" s="267"/>
    </row>
    <row r="28" spans="1:11" x14ac:dyDescent="0.35">
      <c r="A28" s="130"/>
      <c r="B28" s="267"/>
      <c r="C28" s="267"/>
      <c r="D28" s="267"/>
      <c r="E28" s="267"/>
      <c r="F28" s="267"/>
      <c r="G28" s="267"/>
      <c r="H28" s="267"/>
      <c r="I28" s="267"/>
      <c r="J28" s="267"/>
      <c r="K28" s="267"/>
    </row>
    <row r="29" spans="1:11" x14ac:dyDescent="0.35">
      <c r="A29" s="130" t="s">
        <v>17</v>
      </c>
      <c r="B29" s="267" t="s">
        <v>76</v>
      </c>
      <c r="C29" s="267"/>
      <c r="D29" s="267"/>
      <c r="E29" s="267"/>
      <c r="F29" s="267"/>
      <c r="G29" s="267"/>
      <c r="H29" s="267"/>
      <c r="I29" s="267"/>
      <c r="J29" s="267"/>
      <c r="K29" s="267"/>
    </row>
    <row r="30" spans="1:11" x14ac:dyDescent="0.35">
      <c r="A30" s="130"/>
      <c r="B30" s="267"/>
      <c r="C30" s="267"/>
      <c r="D30" s="267"/>
      <c r="E30" s="267"/>
      <c r="F30" s="267"/>
      <c r="G30" s="267"/>
      <c r="H30" s="267"/>
      <c r="I30" s="267"/>
      <c r="J30" s="267"/>
      <c r="K30" s="267"/>
    </row>
  </sheetData>
  <sheetProtection password="C1DE" sheet="1" objects="1" scenarios="1"/>
  <mergeCells count="6">
    <mergeCell ref="B29:K30"/>
    <mergeCell ref="B14:J17"/>
    <mergeCell ref="B21:K22"/>
    <mergeCell ref="B23:K24"/>
    <mergeCell ref="B25:K26"/>
    <mergeCell ref="B27:K28"/>
  </mergeCells>
  <hyperlinks>
    <hyperlink ref="A21" location="'Table A1'!A1" display="Table A1"/>
    <hyperlink ref="A23" location="'Table A2'!A1" display="Table A2"/>
    <hyperlink ref="A27" location="'Table B2'!A1" display="Table B2"/>
    <hyperlink ref="C7" r:id="rId1"/>
    <hyperlink ref="C12" r:id="rId2"/>
    <hyperlink ref="A25" location="'Table B1'!A1" display="Table B1"/>
    <hyperlink ref="A29" location="'Table B3'!A1" display="Table B3"/>
  </hyperlinks>
  <pageMargins left="0.7" right="0.7" top="0.75" bottom="0.75" header="0.3" footer="0.3"/>
  <pageSetup paperSize="9" scale="88"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3"/>
  <sheetViews>
    <sheetView workbookViewId="0">
      <selection sqref="A1:U1"/>
    </sheetView>
  </sheetViews>
  <sheetFormatPr defaultColWidth="9" defaultRowHeight="14.25" x14ac:dyDescent="0.45"/>
  <cols>
    <col min="1" max="1" width="9" style="62"/>
    <col min="2" max="2" width="52.265625" style="62" customWidth="1"/>
    <col min="3" max="23" width="9" style="62"/>
    <col min="24" max="24" width="52.265625" style="62" customWidth="1"/>
    <col min="25" max="45" width="9" style="62"/>
    <col min="46" max="46" width="52.265625" style="62" customWidth="1"/>
    <col min="47" max="16384" width="9" style="62"/>
  </cols>
  <sheetData>
    <row r="1" spans="1:65" x14ac:dyDescent="0.45">
      <c r="A1" s="287" t="s">
        <v>107</v>
      </c>
      <c r="B1" s="287"/>
      <c r="C1" s="287"/>
      <c r="D1" s="287"/>
      <c r="E1" s="287"/>
      <c r="F1" s="287"/>
      <c r="G1" s="287"/>
      <c r="H1" s="287"/>
      <c r="I1" s="287"/>
      <c r="J1" s="287"/>
      <c r="K1" s="287"/>
      <c r="L1" s="287"/>
      <c r="M1" s="287"/>
      <c r="N1" s="287"/>
      <c r="O1" s="287"/>
      <c r="P1" s="287"/>
      <c r="Q1" s="287"/>
      <c r="R1" s="287"/>
      <c r="S1" s="287"/>
      <c r="T1" s="287"/>
      <c r="U1" s="287"/>
      <c r="W1" s="287" t="s">
        <v>108</v>
      </c>
      <c r="X1" s="287"/>
      <c r="Y1" s="287"/>
      <c r="Z1" s="287"/>
      <c r="AA1" s="287"/>
      <c r="AB1" s="287"/>
      <c r="AC1" s="287"/>
      <c r="AD1" s="287"/>
      <c r="AE1" s="287"/>
      <c r="AF1" s="287"/>
      <c r="AG1" s="287"/>
      <c r="AH1" s="287"/>
      <c r="AI1" s="287"/>
      <c r="AJ1" s="287"/>
      <c r="AK1" s="287"/>
      <c r="AL1" s="287"/>
      <c r="AM1" s="287"/>
      <c r="AN1" s="287"/>
      <c r="AO1" s="287"/>
      <c r="AP1" s="287"/>
      <c r="AQ1" s="287"/>
      <c r="AS1" s="287" t="s">
        <v>109</v>
      </c>
      <c r="AT1" s="287"/>
      <c r="AU1" s="287"/>
      <c r="AV1" s="287"/>
      <c r="AW1" s="287"/>
      <c r="AX1" s="287"/>
      <c r="AY1" s="287"/>
      <c r="AZ1" s="287"/>
      <c r="BA1" s="287"/>
      <c r="BB1" s="287"/>
      <c r="BC1" s="287"/>
      <c r="BD1" s="287"/>
      <c r="BE1" s="287"/>
      <c r="BF1" s="287"/>
      <c r="BG1" s="287"/>
      <c r="BH1" s="287"/>
      <c r="BI1" s="287"/>
      <c r="BJ1" s="287"/>
      <c r="BK1" s="287"/>
      <c r="BL1" s="287"/>
      <c r="BM1" s="287"/>
    </row>
    <row r="2" spans="1:65" x14ac:dyDescent="0.45">
      <c r="A2" s="63"/>
      <c r="B2" s="63"/>
      <c r="C2" s="288" t="s">
        <v>55</v>
      </c>
      <c r="D2" s="289"/>
      <c r="E2" s="289"/>
      <c r="F2" s="290"/>
      <c r="G2" s="64"/>
      <c r="H2" s="288" t="s">
        <v>56</v>
      </c>
      <c r="I2" s="289"/>
      <c r="J2" s="289"/>
      <c r="K2" s="290"/>
      <c r="L2" s="64"/>
      <c r="M2" s="288" t="s">
        <v>57</v>
      </c>
      <c r="N2" s="289"/>
      <c r="O2" s="289"/>
      <c r="P2" s="290"/>
      <c r="Q2" s="64"/>
      <c r="R2" s="288" t="s">
        <v>22</v>
      </c>
      <c r="S2" s="289"/>
      <c r="T2" s="289"/>
      <c r="U2" s="290"/>
      <c r="W2" s="63"/>
      <c r="X2" s="63"/>
      <c r="Y2" s="288" t="s">
        <v>55</v>
      </c>
      <c r="Z2" s="289"/>
      <c r="AA2" s="289"/>
      <c r="AB2" s="290"/>
      <c r="AC2" s="64"/>
      <c r="AD2" s="288" t="s">
        <v>56</v>
      </c>
      <c r="AE2" s="289"/>
      <c r="AF2" s="289"/>
      <c r="AG2" s="290"/>
      <c r="AH2" s="64"/>
      <c r="AI2" s="288" t="s">
        <v>57</v>
      </c>
      <c r="AJ2" s="289"/>
      <c r="AK2" s="289"/>
      <c r="AL2" s="290"/>
      <c r="AM2" s="64"/>
      <c r="AN2" s="288" t="s">
        <v>22</v>
      </c>
      <c r="AO2" s="289"/>
      <c r="AP2" s="289"/>
      <c r="AQ2" s="290"/>
      <c r="AS2" s="63"/>
      <c r="AT2" s="63"/>
      <c r="AU2" s="288" t="s">
        <v>55</v>
      </c>
      <c r="AV2" s="289"/>
      <c r="AW2" s="289"/>
      <c r="AX2" s="290"/>
      <c r="AY2" s="64"/>
      <c r="AZ2" s="288" t="s">
        <v>56</v>
      </c>
      <c r="BA2" s="289"/>
      <c r="BB2" s="289"/>
      <c r="BC2" s="290"/>
      <c r="BD2" s="64"/>
      <c r="BE2" s="288" t="s">
        <v>57</v>
      </c>
      <c r="BF2" s="289"/>
      <c r="BG2" s="289"/>
      <c r="BH2" s="290"/>
      <c r="BI2" s="64"/>
      <c r="BJ2" s="288" t="s">
        <v>22</v>
      </c>
      <c r="BK2" s="289"/>
      <c r="BL2" s="289"/>
      <c r="BM2" s="290"/>
    </row>
    <row r="3" spans="1:65" ht="31.9" x14ac:dyDescent="0.45">
      <c r="A3" s="65"/>
      <c r="B3" s="66"/>
      <c r="C3" s="67" t="s">
        <v>58</v>
      </c>
      <c r="D3" s="67" t="s">
        <v>90</v>
      </c>
      <c r="E3" s="68" t="s">
        <v>60</v>
      </c>
      <c r="F3" s="68" t="s">
        <v>61</v>
      </c>
      <c r="G3" s="68"/>
      <c r="H3" s="67" t="s">
        <v>58</v>
      </c>
      <c r="I3" s="67" t="s">
        <v>90</v>
      </c>
      <c r="J3" s="68" t="s">
        <v>60</v>
      </c>
      <c r="K3" s="68" t="s">
        <v>61</v>
      </c>
      <c r="L3" s="68"/>
      <c r="M3" s="67" t="s">
        <v>58</v>
      </c>
      <c r="N3" s="67" t="s">
        <v>90</v>
      </c>
      <c r="O3" s="68" t="s">
        <v>60</v>
      </c>
      <c r="P3" s="68" t="s">
        <v>61</v>
      </c>
      <c r="Q3" s="68"/>
      <c r="R3" s="67" t="s">
        <v>58</v>
      </c>
      <c r="S3" s="67" t="s">
        <v>90</v>
      </c>
      <c r="T3" s="68" t="s">
        <v>60</v>
      </c>
      <c r="U3" s="68" t="s">
        <v>61</v>
      </c>
      <c r="W3" s="65"/>
      <c r="X3" s="66"/>
      <c r="Y3" s="67" t="s">
        <v>58</v>
      </c>
      <c r="Z3" s="67" t="s">
        <v>90</v>
      </c>
      <c r="AA3" s="68" t="s">
        <v>60</v>
      </c>
      <c r="AB3" s="68" t="s">
        <v>61</v>
      </c>
      <c r="AC3" s="68"/>
      <c r="AD3" s="67" t="s">
        <v>58</v>
      </c>
      <c r="AE3" s="67" t="s">
        <v>90</v>
      </c>
      <c r="AF3" s="68" t="s">
        <v>60</v>
      </c>
      <c r="AG3" s="68" t="s">
        <v>61</v>
      </c>
      <c r="AH3" s="68"/>
      <c r="AI3" s="67" t="s">
        <v>58</v>
      </c>
      <c r="AJ3" s="67" t="s">
        <v>90</v>
      </c>
      <c r="AK3" s="68" t="s">
        <v>60</v>
      </c>
      <c r="AL3" s="68" t="s">
        <v>61</v>
      </c>
      <c r="AM3" s="68"/>
      <c r="AN3" s="67" t="s">
        <v>58</v>
      </c>
      <c r="AO3" s="67" t="s">
        <v>90</v>
      </c>
      <c r="AP3" s="68" t="s">
        <v>60</v>
      </c>
      <c r="AQ3" s="68" t="s">
        <v>61</v>
      </c>
      <c r="AS3" s="65"/>
      <c r="AT3" s="66"/>
      <c r="AU3" s="67" t="s">
        <v>58</v>
      </c>
      <c r="AV3" s="67" t="s">
        <v>90</v>
      </c>
      <c r="AW3" s="68" t="s">
        <v>60</v>
      </c>
      <c r="AX3" s="68" t="s">
        <v>61</v>
      </c>
      <c r="AY3" s="68"/>
      <c r="AZ3" s="67" t="s">
        <v>58</v>
      </c>
      <c r="BA3" s="67" t="s">
        <v>90</v>
      </c>
      <c r="BB3" s="68" t="s">
        <v>60</v>
      </c>
      <c r="BC3" s="68" t="s">
        <v>61</v>
      </c>
      <c r="BD3" s="68"/>
      <c r="BE3" s="67" t="s">
        <v>58</v>
      </c>
      <c r="BF3" s="67" t="s">
        <v>90</v>
      </c>
      <c r="BG3" s="68" t="s">
        <v>60</v>
      </c>
      <c r="BH3" s="68" t="s">
        <v>61</v>
      </c>
      <c r="BI3" s="68"/>
      <c r="BJ3" s="67" t="s">
        <v>58</v>
      </c>
      <c r="BK3" s="67" t="s">
        <v>90</v>
      </c>
      <c r="BL3" s="68" t="s">
        <v>60</v>
      </c>
      <c r="BM3" s="68" t="s">
        <v>61</v>
      </c>
    </row>
    <row r="4" spans="1:65" x14ac:dyDescent="0.45">
      <c r="A4" s="115"/>
      <c r="B4" s="70"/>
      <c r="C4" s="70"/>
      <c r="D4" s="70"/>
      <c r="E4" s="70"/>
      <c r="F4" s="70"/>
      <c r="G4" s="70"/>
      <c r="H4" s="70"/>
      <c r="I4" s="70"/>
      <c r="J4" s="70"/>
      <c r="K4" s="70"/>
      <c r="L4" s="70"/>
      <c r="M4" s="70"/>
      <c r="N4" s="70"/>
      <c r="O4" s="70"/>
      <c r="P4" s="70"/>
      <c r="Q4" s="70"/>
      <c r="R4" s="70"/>
      <c r="S4" s="70"/>
      <c r="T4" s="70"/>
      <c r="U4" s="70"/>
      <c r="W4" s="69"/>
      <c r="X4" s="70"/>
      <c r="Y4" s="70"/>
      <c r="Z4" s="70"/>
      <c r="AA4" s="70"/>
      <c r="AB4" s="70"/>
      <c r="AC4" s="70"/>
      <c r="AD4" s="70"/>
      <c r="AE4" s="70"/>
      <c r="AF4" s="70"/>
      <c r="AG4" s="70"/>
      <c r="AH4" s="70"/>
      <c r="AI4" s="70"/>
      <c r="AJ4" s="70"/>
      <c r="AK4" s="70"/>
      <c r="AL4" s="70"/>
      <c r="AM4" s="70"/>
      <c r="AN4" s="70"/>
      <c r="AO4" s="70"/>
      <c r="AP4" s="70"/>
      <c r="AQ4" s="70"/>
      <c r="AS4" s="69"/>
      <c r="AT4" s="70"/>
      <c r="AU4" s="70"/>
      <c r="AV4" s="70"/>
      <c r="AW4" s="70"/>
      <c r="AX4" s="70"/>
      <c r="AY4" s="70"/>
      <c r="AZ4" s="70"/>
      <c r="BA4" s="70"/>
      <c r="BB4" s="70"/>
      <c r="BC4" s="70"/>
      <c r="BD4" s="70"/>
      <c r="BE4" s="70"/>
      <c r="BF4" s="70"/>
      <c r="BG4" s="70"/>
      <c r="BH4" s="70"/>
      <c r="BI4" s="70"/>
      <c r="BJ4" s="70"/>
      <c r="BK4" s="70"/>
      <c r="BL4" s="70"/>
      <c r="BM4" s="70"/>
    </row>
    <row r="5" spans="1:65" x14ac:dyDescent="0.45">
      <c r="A5" s="69" t="s">
        <v>63</v>
      </c>
      <c r="B5" s="70"/>
      <c r="C5" s="30">
        <v>610</v>
      </c>
      <c r="D5" s="109">
        <v>-0.25</v>
      </c>
      <c r="E5" s="109">
        <v>-0.35</v>
      </c>
      <c r="F5" s="109">
        <v>-0.16</v>
      </c>
      <c r="G5" s="70"/>
      <c r="H5" s="30">
        <v>160</v>
      </c>
      <c r="I5" s="109">
        <v>-0.43</v>
      </c>
      <c r="J5" s="109">
        <v>-0.62</v>
      </c>
      <c r="K5" s="109">
        <v>-0.24</v>
      </c>
      <c r="L5" s="70"/>
      <c r="M5" s="30">
        <v>80</v>
      </c>
      <c r="N5" s="109">
        <v>-0.45</v>
      </c>
      <c r="O5" s="109">
        <v>-0.72</v>
      </c>
      <c r="P5" s="109">
        <v>-0.18</v>
      </c>
      <c r="Q5" s="70"/>
      <c r="R5" s="30">
        <v>850</v>
      </c>
      <c r="S5" s="109">
        <v>-0.31</v>
      </c>
      <c r="T5" s="109">
        <v>-0.39</v>
      </c>
      <c r="U5" s="109">
        <v>-0.22</v>
      </c>
      <c r="W5" s="69" t="s">
        <v>119</v>
      </c>
      <c r="X5" s="70"/>
      <c r="Y5" s="30">
        <v>570</v>
      </c>
      <c r="Z5" s="109">
        <v>-0.5</v>
      </c>
      <c r="AA5" s="109">
        <v>-0.6</v>
      </c>
      <c r="AB5" s="109">
        <v>-0.4</v>
      </c>
      <c r="AC5" s="70"/>
      <c r="AD5" s="30">
        <v>160</v>
      </c>
      <c r="AE5" s="109">
        <v>-0.65</v>
      </c>
      <c r="AF5" s="109">
        <v>-0.84</v>
      </c>
      <c r="AG5" s="109">
        <v>-0.46</v>
      </c>
      <c r="AH5" s="70"/>
      <c r="AI5" s="30">
        <v>80</v>
      </c>
      <c r="AJ5" s="109">
        <v>-0.6</v>
      </c>
      <c r="AK5" s="109">
        <v>-0.87</v>
      </c>
      <c r="AL5" s="109">
        <v>-0.32</v>
      </c>
      <c r="AM5" s="70"/>
      <c r="AN5" s="30">
        <v>810</v>
      </c>
      <c r="AO5" s="109">
        <v>-0.54</v>
      </c>
      <c r="AP5" s="109">
        <v>-0.62</v>
      </c>
      <c r="AQ5" s="109">
        <v>-0.45</v>
      </c>
      <c r="AS5" s="69" t="s">
        <v>119</v>
      </c>
      <c r="AT5" s="70"/>
      <c r="AU5" s="30">
        <v>1180</v>
      </c>
      <c r="AV5" s="109">
        <v>-0.37</v>
      </c>
      <c r="AW5" s="109">
        <v>-0.44</v>
      </c>
      <c r="AX5" s="109">
        <v>-0.3</v>
      </c>
      <c r="AY5" s="70"/>
      <c r="AZ5" s="30">
        <v>320</v>
      </c>
      <c r="BA5" s="109">
        <v>-0.54</v>
      </c>
      <c r="BB5" s="109">
        <v>-0.67</v>
      </c>
      <c r="BC5" s="109">
        <v>-0.4</v>
      </c>
      <c r="BD5" s="70"/>
      <c r="BE5" s="30">
        <v>160</v>
      </c>
      <c r="BF5" s="109">
        <v>-0.52</v>
      </c>
      <c r="BG5" s="109">
        <v>-0.71</v>
      </c>
      <c r="BH5" s="109">
        <v>-0.33</v>
      </c>
      <c r="BI5" s="70"/>
      <c r="BJ5" s="30">
        <v>1660</v>
      </c>
      <c r="BK5" s="109">
        <v>-0.42</v>
      </c>
      <c r="BL5" s="109">
        <v>-0.48</v>
      </c>
      <c r="BM5" s="109">
        <v>-0.36</v>
      </c>
    </row>
    <row r="6" spans="1:65" x14ac:dyDescent="0.45">
      <c r="A6" s="69"/>
      <c r="B6" s="70"/>
      <c r="C6" s="70"/>
      <c r="D6" s="70"/>
      <c r="E6" s="70"/>
      <c r="F6" s="70"/>
      <c r="G6" s="70"/>
      <c r="H6" s="70"/>
      <c r="I6" s="70"/>
      <c r="J6" s="70"/>
      <c r="K6" s="70"/>
      <c r="L6" s="70"/>
      <c r="M6" s="70"/>
      <c r="N6" s="70"/>
      <c r="O6" s="70"/>
      <c r="P6" s="70"/>
      <c r="Q6" s="70"/>
      <c r="R6" s="70"/>
      <c r="S6" s="70"/>
      <c r="T6" s="70"/>
      <c r="U6" s="70"/>
      <c r="W6" s="69"/>
      <c r="X6" s="70"/>
      <c r="Y6" s="70"/>
      <c r="Z6" s="70"/>
      <c r="AA6" s="70"/>
      <c r="AB6" s="70"/>
      <c r="AC6" s="70"/>
      <c r="AD6" s="70"/>
      <c r="AE6" s="70"/>
      <c r="AF6" s="70"/>
      <c r="AG6" s="70"/>
      <c r="AH6" s="70"/>
      <c r="AI6" s="70"/>
      <c r="AJ6" s="70"/>
      <c r="AK6" s="70"/>
      <c r="AL6" s="70"/>
      <c r="AM6" s="70"/>
      <c r="AN6" s="70"/>
      <c r="AO6" s="70"/>
      <c r="AP6" s="70"/>
      <c r="AQ6" s="70"/>
      <c r="AS6" s="69"/>
      <c r="AT6" s="70"/>
      <c r="AU6" s="70"/>
      <c r="AV6" s="70"/>
      <c r="AW6" s="70"/>
      <c r="AX6" s="70"/>
      <c r="AY6" s="70"/>
      <c r="AZ6" s="70"/>
      <c r="BA6" s="70"/>
      <c r="BB6" s="70"/>
      <c r="BC6" s="70"/>
      <c r="BD6" s="70"/>
      <c r="BE6" s="70"/>
      <c r="BF6" s="70"/>
      <c r="BG6" s="70"/>
      <c r="BH6" s="70"/>
      <c r="BI6" s="70"/>
      <c r="BJ6" s="70"/>
      <c r="BK6" s="70"/>
      <c r="BL6" s="70"/>
      <c r="BM6" s="70"/>
    </row>
    <row r="7" spans="1:65" x14ac:dyDescent="0.45">
      <c r="A7" s="69" t="s">
        <v>91</v>
      </c>
      <c r="B7" s="70"/>
      <c r="C7" s="30">
        <v>680</v>
      </c>
      <c r="D7" s="109">
        <v>-0.37</v>
      </c>
      <c r="E7" s="109">
        <v>-0.47</v>
      </c>
      <c r="F7" s="109">
        <v>-0.28000000000000003</v>
      </c>
      <c r="G7" s="70"/>
      <c r="H7" s="30">
        <v>180</v>
      </c>
      <c r="I7" s="109">
        <v>-0.51</v>
      </c>
      <c r="J7" s="109">
        <v>-0.69</v>
      </c>
      <c r="K7" s="109">
        <v>-0.33</v>
      </c>
      <c r="L7" s="70"/>
      <c r="M7" s="30">
        <v>100</v>
      </c>
      <c r="N7" s="109">
        <v>-0.59</v>
      </c>
      <c r="O7" s="109">
        <v>-0.84</v>
      </c>
      <c r="P7" s="109">
        <v>-0.35</v>
      </c>
      <c r="Q7" s="70"/>
      <c r="R7" s="30">
        <v>960</v>
      </c>
      <c r="S7" s="109">
        <v>-0.42</v>
      </c>
      <c r="T7" s="109">
        <v>-0.5</v>
      </c>
      <c r="U7" s="109">
        <v>-0.34</v>
      </c>
      <c r="W7" s="69" t="s">
        <v>131</v>
      </c>
      <c r="X7" s="70"/>
      <c r="Y7" s="30">
        <v>690</v>
      </c>
      <c r="Z7" s="109">
        <v>-0.68</v>
      </c>
      <c r="AA7" s="109">
        <v>-0.77</v>
      </c>
      <c r="AB7" s="109">
        <v>-0.59</v>
      </c>
      <c r="AC7" s="70"/>
      <c r="AD7" s="30">
        <v>190</v>
      </c>
      <c r="AE7" s="109">
        <v>-0.75</v>
      </c>
      <c r="AF7" s="109">
        <v>-0.93</v>
      </c>
      <c r="AG7" s="109">
        <v>-0.56999999999999995</v>
      </c>
      <c r="AH7" s="70"/>
      <c r="AI7" s="30">
        <v>100</v>
      </c>
      <c r="AJ7" s="109">
        <v>-0.85</v>
      </c>
      <c r="AK7" s="109">
        <v>-1.0900000000000001</v>
      </c>
      <c r="AL7" s="109">
        <v>-0.61</v>
      </c>
      <c r="AM7" s="70"/>
      <c r="AN7" s="30">
        <v>980</v>
      </c>
      <c r="AO7" s="109">
        <v>-0.71</v>
      </c>
      <c r="AP7" s="109">
        <v>-0.79</v>
      </c>
      <c r="AQ7" s="109">
        <v>-0.63</v>
      </c>
      <c r="AS7" s="69" t="s">
        <v>131</v>
      </c>
      <c r="AT7" s="70"/>
      <c r="AU7" s="30">
        <v>1370</v>
      </c>
      <c r="AV7" s="109">
        <v>-0.53</v>
      </c>
      <c r="AW7" s="109">
        <v>-0.59</v>
      </c>
      <c r="AX7" s="109">
        <v>-0.46</v>
      </c>
      <c r="AY7" s="70"/>
      <c r="AZ7" s="30">
        <v>370</v>
      </c>
      <c r="BA7" s="109">
        <v>-0.63</v>
      </c>
      <c r="BB7" s="109">
        <v>-0.76</v>
      </c>
      <c r="BC7" s="109">
        <v>-0.5</v>
      </c>
      <c r="BD7" s="70"/>
      <c r="BE7" s="30">
        <v>200</v>
      </c>
      <c r="BF7" s="109">
        <v>-0.72</v>
      </c>
      <c r="BG7" s="109">
        <v>-0.89</v>
      </c>
      <c r="BH7" s="109">
        <v>-0.55000000000000004</v>
      </c>
      <c r="BI7" s="70"/>
      <c r="BJ7" s="30">
        <v>1940</v>
      </c>
      <c r="BK7" s="109">
        <v>-0.56999999999999995</v>
      </c>
      <c r="BL7" s="109">
        <v>-0.62</v>
      </c>
      <c r="BM7" s="109">
        <v>-0.51</v>
      </c>
    </row>
    <row r="8" spans="1:65" x14ac:dyDescent="0.45">
      <c r="A8" s="73"/>
      <c r="B8" s="70"/>
      <c r="C8" s="70"/>
      <c r="D8" s="70"/>
      <c r="E8" s="70"/>
      <c r="F8" s="70"/>
      <c r="G8" s="70"/>
      <c r="H8" s="70"/>
      <c r="I8" s="70"/>
      <c r="J8" s="70"/>
      <c r="K8" s="70"/>
      <c r="L8" s="70"/>
      <c r="M8" s="70"/>
      <c r="N8" s="70"/>
      <c r="O8" s="70"/>
      <c r="P8" s="70"/>
      <c r="Q8" s="70"/>
      <c r="R8" s="70"/>
      <c r="S8" s="70"/>
      <c r="T8" s="70"/>
      <c r="U8" s="70"/>
      <c r="W8" s="73"/>
      <c r="X8" s="70"/>
      <c r="Y8" s="70"/>
      <c r="Z8" s="70"/>
      <c r="AA8" s="70"/>
      <c r="AB8" s="70"/>
      <c r="AC8" s="70"/>
      <c r="AD8" s="70"/>
      <c r="AE8" s="70"/>
      <c r="AF8" s="70"/>
      <c r="AG8" s="70"/>
      <c r="AH8" s="70"/>
      <c r="AI8" s="70"/>
      <c r="AJ8" s="70"/>
      <c r="AK8" s="70"/>
      <c r="AL8" s="70"/>
      <c r="AM8" s="70"/>
      <c r="AN8" s="70"/>
      <c r="AO8" s="70"/>
      <c r="AP8" s="70"/>
      <c r="AQ8" s="70"/>
      <c r="AS8" s="73"/>
      <c r="AT8" s="70"/>
      <c r="AU8" s="70"/>
      <c r="AV8" s="70"/>
      <c r="AW8" s="70"/>
      <c r="AX8" s="70"/>
      <c r="AY8" s="70"/>
      <c r="AZ8" s="70"/>
      <c r="BA8" s="70"/>
      <c r="BB8" s="70"/>
      <c r="BC8" s="70"/>
      <c r="BD8" s="70"/>
      <c r="BE8" s="70"/>
      <c r="BF8" s="70"/>
      <c r="BG8" s="70"/>
      <c r="BH8" s="70"/>
      <c r="BI8" s="70"/>
      <c r="BJ8" s="70"/>
      <c r="BK8" s="70"/>
      <c r="BL8" s="70"/>
      <c r="BM8" s="70"/>
    </row>
    <row r="9" spans="1:65" x14ac:dyDescent="0.45">
      <c r="A9" s="74" t="s">
        <v>65</v>
      </c>
      <c r="B9" s="70"/>
      <c r="C9" s="30">
        <v>400</v>
      </c>
      <c r="D9" s="109">
        <v>-0.12</v>
      </c>
      <c r="E9" s="109">
        <v>-0.24</v>
      </c>
      <c r="F9" s="109">
        <v>0</v>
      </c>
      <c r="G9" s="70"/>
      <c r="H9" s="30">
        <v>120</v>
      </c>
      <c r="I9" s="109">
        <v>-0.26</v>
      </c>
      <c r="J9" s="109">
        <v>-0.48</v>
      </c>
      <c r="K9" s="109">
        <v>-0.04</v>
      </c>
      <c r="L9" s="70"/>
      <c r="M9" s="30">
        <v>60</v>
      </c>
      <c r="N9" s="109">
        <v>-0.18</v>
      </c>
      <c r="O9" s="109">
        <v>-0.5</v>
      </c>
      <c r="P9" s="109">
        <v>0.13</v>
      </c>
      <c r="Q9" s="70"/>
      <c r="R9" s="30">
        <v>580</v>
      </c>
      <c r="S9" s="109">
        <v>-0.16</v>
      </c>
      <c r="T9" s="109">
        <v>-0.26</v>
      </c>
      <c r="U9" s="109">
        <v>-0.06</v>
      </c>
      <c r="W9" s="74" t="s">
        <v>65</v>
      </c>
      <c r="X9" s="70"/>
      <c r="Y9" s="30">
        <v>300</v>
      </c>
      <c r="Z9" s="109">
        <v>-0.27</v>
      </c>
      <c r="AA9" s="109">
        <v>-0.41</v>
      </c>
      <c r="AB9" s="109">
        <v>-0.13</v>
      </c>
      <c r="AC9" s="70"/>
      <c r="AD9" s="30">
        <v>90</v>
      </c>
      <c r="AE9" s="109">
        <v>-0.3</v>
      </c>
      <c r="AF9" s="109">
        <v>-0.56000000000000005</v>
      </c>
      <c r="AG9" s="109">
        <v>-0.05</v>
      </c>
      <c r="AH9" s="70"/>
      <c r="AI9" s="30">
        <v>50</v>
      </c>
      <c r="AJ9" s="109">
        <v>-0.67</v>
      </c>
      <c r="AK9" s="109">
        <v>-1.01</v>
      </c>
      <c r="AL9" s="109">
        <v>-0.32</v>
      </c>
      <c r="AM9" s="70"/>
      <c r="AN9" s="30">
        <v>430</v>
      </c>
      <c r="AO9" s="109">
        <v>-0.32</v>
      </c>
      <c r="AP9" s="109">
        <v>-0.44</v>
      </c>
      <c r="AQ9" s="109">
        <v>-0.21</v>
      </c>
      <c r="AS9" s="74" t="s">
        <v>65</v>
      </c>
      <c r="AT9" s="70"/>
      <c r="AU9" s="30">
        <v>690</v>
      </c>
      <c r="AV9" s="109">
        <v>-0.19</v>
      </c>
      <c r="AW9" s="109">
        <v>-0.28000000000000003</v>
      </c>
      <c r="AX9" s="109">
        <v>-0.09</v>
      </c>
      <c r="AY9" s="70"/>
      <c r="AZ9" s="30">
        <v>210</v>
      </c>
      <c r="BA9" s="109">
        <v>-0.28000000000000003</v>
      </c>
      <c r="BB9" s="109">
        <v>-0.44</v>
      </c>
      <c r="BC9" s="109">
        <v>-0.11</v>
      </c>
      <c r="BD9" s="70"/>
      <c r="BE9" s="30">
        <v>110</v>
      </c>
      <c r="BF9" s="109">
        <v>-0.4</v>
      </c>
      <c r="BG9" s="109">
        <v>-0.63</v>
      </c>
      <c r="BH9" s="109">
        <v>-0.17</v>
      </c>
      <c r="BI9" s="70"/>
      <c r="BJ9" s="30">
        <v>1010</v>
      </c>
      <c r="BK9" s="109">
        <v>-0.23</v>
      </c>
      <c r="BL9" s="109">
        <v>-0.3</v>
      </c>
      <c r="BM9" s="109">
        <v>-0.15</v>
      </c>
    </row>
    <row r="10" spans="1:65" x14ac:dyDescent="0.45">
      <c r="A10" s="74"/>
      <c r="B10" s="70"/>
      <c r="C10" s="76"/>
      <c r="D10" s="76"/>
      <c r="E10" s="76"/>
      <c r="F10" s="110"/>
      <c r="G10" s="110"/>
      <c r="H10" s="76"/>
      <c r="I10" s="76"/>
      <c r="J10" s="76"/>
      <c r="K10" s="110"/>
      <c r="L10" s="110"/>
      <c r="M10" s="76"/>
      <c r="N10" s="76"/>
      <c r="O10" s="76"/>
      <c r="P10" s="110"/>
      <c r="Q10" s="110"/>
      <c r="R10" s="76"/>
      <c r="S10" s="76"/>
      <c r="T10" s="76"/>
      <c r="U10" s="110"/>
      <c r="W10" s="74"/>
      <c r="X10" s="70"/>
      <c r="Y10" s="76"/>
      <c r="Z10" s="76"/>
      <c r="AA10" s="76"/>
      <c r="AB10" s="110"/>
      <c r="AC10" s="110"/>
      <c r="AD10" s="76"/>
      <c r="AE10" s="76"/>
      <c r="AF10" s="76"/>
      <c r="AG10" s="110"/>
      <c r="AH10" s="110"/>
      <c r="AI10" s="76"/>
      <c r="AJ10" s="76"/>
      <c r="AK10" s="76"/>
      <c r="AL10" s="110"/>
      <c r="AM10" s="110"/>
      <c r="AN10" s="76"/>
      <c r="AO10" s="76"/>
      <c r="AP10" s="76"/>
      <c r="AQ10" s="110"/>
      <c r="AS10" s="74"/>
      <c r="AT10" s="70"/>
      <c r="AU10" s="76"/>
      <c r="AV10" s="76"/>
      <c r="AW10" s="76"/>
      <c r="AX10" s="110"/>
      <c r="AY10" s="110"/>
      <c r="AZ10" s="76"/>
      <c r="BA10" s="76"/>
      <c r="BB10" s="76"/>
      <c r="BC10" s="110"/>
      <c r="BD10" s="110"/>
      <c r="BE10" s="76"/>
      <c r="BF10" s="76"/>
      <c r="BG10" s="76"/>
      <c r="BH10" s="110"/>
      <c r="BI10" s="110"/>
      <c r="BJ10" s="76"/>
      <c r="BK10" s="76"/>
      <c r="BL10" s="76"/>
      <c r="BM10" s="110"/>
    </row>
    <row r="11" spans="1:65" x14ac:dyDescent="0.45">
      <c r="A11" s="74" t="s">
        <v>36</v>
      </c>
      <c r="B11" s="70"/>
      <c r="C11" s="30">
        <v>280</v>
      </c>
      <c r="D11" s="109">
        <v>-0.73</v>
      </c>
      <c r="E11" s="109">
        <v>-0.87</v>
      </c>
      <c r="F11" s="109">
        <v>-0.59</v>
      </c>
      <c r="G11" s="70"/>
      <c r="H11" s="30">
        <v>60</v>
      </c>
      <c r="I11" s="109">
        <v>-0.98</v>
      </c>
      <c r="J11" s="109">
        <v>-1.28</v>
      </c>
      <c r="K11" s="109">
        <v>-0.68</v>
      </c>
      <c r="L11" s="70"/>
      <c r="M11" s="30">
        <v>40</v>
      </c>
      <c r="N11" s="109">
        <v>-1.22</v>
      </c>
      <c r="O11" s="109">
        <v>-1.61</v>
      </c>
      <c r="P11" s="109">
        <v>-0.83</v>
      </c>
      <c r="Q11" s="70"/>
      <c r="R11" s="30">
        <v>380</v>
      </c>
      <c r="S11" s="109">
        <v>-0.82</v>
      </c>
      <c r="T11" s="109">
        <v>-0.94</v>
      </c>
      <c r="U11" s="109">
        <v>-0.7</v>
      </c>
      <c r="W11" s="74" t="s">
        <v>36</v>
      </c>
      <c r="X11" s="70"/>
      <c r="Y11" s="30">
        <v>390</v>
      </c>
      <c r="Z11" s="109">
        <v>-0.99</v>
      </c>
      <c r="AA11" s="109">
        <v>-1.1100000000000001</v>
      </c>
      <c r="AB11" s="109">
        <v>-0.87</v>
      </c>
      <c r="AC11" s="70"/>
      <c r="AD11" s="30">
        <v>100</v>
      </c>
      <c r="AE11" s="109">
        <v>-1.1599999999999999</v>
      </c>
      <c r="AF11" s="109">
        <v>-1.41</v>
      </c>
      <c r="AG11" s="109">
        <v>-0.92</v>
      </c>
      <c r="AH11" s="70"/>
      <c r="AI11" s="30">
        <v>60</v>
      </c>
      <c r="AJ11" s="109">
        <v>-1.01</v>
      </c>
      <c r="AK11" s="109">
        <v>-1.33</v>
      </c>
      <c r="AL11" s="109">
        <v>-0.68</v>
      </c>
      <c r="AM11" s="70"/>
      <c r="AN11" s="30">
        <v>540</v>
      </c>
      <c r="AO11" s="109">
        <v>-1.02</v>
      </c>
      <c r="AP11" s="109">
        <v>-1.1200000000000001</v>
      </c>
      <c r="AQ11" s="109">
        <v>-0.92</v>
      </c>
      <c r="AS11" s="74" t="s">
        <v>36</v>
      </c>
      <c r="AT11" s="70"/>
      <c r="AU11" s="30">
        <v>670</v>
      </c>
      <c r="AV11" s="109">
        <v>-0.88</v>
      </c>
      <c r="AW11" s="109">
        <v>-0.97</v>
      </c>
      <c r="AX11" s="109">
        <v>-0.79</v>
      </c>
      <c r="AY11" s="70"/>
      <c r="AZ11" s="30">
        <v>160</v>
      </c>
      <c r="BA11" s="109">
        <v>-1.0900000000000001</v>
      </c>
      <c r="BB11" s="109">
        <v>-1.28</v>
      </c>
      <c r="BC11" s="109">
        <v>-0.9</v>
      </c>
      <c r="BD11" s="70"/>
      <c r="BE11" s="30">
        <v>90</v>
      </c>
      <c r="BF11" s="109">
        <v>-1.1000000000000001</v>
      </c>
      <c r="BG11" s="109">
        <v>-1.35</v>
      </c>
      <c r="BH11" s="109">
        <v>-0.85</v>
      </c>
      <c r="BI11" s="70"/>
      <c r="BJ11" s="30">
        <v>930</v>
      </c>
      <c r="BK11" s="109">
        <v>-0.94</v>
      </c>
      <c r="BL11" s="109">
        <v>-1.02</v>
      </c>
      <c r="BM11" s="109">
        <v>-0.86</v>
      </c>
    </row>
    <row r="12" spans="1:65" x14ac:dyDescent="0.45">
      <c r="A12" s="74"/>
      <c r="B12" s="74" t="s">
        <v>66</v>
      </c>
      <c r="C12" s="30">
        <v>110</v>
      </c>
      <c r="D12" s="109">
        <v>-1.0900000000000001</v>
      </c>
      <c r="E12" s="109">
        <v>-1.31</v>
      </c>
      <c r="F12" s="109">
        <v>-0.86</v>
      </c>
      <c r="G12" s="70"/>
      <c r="H12" s="30">
        <v>20</v>
      </c>
      <c r="I12" s="109">
        <v>-1.29</v>
      </c>
      <c r="J12" s="109">
        <v>-1.85</v>
      </c>
      <c r="K12" s="109">
        <v>-0.72</v>
      </c>
      <c r="L12" s="70"/>
      <c r="M12" s="30">
        <v>20</v>
      </c>
      <c r="N12" s="109">
        <v>-1.25</v>
      </c>
      <c r="O12" s="109">
        <v>-1.8</v>
      </c>
      <c r="P12" s="109">
        <v>-0.7</v>
      </c>
      <c r="Q12" s="70"/>
      <c r="R12" s="30">
        <v>150</v>
      </c>
      <c r="S12" s="109">
        <v>-1.1299999999999999</v>
      </c>
      <c r="T12" s="109">
        <v>-1.33</v>
      </c>
      <c r="U12" s="109">
        <v>-0.93</v>
      </c>
      <c r="W12" s="74"/>
      <c r="X12" s="74" t="s">
        <v>121</v>
      </c>
      <c r="Y12" s="30">
        <v>200</v>
      </c>
      <c r="Z12" s="109">
        <v>-1.17</v>
      </c>
      <c r="AA12" s="109">
        <v>-1.34</v>
      </c>
      <c r="AB12" s="109">
        <v>-1</v>
      </c>
      <c r="AC12" s="70"/>
      <c r="AD12" s="30">
        <v>50</v>
      </c>
      <c r="AE12" s="109">
        <v>-1.07</v>
      </c>
      <c r="AF12" s="109">
        <v>-1.43</v>
      </c>
      <c r="AG12" s="109">
        <v>-0.72</v>
      </c>
      <c r="AH12" s="70"/>
      <c r="AI12" s="30">
        <v>30</v>
      </c>
      <c r="AJ12" s="109">
        <v>-0.91</v>
      </c>
      <c r="AK12" s="109">
        <v>-1.33</v>
      </c>
      <c r="AL12" s="109">
        <v>-0.49</v>
      </c>
      <c r="AM12" s="70"/>
      <c r="AN12" s="30">
        <v>280</v>
      </c>
      <c r="AO12" s="109">
        <v>-1.1200000000000001</v>
      </c>
      <c r="AP12" s="109">
        <v>-1.27</v>
      </c>
      <c r="AQ12" s="109">
        <v>-0.98</v>
      </c>
      <c r="AS12" s="74"/>
      <c r="AT12" s="74" t="s">
        <v>121</v>
      </c>
      <c r="AU12" s="30">
        <v>310</v>
      </c>
      <c r="AV12" s="109">
        <v>-1.1399999999999999</v>
      </c>
      <c r="AW12" s="109">
        <v>-1.28</v>
      </c>
      <c r="AX12" s="109">
        <v>-1</v>
      </c>
      <c r="AY12" s="70"/>
      <c r="AZ12" s="30">
        <v>60</v>
      </c>
      <c r="BA12" s="109">
        <v>-1.1299999999999999</v>
      </c>
      <c r="BB12" s="109">
        <v>-1.43</v>
      </c>
      <c r="BC12" s="109">
        <v>-0.83</v>
      </c>
      <c r="BD12" s="70"/>
      <c r="BE12" s="30">
        <v>50</v>
      </c>
      <c r="BF12" s="109">
        <v>-1.04</v>
      </c>
      <c r="BG12" s="109">
        <v>-1.37</v>
      </c>
      <c r="BH12" s="109">
        <v>-0.7</v>
      </c>
      <c r="BI12" s="70"/>
      <c r="BJ12" s="30">
        <v>430</v>
      </c>
      <c r="BK12" s="109">
        <v>-1.1299999999999999</v>
      </c>
      <c r="BL12" s="109">
        <v>-1.24</v>
      </c>
      <c r="BM12" s="109">
        <v>-1.01</v>
      </c>
    </row>
    <row r="13" spans="1:65" x14ac:dyDescent="0.45">
      <c r="A13" s="74"/>
      <c r="B13" s="74" t="s">
        <v>67</v>
      </c>
      <c r="C13" s="30">
        <v>170</v>
      </c>
      <c r="D13" s="109">
        <v>-0.49</v>
      </c>
      <c r="E13" s="109">
        <v>-0.68</v>
      </c>
      <c r="F13" s="109">
        <v>-0.31</v>
      </c>
      <c r="G13" s="70"/>
      <c r="H13" s="30">
        <v>50</v>
      </c>
      <c r="I13" s="109">
        <v>-0.86</v>
      </c>
      <c r="J13" s="109">
        <v>-1.22</v>
      </c>
      <c r="K13" s="109">
        <v>-0.5</v>
      </c>
      <c r="L13" s="70"/>
      <c r="M13" s="30">
        <v>20</v>
      </c>
      <c r="N13" s="109">
        <v>-1.2</v>
      </c>
      <c r="O13" s="109">
        <v>-1.75</v>
      </c>
      <c r="P13" s="109">
        <v>-0.64</v>
      </c>
      <c r="Q13" s="70"/>
      <c r="R13" s="30">
        <v>230</v>
      </c>
      <c r="S13" s="109">
        <v>-0.62</v>
      </c>
      <c r="T13" s="109">
        <v>-0.78</v>
      </c>
      <c r="U13" s="109">
        <v>-0.46</v>
      </c>
      <c r="W13" s="74"/>
      <c r="X13" s="74" t="s">
        <v>122</v>
      </c>
      <c r="Y13" s="30">
        <v>200</v>
      </c>
      <c r="Z13" s="109">
        <v>-0.8</v>
      </c>
      <c r="AA13" s="109">
        <v>-0.97</v>
      </c>
      <c r="AB13" s="109">
        <v>-0.63</v>
      </c>
      <c r="AC13" s="70"/>
      <c r="AD13" s="30">
        <v>50</v>
      </c>
      <c r="AE13" s="109">
        <v>-1.25</v>
      </c>
      <c r="AF13" s="109">
        <v>-1.58</v>
      </c>
      <c r="AG13" s="109">
        <v>-0.91</v>
      </c>
      <c r="AH13" s="70"/>
      <c r="AI13" s="30">
        <v>20</v>
      </c>
      <c r="AJ13" s="109">
        <v>-1.1499999999999999</v>
      </c>
      <c r="AK13" s="109">
        <v>-1.67</v>
      </c>
      <c r="AL13" s="109">
        <v>-0.64</v>
      </c>
      <c r="AM13" s="70"/>
      <c r="AN13" s="30">
        <v>270</v>
      </c>
      <c r="AO13" s="109">
        <v>-0.92</v>
      </c>
      <c r="AP13" s="109">
        <v>-1.06</v>
      </c>
      <c r="AQ13" s="109">
        <v>-0.77</v>
      </c>
      <c r="AS13" s="74"/>
      <c r="AT13" s="74" t="s">
        <v>122</v>
      </c>
      <c r="AU13" s="30">
        <v>370</v>
      </c>
      <c r="AV13" s="109">
        <v>-0.66</v>
      </c>
      <c r="AW13" s="109">
        <v>-0.79</v>
      </c>
      <c r="AX13" s="109">
        <v>-0.53</v>
      </c>
      <c r="AY13" s="70"/>
      <c r="AZ13" s="30">
        <v>100</v>
      </c>
      <c r="BA13" s="109">
        <v>-1.06</v>
      </c>
      <c r="BB13" s="109">
        <v>-1.31</v>
      </c>
      <c r="BC13" s="109">
        <v>-0.82</v>
      </c>
      <c r="BD13" s="70"/>
      <c r="BE13" s="30">
        <v>40</v>
      </c>
      <c r="BF13" s="109">
        <v>-1.17</v>
      </c>
      <c r="BG13" s="109">
        <v>-1.55</v>
      </c>
      <c r="BH13" s="109">
        <v>-0.8</v>
      </c>
      <c r="BI13" s="70"/>
      <c r="BJ13" s="30">
        <v>500</v>
      </c>
      <c r="BK13" s="109">
        <v>-0.78</v>
      </c>
      <c r="BL13" s="109">
        <v>-0.89</v>
      </c>
      <c r="BM13" s="109">
        <v>-0.67</v>
      </c>
    </row>
  </sheetData>
  <mergeCells count="15">
    <mergeCell ref="A1:U1"/>
    <mergeCell ref="W1:AQ1"/>
    <mergeCell ref="AS1:BM1"/>
    <mergeCell ref="C2:F2"/>
    <mergeCell ref="H2:K2"/>
    <mergeCell ref="M2:P2"/>
    <mergeCell ref="R2:U2"/>
    <mergeCell ref="Y2:AB2"/>
    <mergeCell ref="AD2:AG2"/>
    <mergeCell ref="AI2:AL2"/>
    <mergeCell ref="AN2:AQ2"/>
    <mergeCell ref="AU2:AX2"/>
    <mergeCell ref="AZ2:BC2"/>
    <mergeCell ref="BE2:BH2"/>
    <mergeCell ref="BJ2:BM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AV42"/>
  <sheetViews>
    <sheetView showGridLines="0" zoomScaleNormal="100" zoomScaleSheetLayoutView="85" workbookViewId="0"/>
  </sheetViews>
  <sheetFormatPr defaultColWidth="9" defaultRowHeight="14.25" x14ac:dyDescent="0.45"/>
  <cols>
    <col min="1" max="1" width="5.3984375" style="124" customWidth="1"/>
    <col min="2" max="2" width="67.3984375" style="124" customWidth="1"/>
    <col min="3" max="6" width="9" style="124"/>
    <col min="7" max="7" width="3.1328125" style="124" customWidth="1"/>
    <col min="8" max="11" width="9" style="124"/>
    <col min="12" max="12" width="3.1328125" style="124" customWidth="1"/>
    <col min="13" max="16" width="9" style="124"/>
    <col min="17" max="17" width="4" style="124" customWidth="1"/>
    <col min="18" max="23" width="9" style="124"/>
    <col min="24" max="24" width="9" style="124" customWidth="1"/>
    <col min="25" max="48" width="9" style="124" hidden="1" customWidth="1"/>
    <col min="49" max="16384" width="9" style="124"/>
  </cols>
  <sheetData>
    <row r="1" spans="1:48" ht="15" customHeight="1" x14ac:dyDescent="0.45">
      <c r="A1" s="132" t="s">
        <v>18</v>
      </c>
      <c r="B1" s="117"/>
      <c r="C1" s="133"/>
      <c r="D1" s="133"/>
      <c r="E1" s="133"/>
      <c r="F1" s="133"/>
      <c r="G1" s="133"/>
      <c r="X1" s="182"/>
      <c r="Y1" s="182"/>
    </row>
    <row r="2" spans="1:48" ht="19.899999999999999" customHeight="1" x14ac:dyDescent="0.45">
      <c r="A2" s="292" t="s">
        <v>88</v>
      </c>
      <c r="B2" s="292"/>
      <c r="C2" s="292"/>
      <c r="D2" s="292"/>
      <c r="E2" s="292"/>
      <c r="F2" s="292"/>
      <c r="G2" s="292"/>
      <c r="H2" s="292"/>
      <c r="I2" s="292"/>
      <c r="J2" s="292"/>
      <c r="K2" s="292"/>
      <c r="L2" s="292"/>
      <c r="M2" s="292"/>
      <c r="N2" s="292"/>
      <c r="O2" s="292"/>
      <c r="P2" s="292"/>
      <c r="Q2" s="292"/>
      <c r="R2" s="292"/>
      <c r="X2" s="182"/>
      <c r="Y2" s="182"/>
    </row>
    <row r="3" spans="1:48" ht="15" customHeight="1" x14ac:dyDescent="0.45">
      <c r="A3" s="135" t="s">
        <v>94</v>
      </c>
      <c r="B3" s="136"/>
      <c r="C3" s="136"/>
      <c r="D3" s="136"/>
      <c r="E3" s="136"/>
      <c r="F3" s="136"/>
      <c r="G3" s="136"/>
      <c r="X3" s="182"/>
      <c r="Y3" s="182"/>
    </row>
    <row r="4" spans="1:48" ht="15" customHeight="1" x14ac:dyDescent="0.45">
      <c r="A4" s="137" t="s">
        <v>89</v>
      </c>
      <c r="B4" s="136"/>
      <c r="C4" s="136"/>
      <c r="D4" s="136"/>
      <c r="E4" s="136"/>
      <c r="F4" s="136"/>
      <c r="G4" s="136"/>
      <c r="X4" s="182"/>
      <c r="Y4" s="182"/>
    </row>
    <row r="5" spans="1:48" ht="15" customHeight="1" x14ac:dyDescent="0.45">
      <c r="A5" s="137"/>
      <c r="B5" s="136"/>
      <c r="C5" s="136"/>
      <c r="D5" s="136"/>
      <c r="E5" s="136"/>
      <c r="F5" s="136"/>
      <c r="G5" s="136"/>
      <c r="X5" s="182"/>
      <c r="Y5" s="182"/>
    </row>
    <row r="6" spans="1:48" ht="15" customHeight="1" x14ac:dyDescent="0.45">
      <c r="A6" s="268" t="s">
        <v>106</v>
      </c>
      <c r="B6" s="269"/>
      <c r="C6" s="269"/>
      <c r="D6" s="269"/>
      <c r="E6" s="269"/>
      <c r="F6" s="269"/>
      <c r="G6" s="269"/>
      <c r="H6" s="269"/>
      <c r="I6" s="269"/>
      <c r="J6" s="269"/>
      <c r="K6" s="269"/>
      <c r="L6" s="269"/>
      <c r="M6" s="269"/>
      <c r="N6" s="269"/>
      <c r="O6" s="269"/>
      <c r="P6" s="269"/>
      <c r="Q6" s="269"/>
      <c r="R6" s="269"/>
      <c r="S6" s="269"/>
      <c r="T6" s="269"/>
      <c r="U6" s="269"/>
      <c r="X6" s="182"/>
    </row>
    <row r="7" spans="1:48" ht="15" customHeight="1" x14ac:dyDescent="0.45">
      <c r="A7" s="269"/>
      <c r="B7" s="269"/>
      <c r="C7" s="269"/>
      <c r="D7" s="269"/>
      <c r="E7" s="269"/>
      <c r="F7" s="269"/>
      <c r="G7" s="269"/>
      <c r="H7" s="269"/>
      <c r="I7" s="269"/>
      <c r="J7" s="269"/>
      <c r="K7" s="269"/>
      <c r="L7" s="269"/>
      <c r="M7" s="269"/>
      <c r="N7" s="269"/>
      <c r="O7" s="269"/>
      <c r="P7" s="269"/>
      <c r="Q7" s="269"/>
      <c r="R7" s="269"/>
      <c r="S7" s="269"/>
      <c r="T7" s="269"/>
      <c r="U7" s="269"/>
      <c r="X7" s="182"/>
    </row>
    <row r="8" spans="1:48" ht="15" customHeight="1" x14ac:dyDescent="0.45">
      <c r="A8" s="141"/>
      <c r="B8" s="141"/>
      <c r="C8" s="141"/>
      <c r="D8" s="141"/>
      <c r="E8" s="141"/>
      <c r="F8" s="141"/>
      <c r="G8" s="141"/>
      <c r="H8" s="141"/>
      <c r="I8" s="141"/>
      <c r="J8" s="141"/>
      <c r="K8" s="141"/>
      <c r="L8" s="141"/>
      <c r="M8" s="141"/>
      <c r="N8" s="141"/>
      <c r="O8" s="141"/>
      <c r="P8" s="141"/>
      <c r="Q8" s="141"/>
      <c r="R8" s="141"/>
      <c r="S8" s="141"/>
      <c r="T8" s="141"/>
      <c r="U8" s="141"/>
      <c r="X8" s="182"/>
    </row>
    <row r="9" spans="1:48" ht="15" customHeight="1" x14ac:dyDescent="0.45">
      <c r="A9" s="142"/>
      <c r="B9" s="143"/>
      <c r="C9" s="143"/>
      <c r="D9" s="143"/>
      <c r="E9" s="143"/>
      <c r="F9" s="143"/>
      <c r="G9" s="143"/>
      <c r="T9" s="186" t="s">
        <v>30</v>
      </c>
      <c r="U9" s="266" t="s">
        <v>22</v>
      </c>
      <c r="Y9" s="187" t="s">
        <v>22</v>
      </c>
    </row>
    <row r="10" spans="1:48" ht="15" customHeight="1" x14ac:dyDescent="0.45">
      <c r="A10" s="146"/>
      <c r="B10" s="147"/>
      <c r="C10" s="148"/>
      <c r="D10" s="148"/>
      <c r="E10" s="148"/>
      <c r="F10" s="148"/>
      <c r="G10" s="148"/>
      <c r="Y10" s="187" t="s">
        <v>24</v>
      </c>
    </row>
    <row r="11" spans="1:48" ht="22.5" customHeight="1" x14ac:dyDescent="0.45">
      <c r="A11" s="149"/>
      <c r="B11" s="149"/>
      <c r="C11" s="294" t="s">
        <v>55</v>
      </c>
      <c r="D11" s="295"/>
      <c r="E11" s="295"/>
      <c r="F11" s="296"/>
      <c r="G11" s="150"/>
      <c r="H11" s="294" t="s">
        <v>56</v>
      </c>
      <c r="I11" s="295"/>
      <c r="J11" s="295"/>
      <c r="K11" s="296"/>
      <c r="L11" s="150"/>
      <c r="M11" s="294" t="s">
        <v>57</v>
      </c>
      <c r="N11" s="295"/>
      <c r="O11" s="295"/>
      <c r="P11" s="296"/>
      <c r="Q11" s="150"/>
      <c r="R11" s="294" t="s">
        <v>22</v>
      </c>
      <c r="S11" s="295"/>
      <c r="T11" s="295"/>
      <c r="U11" s="296"/>
      <c r="Y11" s="187" t="s">
        <v>26</v>
      </c>
    </row>
    <row r="12" spans="1:48" ht="31.9" x14ac:dyDescent="0.45">
      <c r="A12" s="151"/>
      <c r="B12" s="152"/>
      <c r="C12" s="27" t="s">
        <v>58</v>
      </c>
      <c r="D12" s="28" t="s">
        <v>90</v>
      </c>
      <c r="E12" s="29" t="s">
        <v>60</v>
      </c>
      <c r="F12" s="29" t="s">
        <v>61</v>
      </c>
      <c r="G12" s="29"/>
      <c r="H12" s="27" t="s">
        <v>58</v>
      </c>
      <c r="I12" s="28" t="s">
        <v>90</v>
      </c>
      <c r="J12" s="29" t="s">
        <v>60</v>
      </c>
      <c r="K12" s="29" t="s">
        <v>61</v>
      </c>
      <c r="L12" s="29"/>
      <c r="M12" s="27" t="s">
        <v>58</v>
      </c>
      <c r="N12" s="28" t="s">
        <v>90</v>
      </c>
      <c r="O12" s="29" t="s">
        <v>60</v>
      </c>
      <c r="P12" s="29" t="s">
        <v>61</v>
      </c>
      <c r="Q12" s="29"/>
      <c r="R12" s="27" t="s">
        <v>58</v>
      </c>
      <c r="S12" s="28" t="s">
        <v>90</v>
      </c>
      <c r="T12" s="29" t="s">
        <v>60</v>
      </c>
      <c r="U12" s="29" t="s">
        <v>61</v>
      </c>
      <c r="Y12" s="126">
        <f>22*IF(U9="Female",0,IF(U9="Male",1,2))</f>
        <v>44</v>
      </c>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row>
    <row r="13" spans="1:48" ht="15" customHeight="1" x14ac:dyDescent="0.45">
      <c r="A13" s="153"/>
      <c r="B13" s="143"/>
      <c r="C13" s="143"/>
      <c r="D13" s="143"/>
      <c r="E13" s="143"/>
      <c r="F13" s="143"/>
      <c r="G13" s="143"/>
      <c r="H13" s="143"/>
      <c r="I13" s="143"/>
      <c r="J13" s="143"/>
      <c r="K13" s="143"/>
      <c r="L13" s="143"/>
      <c r="M13" s="143"/>
      <c r="N13" s="143"/>
      <c r="O13" s="143"/>
      <c r="P13" s="143"/>
      <c r="Q13" s="143"/>
      <c r="R13" s="143"/>
      <c r="S13" s="143"/>
      <c r="T13" s="143"/>
      <c r="U13" s="143"/>
      <c r="Y13" s="126"/>
      <c r="Z13" s="126">
        <v>1</v>
      </c>
      <c r="AA13" s="126">
        <f>Z13+1</f>
        <v>2</v>
      </c>
      <c r="AB13" s="126">
        <f t="shared" ref="AB13:AV13" si="0">AA13+1</f>
        <v>3</v>
      </c>
      <c r="AC13" s="126">
        <f t="shared" si="0"/>
        <v>4</v>
      </c>
      <c r="AD13" s="126">
        <f t="shared" si="0"/>
        <v>5</v>
      </c>
      <c r="AE13" s="126">
        <f t="shared" si="0"/>
        <v>6</v>
      </c>
      <c r="AF13" s="126">
        <f t="shared" si="0"/>
        <v>7</v>
      </c>
      <c r="AG13" s="126">
        <f t="shared" si="0"/>
        <v>8</v>
      </c>
      <c r="AH13" s="126">
        <f t="shared" si="0"/>
        <v>9</v>
      </c>
      <c r="AI13" s="126">
        <f t="shared" si="0"/>
        <v>10</v>
      </c>
      <c r="AJ13" s="126">
        <f t="shared" si="0"/>
        <v>11</v>
      </c>
      <c r="AK13" s="126">
        <f t="shared" si="0"/>
        <v>12</v>
      </c>
      <c r="AL13" s="126">
        <f t="shared" si="0"/>
        <v>13</v>
      </c>
      <c r="AM13" s="126">
        <f t="shared" si="0"/>
        <v>14</v>
      </c>
      <c r="AN13" s="126">
        <f t="shared" si="0"/>
        <v>15</v>
      </c>
      <c r="AO13" s="126">
        <f t="shared" si="0"/>
        <v>16</v>
      </c>
      <c r="AP13" s="126">
        <f t="shared" si="0"/>
        <v>17</v>
      </c>
      <c r="AQ13" s="126">
        <f>AP13+1</f>
        <v>18</v>
      </c>
      <c r="AR13" s="126">
        <f t="shared" si="0"/>
        <v>19</v>
      </c>
      <c r="AS13" s="126">
        <f t="shared" si="0"/>
        <v>20</v>
      </c>
      <c r="AT13" s="126">
        <f t="shared" si="0"/>
        <v>21</v>
      </c>
      <c r="AU13" s="126">
        <f t="shared" si="0"/>
        <v>22</v>
      </c>
      <c r="AV13" s="126">
        <f t="shared" si="0"/>
        <v>23</v>
      </c>
    </row>
    <row r="14" spans="1:48" ht="14.25" customHeight="1" x14ac:dyDescent="0.45">
      <c r="A14" s="153" t="s">
        <v>63</v>
      </c>
      <c r="B14" s="143"/>
      <c r="C14" s="188">
        <f>INDEX('Table B3 figures'!$C$5:$BM$13,$Y14,$Y$12+Z$13)</f>
        <v>1180</v>
      </c>
      <c r="D14" s="227">
        <f>INDEX('Table B3 figures'!$C$5:$BM$13,$Y14,$Y$12+AA$13)</f>
        <v>-0.37</v>
      </c>
      <c r="E14" s="227">
        <f>INDEX('Table B3 figures'!$C$5:$BM$13,$Y14,$Y$12+AB$13)</f>
        <v>-0.44</v>
      </c>
      <c r="F14" s="227">
        <f>INDEX('Table B3 figures'!$C$5:$BM$13,$Y14,$Y$12+AC$13)</f>
        <v>-0.3</v>
      </c>
      <c r="G14" s="155"/>
      <c r="H14" s="155">
        <f>INDEX('Table B3 figures'!$C$5:$BM$13,$Y14,$Y$12+AE$13)</f>
        <v>320</v>
      </c>
      <c r="I14" s="227">
        <f>INDEX('Table B3 figures'!$C$5:$BM$13,$Y14,$Y$12+AF$13)</f>
        <v>-0.54</v>
      </c>
      <c r="J14" s="227">
        <f>INDEX('Table B3 figures'!$C$5:$BM$13,$Y14,$Y$12+AG$13)</f>
        <v>-0.67</v>
      </c>
      <c r="K14" s="227">
        <f>INDEX('Table B3 figures'!$C$5:$BM$13,$Y14,$Y$12+AH$13)</f>
        <v>-0.4</v>
      </c>
      <c r="L14" s="155"/>
      <c r="M14" s="155">
        <f>INDEX('Table B3 figures'!$C$5:$BM$13,$Y14,$Y$12+AJ$13)</f>
        <v>160</v>
      </c>
      <c r="N14" s="227">
        <f>INDEX('Table B3 figures'!$C$5:$BM$13,$Y14,$Y$12+AK$13)</f>
        <v>-0.52</v>
      </c>
      <c r="O14" s="227">
        <f>INDEX('Table B3 figures'!$C$5:$BM$13,$Y14,$Y$12+AL$13)</f>
        <v>-0.71</v>
      </c>
      <c r="P14" s="227">
        <f>INDEX('Table B3 figures'!$C$5:$BM$13,$Y14,$Y$12+AM$13)</f>
        <v>-0.33</v>
      </c>
      <c r="Q14" s="155"/>
      <c r="R14" s="155">
        <f>INDEX('Table B3 figures'!$C$5:$BM$13,$Y14,$Y$12+AO$13)</f>
        <v>1660</v>
      </c>
      <c r="S14" s="227">
        <f>INDEX('Table B3 figures'!$C$5:$BM$13,$Y14,$Y$12+AP$13)</f>
        <v>-0.42</v>
      </c>
      <c r="T14" s="227">
        <f>INDEX('Table B3 figures'!$C$5:$BM$13,$Y14,$Y$12+AQ$13)</f>
        <v>-0.48</v>
      </c>
      <c r="U14" s="227">
        <f>INDEX('Table B3 figures'!$C$5:$BM$13,$Y14,$Y$12+AR$13)</f>
        <v>-0.36</v>
      </c>
      <c r="V14" s="228"/>
      <c r="Y14" s="126">
        <v>1</v>
      </c>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row>
    <row r="15" spans="1:48" ht="15" customHeight="1" x14ac:dyDescent="0.45">
      <c r="A15" s="153"/>
      <c r="B15" s="143"/>
      <c r="C15" s="143"/>
      <c r="D15" s="229"/>
      <c r="E15" s="229"/>
      <c r="F15" s="229"/>
      <c r="G15" s="143"/>
      <c r="H15" s="143"/>
      <c r="I15" s="229"/>
      <c r="J15" s="229"/>
      <c r="K15" s="229"/>
      <c r="L15" s="143"/>
      <c r="M15" s="143"/>
      <c r="N15" s="229"/>
      <c r="O15" s="229"/>
      <c r="P15" s="229"/>
      <c r="Q15" s="143"/>
      <c r="R15" s="143"/>
      <c r="S15" s="229"/>
      <c r="T15" s="229"/>
      <c r="U15" s="229"/>
      <c r="V15" s="228"/>
      <c r="Y15" s="126">
        <f t="shared" ref="Y15:Y22" si="1">Y14+1</f>
        <v>2</v>
      </c>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row>
    <row r="16" spans="1:48" ht="15" customHeight="1" x14ac:dyDescent="0.45">
      <c r="A16" s="153" t="s">
        <v>91</v>
      </c>
      <c r="B16" s="143"/>
      <c r="C16" s="188">
        <f>INDEX('Table B3 figures'!$C$5:$BM$13,$Y16,$Y$12+Z$13)</f>
        <v>1370</v>
      </c>
      <c r="D16" s="227">
        <f>INDEX('Table B3 figures'!$C$5:$BM$13,$Y16,$Y$12+AA$13)</f>
        <v>-0.53</v>
      </c>
      <c r="E16" s="227">
        <f>INDEX('Table B3 figures'!$C$5:$BM$13,$Y16,$Y$12+AB$13)</f>
        <v>-0.59</v>
      </c>
      <c r="F16" s="227">
        <f>INDEX('Table B3 figures'!$C$5:$BM$13,$Y16,$Y$12+AC$13)</f>
        <v>-0.46</v>
      </c>
      <c r="G16" s="155"/>
      <c r="H16" s="155">
        <f>INDEX('Table B3 figures'!$C$5:$BM$13,$Y16,$Y$12+AE$13)</f>
        <v>370</v>
      </c>
      <c r="I16" s="227">
        <f>INDEX('Table B3 figures'!$C$5:$BM$13,$Y16,$Y$12+AF$13)</f>
        <v>-0.63</v>
      </c>
      <c r="J16" s="227">
        <f>INDEX('Table B3 figures'!$C$5:$BM$13,$Y16,$Y$12+AG$13)</f>
        <v>-0.76</v>
      </c>
      <c r="K16" s="227">
        <f>INDEX('Table B3 figures'!$C$5:$BM$13,$Y16,$Y$12+AH$13)</f>
        <v>-0.5</v>
      </c>
      <c r="L16" s="155"/>
      <c r="M16" s="155">
        <f>INDEX('Table B3 figures'!$C$5:$BM$13,$Y16,$Y$12+AJ$13)</f>
        <v>200</v>
      </c>
      <c r="N16" s="227">
        <f>INDEX('Table B3 figures'!$C$5:$BM$13,$Y16,$Y$12+AK$13)</f>
        <v>-0.72</v>
      </c>
      <c r="O16" s="227">
        <f>INDEX('Table B3 figures'!$C$5:$BM$13,$Y16,$Y$12+AL$13)</f>
        <v>-0.89</v>
      </c>
      <c r="P16" s="227">
        <f>INDEX('Table B3 figures'!$C$5:$BM$13,$Y16,$Y$12+AM$13)</f>
        <v>-0.55000000000000004</v>
      </c>
      <c r="Q16" s="155"/>
      <c r="R16" s="155">
        <f>INDEX('Table B3 figures'!$C$5:$BM$13,$Y16,$Y$12+AO$13)</f>
        <v>1940</v>
      </c>
      <c r="S16" s="227">
        <f>INDEX('Table B3 figures'!$C$5:$BM$13,$Y16,$Y$12+AP$13)</f>
        <v>-0.56999999999999995</v>
      </c>
      <c r="T16" s="227">
        <f>INDEX('Table B3 figures'!$C$5:$BM$13,$Y16,$Y$12+AQ$13)</f>
        <v>-0.62</v>
      </c>
      <c r="U16" s="227">
        <f>INDEX('Table B3 figures'!$C$5:$BM$13,$Y16,$Y$12+AR$13)</f>
        <v>-0.51</v>
      </c>
      <c r="V16" s="228"/>
      <c r="Y16" s="126">
        <f t="shared" si="1"/>
        <v>3</v>
      </c>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row>
    <row r="17" spans="1:48" ht="15" customHeight="1" x14ac:dyDescent="0.45">
      <c r="A17" s="159"/>
      <c r="B17" s="143"/>
      <c r="C17" s="155"/>
      <c r="D17" s="230"/>
      <c r="E17" s="230"/>
      <c r="F17" s="230"/>
      <c r="G17" s="155"/>
      <c r="H17" s="155"/>
      <c r="I17" s="230"/>
      <c r="J17" s="230"/>
      <c r="K17" s="230"/>
      <c r="L17" s="155"/>
      <c r="M17" s="155"/>
      <c r="N17" s="230"/>
      <c r="O17" s="230"/>
      <c r="P17" s="230"/>
      <c r="Q17" s="155"/>
      <c r="R17" s="155"/>
      <c r="S17" s="230"/>
      <c r="T17" s="230"/>
      <c r="U17" s="230"/>
      <c r="V17" s="228"/>
      <c r="Y17" s="126">
        <f t="shared" si="1"/>
        <v>4</v>
      </c>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row>
    <row r="18" spans="1:48" ht="15" customHeight="1" x14ac:dyDescent="0.45">
      <c r="A18" s="160" t="s">
        <v>65</v>
      </c>
      <c r="B18" s="143"/>
      <c r="C18" s="155">
        <f>INDEX('Table B3 figures'!$C$5:$BM$13,$Y18,$Y$12+Z$13)</f>
        <v>690</v>
      </c>
      <c r="D18" s="227">
        <f>INDEX('Table B3 figures'!$C$5:$BM$13,$Y18,$Y$12+AA$13)</f>
        <v>-0.19</v>
      </c>
      <c r="E18" s="227">
        <f>INDEX('Table B3 figures'!$C$5:$BM$13,$Y18,$Y$12+AB$13)</f>
        <v>-0.28000000000000003</v>
      </c>
      <c r="F18" s="227">
        <f>INDEX('Table B3 figures'!$C$5:$BM$13,$Y18,$Y$12+AC$13)</f>
        <v>-0.09</v>
      </c>
      <c r="G18" s="155"/>
      <c r="H18" s="155">
        <f>INDEX('Table B3 figures'!$C$5:$BM$13,$Y18,$Y$12+AE$13)</f>
        <v>210</v>
      </c>
      <c r="I18" s="227">
        <f>INDEX('Table B3 figures'!$C$5:$BM$13,$Y18,$Y$12+AF$13)</f>
        <v>-0.28000000000000003</v>
      </c>
      <c r="J18" s="227">
        <f>INDEX('Table B3 figures'!$C$5:$BM$13,$Y18,$Y$12+AG$13)</f>
        <v>-0.44</v>
      </c>
      <c r="K18" s="227">
        <f>INDEX('Table B3 figures'!$C$5:$BM$13,$Y18,$Y$12+AH$13)</f>
        <v>-0.11</v>
      </c>
      <c r="L18" s="155"/>
      <c r="M18" s="155">
        <f>INDEX('Table B3 figures'!$C$5:$BM$13,$Y18,$Y$12+AJ$13)</f>
        <v>110</v>
      </c>
      <c r="N18" s="227">
        <f>INDEX('Table B3 figures'!$C$5:$BM$13,$Y18,$Y$12+AK$13)</f>
        <v>-0.4</v>
      </c>
      <c r="O18" s="227">
        <f>INDEX('Table B3 figures'!$C$5:$BM$13,$Y18,$Y$12+AL$13)</f>
        <v>-0.63</v>
      </c>
      <c r="P18" s="227">
        <f>INDEX('Table B3 figures'!$C$5:$BM$13,$Y18,$Y$12+AM$13)</f>
        <v>-0.17</v>
      </c>
      <c r="Q18" s="155"/>
      <c r="R18" s="155">
        <f>INDEX('Table B3 figures'!$C$5:$BM$13,$Y18,$Y$12+AO$13)</f>
        <v>1010</v>
      </c>
      <c r="S18" s="227">
        <f>INDEX('Table B3 figures'!$C$5:$BM$13,$Y18,$Y$12+AP$13)</f>
        <v>-0.23</v>
      </c>
      <c r="T18" s="227">
        <f>INDEX('Table B3 figures'!$C$5:$BM$13,$Y18,$Y$12+AQ$13)</f>
        <v>-0.3</v>
      </c>
      <c r="U18" s="227">
        <f>INDEX('Table B3 figures'!$C$5:$BM$13,$Y18,$Y$12+AR$13)</f>
        <v>-0.15</v>
      </c>
      <c r="V18" s="228"/>
      <c r="Y18" s="126">
        <f t="shared" si="1"/>
        <v>5</v>
      </c>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row>
    <row r="19" spans="1:48" ht="15" customHeight="1" x14ac:dyDescent="0.45">
      <c r="A19" s="160"/>
      <c r="B19" s="143"/>
      <c r="C19" s="188"/>
      <c r="D19" s="231"/>
      <c r="E19" s="232"/>
      <c r="F19" s="231"/>
      <c r="G19" s="198"/>
      <c r="H19" s="188"/>
      <c r="I19" s="231"/>
      <c r="J19" s="232"/>
      <c r="K19" s="231"/>
      <c r="L19" s="198"/>
      <c r="M19" s="188"/>
      <c r="N19" s="231"/>
      <c r="O19" s="232"/>
      <c r="P19" s="231"/>
      <c r="Q19" s="198"/>
      <c r="R19" s="188"/>
      <c r="S19" s="231"/>
      <c r="T19" s="232"/>
      <c r="U19" s="231"/>
      <c r="V19" s="228"/>
      <c r="Y19" s="126">
        <f t="shared" si="1"/>
        <v>6</v>
      </c>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row>
    <row r="20" spans="1:48" ht="15" customHeight="1" x14ac:dyDescent="0.45">
      <c r="A20" s="160" t="s">
        <v>36</v>
      </c>
      <c r="B20" s="143"/>
      <c r="C20" s="155">
        <f>INDEX('Table B3 figures'!$C$5:$BM$13,$Y20,$Y$12+Z$13)</f>
        <v>670</v>
      </c>
      <c r="D20" s="227">
        <f>INDEX('Table B3 figures'!$C$5:$BM$13,$Y20,$Y$12+AA$13)</f>
        <v>-0.88</v>
      </c>
      <c r="E20" s="227">
        <f>INDEX('Table B3 figures'!$C$5:$BM$13,$Y20,$Y$12+AB$13)</f>
        <v>-0.97</v>
      </c>
      <c r="F20" s="227">
        <f>INDEX('Table B3 figures'!$C$5:$BM$13,$Y20,$Y$12+AC$13)</f>
        <v>-0.79</v>
      </c>
      <c r="G20" s="155"/>
      <c r="H20" s="155">
        <f>INDEX('Table B3 figures'!$C$5:$BM$13,$Y20,$Y$12+AE$13)</f>
        <v>160</v>
      </c>
      <c r="I20" s="227">
        <f>INDEX('Table B3 figures'!$C$5:$BM$13,$Y20,$Y$12+AF$13)</f>
        <v>-1.0900000000000001</v>
      </c>
      <c r="J20" s="227">
        <f>INDEX('Table B3 figures'!$C$5:$BM$13,$Y20,$Y$12+AG$13)</f>
        <v>-1.28</v>
      </c>
      <c r="K20" s="227">
        <f>INDEX('Table B3 figures'!$C$5:$BM$13,$Y20,$Y$12+AH$13)</f>
        <v>-0.9</v>
      </c>
      <c r="L20" s="155"/>
      <c r="M20" s="155">
        <f>INDEX('Table B3 figures'!$C$5:$BM$13,$Y20,$Y$12+AJ$13)</f>
        <v>90</v>
      </c>
      <c r="N20" s="227">
        <f>INDEX('Table B3 figures'!$C$5:$BM$13,$Y20,$Y$12+AK$13)</f>
        <v>-1.1000000000000001</v>
      </c>
      <c r="O20" s="227">
        <f>INDEX('Table B3 figures'!$C$5:$BM$13,$Y20,$Y$12+AL$13)</f>
        <v>-1.35</v>
      </c>
      <c r="P20" s="227">
        <f>INDEX('Table B3 figures'!$C$5:$BM$13,$Y20,$Y$12+AM$13)</f>
        <v>-0.85</v>
      </c>
      <c r="Q20" s="155"/>
      <c r="R20" s="155">
        <f>INDEX('Table B3 figures'!$C$5:$BM$13,$Y20,$Y$12+AO$13)</f>
        <v>930</v>
      </c>
      <c r="S20" s="227">
        <f>INDEX('Table B3 figures'!$C$5:$BM$13,$Y20,$Y$12+AP$13)</f>
        <v>-0.94</v>
      </c>
      <c r="T20" s="227">
        <f>INDEX('Table B3 figures'!$C$5:$BM$13,$Y20,$Y$12+AQ$13)</f>
        <v>-1.02</v>
      </c>
      <c r="U20" s="227">
        <f>INDEX('Table B3 figures'!$C$5:$BM$13,$Y20,$Y$12+AR$13)</f>
        <v>-0.86</v>
      </c>
      <c r="V20" s="228"/>
      <c r="Y20" s="126">
        <f t="shared" si="1"/>
        <v>7</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row>
    <row r="21" spans="1:48" ht="15" customHeight="1" x14ac:dyDescent="0.45">
      <c r="A21" s="160"/>
      <c r="B21" s="160" t="s">
        <v>66</v>
      </c>
      <c r="C21" s="155">
        <f>INDEX('Table B3 figures'!$C$5:$BM$13,$Y21,$Y$12+Z$13)</f>
        <v>310</v>
      </c>
      <c r="D21" s="227">
        <f>INDEX('Table B3 figures'!$C$5:$BM$13,$Y21,$Y$12+AA$13)</f>
        <v>-1.1399999999999999</v>
      </c>
      <c r="E21" s="227">
        <f>INDEX('Table B3 figures'!$C$5:$BM$13,$Y21,$Y$12+AB$13)</f>
        <v>-1.28</v>
      </c>
      <c r="F21" s="227">
        <f>INDEX('Table B3 figures'!$C$5:$BM$13,$Y21,$Y$12+AC$13)</f>
        <v>-1</v>
      </c>
      <c r="G21" s="155"/>
      <c r="H21" s="155">
        <f>INDEX('Table B3 figures'!$C$5:$BM$13,$Y21,$Y$12+AE$13)</f>
        <v>60</v>
      </c>
      <c r="I21" s="227">
        <f>INDEX('Table B3 figures'!$C$5:$BM$13,$Y21,$Y$12+AF$13)</f>
        <v>-1.1299999999999999</v>
      </c>
      <c r="J21" s="227">
        <f>INDEX('Table B3 figures'!$C$5:$BM$13,$Y21,$Y$12+AG$13)</f>
        <v>-1.43</v>
      </c>
      <c r="K21" s="227">
        <f>INDEX('Table B3 figures'!$C$5:$BM$13,$Y21,$Y$12+AH$13)</f>
        <v>-0.83</v>
      </c>
      <c r="L21" s="155"/>
      <c r="M21" s="155">
        <f>INDEX('Table B3 figures'!$C$5:$BM$13,$Y21,$Y$12+AJ$13)</f>
        <v>50</v>
      </c>
      <c r="N21" s="227">
        <f>INDEX('Table B3 figures'!$C$5:$BM$13,$Y21,$Y$12+AK$13)</f>
        <v>-1.04</v>
      </c>
      <c r="O21" s="227">
        <f>INDEX('Table B3 figures'!$C$5:$BM$13,$Y21,$Y$12+AL$13)</f>
        <v>-1.37</v>
      </c>
      <c r="P21" s="227">
        <f>INDEX('Table B3 figures'!$C$5:$BM$13,$Y21,$Y$12+AM$13)</f>
        <v>-0.7</v>
      </c>
      <c r="Q21" s="155"/>
      <c r="R21" s="155">
        <f>INDEX('Table B3 figures'!$C$5:$BM$13,$Y21,$Y$12+AO$13)</f>
        <v>430</v>
      </c>
      <c r="S21" s="227">
        <f>INDEX('Table B3 figures'!$C$5:$BM$13,$Y21,$Y$12+AP$13)</f>
        <v>-1.1299999999999999</v>
      </c>
      <c r="T21" s="227">
        <f>INDEX('Table B3 figures'!$C$5:$BM$13,$Y21,$Y$12+AQ$13)</f>
        <v>-1.24</v>
      </c>
      <c r="U21" s="227">
        <f>INDEX('Table B3 figures'!$C$5:$BM$13,$Y21,$Y$12+AR$13)</f>
        <v>-1.01</v>
      </c>
      <c r="V21" s="228"/>
      <c r="Y21" s="126">
        <f t="shared" si="1"/>
        <v>8</v>
      </c>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row>
    <row r="22" spans="1:48" ht="15" customHeight="1" x14ac:dyDescent="0.45">
      <c r="A22" s="160"/>
      <c r="B22" s="160" t="s">
        <v>67</v>
      </c>
      <c r="C22" s="155">
        <f>INDEX('Table B3 figures'!$C$5:$BM$13,$Y22,$Y$12+Z$13)</f>
        <v>370</v>
      </c>
      <c r="D22" s="227">
        <f>INDEX('Table B3 figures'!$C$5:$BM$13,$Y22,$Y$12+AA$13)</f>
        <v>-0.66</v>
      </c>
      <c r="E22" s="227">
        <f>INDEX('Table B3 figures'!$C$5:$BM$13,$Y22,$Y$12+AB$13)</f>
        <v>-0.79</v>
      </c>
      <c r="F22" s="227">
        <f>INDEX('Table B3 figures'!$C$5:$BM$13,$Y22,$Y$12+AC$13)</f>
        <v>-0.53</v>
      </c>
      <c r="G22" s="155"/>
      <c r="H22" s="155">
        <f>INDEX('Table B3 figures'!$C$5:$BM$13,$Y22,$Y$12+AE$13)</f>
        <v>100</v>
      </c>
      <c r="I22" s="227">
        <f>INDEX('Table B3 figures'!$C$5:$BM$13,$Y22,$Y$12+AF$13)</f>
        <v>-1.06</v>
      </c>
      <c r="J22" s="227">
        <f>INDEX('Table B3 figures'!$C$5:$BM$13,$Y22,$Y$12+AG$13)</f>
        <v>-1.31</v>
      </c>
      <c r="K22" s="227">
        <f>INDEX('Table B3 figures'!$C$5:$BM$13,$Y22,$Y$12+AH$13)</f>
        <v>-0.82</v>
      </c>
      <c r="L22" s="155"/>
      <c r="M22" s="155">
        <f>INDEX('Table B3 figures'!$C$5:$BM$13,$Y22,$Y$12+AJ$13)</f>
        <v>40</v>
      </c>
      <c r="N22" s="227">
        <f>INDEX('Table B3 figures'!$C$5:$BM$13,$Y22,$Y$12+AK$13)</f>
        <v>-1.17</v>
      </c>
      <c r="O22" s="227">
        <f>INDEX('Table B3 figures'!$C$5:$BM$13,$Y22,$Y$12+AL$13)</f>
        <v>-1.55</v>
      </c>
      <c r="P22" s="227">
        <f>INDEX('Table B3 figures'!$C$5:$BM$13,$Y22,$Y$12+AM$13)</f>
        <v>-0.8</v>
      </c>
      <c r="Q22" s="155"/>
      <c r="R22" s="155">
        <f>INDEX('Table B3 figures'!$C$5:$BM$13,$Y22,$Y$12+AO$13)</f>
        <v>500</v>
      </c>
      <c r="S22" s="227">
        <f>INDEX('Table B3 figures'!$C$5:$BM$13,$Y22,$Y$12+AP$13)</f>
        <v>-0.78</v>
      </c>
      <c r="T22" s="227">
        <f>INDEX('Table B3 figures'!$C$5:$BM$13,$Y22,$Y$12+AQ$13)</f>
        <v>-0.89</v>
      </c>
      <c r="U22" s="227">
        <f>INDEX('Table B3 figures'!$C$5:$BM$13,$Y22,$Y$12+AR$13)</f>
        <v>-0.67</v>
      </c>
      <c r="V22" s="228"/>
      <c r="Y22" s="126">
        <f t="shared" si="1"/>
        <v>9</v>
      </c>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row>
    <row r="23" spans="1:48" ht="15" customHeight="1" x14ac:dyDescent="0.45">
      <c r="A23" s="164"/>
      <c r="B23" s="164"/>
      <c r="C23" s="165"/>
      <c r="D23" s="165"/>
      <c r="E23" s="165"/>
      <c r="F23" s="165"/>
      <c r="G23" s="165"/>
      <c r="H23" s="165"/>
      <c r="I23" s="165"/>
      <c r="J23" s="165"/>
      <c r="K23" s="165"/>
      <c r="L23" s="165"/>
      <c r="M23" s="165"/>
      <c r="N23" s="165"/>
      <c r="O23" s="165"/>
      <c r="P23" s="165"/>
      <c r="Q23" s="165"/>
      <c r="R23" s="165"/>
      <c r="S23" s="165"/>
      <c r="T23" s="165"/>
      <c r="U23" s="165"/>
      <c r="V23" s="228"/>
    </row>
    <row r="24" spans="1:48" ht="22.5" customHeight="1" x14ac:dyDescent="0.45">
      <c r="A24" s="166"/>
      <c r="B24" s="133"/>
      <c r="C24" s="133"/>
      <c r="D24" s="133"/>
      <c r="E24" s="133"/>
      <c r="F24" s="133"/>
      <c r="G24" s="133"/>
      <c r="P24" s="161"/>
      <c r="U24" s="167" t="s">
        <v>70</v>
      </c>
    </row>
    <row r="25" spans="1:48" ht="11.25" customHeight="1" x14ac:dyDescent="0.45"/>
    <row r="26" spans="1:48" s="136" customFormat="1" ht="37.9" customHeight="1" x14ac:dyDescent="0.45">
      <c r="A26" s="303" t="s">
        <v>172</v>
      </c>
      <c r="B26" s="306"/>
      <c r="C26" s="306"/>
      <c r="D26" s="306"/>
      <c r="E26" s="306"/>
      <c r="F26" s="306"/>
      <c r="G26" s="306"/>
      <c r="H26" s="306"/>
      <c r="I26" s="306"/>
      <c r="J26" s="306"/>
      <c r="K26" s="306"/>
      <c r="L26" s="306"/>
      <c r="M26" s="306"/>
      <c r="N26" s="281"/>
      <c r="O26" s="281"/>
      <c r="P26" s="281"/>
      <c r="Q26" s="281"/>
      <c r="R26" s="281"/>
      <c r="S26" s="281"/>
      <c r="T26" s="281"/>
      <c r="U26" s="281"/>
      <c r="W26" s="169"/>
      <c r="AB26" s="218"/>
      <c r="AC26" s="219"/>
      <c r="AD26" s="218"/>
      <c r="AE26" s="218"/>
    </row>
    <row r="27" spans="1:48" s="134" customFormat="1" ht="37.5" customHeight="1" x14ac:dyDescent="0.45">
      <c r="A27" s="325" t="s">
        <v>92</v>
      </c>
      <c r="B27" s="325"/>
      <c r="C27" s="325"/>
      <c r="D27" s="325"/>
      <c r="E27" s="325"/>
      <c r="F27" s="325"/>
      <c r="G27" s="325"/>
      <c r="H27" s="325"/>
      <c r="I27" s="325"/>
      <c r="J27" s="325"/>
      <c r="K27" s="325"/>
      <c r="L27" s="325"/>
      <c r="M27" s="325"/>
      <c r="N27" s="325"/>
      <c r="O27" s="293"/>
      <c r="P27" s="293"/>
      <c r="Q27" s="293"/>
      <c r="R27" s="293"/>
      <c r="S27" s="293"/>
      <c r="T27" s="293"/>
      <c r="U27" s="293"/>
    </row>
    <row r="28" spans="1:48" s="172" customFormat="1" ht="36.4" customHeight="1" x14ac:dyDescent="0.45">
      <c r="A28" s="325" t="s">
        <v>93</v>
      </c>
      <c r="B28" s="325"/>
      <c r="C28" s="325"/>
      <c r="D28" s="325"/>
      <c r="E28" s="325"/>
      <c r="F28" s="325"/>
      <c r="G28" s="325"/>
      <c r="H28" s="325"/>
      <c r="I28" s="325"/>
      <c r="J28" s="325"/>
      <c r="K28" s="325"/>
      <c r="L28" s="325"/>
      <c r="M28" s="325"/>
      <c r="N28" s="325"/>
      <c r="O28" s="293"/>
      <c r="P28" s="293"/>
      <c r="Q28" s="293"/>
      <c r="R28" s="293"/>
      <c r="S28" s="293"/>
      <c r="T28" s="293"/>
      <c r="U28" s="293"/>
    </row>
    <row r="29" spans="1:48" s="172" customFormat="1" ht="40.5" customHeight="1" x14ac:dyDescent="0.45">
      <c r="A29" s="326" t="s">
        <v>169</v>
      </c>
      <c r="B29" s="326"/>
      <c r="C29" s="326"/>
      <c r="D29" s="326"/>
      <c r="E29" s="326"/>
      <c r="F29" s="326"/>
      <c r="G29" s="326"/>
      <c r="H29" s="326"/>
      <c r="I29" s="326"/>
      <c r="J29" s="326"/>
      <c r="K29" s="326"/>
      <c r="L29" s="326"/>
      <c r="M29" s="326"/>
      <c r="N29" s="326"/>
      <c r="O29" s="293"/>
      <c r="P29" s="293"/>
      <c r="Q29" s="293"/>
      <c r="R29" s="293"/>
      <c r="S29" s="293"/>
      <c r="T29" s="293"/>
      <c r="U29" s="293"/>
    </row>
    <row r="30" spans="1:48" s="134" customFormat="1" ht="11.25" customHeight="1" x14ac:dyDescent="0.45">
      <c r="A30" s="59" t="s">
        <v>86</v>
      </c>
      <c r="B30" s="233"/>
      <c r="C30" s="233"/>
      <c r="D30" s="233"/>
      <c r="E30" s="233"/>
      <c r="F30" s="233"/>
      <c r="G30" s="233"/>
      <c r="H30" s="233"/>
      <c r="I30" s="233"/>
      <c r="J30" s="233"/>
      <c r="K30" s="233"/>
      <c r="L30" s="233"/>
      <c r="M30" s="233"/>
      <c r="N30" s="233"/>
      <c r="O30" s="234"/>
      <c r="P30" s="234"/>
    </row>
    <row r="31" spans="1:48" s="172" customFormat="1" ht="44.45" customHeight="1" x14ac:dyDescent="0.45">
      <c r="A31" s="326" t="s">
        <v>103</v>
      </c>
      <c r="B31" s="326"/>
      <c r="C31" s="326"/>
      <c r="D31" s="326"/>
      <c r="E31" s="326"/>
      <c r="F31" s="326"/>
      <c r="G31" s="326"/>
      <c r="H31" s="326"/>
      <c r="I31" s="326"/>
      <c r="J31" s="326"/>
      <c r="K31" s="326"/>
      <c r="L31" s="326"/>
      <c r="M31" s="326"/>
      <c r="N31" s="326"/>
      <c r="O31" s="293"/>
      <c r="P31" s="293"/>
      <c r="Q31" s="293"/>
      <c r="R31" s="293"/>
      <c r="S31" s="293"/>
      <c r="T31" s="293"/>
      <c r="U31" s="293"/>
    </row>
    <row r="32" spans="1:48" s="172" customFormat="1" ht="33.4" customHeight="1" x14ac:dyDescent="0.45">
      <c r="A32" s="327" t="s">
        <v>81</v>
      </c>
      <c r="B32" s="327"/>
      <c r="C32" s="327"/>
      <c r="D32" s="327"/>
      <c r="E32" s="327"/>
      <c r="F32" s="327"/>
      <c r="G32" s="327"/>
      <c r="H32" s="327"/>
      <c r="I32" s="327"/>
      <c r="J32" s="327"/>
      <c r="K32" s="327"/>
      <c r="L32" s="327"/>
      <c r="M32" s="327"/>
      <c r="N32" s="327"/>
      <c r="O32" s="293"/>
      <c r="P32" s="293"/>
      <c r="Q32" s="293"/>
      <c r="R32" s="293"/>
      <c r="S32" s="293"/>
      <c r="T32" s="293"/>
      <c r="U32" s="293"/>
    </row>
    <row r="33" spans="1:24" s="134" customFormat="1" ht="11.25" customHeight="1" x14ac:dyDescent="0.45">
      <c r="A33" s="235"/>
      <c r="B33" s="236"/>
      <c r="C33" s="236"/>
      <c r="D33" s="236"/>
      <c r="E33" s="236"/>
      <c r="F33" s="236"/>
      <c r="G33" s="235"/>
      <c r="H33" s="235"/>
      <c r="I33" s="235"/>
      <c r="J33" s="235"/>
      <c r="K33" s="235"/>
      <c r="L33" s="235"/>
      <c r="M33" s="235"/>
      <c r="N33" s="235"/>
      <c r="O33" s="237"/>
      <c r="P33" s="237"/>
    </row>
    <row r="34" spans="1:24" s="133" customFormat="1" ht="11.25" customHeight="1" x14ac:dyDescent="0.35">
      <c r="A34" s="133" t="s">
        <v>82</v>
      </c>
      <c r="X34" s="179"/>
    </row>
    <row r="35" spans="1:24" ht="11.25" customHeight="1" x14ac:dyDescent="0.45">
      <c r="A35" s="278" t="s">
        <v>47</v>
      </c>
      <c r="B35" s="279"/>
      <c r="C35" s="279"/>
      <c r="D35" s="279"/>
      <c r="E35" s="279"/>
      <c r="F35" s="279"/>
      <c r="G35" s="279"/>
      <c r="H35" s="279"/>
      <c r="I35" s="279"/>
      <c r="J35" s="279"/>
      <c r="K35" s="279"/>
      <c r="L35" s="279"/>
      <c r="M35" s="279"/>
      <c r="N35" s="279"/>
    </row>
    <row r="36" spans="1:24" ht="11.25" customHeight="1" x14ac:dyDescent="0.45">
      <c r="A36" s="174" t="s">
        <v>48</v>
      </c>
      <c r="B36" s="133"/>
      <c r="C36" s="133"/>
      <c r="D36" s="133"/>
      <c r="E36" s="133"/>
      <c r="F36" s="133"/>
      <c r="G36" s="133"/>
      <c r="H36" s="133"/>
      <c r="I36" s="133"/>
      <c r="J36" s="133"/>
      <c r="K36" s="133"/>
      <c r="L36" s="133"/>
      <c r="M36" s="133"/>
      <c r="N36" s="133"/>
    </row>
    <row r="37" spans="1:24" ht="11.25" customHeight="1" x14ac:dyDescent="0.45">
      <c r="A37" s="174" t="s">
        <v>49</v>
      </c>
      <c r="B37" s="133"/>
      <c r="C37" s="133"/>
      <c r="D37" s="133"/>
      <c r="E37" s="133"/>
      <c r="F37" s="133"/>
      <c r="G37" s="133"/>
      <c r="H37" s="133"/>
      <c r="I37" s="133"/>
      <c r="J37" s="133"/>
      <c r="K37" s="133"/>
      <c r="L37" s="133"/>
      <c r="M37" s="133"/>
      <c r="N37" s="133"/>
    </row>
    <row r="38" spans="1:24" ht="11.25" customHeight="1" x14ac:dyDescent="0.45">
      <c r="A38" s="174" t="s">
        <v>50</v>
      </c>
      <c r="B38" s="133"/>
      <c r="C38" s="133"/>
      <c r="D38" s="133"/>
      <c r="E38" s="133"/>
      <c r="F38" s="133"/>
      <c r="G38" s="133"/>
      <c r="H38" s="133"/>
      <c r="I38" s="133"/>
      <c r="J38" s="133"/>
      <c r="K38" s="133"/>
      <c r="L38" s="133"/>
      <c r="M38" s="133"/>
      <c r="N38" s="133"/>
    </row>
    <row r="39" spans="1:24" ht="11.25" customHeight="1" x14ac:dyDescent="0.45">
      <c r="A39" s="174" t="str">
        <f>"-  (hyphen)  negligible"</f>
        <v>-  (hyphen)  negligible</v>
      </c>
      <c r="B39" s="133"/>
      <c r="C39" s="133"/>
      <c r="D39" s="133"/>
      <c r="E39" s="133"/>
      <c r="F39" s="133"/>
      <c r="G39" s="133"/>
      <c r="H39" s="133"/>
      <c r="I39" s="133"/>
      <c r="J39" s="133"/>
      <c r="K39" s="133"/>
      <c r="L39" s="133"/>
      <c r="M39" s="133"/>
      <c r="N39" s="133"/>
    </row>
    <row r="40" spans="1:24" ht="11.25" customHeight="1" x14ac:dyDescent="0.45">
      <c r="A40" s="133" t="s">
        <v>51</v>
      </c>
      <c r="B40" s="133"/>
      <c r="C40" s="133"/>
      <c r="D40" s="133"/>
      <c r="E40" s="133"/>
      <c r="F40" s="133"/>
      <c r="G40" s="133"/>
      <c r="H40" s="133"/>
      <c r="I40" s="133"/>
      <c r="J40" s="133"/>
      <c r="K40" s="133"/>
      <c r="L40" s="133"/>
      <c r="M40" s="133"/>
      <c r="N40" s="133"/>
    </row>
    <row r="41" spans="1:24" ht="11.25" customHeight="1" x14ac:dyDescent="0.45"/>
    <row r="42" spans="1:24" ht="11.25" customHeight="1" x14ac:dyDescent="0.45"/>
  </sheetData>
  <sheetProtection password="C1DE" sheet="1" objects="1" scenarios="1"/>
  <mergeCells count="13">
    <mergeCell ref="A2:R2"/>
    <mergeCell ref="A6:U7"/>
    <mergeCell ref="C11:F11"/>
    <mergeCell ref="H11:K11"/>
    <mergeCell ref="M11:P11"/>
    <mergeCell ref="R11:U11"/>
    <mergeCell ref="A35:N35"/>
    <mergeCell ref="A26:U26"/>
    <mergeCell ref="A27:U27"/>
    <mergeCell ref="A28:U28"/>
    <mergeCell ref="A29:U29"/>
    <mergeCell ref="A31:U31"/>
    <mergeCell ref="A32:U32"/>
  </mergeCells>
  <dataValidations count="1">
    <dataValidation type="list" allowBlank="1" showInputMessage="1" showErrorMessage="1" sqref="U9">
      <formula1>$Y$9:$Y$11</formula1>
    </dataValidation>
  </dataValidations>
  <hyperlinks>
    <hyperlink ref="A1" location="INDEX!A1" display="Back to index"/>
    <hyperlink ref="A30" r:id="rId1"/>
  </hyperlinks>
  <pageMargins left="0.7" right="0.7" top="0.75" bottom="0.75" header="0.3" footer="0.3"/>
  <pageSetup paperSize="9" scale="58"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5"/>
  <sheetViews>
    <sheetView zoomScale="85" zoomScaleNormal="85" workbookViewId="0"/>
  </sheetViews>
  <sheetFormatPr defaultRowHeight="14.25" x14ac:dyDescent="0.45"/>
  <sheetData>
    <row r="1" spans="1:42" x14ac:dyDescent="0.45">
      <c r="B1" s="273" t="s">
        <v>107</v>
      </c>
      <c r="C1" s="273"/>
      <c r="D1" s="273"/>
      <c r="E1" s="273"/>
      <c r="F1" s="273"/>
      <c r="G1" s="273"/>
      <c r="H1" s="273"/>
      <c r="I1" s="273"/>
      <c r="J1" s="273"/>
      <c r="K1" s="273"/>
      <c r="L1" s="273"/>
      <c r="M1" s="273"/>
      <c r="N1" s="273"/>
      <c r="P1" s="273" t="s">
        <v>108</v>
      </c>
      <c r="Q1" s="273"/>
      <c r="R1" s="273"/>
      <c r="S1" s="273"/>
      <c r="T1" s="273"/>
      <c r="U1" s="273"/>
      <c r="V1" s="273"/>
      <c r="W1" s="273"/>
      <c r="X1" s="273"/>
      <c r="Y1" s="273"/>
      <c r="Z1" s="273"/>
      <c r="AA1" s="273"/>
      <c r="AB1" s="273"/>
      <c r="AD1" s="273" t="s">
        <v>109</v>
      </c>
      <c r="AE1" s="273"/>
      <c r="AF1" s="273"/>
      <c r="AG1" s="273"/>
      <c r="AH1" s="273"/>
      <c r="AI1" s="273"/>
      <c r="AJ1" s="273"/>
      <c r="AK1" s="273"/>
      <c r="AL1" s="273"/>
      <c r="AM1" s="273"/>
      <c r="AN1" s="273"/>
      <c r="AO1" s="273"/>
      <c r="AP1" s="273"/>
    </row>
    <row r="2" spans="1:42" ht="14.25" customHeight="1" x14ac:dyDescent="0.45">
      <c r="A2" s="271" t="s">
        <v>110</v>
      </c>
      <c r="B2" s="4"/>
      <c r="C2" s="5"/>
      <c r="D2" s="272" t="s">
        <v>55</v>
      </c>
      <c r="E2" s="272"/>
      <c r="F2" s="5"/>
      <c r="G2" s="272" t="s">
        <v>56</v>
      </c>
      <c r="H2" s="272"/>
      <c r="I2" s="5"/>
      <c r="J2" s="272" t="s">
        <v>57</v>
      </c>
      <c r="K2" s="272"/>
      <c r="L2" s="60"/>
      <c r="M2" s="272" t="s">
        <v>22</v>
      </c>
      <c r="N2" s="272"/>
      <c r="P2" s="4"/>
      <c r="Q2" s="5"/>
      <c r="R2" s="272" t="s">
        <v>55</v>
      </c>
      <c r="S2" s="272"/>
      <c r="T2" s="5"/>
      <c r="U2" s="272" t="s">
        <v>56</v>
      </c>
      <c r="V2" s="272"/>
      <c r="W2" s="5"/>
      <c r="X2" s="272" t="s">
        <v>57</v>
      </c>
      <c r="Y2" s="272"/>
      <c r="Z2" s="60"/>
      <c r="AA2" s="272" t="s">
        <v>22</v>
      </c>
      <c r="AB2" s="272"/>
      <c r="AD2" s="4"/>
      <c r="AE2" s="5"/>
      <c r="AF2" s="272" t="s">
        <v>55</v>
      </c>
      <c r="AG2" s="272"/>
      <c r="AH2" s="5"/>
      <c r="AI2" s="272" t="s">
        <v>56</v>
      </c>
      <c r="AJ2" s="272"/>
      <c r="AK2" s="5"/>
      <c r="AL2" s="272" t="s">
        <v>57</v>
      </c>
      <c r="AM2" s="272"/>
      <c r="AN2" s="60"/>
      <c r="AO2" s="272" t="s">
        <v>22</v>
      </c>
      <c r="AP2" s="272"/>
    </row>
    <row r="3" spans="1:42" x14ac:dyDescent="0.45">
      <c r="A3" s="271"/>
      <c r="B3" s="6"/>
      <c r="C3" s="7"/>
      <c r="D3" s="8" t="s">
        <v>32</v>
      </c>
      <c r="E3" s="9">
        <v>2017</v>
      </c>
      <c r="F3" s="7"/>
      <c r="G3" s="8" t="s">
        <v>32</v>
      </c>
      <c r="H3" s="9">
        <v>2017</v>
      </c>
      <c r="I3" s="7"/>
      <c r="J3" s="8" t="s">
        <v>32</v>
      </c>
      <c r="K3" s="9">
        <v>2017</v>
      </c>
      <c r="L3" s="7"/>
      <c r="M3" s="8" t="s">
        <v>32</v>
      </c>
      <c r="N3" s="9">
        <v>2017</v>
      </c>
      <c r="P3" s="6"/>
      <c r="Q3" s="7"/>
      <c r="R3" s="8" t="s">
        <v>32</v>
      </c>
      <c r="S3" s="9">
        <v>2017</v>
      </c>
      <c r="T3" s="7"/>
      <c r="U3" s="8" t="s">
        <v>32</v>
      </c>
      <c r="V3" s="9">
        <v>2017</v>
      </c>
      <c r="W3" s="7"/>
      <c r="X3" s="8" t="s">
        <v>32</v>
      </c>
      <c r="Y3" s="9">
        <v>2017</v>
      </c>
      <c r="Z3" s="7"/>
      <c r="AA3" s="8" t="s">
        <v>32</v>
      </c>
      <c r="AB3" s="9">
        <v>2017</v>
      </c>
      <c r="AD3" s="6"/>
      <c r="AE3" s="7"/>
      <c r="AF3" s="8" t="s">
        <v>32</v>
      </c>
      <c r="AG3" s="9">
        <v>2017</v>
      </c>
      <c r="AH3" s="7"/>
      <c r="AI3" s="8" t="s">
        <v>32</v>
      </c>
      <c r="AJ3" s="9">
        <v>2017</v>
      </c>
      <c r="AK3" s="7"/>
      <c r="AL3" s="8" t="s">
        <v>32</v>
      </c>
      <c r="AM3" s="9">
        <v>2017</v>
      </c>
      <c r="AN3" s="7"/>
      <c r="AO3" s="8" t="s">
        <v>32</v>
      </c>
      <c r="AP3" s="9">
        <v>2017</v>
      </c>
    </row>
    <row r="4" spans="1:42" x14ac:dyDescent="0.45">
      <c r="A4" s="271"/>
      <c r="B4" s="115"/>
      <c r="C4" s="11"/>
      <c r="D4" s="12"/>
      <c r="E4" s="12"/>
      <c r="F4" s="12"/>
      <c r="G4" s="12"/>
      <c r="H4" s="12"/>
      <c r="I4" s="12"/>
      <c r="J4" s="13"/>
      <c r="K4" s="13"/>
      <c r="L4" s="13"/>
      <c r="M4" s="13"/>
      <c r="N4" s="13"/>
      <c r="P4" s="10"/>
      <c r="Q4" s="11"/>
      <c r="R4" s="12"/>
      <c r="S4" s="12"/>
      <c r="T4" s="12"/>
      <c r="U4" s="12"/>
      <c r="V4" s="12"/>
      <c r="W4" s="12"/>
      <c r="X4" s="13"/>
      <c r="Y4" s="13"/>
      <c r="Z4" s="13"/>
      <c r="AA4" s="13"/>
      <c r="AB4" s="13"/>
      <c r="AD4" s="10"/>
      <c r="AE4" s="11"/>
      <c r="AF4" s="12"/>
      <c r="AG4" s="12"/>
      <c r="AH4" s="12"/>
      <c r="AI4" s="12"/>
      <c r="AJ4" s="12"/>
      <c r="AK4" s="12"/>
      <c r="AL4" s="13"/>
      <c r="AM4" s="13"/>
      <c r="AN4" s="13"/>
      <c r="AO4" s="13"/>
      <c r="AP4" s="13"/>
    </row>
    <row r="5" spans="1:42" x14ac:dyDescent="0.45">
      <c r="A5" s="271"/>
      <c r="B5" s="10" t="s">
        <v>33</v>
      </c>
      <c r="C5" s="11"/>
      <c r="D5" s="12"/>
      <c r="E5" s="12"/>
      <c r="F5" s="12"/>
      <c r="G5" s="12"/>
      <c r="H5" s="12"/>
      <c r="I5" s="12"/>
      <c r="J5" s="12"/>
      <c r="K5" s="12"/>
      <c r="L5" s="12"/>
      <c r="M5" s="12"/>
      <c r="N5" s="12"/>
      <c r="P5" s="10" t="s">
        <v>33</v>
      </c>
      <c r="Q5" s="11"/>
      <c r="R5" s="12"/>
      <c r="S5" s="12"/>
      <c r="T5" s="12"/>
      <c r="U5" s="12"/>
      <c r="V5" s="12"/>
      <c r="W5" s="12"/>
      <c r="X5" s="12"/>
      <c r="Y5" s="12"/>
      <c r="Z5" s="12"/>
      <c r="AA5" s="12"/>
      <c r="AB5" s="12"/>
      <c r="AD5" s="10" t="s">
        <v>33</v>
      </c>
      <c r="AE5" s="11"/>
      <c r="AF5" s="12"/>
      <c r="AG5" s="12"/>
      <c r="AH5" s="12"/>
      <c r="AI5" s="12"/>
      <c r="AJ5" s="12"/>
      <c r="AK5" s="12"/>
      <c r="AL5" s="12"/>
      <c r="AM5" s="12"/>
      <c r="AN5" s="12"/>
      <c r="AO5" s="12"/>
      <c r="AP5" s="12"/>
    </row>
    <row r="6" spans="1:42" x14ac:dyDescent="0.45">
      <c r="A6" s="271"/>
      <c r="B6" s="14" t="s">
        <v>34</v>
      </c>
      <c r="C6" s="11"/>
      <c r="D6" s="49">
        <v>1200</v>
      </c>
      <c r="E6" s="49">
        <v>1270</v>
      </c>
      <c r="F6" s="12"/>
      <c r="G6" s="49">
        <v>450</v>
      </c>
      <c r="H6" s="49">
        <v>580</v>
      </c>
      <c r="I6" s="12"/>
      <c r="J6" s="49">
        <v>200</v>
      </c>
      <c r="K6" s="49">
        <v>240</v>
      </c>
      <c r="L6" s="12"/>
      <c r="M6" s="49">
        <v>1840</v>
      </c>
      <c r="N6" s="49">
        <v>2090</v>
      </c>
      <c r="P6" s="14" t="s">
        <v>115</v>
      </c>
      <c r="Q6" s="11"/>
      <c r="R6" s="49">
        <v>1190</v>
      </c>
      <c r="S6" s="49">
        <v>1260</v>
      </c>
      <c r="T6" s="12"/>
      <c r="U6" s="49">
        <v>420</v>
      </c>
      <c r="V6" s="49">
        <v>590</v>
      </c>
      <c r="W6" s="12"/>
      <c r="X6" s="49">
        <v>180</v>
      </c>
      <c r="Y6" s="49">
        <v>260</v>
      </c>
      <c r="Z6" s="12"/>
      <c r="AA6" s="49">
        <v>1780</v>
      </c>
      <c r="AB6" s="49">
        <v>2110</v>
      </c>
      <c r="AD6" s="14" t="s">
        <v>115</v>
      </c>
      <c r="AE6" s="11"/>
      <c r="AF6" s="49">
        <v>2390</v>
      </c>
      <c r="AG6" s="49">
        <v>2520</v>
      </c>
      <c r="AH6" s="12"/>
      <c r="AI6" s="49">
        <v>870</v>
      </c>
      <c r="AJ6" s="49">
        <v>1170</v>
      </c>
      <c r="AK6" s="12"/>
      <c r="AL6" s="49">
        <v>370</v>
      </c>
      <c r="AM6" s="49">
        <v>510</v>
      </c>
      <c r="AN6" s="12"/>
      <c r="AO6" s="49">
        <v>3630</v>
      </c>
      <c r="AP6" s="49">
        <v>4200</v>
      </c>
    </row>
    <row r="7" spans="1:42" x14ac:dyDescent="0.45">
      <c r="A7" s="271"/>
      <c r="B7" s="14"/>
      <c r="C7" s="11"/>
      <c r="D7" s="49"/>
      <c r="E7" s="49"/>
      <c r="F7" s="12"/>
      <c r="G7" s="49"/>
      <c r="H7" s="49"/>
      <c r="I7" s="12"/>
      <c r="J7" s="49"/>
      <c r="K7" s="49"/>
      <c r="L7" s="12"/>
      <c r="M7" s="49"/>
      <c r="N7" s="49"/>
      <c r="P7" s="14"/>
      <c r="Q7" s="11"/>
      <c r="R7" s="49"/>
      <c r="S7" s="49"/>
      <c r="T7" s="12"/>
      <c r="U7" s="49"/>
      <c r="V7" s="49"/>
      <c r="W7" s="12"/>
      <c r="X7" s="49"/>
      <c r="Y7" s="49"/>
      <c r="Z7" s="12"/>
      <c r="AA7" s="49"/>
      <c r="AB7" s="49"/>
      <c r="AD7" s="14"/>
      <c r="AE7" s="11"/>
      <c r="AF7" s="49"/>
      <c r="AG7" s="49"/>
      <c r="AH7" s="12"/>
      <c r="AI7" s="49"/>
      <c r="AJ7" s="49"/>
      <c r="AK7" s="12"/>
      <c r="AL7" s="49"/>
      <c r="AM7" s="49"/>
      <c r="AN7" s="12"/>
      <c r="AO7" s="49"/>
      <c r="AP7" s="49"/>
    </row>
    <row r="8" spans="1:42" x14ac:dyDescent="0.45">
      <c r="A8" s="271"/>
      <c r="B8" s="15" t="s">
        <v>35</v>
      </c>
      <c r="C8" s="11"/>
      <c r="D8" s="49">
        <v>720</v>
      </c>
      <c r="E8" s="49">
        <v>790</v>
      </c>
      <c r="F8" s="12"/>
      <c r="G8" s="49">
        <v>270</v>
      </c>
      <c r="H8" s="49">
        <v>360</v>
      </c>
      <c r="I8" s="12"/>
      <c r="J8" s="49">
        <v>130</v>
      </c>
      <c r="K8" s="49">
        <v>160</v>
      </c>
      <c r="L8" s="12"/>
      <c r="M8" s="49">
        <v>1120</v>
      </c>
      <c r="N8" s="49">
        <v>1310</v>
      </c>
      <c r="P8" s="15" t="s">
        <v>35</v>
      </c>
      <c r="Q8" s="11"/>
      <c r="R8" s="49">
        <v>560</v>
      </c>
      <c r="S8" s="49">
        <v>590</v>
      </c>
      <c r="T8" s="12"/>
      <c r="U8" s="49">
        <v>200</v>
      </c>
      <c r="V8" s="49">
        <v>270</v>
      </c>
      <c r="W8" s="12"/>
      <c r="X8" s="49">
        <v>80</v>
      </c>
      <c r="Y8" s="49">
        <v>130</v>
      </c>
      <c r="Z8" s="12"/>
      <c r="AA8" s="49">
        <v>840</v>
      </c>
      <c r="AB8" s="49">
        <v>990</v>
      </c>
      <c r="AD8" s="15" t="s">
        <v>35</v>
      </c>
      <c r="AE8" s="11"/>
      <c r="AF8" s="49">
        <v>1280</v>
      </c>
      <c r="AG8" s="49">
        <v>1370</v>
      </c>
      <c r="AH8" s="12"/>
      <c r="AI8" s="49">
        <v>470</v>
      </c>
      <c r="AJ8" s="49">
        <v>630</v>
      </c>
      <c r="AK8" s="12"/>
      <c r="AL8" s="49">
        <v>210</v>
      </c>
      <c r="AM8" s="49">
        <v>290</v>
      </c>
      <c r="AN8" s="12"/>
      <c r="AO8" s="49">
        <v>1960</v>
      </c>
      <c r="AP8" s="49">
        <v>2300</v>
      </c>
    </row>
    <row r="9" spans="1:42" x14ac:dyDescent="0.45">
      <c r="A9" s="271"/>
      <c r="B9" s="15"/>
      <c r="C9" s="11"/>
      <c r="D9" s="49"/>
      <c r="E9" s="49"/>
      <c r="F9" s="12"/>
      <c r="G9" s="49"/>
      <c r="H9" s="49"/>
      <c r="I9" s="12"/>
      <c r="J9" s="49"/>
      <c r="K9" s="49"/>
      <c r="L9" s="12"/>
      <c r="M9" s="49"/>
      <c r="N9" s="49"/>
      <c r="P9" s="15"/>
      <c r="Q9" s="11"/>
      <c r="R9" s="49"/>
      <c r="S9" s="49"/>
      <c r="T9" s="12"/>
      <c r="U9" s="49"/>
      <c r="V9" s="49"/>
      <c r="W9" s="12"/>
      <c r="X9" s="49"/>
      <c r="Y9" s="49"/>
      <c r="Z9" s="12"/>
      <c r="AA9" s="49"/>
      <c r="AB9" s="49"/>
      <c r="AD9" s="15"/>
      <c r="AE9" s="11"/>
      <c r="AF9" s="49"/>
      <c r="AG9" s="49"/>
      <c r="AH9" s="12"/>
      <c r="AI9" s="49"/>
      <c r="AJ9" s="49"/>
      <c r="AK9" s="12"/>
      <c r="AL9" s="49"/>
      <c r="AM9" s="49"/>
      <c r="AN9" s="12"/>
      <c r="AO9" s="49"/>
      <c r="AP9" s="49"/>
    </row>
    <row r="10" spans="1:42" x14ac:dyDescent="0.45">
      <c r="A10" s="271"/>
      <c r="B10" s="15" t="s">
        <v>36</v>
      </c>
      <c r="C10" s="11"/>
      <c r="D10" s="49">
        <v>480</v>
      </c>
      <c r="E10" s="49">
        <v>480</v>
      </c>
      <c r="F10" s="12"/>
      <c r="G10" s="49">
        <v>170</v>
      </c>
      <c r="H10" s="49">
        <v>220</v>
      </c>
      <c r="I10" s="12"/>
      <c r="J10" s="49">
        <v>60</v>
      </c>
      <c r="K10" s="49">
        <v>80</v>
      </c>
      <c r="L10" s="12"/>
      <c r="M10" s="49">
        <v>720</v>
      </c>
      <c r="N10" s="49">
        <v>780</v>
      </c>
      <c r="P10" s="15" t="s">
        <v>36</v>
      </c>
      <c r="Q10" s="11"/>
      <c r="R10" s="49">
        <v>630</v>
      </c>
      <c r="S10" s="49">
        <v>670</v>
      </c>
      <c r="T10" s="12"/>
      <c r="U10" s="49">
        <v>220</v>
      </c>
      <c r="V10" s="49">
        <v>320</v>
      </c>
      <c r="W10" s="12"/>
      <c r="X10" s="49">
        <v>100</v>
      </c>
      <c r="Y10" s="49">
        <v>130</v>
      </c>
      <c r="Z10" s="12"/>
      <c r="AA10" s="49">
        <v>950</v>
      </c>
      <c r="AB10" s="49">
        <v>1120</v>
      </c>
      <c r="AD10" s="15" t="s">
        <v>36</v>
      </c>
      <c r="AE10" s="11"/>
      <c r="AF10" s="49">
        <v>1110</v>
      </c>
      <c r="AG10" s="49">
        <v>1150</v>
      </c>
      <c r="AH10" s="12"/>
      <c r="AI10" s="49">
        <v>390</v>
      </c>
      <c r="AJ10" s="49">
        <v>540</v>
      </c>
      <c r="AK10" s="12"/>
      <c r="AL10" s="49">
        <v>160</v>
      </c>
      <c r="AM10" s="49">
        <v>220</v>
      </c>
      <c r="AN10" s="12"/>
      <c r="AO10" s="49">
        <v>1670</v>
      </c>
      <c r="AP10" s="49">
        <v>1900</v>
      </c>
    </row>
    <row r="11" spans="1:42" x14ac:dyDescent="0.45">
      <c r="A11" s="271"/>
      <c r="B11" s="15" t="s">
        <v>37</v>
      </c>
      <c r="C11" s="11"/>
      <c r="D11" s="49">
        <v>130</v>
      </c>
      <c r="E11" s="49">
        <v>130</v>
      </c>
      <c r="F11" s="12"/>
      <c r="G11" s="49">
        <v>30</v>
      </c>
      <c r="H11" s="49">
        <v>40</v>
      </c>
      <c r="I11" s="12"/>
      <c r="J11" s="49">
        <v>10</v>
      </c>
      <c r="K11" s="49">
        <v>20</v>
      </c>
      <c r="L11" s="12"/>
      <c r="M11" s="49">
        <v>160</v>
      </c>
      <c r="N11" s="49">
        <v>180</v>
      </c>
      <c r="P11" s="15" t="s">
        <v>116</v>
      </c>
      <c r="Q11" s="11"/>
      <c r="R11" s="49">
        <v>200</v>
      </c>
      <c r="S11" s="49">
        <v>220</v>
      </c>
      <c r="T11" s="12"/>
      <c r="U11" s="49">
        <v>60</v>
      </c>
      <c r="V11" s="49">
        <v>60</v>
      </c>
      <c r="W11" s="12"/>
      <c r="X11" s="49">
        <v>20</v>
      </c>
      <c r="Y11" s="49">
        <v>30</v>
      </c>
      <c r="Z11" s="12"/>
      <c r="AA11" s="49">
        <v>280</v>
      </c>
      <c r="AB11" s="49">
        <v>310</v>
      </c>
      <c r="AD11" s="15" t="s">
        <v>116</v>
      </c>
      <c r="AE11" s="11"/>
      <c r="AF11" s="49">
        <v>320</v>
      </c>
      <c r="AG11" s="49">
        <v>350</v>
      </c>
      <c r="AH11" s="12"/>
      <c r="AI11" s="49">
        <v>90</v>
      </c>
      <c r="AJ11" s="49">
        <v>100</v>
      </c>
      <c r="AK11" s="12"/>
      <c r="AL11" s="49">
        <v>30</v>
      </c>
      <c r="AM11" s="49">
        <v>50</v>
      </c>
      <c r="AN11" s="12"/>
      <c r="AO11" s="49">
        <v>440</v>
      </c>
      <c r="AP11" s="49">
        <v>500</v>
      </c>
    </row>
    <row r="12" spans="1:42" x14ac:dyDescent="0.45">
      <c r="A12" s="271"/>
      <c r="B12" s="15" t="s">
        <v>38</v>
      </c>
      <c r="C12" s="16"/>
      <c r="D12" s="49">
        <v>360</v>
      </c>
      <c r="E12" s="49">
        <v>350</v>
      </c>
      <c r="F12" s="12"/>
      <c r="G12" s="49">
        <v>150</v>
      </c>
      <c r="H12" s="49">
        <v>180</v>
      </c>
      <c r="I12" s="12"/>
      <c r="J12" s="49">
        <v>50</v>
      </c>
      <c r="K12" s="49">
        <v>60</v>
      </c>
      <c r="L12" s="12"/>
      <c r="M12" s="49">
        <v>560</v>
      </c>
      <c r="N12" s="49">
        <v>600</v>
      </c>
      <c r="P12" s="15" t="s">
        <v>117</v>
      </c>
      <c r="Q12" s="16"/>
      <c r="R12" s="49">
        <v>430</v>
      </c>
      <c r="S12" s="49">
        <v>450</v>
      </c>
      <c r="T12" s="12"/>
      <c r="U12" s="49">
        <v>160</v>
      </c>
      <c r="V12" s="49">
        <v>260</v>
      </c>
      <c r="W12" s="12"/>
      <c r="X12" s="49">
        <v>80</v>
      </c>
      <c r="Y12" s="49">
        <v>100</v>
      </c>
      <c r="Z12" s="12"/>
      <c r="AA12" s="49">
        <v>670</v>
      </c>
      <c r="AB12" s="49">
        <v>810</v>
      </c>
      <c r="AD12" s="15" t="s">
        <v>117</v>
      </c>
      <c r="AE12" s="16"/>
      <c r="AF12" s="49">
        <v>790</v>
      </c>
      <c r="AG12" s="49">
        <v>810</v>
      </c>
      <c r="AH12" s="12"/>
      <c r="AI12" s="49">
        <v>310</v>
      </c>
      <c r="AJ12" s="49">
        <v>440</v>
      </c>
      <c r="AK12" s="12"/>
      <c r="AL12" s="49">
        <v>130</v>
      </c>
      <c r="AM12" s="49">
        <v>160</v>
      </c>
      <c r="AN12" s="12"/>
      <c r="AO12" s="49">
        <v>1230</v>
      </c>
      <c r="AP12" s="49">
        <v>1410</v>
      </c>
    </row>
    <row r="13" spans="1:42" x14ac:dyDescent="0.45">
      <c r="A13" s="271"/>
      <c r="B13" s="10"/>
      <c r="C13" s="11"/>
      <c r="D13" s="12"/>
      <c r="E13" s="12"/>
      <c r="F13" s="12"/>
      <c r="G13" s="12"/>
      <c r="H13" s="12"/>
      <c r="I13" s="12"/>
      <c r="J13" s="12"/>
      <c r="K13" s="12"/>
      <c r="L13" s="12"/>
      <c r="M13" s="12"/>
      <c r="N13" s="12"/>
      <c r="P13" s="10"/>
      <c r="Q13" s="11"/>
      <c r="R13" s="12"/>
      <c r="S13" s="12"/>
      <c r="T13" s="12"/>
      <c r="U13" s="12"/>
      <c r="V13" s="12"/>
      <c r="W13" s="12"/>
      <c r="X13" s="12"/>
      <c r="Y13" s="12"/>
      <c r="Z13" s="12"/>
      <c r="AA13" s="12"/>
      <c r="AB13" s="12"/>
      <c r="AD13" s="10"/>
      <c r="AE13" s="11"/>
      <c r="AF13" s="12"/>
      <c r="AG13" s="12"/>
      <c r="AH13" s="12"/>
      <c r="AI13" s="12"/>
      <c r="AJ13" s="12"/>
      <c r="AK13" s="12"/>
      <c r="AL13" s="12"/>
      <c r="AM13" s="12"/>
      <c r="AN13" s="12"/>
      <c r="AO13" s="12"/>
      <c r="AP13" s="12"/>
    </row>
    <row r="14" spans="1:42" x14ac:dyDescent="0.45">
      <c r="A14" s="271"/>
      <c r="B14" s="10" t="s">
        <v>39</v>
      </c>
      <c r="C14" s="11"/>
      <c r="D14" s="12"/>
      <c r="E14" s="12"/>
      <c r="F14" s="12"/>
      <c r="G14" s="12"/>
      <c r="H14" s="12"/>
      <c r="I14" s="12"/>
      <c r="J14" s="12"/>
      <c r="K14" s="12"/>
      <c r="L14" s="12"/>
      <c r="M14" s="12"/>
      <c r="N14" s="12"/>
      <c r="P14" s="10" t="s">
        <v>39</v>
      </c>
      <c r="Q14" s="11"/>
      <c r="R14" s="12"/>
      <c r="S14" s="12"/>
      <c r="T14" s="12"/>
      <c r="U14" s="12"/>
      <c r="V14" s="12"/>
      <c r="W14" s="12"/>
      <c r="X14" s="12"/>
      <c r="Y14" s="12"/>
      <c r="Z14" s="12"/>
      <c r="AA14" s="12"/>
      <c r="AB14" s="12"/>
      <c r="AD14" s="10" t="s">
        <v>39</v>
      </c>
      <c r="AE14" s="11"/>
      <c r="AF14" s="12"/>
      <c r="AG14" s="12"/>
      <c r="AH14" s="12"/>
      <c r="AI14" s="12"/>
      <c r="AJ14" s="12"/>
      <c r="AK14" s="12"/>
      <c r="AL14" s="12"/>
      <c r="AM14" s="12"/>
      <c r="AN14" s="12"/>
      <c r="AO14" s="12"/>
      <c r="AP14" s="12"/>
    </row>
    <row r="15" spans="1:42" x14ac:dyDescent="0.45">
      <c r="A15" s="271"/>
      <c r="B15" s="14" t="s">
        <v>34</v>
      </c>
      <c r="C15" s="11"/>
      <c r="D15" s="61">
        <v>51</v>
      </c>
      <c r="E15" s="61">
        <v>58</v>
      </c>
      <c r="F15" s="12"/>
      <c r="G15" s="61">
        <v>46</v>
      </c>
      <c r="H15" s="61">
        <v>57</v>
      </c>
      <c r="I15" s="12"/>
      <c r="J15" s="61">
        <v>47</v>
      </c>
      <c r="K15" s="61">
        <v>59</v>
      </c>
      <c r="L15" s="12"/>
      <c r="M15" s="61">
        <v>50</v>
      </c>
      <c r="N15" s="61">
        <v>58</v>
      </c>
      <c r="P15" s="14" t="s">
        <v>115</v>
      </c>
      <c r="Q15" s="11"/>
      <c r="R15" s="61">
        <v>50</v>
      </c>
      <c r="S15" s="61">
        <v>55</v>
      </c>
      <c r="T15" s="12"/>
      <c r="U15" s="61">
        <v>45</v>
      </c>
      <c r="V15" s="61">
        <v>49</v>
      </c>
      <c r="W15" s="12"/>
      <c r="X15" s="61">
        <v>42</v>
      </c>
      <c r="Y15" s="61">
        <v>52</v>
      </c>
      <c r="Z15" s="12"/>
      <c r="AA15" s="61">
        <v>48</v>
      </c>
      <c r="AB15" s="61">
        <v>53</v>
      </c>
      <c r="AD15" s="14" t="s">
        <v>115</v>
      </c>
      <c r="AE15" s="11"/>
      <c r="AF15" s="61">
        <v>51</v>
      </c>
      <c r="AG15" s="61">
        <v>56</v>
      </c>
      <c r="AH15" s="12"/>
      <c r="AI15" s="61">
        <v>46</v>
      </c>
      <c r="AJ15" s="61">
        <v>53</v>
      </c>
      <c r="AK15" s="12"/>
      <c r="AL15" s="61">
        <v>44</v>
      </c>
      <c r="AM15" s="61">
        <v>56</v>
      </c>
      <c r="AN15" s="12"/>
      <c r="AO15" s="61">
        <v>49</v>
      </c>
      <c r="AP15" s="61">
        <v>55</v>
      </c>
    </row>
    <row r="16" spans="1:42" x14ac:dyDescent="0.45">
      <c r="A16" s="271"/>
      <c r="B16" s="14"/>
      <c r="C16" s="11"/>
      <c r="D16" s="12"/>
      <c r="E16" s="12"/>
      <c r="F16" s="12"/>
      <c r="G16" s="12"/>
      <c r="H16" s="12"/>
      <c r="I16" s="12"/>
      <c r="J16" s="12"/>
      <c r="K16" s="12"/>
      <c r="L16" s="12"/>
      <c r="M16" s="12"/>
      <c r="N16" s="12"/>
      <c r="P16" s="14"/>
      <c r="Q16" s="11"/>
      <c r="R16" s="12"/>
      <c r="S16" s="12"/>
      <c r="T16" s="12"/>
      <c r="U16" s="12"/>
      <c r="V16" s="12"/>
      <c r="W16" s="12"/>
      <c r="X16" s="12"/>
      <c r="Y16" s="12"/>
      <c r="Z16" s="12"/>
      <c r="AA16" s="12"/>
      <c r="AB16" s="12"/>
      <c r="AD16" s="14"/>
      <c r="AE16" s="11"/>
      <c r="AF16" s="12"/>
      <c r="AG16" s="12"/>
      <c r="AH16" s="12"/>
      <c r="AI16" s="12"/>
      <c r="AJ16" s="12"/>
      <c r="AK16" s="12"/>
      <c r="AL16" s="12"/>
      <c r="AM16" s="12"/>
      <c r="AN16" s="12"/>
      <c r="AO16" s="12"/>
      <c r="AP16" s="12"/>
    </row>
    <row r="17" spans="1:42" x14ac:dyDescent="0.45">
      <c r="A17" s="271"/>
      <c r="B17" s="15" t="s">
        <v>35</v>
      </c>
      <c r="C17" s="11"/>
      <c r="D17" s="61">
        <v>68</v>
      </c>
      <c r="E17" s="61">
        <v>76</v>
      </c>
      <c r="F17" s="12"/>
      <c r="G17" s="61">
        <v>63</v>
      </c>
      <c r="H17" s="61">
        <v>73</v>
      </c>
      <c r="I17" s="12"/>
      <c r="J17" s="61">
        <v>59</v>
      </c>
      <c r="K17" s="61">
        <v>75</v>
      </c>
      <c r="L17" s="12"/>
      <c r="M17" s="61">
        <v>66</v>
      </c>
      <c r="N17" s="61">
        <v>75</v>
      </c>
      <c r="P17" s="15" t="s">
        <v>35</v>
      </c>
      <c r="Q17" s="11"/>
      <c r="R17" s="61">
        <v>70</v>
      </c>
      <c r="S17" s="61">
        <v>74</v>
      </c>
      <c r="T17" s="12"/>
      <c r="U17" s="61">
        <v>67</v>
      </c>
      <c r="V17" s="61">
        <v>67</v>
      </c>
      <c r="W17" s="12"/>
      <c r="X17" s="61">
        <v>58</v>
      </c>
      <c r="Y17" s="61">
        <v>75</v>
      </c>
      <c r="Z17" s="12"/>
      <c r="AA17" s="61">
        <v>68</v>
      </c>
      <c r="AB17" s="61">
        <v>72</v>
      </c>
      <c r="AD17" s="15" t="s">
        <v>35</v>
      </c>
      <c r="AE17" s="11"/>
      <c r="AF17" s="61">
        <v>69</v>
      </c>
      <c r="AG17" s="61">
        <v>75</v>
      </c>
      <c r="AH17" s="12"/>
      <c r="AI17" s="61">
        <v>65</v>
      </c>
      <c r="AJ17" s="61">
        <v>70</v>
      </c>
      <c r="AK17" s="12"/>
      <c r="AL17" s="61">
        <v>59</v>
      </c>
      <c r="AM17" s="61">
        <v>75</v>
      </c>
      <c r="AN17" s="12"/>
      <c r="AO17" s="61">
        <v>67</v>
      </c>
      <c r="AP17" s="61">
        <v>74</v>
      </c>
    </row>
    <row r="18" spans="1:42" x14ac:dyDescent="0.45">
      <c r="A18" s="271"/>
      <c r="B18" s="15"/>
      <c r="C18" s="11"/>
      <c r="D18" s="12"/>
      <c r="E18" s="12"/>
      <c r="F18" s="12"/>
      <c r="G18" s="12"/>
      <c r="H18" s="12"/>
      <c r="I18" s="12"/>
      <c r="J18" s="12"/>
      <c r="K18" s="12"/>
      <c r="L18" s="12"/>
      <c r="M18" s="12"/>
      <c r="N18" s="12"/>
      <c r="P18" s="15"/>
      <c r="Q18" s="11"/>
      <c r="R18" s="12"/>
      <c r="S18" s="12"/>
      <c r="T18" s="12"/>
      <c r="U18" s="12"/>
      <c r="V18" s="12"/>
      <c r="W18" s="12"/>
      <c r="X18" s="12"/>
      <c r="Y18" s="12"/>
      <c r="Z18" s="12"/>
      <c r="AA18" s="12"/>
      <c r="AB18" s="12"/>
      <c r="AD18" s="15"/>
      <c r="AE18" s="11"/>
      <c r="AF18" s="12"/>
      <c r="AG18" s="12"/>
      <c r="AH18" s="12"/>
      <c r="AI18" s="12"/>
      <c r="AJ18" s="12"/>
      <c r="AK18" s="12"/>
      <c r="AL18" s="12"/>
      <c r="AM18" s="12"/>
      <c r="AN18" s="12"/>
      <c r="AO18" s="12"/>
      <c r="AP18" s="12"/>
    </row>
    <row r="19" spans="1:42" x14ac:dyDescent="0.45">
      <c r="A19" s="271"/>
      <c r="B19" s="15" t="s">
        <v>36</v>
      </c>
      <c r="C19" s="11"/>
      <c r="D19" s="61">
        <v>27</v>
      </c>
      <c r="E19" s="61">
        <v>27</v>
      </c>
      <c r="F19" s="12"/>
      <c r="G19" s="61">
        <v>20</v>
      </c>
      <c r="H19" s="61">
        <v>32</v>
      </c>
      <c r="I19" s="12"/>
      <c r="J19" s="61">
        <v>21</v>
      </c>
      <c r="K19" s="61">
        <v>29</v>
      </c>
      <c r="L19" s="12"/>
      <c r="M19" s="61">
        <v>24</v>
      </c>
      <c r="N19" s="61">
        <v>29</v>
      </c>
      <c r="P19" s="15" t="s">
        <v>36</v>
      </c>
      <c r="Q19" s="11"/>
      <c r="R19" s="61">
        <v>33</v>
      </c>
      <c r="S19" s="61">
        <v>37</v>
      </c>
      <c r="T19" s="12"/>
      <c r="U19" s="61">
        <v>25</v>
      </c>
      <c r="V19" s="61">
        <v>34</v>
      </c>
      <c r="W19" s="12"/>
      <c r="X19" s="61">
        <v>29</v>
      </c>
      <c r="Y19" s="61">
        <v>31</v>
      </c>
      <c r="Z19" s="12"/>
      <c r="AA19" s="61">
        <v>30</v>
      </c>
      <c r="AB19" s="61">
        <v>36</v>
      </c>
      <c r="AD19" s="15" t="s">
        <v>36</v>
      </c>
      <c r="AE19" s="11"/>
      <c r="AF19" s="61">
        <v>30</v>
      </c>
      <c r="AG19" s="61">
        <v>33</v>
      </c>
      <c r="AH19" s="12"/>
      <c r="AI19" s="61">
        <v>22</v>
      </c>
      <c r="AJ19" s="61">
        <v>33</v>
      </c>
      <c r="AK19" s="12"/>
      <c r="AL19" s="61">
        <v>26</v>
      </c>
      <c r="AM19" s="61">
        <v>30</v>
      </c>
      <c r="AN19" s="12"/>
      <c r="AO19" s="61">
        <v>28</v>
      </c>
      <c r="AP19" s="61">
        <v>33</v>
      </c>
    </row>
    <row r="20" spans="1:42" x14ac:dyDescent="0.45">
      <c r="A20" s="271"/>
      <c r="B20" s="15" t="s">
        <v>37</v>
      </c>
      <c r="C20" s="11"/>
      <c r="D20" s="61">
        <v>12</v>
      </c>
      <c r="E20" s="61">
        <v>8</v>
      </c>
      <c r="F20" s="12"/>
      <c r="G20" s="61" t="s">
        <v>118</v>
      </c>
      <c r="H20" s="61" t="s">
        <v>118</v>
      </c>
      <c r="I20" s="12"/>
      <c r="J20" s="61">
        <v>0</v>
      </c>
      <c r="K20" s="61" t="s">
        <v>118</v>
      </c>
      <c r="L20" s="12"/>
      <c r="M20" s="61">
        <v>10</v>
      </c>
      <c r="N20" s="61">
        <v>9</v>
      </c>
      <c r="P20" s="15" t="s">
        <v>116</v>
      </c>
      <c r="Q20" s="11"/>
      <c r="R20" s="61">
        <v>22</v>
      </c>
      <c r="S20" s="61">
        <v>20</v>
      </c>
      <c r="T20" s="12"/>
      <c r="U20" s="61" t="s">
        <v>118</v>
      </c>
      <c r="V20" s="61">
        <v>17</v>
      </c>
      <c r="W20" s="12"/>
      <c r="X20" s="61" t="s">
        <v>118</v>
      </c>
      <c r="Y20" s="61">
        <v>18</v>
      </c>
      <c r="Z20" s="12"/>
      <c r="AA20" s="61">
        <v>18</v>
      </c>
      <c r="AB20" s="61">
        <v>19</v>
      </c>
      <c r="AD20" s="15" t="s">
        <v>116</v>
      </c>
      <c r="AE20" s="11"/>
      <c r="AF20" s="61">
        <v>18</v>
      </c>
      <c r="AG20" s="61">
        <v>16</v>
      </c>
      <c r="AH20" s="12"/>
      <c r="AI20" s="61" t="s">
        <v>118</v>
      </c>
      <c r="AJ20" s="61">
        <v>14</v>
      </c>
      <c r="AK20" s="12"/>
      <c r="AL20" s="61" t="s">
        <v>118</v>
      </c>
      <c r="AM20" s="61">
        <v>17</v>
      </c>
      <c r="AN20" s="12"/>
      <c r="AO20" s="61">
        <v>15</v>
      </c>
      <c r="AP20" s="61">
        <v>16</v>
      </c>
    </row>
    <row r="21" spans="1:42" x14ac:dyDescent="0.45">
      <c r="A21" s="271"/>
      <c r="B21" s="15" t="s">
        <v>38</v>
      </c>
      <c r="C21" s="16"/>
      <c r="D21" s="61">
        <v>32</v>
      </c>
      <c r="E21" s="61">
        <v>34</v>
      </c>
      <c r="F21" s="12"/>
      <c r="G21" s="61">
        <v>22</v>
      </c>
      <c r="H21" s="61">
        <v>37</v>
      </c>
      <c r="I21" s="12"/>
      <c r="J21" s="61">
        <v>25</v>
      </c>
      <c r="K21" s="61">
        <v>33</v>
      </c>
      <c r="L21" s="12"/>
      <c r="M21" s="61">
        <v>29</v>
      </c>
      <c r="N21" s="61">
        <v>35</v>
      </c>
      <c r="P21" s="15" t="s">
        <v>117</v>
      </c>
      <c r="Q21" s="16"/>
      <c r="R21" s="61">
        <v>38</v>
      </c>
      <c r="S21" s="61">
        <v>46</v>
      </c>
      <c r="T21" s="12"/>
      <c r="U21" s="61">
        <v>32</v>
      </c>
      <c r="V21" s="61">
        <v>38</v>
      </c>
      <c r="W21" s="12"/>
      <c r="X21" s="61">
        <v>33</v>
      </c>
      <c r="Y21" s="61">
        <v>35</v>
      </c>
      <c r="Z21" s="12"/>
      <c r="AA21" s="61">
        <v>36</v>
      </c>
      <c r="AB21" s="61">
        <v>42</v>
      </c>
      <c r="AD21" s="15" t="s">
        <v>117</v>
      </c>
      <c r="AE21" s="16"/>
      <c r="AF21" s="61">
        <v>35</v>
      </c>
      <c r="AG21" s="61">
        <v>41</v>
      </c>
      <c r="AH21" s="12"/>
      <c r="AI21" s="61">
        <v>27</v>
      </c>
      <c r="AJ21" s="61">
        <v>37</v>
      </c>
      <c r="AK21" s="12"/>
      <c r="AL21" s="61">
        <v>30</v>
      </c>
      <c r="AM21" s="61">
        <v>34</v>
      </c>
      <c r="AN21" s="12"/>
      <c r="AO21" s="61">
        <v>32</v>
      </c>
      <c r="AP21" s="61">
        <v>39</v>
      </c>
    </row>
    <row r="23" spans="1:42" ht="14.25" customHeight="1" x14ac:dyDescent="0.45">
      <c r="A23" s="271" t="s">
        <v>111</v>
      </c>
      <c r="B23" s="4"/>
      <c r="C23" s="5"/>
      <c r="D23" s="272" t="s">
        <v>55</v>
      </c>
      <c r="E23" s="272"/>
      <c r="F23" s="5"/>
      <c r="G23" s="272" t="s">
        <v>56</v>
      </c>
      <c r="H23" s="272"/>
      <c r="I23" s="5"/>
      <c r="J23" s="272" t="s">
        <v>57</v>
      </c>
      <c r="K23" s="272"/>
      <c r="L23" s="60"/>
      <c r="M23" s="272" t="s">
        <v>22</v>
      </c>
      <c r="N23" s="272"/>
      <c r="P23" s="4"/>
      <c r="Q23" s="5"/>
      <c r="R23" s="272" t="s">
        <v>55</v>
      </c>
      <c r="S23" s="272"/>
      <c r="T23" s="5"/>
      <c r="U23" s="272" t="s">
        <v>56</v>
      </c>
      <c r="V23" s="272"/>
      <c r="W23" s="5"/>
      <c r="X23" s="272" t="s">
        <v>57</v>
      </c>
      <c r="Y23" s="272"/>
      <c r="Z23" s="60"/>
      <c r="AA23" s="272" t="s">
        <v>22</v>
      </c>
      <c r="AB23" s="272"/>
      <c r="AD23" s="4"/>
      <c r="AE23" s="5"/>
      <c r="AF23" s="272" t="s">
        <v>55</v>
      </c>
      <c r="AG23" s="272"/>
      <c r="AH23" s="5"/>
      <c r="AI23" s="272" t="s">
        <v>56</v>
      </c>
      <c r="AJ23" s="272"/>
      <c r="AK23" s="5"/>
      <c r="AL23" s="272" t="s">
        <v>57</v>
      </c>
      <c r="AM23" s="272"/>
      <c r="AN23" s="60"/>
      <c r="AO23" s="272" t="s">
        <v>22</v>
      </c>
      <c r="AP23" s="272"/>
    </row>
    <row r="24" spans="1:42" x14ac:dyDescent="0.45">
      <c r="A24" s="271"/>
      <c r="B24" s="6"/>
      <c r="C24" s="7"/>
      <c r="D24" s="8" t="s">
        <v>32</v>
      </c>
      <c r="E24" s="9">
        <v>2017</v>
      </c>
      <c r="F24" s="7"/>
      <c r="G24" s="8" t="s">
        <v>32</v>
      </c>
      <c r="H24" s="9">
        <v>2017</v>
      </c>
      <c r="I24" s="7"/>
      <c r="J24" s="8" t="s">
        <v>32</v>
      </c>
      <c r="K24" s="9">
        <v>2017</v>
      </c>
      <c r="L24" s="7"/>
      <c r="M24" s="8" t="s">
        <v>32</v>
      </c>
      <c r="N24" s="9">
        <v>2017</v>
      </c>
      <c r="P24" s="6"/>
      <c r="Q24" s="7"/>
      <c r="R24" s="8" t="s">
        <v>32</v>
      </c>
      <c r="S24" s="9">
        <v>2017</v>
      </c>
      <c r="T24" s="7"/>
      <c r="U24" s="8" t="s">
        <v>32</v>
      </c>
      <c r="V24" s="9">
        <v>2017</v>
      </c>
      <c r="W24" s="7"/>
      <c r="X24" s="8" t="s">
        <v>32</v>
      </c>
      <c r="Y24" s="9">
        <v>2017</v>
      </c>
      <c r="Z24" s="7"/>
      <c r="AA24" s="8" t="s">
        <v>32</v>
      </c>
      <c r="AB24" s="9">
        <v>2017</v>
      </c>
      <c r="AD24" s="6"/>
      <c r="AE24" s="7"/>
      <c r="AF24" s="8" t="s">
        <v>32</v>
      </c>
      <c r="AG24" s="9">
        <v>2017</v>
      </c>
      <c r="AH24" s="7"/>
      <c r="AI24" s="8" t="s">
        <v>32</v>
      </c>
      <c r="AJ24" s="9">
        <v>2017</v>
      </c>
      <c r="AK24" s="7"/>
      <c r="AL24" s="8" t="s">
        <v>32</v>
      </c>
      <c r="AM24" s="9">
        <v>2017</v>
      </c>
      <c r="AN24" s="7"/>
      <c r="AO24" s="8" t="s">
        <v>32</v>
      </c>
      <c r="AP24" s="9">
        <v>2017</v>
      </c>
    </row>
    <row r="25" spans="1:42" x14ac:dyDescent="0.45">
      <c r="A25" s="271"/>
      <c r="B25" s="10"/>
      <c r="C25" s="11"/>
      <c r="D25" s="12"/>
      <c r="E25" s="12"/>
      <c r="F25" s="12"/>
      <c r="G25" s="12"/>
      <c r="H25" s="12"/>
      <c r="I25" s="12"/>
      <c r="J25" s="13"/>
      <c r="K25" s="13"/>
      <c r="L25" s="13"/>
      <c r="M25" s="13"/>
      <c r="N25" s="13"/>
      <c r="P25" s="10"/>
      <c r="Q25" s="11"/>
      <c r="R25" s="12"/>
      <c r="S25" s="12"/>
      <c r="T25" s="12"/>
      <c r="U25" s="12"/>
      <c r="V25" s="12"/>
      <c r="W25" s="12"/>
      <c r="X25" s="13"/>
      <c r="Y25" s="13"/>
      <c r="Z25" s="13"/>
      <c r="AA25" s="13"/>
      <c r="AB25" s="13"/>
      <c r="AD25" s="10"/>
      <c r="AE25" s="11"/>
      <c r="AF25" s="12"/>
      <c r="AG25" s="12"/>
      <c r="AH25" s="12"/>
      <c r="AI25" s="12"/>
      <c r="AJ25" s="12"/>
      <c r="AK25" s="12"/>
      <c r="AL25" s="13"/>
      <c r="AM25" s="13"/>
      <c r="AN25" s="13"/>
      <c r="AO25" s="13"/>
      <c r="AP25" s="13"/>
    </row>
    <row r="26" spans="1:42" x14ac:dyDescent="0.45">
      <c r="A26" s="271"/>
      <c r="B26" s="10" t="s">
        <v>33</v>
      </c>
      <c r="C26" s="11"/>
      <c r="D26" s="12"/>
      <c r="E26" s="12"/>
      <c r="F26" s="12"/>
      <c r="G26" s="12"/>
      <c r="H26" s="12"/>
      <c r="I26" s="12"/>
      <c r="J26" s="12"/>
      <c r="K26" s="12"/>
      <c r="L26" s="12"/>
      <c r="M26" s="12"/>
      <c r="N26" s="12"/>
      <c r="P26" s="10" t="s">
        <v>33</v>
      </c>
      <c r="Q26" s="11"/>
      <c r="R26" s="12"/>
      <c r="S26" s="12"/>
      <c r="T26" s="12"/>
      <c r="U26" s="12"/>
      <c r="V26" s="12"/>
      <c r="W26" s="12"/>
      <c r="X26" s="12"/>
      <c r="Y26" s="12"/>
      <c r="Z26" s="12"/>
      <c r="AA26" s="12"/>
      <c r="AB26" s="12"/>
      <c r="AD26" s="10" t="s">
        <v>33</v>
      </c>
      <c r="AE26" s="11"/>
      <c r="AF26" s="12"/>
      <c r="AG26" s="12"/>
      <c r="AH26" s="12"/>
      <c r="AI26" s="12"/>
      <c r="AJ26" s="12"/>
      <c r="AK26" s="12"/>
      <c r="AL26" s="12"/>
      <c r="AM26" s="12"/>
      <c r="AN26" s="12"/>
      <c r="AO26" s="12"/>
      <c r="AP26" s="12"/>
    </row>
    <row r="27" spans="1:42" x14ac:dyDescent="0.45">
      <c r="A27" s="271"/>
      <c r="B27" s="14" t="s">
        <v>34</v>
      </c>
      <c r="C27" s="11"/>
      <c r="D27" s="49">
        <v>1200</v>
      </c>
      <c r="E27" s="49">
        <v>1260</v>
      </c>
      <c r="F27" s="12"/>
      <c r="G27" s="49">
        <v>450</v>
      </c>
      <c r="H27" s="49">
        <v>580</v>
      </c>
      <c r="I27" s="12"/>
      <c r="J27" s="49">
        <v>200</v>
      </c>
      <c r="K27" s="49">
        <v>240</v>
      </c>
      <c r="L27" s="12"/>
      <c r="M27" s="49">
        <v>1840</v>
      </c>
      <c r="N27" s="49">
        <v>2080</v>
      </c>
      <c r="P27" s="14" t="s">
        <v>115</v>
      </c>
      <c r="Q27" s="11"/>
      <c r="R27" s="49">
        <v>1190</v>
      </c>
      <c r="S27" s="49">
        <v>1260</v>
      </c>
      <c r="T27" s="12"/>
      <c r="U27" s="49">
        <v>420</v>
      </c>
      <c r="V27" s="49">
        <v>590</v>
      </c>
      <c r="W27" s="12"/>
      <c r="X27" s="49">
        <v>180</v>
      </c>
      <c r="Y27" s="49">
        <v>260</v>
      </c>
      <c r="Z27" s="12"/>
      <c r="AA27" s="49">
        <v>1780</v>
      </c>
      <c r="AB27" s="49">
        <v>2110</v>
      </c>
      <c r="AD27" s="14" t="s">
        <v>115</v>
      </c>
      <c r="AE27" s="11"/>
      <c r="AF27" s="49">
        <v>2390</v>
      </c>
      <c r="AG27" s="49">
        <v>2520</v>
      </c>
      <c r="AH27" s="12"/>
      <c r="AI27" s="49">
        <v>860</v>
      </c>
      <c r="AJ27" s="49">
        <v>1170</v>
      </c>
      <c r="AK27" s="12"/>
      <c r="AL27" s="49">
        <v>370</v>
      </c>
      <c r="AM27" s="49">
        <v>500</v>
      </c>
      <c r="AN27" s="12"/>
      <c r="AO27" s="49">
        <v>3620</v>
      </c>
      <c r="AP27" s="49">
        <v>4190</v>
      </c>
    </row>
    <row r="28" spans="1:42" x14ac:dyDescent="0.45">
      <c r="A28" s="271"/>
      <c r="B28" s="14"/>
      <c r="C28" s="11"/>
      <c r="D28" s="49"/>
      <c r="E28" s="49"/>
      <c r="F28" s="12"/>
      <c r="G28" s="49"/>
      <c r="H28" s="49"/>
      <c r="I28" s="12"/>
      <c r="J28" s="49"/>
      <c r="K28" s="49"/>
      <c r="L28" s="12"/>
      <c r="M28" s="49"/>
      <c r="N28" s="49"/>
      <c r="P28" s="14"/>
      <c r="Q28" s="11"/>
      <c r="R28" s="49"/>
      <c r="S28" s="49"/>
      <c r="T28" s="12"/>
      <c r="U28" s="49"/>
      <c r="V28" s="49"/>
      <c r="W28" s="12"/>
      <c r="X28" s="49"/>
      <c r="Y28" s="49"/>
      <c r="Z28" s="12"/>
      <c r="AA28" s="49"/>
      <c r="AB28" s="49"/>
      <c r="AD28" s="14"/>
      <c r="AE28" s="11"/>
      <c r="AF28" s="49"/>
      <c r="AG28" s="49"/>
      <c r="AH28" s="12"/>
      <c r="AI28" s="49"/>
      <c r="AJ28" s="49"/>
      <c r="AK28" s="12"/>
      <c r="AL28" s="49"/>
      <c r="AM28" s="49"/>
      <c r="AN28" s="12"/>
      <c r="AO28" s="49"/>
      <c r="AP28" s="49"/>
    </row>
    <row r="29" spans="1:42" x14ac:dyDescent="0.45">
      <c r="A29" s="271"/>
      <c r="B29" s="15" t="s">
        <v>35</v>
      </c>
      <c r="C29" s="11"/>
      <c r="D29" s="49">
        <v>720</v>
      </c>
      <c r="E29" s="49">
        <v>790</v>
      </c>
      <c r="F29" s="12"/>
      <c r="G29" s="49">
        <v>270</v>
      </c>
      <c r="H29" s="49">
        <v>360</v>
      </c>
      <c r="I29" s="12"/>
      <c r="J29" s="49">
        <v>130</v>
      </c>
      <c r="K29" s="49">
        <v>160</v>
      </c>
      <c r="L29" s="12"/>
      <c r="M29" s="49">
        <v>1120</v>
      </c>
      <c r="N29" s="49">
        <v>1300</v>
      </c>
      <c r="P29" s="15" t="s">
        <v>35</v>
      </c>
      <c r="Q29" s="11"/>
      <c r="R29" s="49">
        <v>560</v>
      </c>
      <c r="S29" s="49">
        <v>590</v>
      </c>
      <c r="T29" s="12"/>
      <c r="U29" s="49">
        <v>200</v>
      </c>
      <c r="V29" s="49">
        <v>270</v>
      </c>
      <c r="W29" s="12"/>
      <c r="X29" s="49">
        <v>80</v>
      </c>
      <c r="Y29" s="49">
        <v>130</v>
      </c>
      <c r="Z29" s="12"/>
      <c r="AA29" s="49">
        <v>840</v>
      </c>
      <c r="AB29" s="49">
        <v>990</v>
      </c>
      <c r="AD29" s="15" t="s">
        <v>35</v>
      </c>
      <c r="AE29" s="11"/>
      <c r="AF29" s="49">
        <v>1280</v>
      </c>
      <c r="AG29" s="49">
        <v>1370</v>
      </c>
      <c r="AH29" s="12"/>
      <c r="AI29" s="49">
        <v>470</v>
      </c>
      <c r="AJ29" s="49">
        <v>630</v>
      </c>
      <c r="AK29" s="12"/>
      <c r="AL29" s="49">
        <v>210</v>
      </c>
      <c r="AM29" s="49">
        <v>290</v>
      </c>
      <c r="AN29" s="12"/>
      <c r="AO29" s="49">
        <v>1960</v>
      </c>
      <c r="AP29" s="49">
        <v>2290</v>
      </c>
    </row>
    <row r="30" spans="1:42" x14ac:dyDescent="0.45">
      <c r="A30" s="271"/>
      <c r="B30" s="15"/>
      <c r="C30" s="11"/>
      <c r="D30" s="49"/>
      <c r="E30" s="49"/>
      <c r="F30" s="12"/>
      <c r="G30" s="49"/>
      <c r="H30" s="49"/>
      <c r="I30" s="12"/>
      <c r="J30" s="49"/>
      <c r="K30" s="49"/>
      <c r="L30" s="12"/>
      <c r="M30" s="49"/>
      <c r="N30" s="49"/>
      <c r="P30" s="15"/>
      <c r="Q30" s="11"/>
      <c r="R30" s="49"/>
      <c r="S30" s="49"/>
      <c r="T30" s="12"/>
      <c r="U30" s="49"/>
      <c r="V30" s="49"/>
      <c r="W30" s="12"/>
      <c r="X30" s="49"/>
      <c r="Y30" s="49"/>
      <c r="Z30" s="12"/>
      <c r="AA30" s="49"/>
      <c r="AB30" s="49"/>
      <c r="AD30" s="15"/>
      <c r="AE30" s="11"/>
      <c r="AF30" s="49"/>
      <c r="AG30" s="49"/>
      <c r="AH30" s="12"/>
      <c r="AI30" s="49"/>
      <c r="AJ30" s="49"/>
      <c r="AK30" s="12"/>
      <c r="AL30" s="49"/>
      <c r="AM30" s="49"/>
      <c r="AN30" s="12"/>
      <c r="AO30" s="49"/>
      <c r="AP30" s="49"/>
    </row>
    <row r="31" spans="1:42" x14ac:dyDescent="0.45">
      <c r="A31" s="271"/>
      <c r="B31" s="15" t="s">
        <v>36</v>
      </c>
      <c r="C31" s="11"/>
      <c r="D31" s="49">
        <v>480</v>
      </c>
      <c r="E31" s="49">
        <v>480</v>
      </c>
      <c r="F31" s="12"/>
      <c r="G31" s="49">
        <v>170</v>
      </c>
      <c r="H31" s="49">
        <v>220</v>
      </c>
      <c r="I31" s="12"/>
      <c r="J31" s="49">
        <v>60</v>
      </c>
      <c r="K31" s="49">
        <v>80</v>
      </c>
      <c r="L31" s="12"/>
      <c r="M31" s="49">
        <v>720</v>
      </c>
      <c r="N31" s="49">
        <v>780</v>
      </c>
      <c r="P31" s="15" t="s">
        <v>36</v>
      </c>
      <c r="Q31" s="11"/>
      <c r="R31" s="49">
        <v>630</v>
      </c>
      <c r="S31" s="49">
        <v>670</v>
      </c>
      <c r="T31" s="12"/>
      <c r="U31" s="49">
        <v>220</v>
      </c>
      <c r="V31" s="49">
        <v>310</v>
      </c>
      <c r="W31" s="12"/>
      <c r="X31" s="49">
        <v>100</v>
      </c>
      <c r="Y31" s="49">
        <v>130</v>
      </c>
      <c r="Z31" s="12"/>
      <c r="AA31" s="49">
        <v>940</v>
      </c>
      <c r="AB31" s="49">
        <v>1120</v>
      </c>
      <c r="AD31" s="15" t="s">
        <v>36</v>
      </c>
      <c r="AE31" s="11"/>
      <c r="AF31" s="49">
        <v>1110</v>
      </c>
      <c r="AG31" s="49">
        <v>1150</v>
      </c>
      <c r="AH31" s="12"/>
      <c r="AI31" s="49">
        <v>390</v>
      </c>
      <c r="AJ31" s="49">
        <v>530</v>
      </c>
      <c r="AK31" s="12"/>
      <c r="AL31" s="49">
        <v>160</v>
      </c>
      <c r="AM31" s="49">
        <v>220</v>
      </c>
      <c r="AN31" s="12"/>
      <c r="AO31" s="49">
        <v>1660</v>
      </c>
      <c r="AP31" s="49">
        <v>1900</v>
      </c>
    </row>
    <row r="32" spans="1:42" x14ac:dyDescent="0.45">
      <c r="A32" s="271"/>
      <c r="B32" s="15" t="s">
        <v>37</v>
      </c>
      <c r="C32" s="11"/>
      <c r="D32" s="49">
        <v>120</v>
      </c>
      <c r="E32" s="49">
        <v>120</v>
      </c>
      <c r="F32" s="12"/>
      <c r="G32" s="49">
        <v>20</v>
      </c>
      <c r="H32" s="49">
        <v>40</v>
      </c>
      <c r="I32" s="12"/>
      <c r="J32" s="49">
        <v>10</v>
      </c>
      <c r="K32" s="49">
        <v>20</v>
      </c>
      <c r="L32" s="12"/>
      <c r="M32" s="49">
        <v>160</v>
      </c>
      <c r="N32" s="49">
        <v>180</v>
      </c>
      <c r="P32" s="15" t="s">
        <v>116</v>
      </c>
      <c r="Q32" s="11"/>
      <c r="R32" s="49">
        <v>200</v>
      </c>
      <c r="S32" s="49">
        <v>220</v>
      </c>
      <c r="T32" s="12"/>
      <c r="U32" s="49">
        <v>60</v>
      </c>
      <c r="V32" s="49">
        <v>60</v>
      </c>
      <c r="W32" s="12"/>
      <c r="X32" s="49">
        <v>20</v>
      </c>
      <c r="Y32" s="49">
        <v>30</v>
      </c>
      <c r="Z32" s="12"/>
      <c r="AA32" s="49">
        <v>280</v>
      </c>
      <c r="AB32" s="49">
        <v>310</v>
      </c>
      <c r="AD32" s="15" t="s">
        <v>116</v>
      </c>
      <c r="AE32" s="11"/>
      <c r="AF32" s="49">
        <v>320</v>
      </c>
      <c r="AG32" s="49">
        <v>340</v>
      </c>
      <c r="AH32" s="12"/>
      <c r="AI32" s="49">
        <v>90</v>
      </c>
      <c r="AJ32" s="49">
        <v>100</v>
      </c>
      <c r="AK32" s="12"/>
      <c r="AL32" s="49">
        <v>30</v>
      </c>
      <c r="AM32" s="49">
        <v>50</v>
      </c>
      <c r="AN32" s="12"/>
      <c r="AO32" s="49">
        <v>430</v>
      </c>
      <c r="AP32" s="49">
        <v>490</v>
      </c>
    </row>
    <row r="33" spans="1:42" x14ac:dyDescent="0.45">
      <c r="A33" s="271"/>
      <c r="B33" s="15" t="s">
        <v>38</v>
      </c>
      <c r="C33" s="16"/>
      <c r="D33" s="49">
        <v>360</v>
      </c>
      <c r="E33" s="49">
        <v>350</v>
      </c>
      <c r="F33" s="12"/>
      <c r="G33" s="49">
        <v>150</v>
      </c>
      <c r="H33" s="49">
        <v>180</v>
      </c>
      <c r="I33" s="12"/>
      <c r="J33" s="49">
        <v>50</v>
      </c>
      <c r="K33" s="49">
        <v>60</v>
      </c>
      <c r="L33" s="12"/>
      <c r="M33" s="49">
        <v>560</v>
      </c>
      <c r="N33" s="49">
        <v>600</v>
      </c>
      <c r="P33" s="15" t="s">
        <v>117</v>
      </c>
      <c r="Q33" s="16"/>
      <c r="R33" s="49">
        <v>430</v>
      </c>
      <c r="S33" s="49">
        <v>450</v>
      </c>
      <c r="T33" s="12"/>
      <c r="U33" s="49">
        <v>160</v>
      </c>
      <c r="V33" s="49">
        <v>260</v>
      </c>
      <c r="W33" s="12"/>
      <c r="X33" s="49">
        <v>80</v>
      </c>
      <c r="Y33" s="49">
        <v>100</v>
      </c>
      <c r="Z33" s="12"/>
      <c r="AA33" s="49">
        <v>670</v>
      </c>
      <c r="AB33" s="49">
        <v>810</v>
      </c>
      <c r="AD33" s="15" t="s">
        <v>117</v>
      </c>
      <c r="AE33" s="16"/>
      <c r="AF33" s="49">
        <v>790</v>
      </c>
      <c r="AG33" s="49">
        <v>800</v>
      </c>
      <c r="AH33" s="12"/>
      <c r="AI33" s="49">
        <v>310</v>
      </c>
      <c r="AJ33" s="49">
        <v>440</v>
      </c>
      <c r="AK33" s="12"/>
      <c r="AL33" s="49">
        <v>130</v>
      </c>
      <c r="AM33" s="49">
        <v>160</v>
      </c>
      <c r="AN33" s="12"/>
      <c r="AO33" s="49">
        <v>1230</v>
      </c>
      <c r="AP33" s="49">
        <v>1410</v>
      </c>
    </row>
    <row r="34" spans="1:42" x14ac:dyDescent="0.45">
      <c r="A34" s="271"/>
      <c r="B34" s="10"/>
      <c r="C34" s="11"/>
      <c r="D34" s="12"/>
      <c r="E34" s="12"/>
      <c r="F34" s="12"/>
      <c r="G34" s="12"/>
      <c r="H34" s="12"/>
      <c r="I34" s="12"/>
      <c r="J34" s="12"/>
      <c r="K34" s="12"/>
      <c r="L34" s="12"/>
      <c r="M34" s="12"/>
      <c r="N34" s="12"/>
      <c r="P34" s="10"/>
      <c r="Q34" s="11"/>
      <c r="R34" s="12"/>
      <c r="S34" s="12"/>
      <c r="T34" s="12"/>
      <c r="U34" s="12"/>
      <c r="V34" s="12"/>
      <c r="W34" s="12"/>
      <c r="X34" s="12"/>
      <c r="Y34" s="12"/>
      <c r="Z34" s="12"/>
      <c r="AA34" s="12"/>
      <c r="AB34" s="12"/>
      <c r="AD34" s="10"/>
      <c r="AE34" s="11"/>
      <c r="AF34" s="12"/>
      <c r="AG34" s="12"/>
      <c r="AH34" s="12"/>
      <c r="AI34" s="12"/>
      <c r="AJ34" s="12"/>
      <c r="AK34" s="12"/>
      <c r="AL34" s="12"/>
      <c r="AM34" s="12"/>
      <c r="AN34" s="12"/>
      <c r="AO34" s="12"/>
      <c r="AP34" s="12"/>
    </row>
    <row r="35" spans="1:42" x14ac:dyDescent="0.45">
      <c r="A35" s="271"/>
      <c r="B35" s="10" t="s">
        <v>39</v>
      </c>
      <c r="C35" s="11"/>
      <c r="D35" s="12"/>
      <c r="E35" s="12"/>
      <c r="F35" s="12"/>
      <c r="G35" s="12"/>
      <c r="H35" s="12"/>
      <c r="I35" s="12"/>
      <c r="J35" s="12"/>
      <c r="K35" s="12"/>
      <c r="L35" s="12"/>
      <c r="M35" s="12"/>
      <c r="N35" s="12"/>
      <c r="P35" s="10" t="s">
        <v>39</v>
      </c>
      <c r="Q35" s="11"/>
      <c r="R35" s="12"/>
      <c r="S35" s="12"/>
      <c r="T35" s="12"/>
      <c r="U35" s="12"/>
      <c r="V35" s="12"/>
      <c r="W35" s="12"/>
      <c r="X35" s="12"/>
      <c r="Y35" s="12"/>
      <c r="Z35" s="12"/>
      <c r="AA35" s="12"/>
      <c r="AB35" s="12"/>
      <c r="AD35" s="10" t="s">
        <v>39</v>
      </c>
      <c r="AE35" s="11"/>
      <c r="AF35" s="12"/>
      <c r="AG35" s="12"/>
      <c r="AH35" s="12"/>
      <c r="AI35" s="12"/>
      <c r="AJ35" s="12"/>
      <c r="AK35" s="12"/>
      <c r="AL35" s="12"/>
      <c r="AM35" s="12"/>
      <c r="AN35" s="12"/>
      <c r="AO35" s="12"/>
      <c r="AP35" s="12"/>
    </row>
    <row r="36" spans="1:42" x14ac:dyDescent="0.45">
      <c r="A36" s="271"/>
      <c r="B36" s="14" t="s">
        <v>34</v>
      </c>
      <c r="C36" s="11"/>
      <c r="D36" s="61">
        <v>56</v>
      </c>
      <c r="E36" s="61">
        <v>61</v>
      </c>
      <c r="F36" s="12"/>
      <c r="G36" s="61">
        <v>54</v>
      </c>
      <c r="H36" s="61">
        <v>59</v>
      </c>
      <c r="I36" s="12"/>
      <c r="J36" s="61">
        <v>64</v>
      </c>
      <c r="K36" s="61">
        <v>62</v>
      </c>
      <c r="L36" s="12"/>
      <c r="M36" s="61">
        <v>56</v>
      </c>
      <c r="N36" s="61">
        <v>61</v>
      </c>
      <c r="P36" s="14" t="s">
        <v>115</v>
      </c>
      <c r="Q36" s="11"/>
      <c r="R36" s="61">
        <v>45</v>
      </c>
      <c r="S36" s="61">
        <v>49</v>
      </c>
      <c r="T36" s="12"/>
      <c r="U36" s="61">
        <v>45</v>
      </c>
      <c r="V36" s="61">
        <v>47</v>
      </c>
      <c r="W36" s="12"/>
      <c r="X36" s="61">
        <v>41</v>
      </c>
      <c r="Y36" s="61">
        <v>50</v>
      </c>
      <c r="Z36" s="12"/>
      <c r="AA36" s="61">
        <v>44</v>
      </c>
      <c r="AB36" s="61">
        <v>48</v>
      </c>
      <c r="AD36" s="14" t="s">
        <v>115</v>
      </c>
      <c r="AE36" s="11"/>
      <c r="AF36" s="61">
        <v>50</v>
      </c>
      <c r="AG36" s="61">
        <v>55</v>
      </c>
      <c r="AH36" s="12"/>
      <c r="AI36" s="61">
        <v>50</v>
      </c>
      <c r="AJ36" s="61">
        <v>53</v>
      </c>
      <c r="AK36" s="12"/>
      <c r="AL36" s="61">
        <v>53</v>
      </c>
      <c r="AM36" s="61">
        <v>56</v>
      </c>
      <c r="AN36" s="12"/>
      <c r="AO36" s="61">
        <v>50</v>
      </c>
      <c r="AP36" s="61">
        <v>54</v>
      </c>
    </row>
    <row r="37" spans="1:42" x14ac:dyDescent="0.45">
      <c r="A37" s="271"/>
      <c r="B37" s="14"/>
      <c r="C37" s="11"/>
      <c r="D37" s="12"/>
      <c r="E37" s="12"/>
      <c r="F37" s="12"/>
      <c r="G37" s="12"/>
      <c r="H37" s="12"/>
      <c r="I37" s="12"/>
      <c r="J37" s="12"/>
      <c r="K37" s="12"/>
      <c r="L37" s="12"/>
      <c r="M37" s="12"/>
      <c r="N37" s="12"/>
      <c r="P37" s="14"/>
      <c r="Q37" s="11"/>
      <c r="R37" s="12"/>
      <c r="S37" s="12"/>
      <c r="T37" s="12"/>
      <c r="U37" s="12"/>
      <c r="V37" s="12"/>
      <c r="W37" s="12"/>
      <c r="X37" s="12"/>
      <c r="Y37" s="12"/>
      <c r="Z37" s="12"/>
      <c r="AA37" s="12"/>
      <c r="AB37" s="12"/>
      <c r="AD37" s="14"/>
      <c r="AE37" s="11"/>
      <c r="AF37" s="12"/>
      <c r="AG37" s="12"/>
      <c r="AH37" s="12"/>
      <c r="AI37" s="12"/>
      <c r="AJ37" s="12"/>
      <c r="AK37" s="12"/>
      <c r="AL37" s="12"/>
      <c r="AM37" s="12"/>
      <c r="AN37" s="12"/>
      <c r="AO37" s="12"/>
      <c r="AP37" s="12"/>
    </row>
    <row r="38" spans="1:42" x14ac:dyDescent="0.45">
      <c r="A38" s="271"/>
      <c r="B38" s="15" t="s">
        <v>35</v>
      </c>
      <c r="C38" s="11"/>
      <c r="D38" s="61">
        <v>76</v>
      </c>
      <c r="E38" s="61">
        <v>84</v>
      </c>
      <c r="F38" s="12"/>
      <c r="G38" s="61">
        <v>75</v>
      </c>
      <c r="H38" s="61">
        <v>78</v>
      </c>
      <c r="I38" s="12"/>
      <c r="J38" s="61">
        <v>82</v>
      </c>
      <c r="K38" s="61">
        <v>83</v>
      </c>
      <c r="L38" s="12"/>
      <c r="M38" s="61">
        <v>76</v>
      </c>
      <c r="N38" s="61">
        <v>82</v>
      </c>
      <c r="P38" s="15" t="s">
        <v>35</v>
      </c>
      <c r="Q38" s="11"/>
      <c r="R38" s="61">
        <v>69</v>
      </c>
      <c r="S38" s="61">
        <v>74</v>
      </c>
      <c r="T38" s="12"/>
      <c r="U38" s="61">
        <v>69</v>
      </c>
      <c r="V38" s="61">
        <v>71</v>
      </c>
      <c r="W38" s="12"/>
      <c r="X38" s="61">
        <v>65</v>
      </c>
      <c r="Y38" s="61">
        <v>73</v>
      </c>
      <c r="Z38" s="12"/>
      <c r="AA38" s="61">
        <v>68</v>
      </c>
      <c r="AB38" s="61">
        <v>73</v>
      </c>
      <c r="AD38" s="15" t="s">
        <v>35</v>
      </c>
      <c r="AE38" s="11"/>
      <c r="AF38" s="61">
        <v>73</v>
      </c>
      <c r="AG38" s="61">
        <v>80</v>
      </c>
      <c r="AH38" s="12"/>
      <c r="AI38" s="61">
        <v>72</v>
      </c>
      <c r="AJ38" s="61">
        <v>75</v>
      </c>
      <c r="AK38" s="12"/>
      <c r="AL38" s="61">
        <v>76</v>
      </c>
      <c r="AM38" s="61">
        <v>78</v>
      </c>
      <c r="AN38" s="12"/>
      <c r="AO38" s="61">
        <v>73</v>
      </c>
      <c r="AP38" s="61">
        <v>78</v>
      </c>
    </row>
    <row r="39" spans="1:42" x14ac:dyDescent="0.45">
      <c r="A39" s="271"/>
      <c r="B39" s="15"/>
      <c r="C39" s="11"/>
      <c r="D39" s="12"/>
      <c r="E39" s="12"/>
      <c r="F39" s="12"/>
      <c r="G39" s="12"/>
      <c r="H39" s="12"/>
      <c r="I39" s="12"/>
      <c r="J39" s="12"/>
      <c r="K39" s="12"/>
      <c r="L39" s="12"/>
      <c r="M39" s="12"/>
      <c r="N39" s="12"/>
      <c r="P39" s="15"/>
      <c r="Q39" s="11"/>
      <c r="R39" s="12"/>
      <c r="S39" s="12"/>
      <c r="T39" s="12"/>
      <c r="U39" s="12"/>
      <c r="V39" s="12"/>
      <c r="W39" s="12"/>
      <c r="X39" s="12"/>
      <c r="Y39" s="12"/>
      <c r="Z39" s="12"/>
      <c r="AA39" s="12"/>
      <c r="AB39" s="12"/>
      <c r="AD39" s="15"/>
      <c r="AE39" s="11"/>
      <c r="AF39" s="12"/>
      <c r="AG39" s="12"/>
      <c r="AH39" s="12"/>
      <c r="AI39" s="12"/>
      <c r="AJ39" s="12"/>
      <c r="AK39" s="12"/>
      <c r="AL39" s="12"/>
      <c r="AM39" s="12"/>
      <c r="AN39" s="12"/>
      <c r="AO39" s="12"/>
      <c r="AP39" s="12"/>
    </row>
    <row r="40" spans="1:42" x14ac:dyDescent="0.45">
      <c r="A40" s="271"/>
      <c r="B40" s="15" t="s">
        <v>36</v>
      </c>
      <c r="C40" s="11"/>
      <c r="D40" s="61">
        <v>26</v>
      </c>
      <c r="E40" s="61">
        <v>24</v>
      </c>
      <c r="F40" s="12"/>
      <c r="G40" s="61">
        <v>22</v>
      </c>
      <c r="H40" s="61">
        <v>28</v>
      </c>
      <c r="I40" s="12"/>
      <c r="J40" s="61">
        <v>27</v>
      </c>
      <c r="K40" s="61">
        <v>22</v>
      </c>
      <c r="L40" s="12"/>
      <c r="M40" s="61">
        <v>25</v>
      </c>
      <c r="N40" s="61">
        <v>25</v>
      </c>
      <c r="P40" s="15" t="s">
        <v>36</v>
      </c>
      <c r="Q40" s="11"/>
      <c r="R40" s="61">
        <v>23</v>
      </c>
      <c r="S40" s="61">
        <v>27</v>
      </c>
      <c r="T40" s="12"/>
      <c r="U40" s="61">
        <v>22</v>
      </c>
      <c r="V40" s="61">
        <v>25</v>
      </c>
      <c r="W40" s="12"/>
      <c r="X40" s="61">
        <v>22</v>
      </c>
      <c r="Y40" s="61">
        <v>27</v>
      </c>
      <c r="Z40" s="12"/>
      <c r="AA40" s="61">
        <v>23</v>
      </c>
      <c r="AB40" s="61">
        <v>26</v>
      </c>
      <c r="AD40" s="15" t="s">
        <v>36</v>
      </c>
      <c r="AE40" s="11"/>
      <c r="AF40" s="61">
        <v>24</v>
      </c>
      <c r="AG40" s="61">
        <v>26</v>
      </c>
      <c r="AH40" s="12"/>
      <c r="AI40" s="61">
        <v>22</v>
      </c>
      <c r="AJ40" s="61">
        <v>27</v>
      </c>
      <c r="AK40" s="12"/>
      <c r="AL40" s="61">
        <v>24</v>
      </c>
      <c r="AM40" s="61">
        <v>25</v>
      </c>
      <c r="AN40" s="12"/>
      <c r="AO40" s="61">
        <v>24</v>
      </c>
      <c r="AP40" s="61">
        <v>26</v>
      </c>
    </row>
    <row r="41" spans="1:42" x14ac:dyDescent="0.45">
      <c r="A41" s="271"/>
      <c r="B41" s="15" t="s">
        <v>37</v>
      </c>
      <c r="C41" s="11"/>
      <c r="D41" s="61">
        <v>11</v>
      </c>
      <c r="E41" s="61">
        <v>7</v>
      </c>
      <c r="F41" s="12"/>
      <c r="G41" s="61" t="s">
        <v>118</v>
      </c>
      <c r="H41" s="61" t="s">
        <v>118</v>
      </c>
      <c r="I41" s="12"/>
      <c r="J41" s="61" t="s">
        <v>118</v>
      </c>
      <c r="K41" s="61" t="s">
        <v>118</v>
      </c>
      <c r="L41" s="12"/>
      <c r="M41" s="61">
        <v>11</v>
      </c>
      <c r="N41" s="61">
        <v>7</v>
      </c>
      <c r="P41" s="15" t="s">
        <v>116</v>
      </c>
      <c r="Q41" s="11"/>
      <c r="R41" s="61">
        <v>13</v>
      </c>
      <c r="S41" s="61">
        <v>14</v>
      </c>
      <c r="T41" s="12"/>
      <c r="U41" s="61">
        <v>11</v>
      </c>
      <c r="V41" s="61" t="s">
        <v>118</v>
      </c>
      <c r="W41" s="12"/>
      <c r="X41" s="61" t="s">
        <v>118</v>
      </c>
      <c r="Y41" s="61" t="s">
        <v>118</v>
      </c>
      <c r="Z41" s="12"/>
      <c r="AA41" s="61">
        <v>12</v>
      </c>
      <c r="AB41" s="61">
        <v>13</v>
      </c>
      <c r="AD41" s="15" t="s">
        <v>116</v>
      </c>
      <c r="AE41" s="11"/>
      <c r="AF41" s="61">
        <v>12</v>
      </c>
      <c r="AG41" s="61">
        <v>11</v>
      </c>
      <c r="AH41" s="12"/>
      <c r="AI41" s="61">
        <v>9</v>
      </c>
      <c r="AJ41" s="61">
        <v>6</v>
      </c>
      <c r="AK41" s="12"/>
      <c r="AL41" s="61" t="s">
        <v>118</v>
      </c>
      <c r="AM41" s="61">
        <v>11</v>
      </c>
      <c r="AN41" s="12"/>
      <c r="AO41" s="61">
        <v>12</v>
      </c>
      <c r="AP41" s="61">
        <v>10</v>
      </c>
    </row>
    <row r="42" spans="1:42" x14ac:dyDescent="0.45">
      <c r="A42" s="271"/>
      <c r="B42" s="15" t="s">
        <v>38</v>
      </c>
      <c r="C42" s="16"/>
      <c r="D42" s="61">
        <v>31</v>
      </c>
      <c r="E42" s="61">
        <v>31</v>
      </c>
      <c r="F42" s="12"/>
      <c r="G42" s="61">
        <v>24</v>
      </c>
      <c r="H42" s="61">
        <v>32</v>
      </c>
      <c r="I42" s="12"/>
      <c r="J42" s="61">
        <v>29</v>
      </c>
      <c r="K42" s="61">
        <v>27</v>
      </c>
      <c r="L42" s="12"/>
      <c r="M42" s="61">
        <v>29</v>
      </c>
      <c r="N42" s="61">
        <v>31</v>
      </c>
      <c r="P42" s="15" t="s">
        <v>117</v>
      </c>
      <c r="Q42" s="16"/>
      <c r="R42" s="61">
        <v>28</v>
      </c>
      <c r="S42" s="61">
        <v>33</v>
      </c>
      <c r="T42" s="12"/>
      <c r="U42" s="61">
        <v>27</v>
      </c>
      <c r="V42" s="61">
        <v>30</v>
      </c>
      <c r="W42" s="12"/>
      <c r="X42" s="61">
        <v>26</v>
      </c>
      <c r="Y42" s="61">
        <v>31</v>
      </c>
      <c r="Z42" s="12"/>
      <c r="AA42" s="61">
        <v>28</v>
      </c>
      <c r="AB42" s="61">
        <v>32</v>
      </c>
      <c r="AD42" s="15" t="s">
        <v>117</v>
      </c>
      <c r="AE42" s="16"/>
      <c r="AF42" s="61">
        <v>29</v>
      </c>
      <c r="AG42" s="61">
        <v>32</v>
      </c>
      <c r="AH42" s="12"/>
      <c r="AI42" s="61">
        <v>26</v>
      </c>
      <c r="AJ42" s="61">
        <v>31</v>
      </c>
      <c r="AK42" s="12"/>
      <c r="AL42" s="61">
        <v>27</v>
      </c>
      <c r="AM42" s="61">
        <v>29</v>
      </c>
      <c r="AN42" s="12"/>
      <c r="AO42" s="61">
        <v>28</v>
      </c>
      <c r="AP42" s="61">
        <v>31</v>
      </c>
    </row>
    <row r="44" spans="1:42" ht="14.25" customHeight="1" x14ac:dyDescent="0.45">
      <c r="A44" s="271" t="s">
        <v>112</v>
      </c>
      <c r="B44" s="4"/>
      <c r="C44" s="5"/>
      <c r="D44" s="272" t="s">
        <v>55</v>
      </c>
      <c r="E44" s="272"/>
      <c r="F44" s="5"/>
      <c r="G44" s="272" t="s">
        <v>56</v>
      </c>
      <c r="H44" s="272"/>
      <c r="I44" s="5"/>
      <c r="J44" s="272" t="s">
        <v>57</v>
      </c>
      <c r="K44" s="272"/>
      <c r="L44" s="60"/>
      <c r="M44" s="272" t="s">
        <v>22</v>
      </c>
      <c r="N44" s="272"/>
      <c r="P44" s="4"/>
      <c r="Q44" s="5"/>
      <c r="R44" s="272" t="s">
        <v>55</v>
      </c>
      <c r="S44" s="272"/>
      <c r="T44" s="5"/>
      <c r="U44" s="272" t="s">
        <v>56</v>
      </c>
      <c r="V44" s="272"/>
      <c r="W44" s="5"/>
      <c r="X44" s="272" t="s">
        <v>57</v>
      </c>
      <c r="Y44" s="272"/>
      <c r="Z44" s="60"/>
      <c r="AA44" s="272" t="s">
        <v>22</v>
      </c>
      <c r="AB44" s="272"/>
      <c r="AD44" s="4"/>
      <c r="AE44" s="5"/>
      <c r="AF44" s="272" t="s">
        <v>55</v>
      </c>
      <c r="AG44" s="272"/>
      <c r="AH44" s="5"/>
      <c r="AI44" s="272" t="s">
        <v>56</v>
      </c>
      <c r="AJ44" s="272"/>
      <c r="AK44" s="5"/>
      <c r="AL44" s="272" t="s">
        <v>57</v>
      </c>
      <c r="AM44" s="272"/>
      <c r="AN44" s="60"/>
      <c r="AO44" s="272" t="s">
        <v>22</v>
      </c>
      <c r="AP44" s="272"/>
    </row>
    <row r="45" spans="1:42" x14ac:dyDescent="0.45">
      <c r="A45" s="271"/>
      <c r="B45" s="6"/>
      <c r="C45" s="7"/>
      <c r="D45" s="8" t="s">
        <v>32</v>
      </c>
      <c r="E45" s="9">
        <v>2017</v>
      </c>
      <c r="F45" s="7"/>
      <c r="G45" s="8" t="s">
        <v>32</v>
      </c>
      <c r="H45" s="9">
        <v>2017</v>
      </c>
      <c r="I45" s="7"/>
      <c r="J45" s="8" t="s">
        <v>32</v>
      </c>
      <c r="K45" s="9">
        <v>2017</v>
      </c>
      <c r="L45" s="7"/>
      <c r="M45" s="8" t="s">
        <v>32</v>
      </c>
      <c r="N45" s="9">
        <v>2017</v>
      </c>
      <c r="P45" s="6"/>
      <c r="Q45" s="7"/>
      <c r="R45" s="8" t="s">
        <v>32</v>
      </c>
      <c r="S45" s="9">
        <v>2017</v>
      </c>
      <c r="T45" s="7"/>
      <c r="U45" s="8" t="s">
        <v>32</v>
      </c>
      <c r="V45" s="9">
        <v>2017</v>
      </c>
      <c r="W45" s="7"/>
      <c r="X45" s="8" t="s">
        <v>32</v>
      </c>
      <c r="Y45" s="9">
        <v>2017</v>
      </c>
      <c r="Z45" s="7"/>
      <c r="AA45" s="8" t="s">
        <v>32</v>
      </c>
      <c r="AB45" s="9">
        <v>2017</v>
      </c>
      <c r="AD45" s="6"/>
      <c r="AE45" s="7"/>
      <c r="AF45" s="8" t="s">
        <v>32</v>
      </c>
      <c r="AG45" s="9">
        <v>2017</v>
      </c>
      <c r="AH45" s="7"/>
      <c r="AI45" s="8" t="s">
        <v>32</v>
      </c>
      <c r="AJ45" s="9">
        <v>2017</v>
      </c>
      <c r="AK45" s="7"/>
      <c r="AL45" s="8" t="s">
        <v>32</v>
      </c>
      <c r="AM45" s="9">
        <v>2017</v>
      </c>
      <c r="AN45" s="7"/>
      <c r="AO45" s="8" t="s">
        <v>32</v>
      </c>
      <c r="AP45" s="9">
        <v>2017</v>
      </c>
    </row>
    <row r="46" spans="1:42" x14ac:dyDescent="0.45">
      <c r="A46" s="271"/>
      <c r="B46" s="10"/>
      <c r="C46" s="11"/>
      <c r="D46" s="12"/>
      <c r="E46" s="12"/>
      <c r="F46" s="12"/>
      <c r="G46" s="12"/>
      <c r="H46" s="12"/>
      <c r="I46" s="12"/>
      <c r="J46" s="13"/>
      <c r="K46" s="13"/>
      <c r="L46" s="13"/>
      <c r="M46" s="13"/>
      <c r="N46" s="13"/>
      <c r="P46" s="10"/>
      <c r="Q46" s="11"/>
      <c r="R46" s="12"/>
      <c r="S46" s="12"/>
      <c r="T46" s="12"/>
      <c r="U46" s="12"/>
      <c r="V46" s="12"/>
      <c r="W46" s="12"/>
      <c r="X46" s="13"/>
      <c r="Y46" s="13"/>
      <c r="Z46" s="13"/>
      <c r="AA46" s="13"/>
      <c r="AB46" s="13"/>
      <c r="AD46" s="10"/>
      <c r="AE46" s="11"/>
      <c r="AF46" s="12"/>
      <c r="AG46" s="12"/>
      <c r="AH46" s="12"/>
      <c r="AI46" s="12"/>
      <c r="AJ46" s="12"/>
      <c r="AK46" s="12"/>
      <c r="AL46" s="13"/>
      <c r="AM46" s="13"/>
      <c r="AN46" s="13"/>
      <c r="AO46" s="13"/>
      <c r="AP46" s="13"/>
    </row>
    <row r="47" spans="1:42" x14ac:dyDescent="0.45">
      <c r="A47" s="271"/>
      <c r="B47" s="10" t="s">
        <v>33</v>
      </c>
      <c r="C47" s="11"/>
      <c r="D47" s="12"/>
      <c r="E47" s="12"/>
      <c r="F47" s="12"/>
      <c r="G47" s="12"/>
      <c r="H47" s="12"/>
      <c r="I47" s="12"/>
      <c r="J47" s="12"/>
      <c r="K47" s="12"/>
      <c r="L47" s="12"/>
      <c r="M47" s="12"/>
      <c r="N47" s="12"/>
      <c r="P47" s="10" t="s">
        <v>33</v>
      </c>
      <c r="Q47" s="11"/>
      <c r="R47" s="12"/>
      <c r="S47" s="12"/>
      <c r="T47" s="12"/>
      <c r="U47" s="12"/>
      <c r="V47" s="12"/>
      <c r="W47" s="12"/>
      <c r="X47" s="12"/>
      <c r="Y47" s="12"/>
      <c r="Z47" s="12"/>
      <c r="AA47" s="12"/>
      <c r="AB47" s="12"/>
      <c r="AD47" s="10" t="s">
        <v>33</v>
      </c>
      <c r="AE47" s="11"/>
      <c r="AF47" s="12"/>
      <c r="AG47" s="12"/>
      <c r="AH47" s="12"/>
      <c r="AI47" s="12"/>
      <c r="AJ47" s="12"/>
      <c r="AK47" s="12"/>
      <c r="AL47" s="12"/>
      <c r="AM47" s="12"/>
      <c r="AN47" s="12"/>
      <c r="AO47" s="12"/>
      <c r="AP47" s="12"/>
    </row>
    <row r="48" spans="1:42" x14ac:dyDescent="0.45">
      <c r="A48" s="271"/>
      <c r="B48" s="14" t="s">
        <v>34</v>
      </c>
      <c r="C48" s="11"/>
      <c r="D48" s="49">
        <v>1200</v>
      </c>
      <c r="E48" s="49">
        <v>1270</v>
      </c>
      <c r="F48" s="12"/>
      <c r="G48" s="49">
        <v>450</v>
      </c>
      <c r="H48" s="49">
        <v>580</v>
      </c>
      <c r="I48" s="12"/>
      <c r="J48" s="49">
        <v>200</v>
      </c>
      <c r="K48" s="49">
        <v>240</v>
      </c>
      <c r="L48" s="12"/>
      <c r="M48" s="49">
        <v>1840</v>
      </c>
      <c r="N48" s="49">
        <v>2090</v>
      </c>
      <c r="P48" s="14" t="s">
        <v>115</v>
      </c>
      <c r="Q48" s="11"/>
      <c r="R48" s="49">
        <v>1190</v>
      </c>
      <c r="S48" s="49">
        <v>1260</v>
      </c>
      <c r="T48" s="12"/>
      <c r="U48" s="49">
        <v>420</v>
      </c>
      <c r="V48" s="49">
        <v>590</v>
      </c>
      <c r="W48" s="12"/>
      <c r="X48" s="49">
        <v>180</v>
      </c>
      <c r="Y48" s="49">
        <v>260</v>
      </c>
      <c r="Z48" s="12"/>
      <c r="AA48" s="49">
        <v>1780</v>
      </c>
      <c r="AB48" s="49">
        <v>2110</v>
      </c>
      <c r="AD48" s="14" t="s">
        <v>115</v>
      </c>
      <c r="AE48" s="11"/>
      <c r="AF48" s="49">
        <v>2390</v>
      </c>
      <c r="AG48" s="49">
        <v>2520</v>
      </c>
      <c r="AH48" s="12"/>
      <c r="AI48" s="49">
        <v>870</v>
      </c>
      <c r="AJ48" s="49">
        <v>1170</v>
      </c>
      <c r="AK48" s="12"/>
      <c r="AL48" s="49">
        <v>370</v>
      </c>
      <c r="AM48" s="49">
        <v>510</v>
      </c>
      <c r="AN48" s="12"/>
      <c r="AO48" s="49">
        <v>3630</v>
      </c>
      <c r="AP48" s="49">
        <v>4200</v>
      </c>
    </row>
    <row r="49" spans="1:42" x14ac:dyDescent="0.45">
      <c r="A49" s="271"/>
      <c r="B49" s="14"/>
      <c r="C49" s="11"/>
      <c r="D49" s="49"/>
      <c r="E49" s="49"/>
      <c r="F49" s="12"/>
      <c r="G49" s="49"/>
      <c r="H49" s="49"/>
      <c r="I49" s="12"/>
      <c r="J49" s="49"/>
      <c r="K49" s="49"/>
      <c r="L49" s="12"/>
      <c r="M49" s="49"/>
      <c r="N49" s="49"/>
      <c r="P49" s="14"/>
      <c r="Q49" s="11"/>
      <c r="R49" s="49"/>
      <c r="S49" s="49"/>
      <c r="T49" s="12"/>
      <c r="U49" s="49"/>
      <c r="V49" s="49"/>
      <c r="W49" s="12"/>
      <c r="X49" s="49"/>
      <c r="Y49" s="49"/>
      <c r="Z49" s="12"/>
      <c r="AA49" s="49"/>
      <c r="AB49" s="49"/>
      <c r="AD49" s="14"/>
      <c r="AE49" s="11"/>
      <c r="AF49" s="49"/>
      <c r="AG49" s="49"/>
      <c r="AH49" s="12"/>
      <c r="AI49" s="49"/>
      <c r="AJ49" s="49"/>
      <c r="AK49" s="12"/>
      <c r="AL49" s="49"/>
      <c r="AM49" s="49"/>
      <c r="AN49" s="12"/>
      <c r="AO49" s="49"/>
      <c r="AP49" s="49"/>
    </row>
    <row r="50" spans="1:42" x14ac:dyDescent="0.45">
      <c r="A50" s="271"/>
      <c r="B50" s="15" t="s">
        <v>35</v>
      </c>
      <c r="C50" s="11"/>
      <c r="D50" s="49">
        <v>720</v>
      </c>
      <c r="E50" s="49">
        <v>790</v>
      </c>
      <c r="F50" s="12"/>
      <c r="G50" s="49">
        <v>270</v>
      </c>
      <c r="H50" s="49">
        <v>360</v>
      </c>
      <c r="I50" s="12"/>
      <c r="J50" s="49">
        <v>130</v>
      </c>
      <c r="K50" s="49">
        <v>160</v>
      </c>
      <c r="L50" s="12"/>
      <c r="M50" s="49">
        <v>1120</v>
      </c>
      <c r="N50" s="49">
        <v>1310</v>
      </c>
      <c r="P50" s="15" t="s">
        <v>35</v>
      </c>
      <c r="Q50" s="11"/>
      <c r="R50" s="49">
        <v>560</v>
      </c>
      <c r="S50" s="49">
        <v>590</v>
      </c>
      <c r="T50" s="12"/>
      <c r="U50" s="49">
        <v>200</v>
      </c>
      <c r="V50" s="49">
        <v>270</v>
      </c>
      <c r="W50" s="12"/>
      <c r="X50" s="49">
        <v>80</v>
      </c>
      <c r="Y50" s="49">
        <v>130</v>
      </c>
      <c r="Z50" s="12"/>
      <c r="AA50" s="49">
        <v>840</v>
      </c>
      <c r="AB50" s="49">
        <v>990</v>
      </c>
      <c r="AD50" s="15" t="s">
        <v>35</v>
      </c>
      <c r="AE50" s="11"/>
      <c r="AF50" s="49">
        <v>1280</v>
      </c>
      <c r="AG50" s="49">
        <v>1370</v>
      </c>
      <c r="AH50" s="12"/>
      <c r="AI50" s="49">
        <v>470</v>
      </c>
      <c r="AJ50" s="49">
        <v>630</v>
      </c>
      <c r="AK50" s="12"/>
      <c r="AL50" s="49">
        <v>210</v>
      </c>
      <c r="AM50" s="49">
        <v>290</v>
      </c>
      <c r="AN50" s="12"/>
      <c r="AO50" s="49">
        <v>1960</v>
      </c>
      <c r="AP50" s="49">
        <v>2300</v>
      </c>
    </row>
    <row r="51" spans="1:42" x14ac:dyDescent="0.45">
      <c r="A51" s="271"/>
      <c r="B51" s="15"/>
      <c r="C51" s="11"/>
      <c r="D51" s="49"/>
      <c r="E51" s="49"/>
      <c r="F51" s="12"/>
      <c r="G51" s="49"/>
      <c r="H51" s="49"/>
      <c r="I51" s="12"/>
      <c r="J51" s="49"/>
      <c r="K51" s="49"/>
      <c r="L51" s="12"/>
      <c r="M51" s="49"/>
      <c r="N51" s="49"/>
      <c r="P51" s="15"/>
      <c r="Q51" s="11"/>
      <c r="R51" s="49"/>
      <c r="S51" s="49"/>
      <c r="T51" s="12"/>
      <c r="U51" s="49"/>
      <c r="V51" s="49"/>
      <c r="W51" s="12"/>
      <c r="X51" s="49"/>
      <c r="Y51" s="49"/>
      <c r="Z51" s="12"/>
      <c r="AA51" s="49"/>
      <c r="AB51" s="49"/>
      <c r="AD51" s="15"/>
      <c r="AE51" s="11"/>
      <c r="AF51" s="49"/>
      <c r="AG51" s="49"/>
      <c r="AH51" s="12"/>
      <c r="AI51" s="49"/>
      <c r="AJ51" s="49"/>
      <c r="AK51" s="12"/>
      <c r="AL51" s="49"/>
      <c r="AM51" s="49"/>
      <c r="AN51" s="12"/>
      <c r="AO51" s="49"/>
      <c r="AP51" s="49"/>
    </row>
    <row r="52" spans="1:42" x14ac:dyDescent="0.45">
      <c r="A52" s="271"/>
      <c r="B52" s="15" t="s">
        <v>36</v>
      </c>
      <c r="C52" s="11"/>
      <c r="D52" s="49">
        <v>480</v>
      </c>
      <c r="E52" s="49">
        <v>480</v>
      </c>
      <c r="F52" s="12"/>
      <c r="G52" s="49">
        <v>170</v>
      </c>
      <c r="H52" s="49">
        <v>220</v>
      </c>
      <c r="I52" s="12"/>
      <c r="J52" s="49">
        <v>60</v>
      </c>
      <c r="K52" s="49">
        <v>80</v>
      </c>
      <c r="L52" s="12"/>
      <c r="M52" s="49">
        <v>720</v>
      </c>
      <c r="N52" s="49">
        <v>780</v>
      </c>
      <c r="P52" s="15" t="s">
        <v>36</v>
      </c>
      <c r="Q52" s="11"/>
      <c r="R52" s="49">
        <v>630</v>
      </c>
      <c r="S52" s="49">
        <v>670</v>
      </c>
      <c r="T52" s="12"/>
      <c r="U52" s="49">
        <v>220</v>
      </c>
      <c r="V52" s="49">
        <v>320</v>
      </c>
      <c r="W52" s="12"/>
      <c r="X52" s="49">
        <v>100</v>
      </c>
      <c r="Y52" s="49">
        <v>130</v>
      </c>
      <c r="Z52" s="12"/>
      <c r="AA52" s="49">
        <v>950</v>
      </c>
      <c r="AB52" s="49">
        <v>1120</v>
      </c>
      <c r="AD52" s="15" t="s">
        <v>36</v>
      </c>
      <c r="AE52" s="11"/>
      <c r="AF52" s="49">
        <v>1110</v>
      </c>
      <c r="AG52" s="49">
        <v>1150</v>
      </c>
      <c r="AH52" s="12"/>
      <c r="AI52" s="49">
        <v>390</v>
      </c>
      <c r="AJ52" s="49">
        <v>540</v>
      </c>
      <c r="AK52" s="12"/>
      <c r="AL52" s="49">
        <v>160</v>
      </c>
      <c r="AM52" s="49">
        <v>220</v>
      </c>
      <c r="AN52" s="12"/>
      <c r="AO52" s="49">
        <v>1670</v>
      </c>
      <c r="AP52" s="49">
        <v>1900</v>
      </c>
    </row>
    <row r="53" spans="1:42" x14ac:dyDescent="0.45">
      <c r="A53" s="271"/>
      <c r="B53" s="15" t="s">
        <v>37</v>
      </c>
      <c r="C53" s="11"/>
      <c r="D53" s="49">
        <v>130</v>
      </c>
      <c r="E53" s="49">
        <v>130</v>
      </c>
      <c r="F53" s="12"/>
      <c r="G53" s="49">
        <v>30</v>
      </c>
      <c r="H53" s="49">
        <v>40</v>
      </c>
      <c r="I53" s="12"/>
      <c r="J53" s="49">
        <v>10</v>
      </c>
      <c r="K53" s="49">
        <v>20</v>
      </c>
      <c r="L53" s="12"/>
      <c r="M53" s="49">
        <v>160</v>
      </c>
      <c r="N53" s="49">
        <v>180</v>
      </c>
      <c r="P53" s="15" t="s">
        <v>116</v>
      </c>
      <c r="Q53" s="11"/>
      <c r="R53" s="49">
        <v>200</v>
      </c>
      <c r="S53" s="49">
        <v>220</v>
      </c>
      <c r="T53" s="12"/>
      <c r="U53" s="49">
        <v>60</v>
      </c>
      <c r="V53" s="49">
        <v>60</v>
      </c>
      <c r="W53" s="12"/>
      <c r="X53" s="49">
        <v>20</v>
      </c>
      <c r="Y53" s="49">
        <v>30</v>
      </c>
      <c r="Z53" s="12"/>
      <c r="AA53" s="49">
        <v>280</v>
      </c>
      <c r="AB53" s="49">
        <v>310</v>
      </c>
      <c r="AD53" s="15" t="s">
        <v>116</v>
      </c>
      <c r="AE53" s="11"/>
      <c r="AF53" s="49">
        <v>320</v>
      </c>
      <c r="AG53" s="49">
        <v>350</v>
      </c>
      <c r="AH53" s="12"/>
      <c r="AI53" s="49">
        <v>90</v>
      </c>
      <c r="AJ53" s="49">
        <v>100</v>
      </c>
      <c r="AK53" s="12"/>
      <c r="AL53" s="49">
        <v>30</v>
      </c>
      <c r="AM53" s="49">
        <v>50</v>
      </c>
      <c r="AN53" s="12"/>
      <c r="AO53" s="49">
        <v>440</v>
      </c>
      <c r="AP53" s="49">
        <v>500</v>
      </c>
    </row>
    <row r="54" spans="1:42" x14ac:dyDescent="0.45">
      <c r="A54" s="271"/>
      <c r="B54" s="15" t="s">
        <v>38</v>
      </c>
      <c r="C54" s="16"/>
      <c r="D54" s="49">
        <v>360</v>
      </c>
      <c r="E54" s="49">
        <v>350</v>
      </c>
      <c r="F54" s="12"/>
      <c r="G54" s="49">
        <v>150</v>
      </c>
      <c r="H54" s="49">
        <v>180</v>
      </c>
      <c r="I54" s="12"/>
      <c r="J54" s="49">
        <v>50</v>
      </c>
      <c r="K54" s="49">
        <v>60</v>
      </c>
      <c r="L54" s="12"/>
      <c r="M54" s="49">
        <v>560</v>
      </c>
      <c r="N54" s="49">
        <v>600</v>
      </c>
      <c r="P54" s="15" t="s">
        <v>117</v>
      </c>
      <c r="Q54" s="16"/>
      <c r="R54" s="49">
        <v>430</v>
      </c>
      <c r="S54" s="49">
        <v>450</v>
      </c>
      <c r="T54" s="12"/>
      <c r="U54" s="49">
        <v>160</v>
      </c>
      <c r="V54" s="49">
        <v>260</v>
      </c>
      <c r="W54" s="12"/>
      <c r="X54" s="49">
        <v>80</v>
      </c>
      <c r="Y54" s="49">
        <v>100</v>
      </c>
      <c r="Z54" s="12"/>
      <c r="AA54" s="49">
        <v>670</v>
      </c>
      <c r="AB54" s="49">
        <v>810</v>
      </c>
      <c r="AD54" s="15" t="s">
        <v>117</v>
      </c>
      <c r="AE54" s="16"/>
      <c r="AF54" s="49">
        <v>790</v>
      </c>
      <c r="AG54" s="49">
        <v>810</v>
      </c>
      <c r="AH54" s="12"/>
      <c r="AI54" s="49">
        <v>310</v>
      </c>
      <c r="AJ54" s="49">
        <v>440</v>
      </c>
      <c r="AK54" s="12"/>
      <c r="AL54" s="49">
        <v>130</v>
      </c>
      <c r="AM54" s="49">
        <v>160</v>
      </c>
      <c r="AN54" s="12"/>
      <c r="AO54" s="49">
        <v>1230</v>
      </c>
      <c r="AP54" s="49">
        <v>1410</v>
      </c>
    </row>
    <row r="55" spans="1:42" x14ac:dyDescent="0.45">
      <c r="A55" s="271"/>
      <c r="B55" s="10"/>
      <c r="C55" s="11"/>
      <c r="D55" s="12"/>
      <c r="E55" s="12"/>
      <c r="F55" s="12"/>
      <c r="G55" s="12"/>
      <c r="H55" s="12"/>
      <c r="I55" s="12"/>
      <c r="J55" s="12"/>
      <c r="K55" s="12"/>
      <c r="L55" s="12"/>
      <c r="M55" s="12"/>
      <c r="N55" s="12"/>
      <c r="P55" s="10"/>
      <c r="Q55" s="11"/>
      <c r="R55" s="12"/>
      <c r="S55" s="12"/>
      <c r="T55" s="12"/>
      <c r="U55" s="12"/>
      <c r="V55" s="12"/>
      <c r="W55" s="12"/>
      <c r="X55" s="12"/>
      <c r="Y55" s="12"/>
      <c r="Z55" s="12"/>
      <c r="AA55" s="12"/>
      <c r="AB55" s="12"/>
      <c r="AD55" s="10"/>
      <c r="AE55" s="11"/>
      <c r="AF55" s="12"/>
      <c r="AG55" s="12"/>
      <c r="AH55" s="12"/>
      <c r="AI55" s="12"/>
      <c r="AJ55" s="12"/>
      <c r="AK55" s="12"/>
      <c r="AL55" s="12"/>
      <c r="AM55" s="12"/>
      <c r="AN55" s="12"/>
      <c r="AO55" s="12"/>
      <c r="AP55" s="12"/>
    </row>
    <row r="56" spans="1:42" x14ac:dyDescent="0.45">
      <c r="A56" s="271"/>
      <c r="B56" s="10" t="s">
        <v>39</v>
      </c>
      <c r="C56" s="11"/>
      <c r="D56" s="12"/>
      <c r="E56" s="12"/>
      <c r="F56" s="12"/>
      <c r="G56" s="12"/>
      <c r="H56" s="12"/>
      <c r="I56" s="12"/>
      <c r="J56" s="12"/>
      <c r="K56" s="12"/>
      <c r="L56" s="12"/>
      <c r="M56" s="12"/>
      <c r="N56" s="12"/>
      <c r="P56" s="10" t="s">
        <v>39</v>
      </c>
      <c r="Q56" s="11"/>
      <c r="R56" s="12"/>
      <c r="S56" s="12"/>
      <c r="T56" s="12"/>
      <c r="U56" s="12"/>
      <c r="V56" s="12"/>
      <c r="W56" s="12"/>
      <c r="X56" s="12"/>
      <c r="Y56" s="12"/>
      <c r="Z56" s="12"/>
      <c r="AA56" s="12"/>
      <c r="AB56" s="12"/>
      <c r="AD56" s="10" t="s">
        <v>39</v>
      </c>
      <c r="AE56" s="11"/>
      <c r="AF56" s="12"/>
      <c r="AG56" s="12"/>
      <c r="AH56" s="12"/>
      <c r="AI56" s="12"/>
      <c r="AJ56" s="12"/>
      <c r="AK56" s="12"/>
      <c r="AL56" s="12"/>
      <c r="AM56" s="12"/>
      <c r="AN56" s="12"/>
      <c r="AO56" s="12"/>
      <c r="AP56" s="12"/>
    </row>
    <row r="57" spans="1:42" x14ac:dyDescent="0.45">
      <c r="A57" s="271"/>
      <c r="B57" s="14" t="s">
        <v>34</v>
      </c>
      <c r="C57" s="11"/>
      <c r="D57" s="61">
        <v>43</v>
      </c>
      <c r="E57" s="61">
        <v>52</v>
      </c>
      <c r="F57" s="12"/>
      <c r="G57" s="61">
        <v>40</v>
      </c>
      <c r="H57" s="61">
        <v>50</v>
      </c>
      <c r="I57" s="12"/>
      <c r="J57" s="61">
        <v>45</v>
      </c>
      <c r="K57" s="61">
        <v>54</v>
      </c>
      <c r="L57" s="12"/>
      <c r="M57" s="61">
        <v>43</v>
      </c>
      <c r="N57" s="61">
        <v>52</v>
      </c>
      <c r="P57" s="14" t="s">
        <v>115</v>
      </c>
      <c r="Q57" s="11"/>
      <c r="R57" s="61">
        <v>49</v>
      </c>
      <c r="S57" s="61">
        <v>53</v>
      </c>
      <c r="T57" s="12"/>
      <c r="U57" s="61">
        <v>46</v>
      </c>
      <c r="V57" s="61">
        <v>51</v>
      </c>
      <c r="W57" s="12"/>
      <c r="X57" s="61">
        <v>49</v>
      </c>
      <c r="Y57" s="61">
        <v>57</v>
      </c>
      <c r="Z57" s="12"/>
      <c r="AA57" s="61">
        <v>48</v>
      </c>
      <c r="AB57" s="61">
        <v>53</v>
      </c>
      <c r="AD57" s="14" t="s">
        <v>115</v>
      </c>
      <c r="AE57" s="11"/>
      <c r="AF57" s="61">
        <v>46</v>
      </c>
      <c r="AG57" s="61">
        <v>52</v>
      </c>
      <c r="AH57" s="12"/>
      <c r="AI57" s="61">
        <v>43</v>
      </c>
      <c r="AJ57" s="61">
        <v>50</v>
      </c>
      <c r="AK57" s="12"/>
      <c r="AL57" s="61">
        <v>47</v>
      </c>
      <c r="AM57" s="61">
        <v>55</v>
      </c>
      <c r="AN57" s="12"/>
      <c r="AO57" s="61">
        <v>45</v>
      </c>
      <c r="AP57" s="61">
        <v>52</v>
      </c>
    </row>
    <row r="58" spans="1:42" x14ac:dyDescent="0.45">
      <c r="A58" s="271"/>
      <c r="B58" s="14"/>
      <c r="C58" s="11"/>
      <c r="D58" s="12"/>
      <c r="E58" s="12"/>
      <c r="F58" s="12"/>
      <c r="G58" s="12"/>
      <c r="H58" s="12"/>
      <c r="I58" s="12"/>
      <c r="J58" s="12"/>
      <c r="K58" s="12"/>
      <c r="L58" s="12"/>
      <c r="M58" s="12"/>
      <c r="N58" s="12"/>
      <c r="P58" s="14"/>
      <c r="Q58" s="11"/>
      <c r="R58" s="12"/>
      <c r="S58" s="12"/>
      <c r="T58" s="12"/>
      <c r="U58" s="12"/>
      <c r="V58" s="12"/>
      <c r="W58" s="12"/>
      <c r="X58" s="12"/>
      <c r="Y58" s="12"/>
      <c r="Z58" s="12"/>
      <c r="AA58" s="12"/>
      <c r="AB58" s="12"/>
      <c r="AD58" s="14"/>
      <c r="AE58" s="11"/>
      <c r="AF58" s="12"/>
      <c r="AG58" s="12"/>
      <c r="AH58" s="12"/>
      <c r="AI58" s="12"/>
      <c r="AJ58" s="12"/>
      <c r="AK58" s="12"/>
      <c r="AL58" s="12"/>
      <c r="AM58" s="12"/>
      <c r="AN58" s="12"/>
      <c r="AO58" s="12"/>
      <c r="AP58" s="12"/>
    </row>
    <row r="59" spans="1:42" x14ac:dyDescent="0.45">
      <c r="A59" s="271"/>
      <c r="B59" s="15" t="s">
        <v>35</v>
      </c>
      <c r="C59" s="11"/>
      <c r="D59" s="61">
        <v>59</v>
      </c>
      <c r="E59" s="61">
        <v>71</v>
      </c>
      <c r="F59" s="12"/>
      <c r="G59" s="61">
        <v>55</v>
      </c>
      <c r="H59" s="61">
        <v>64</v>
      </c>
      <c r="I59" s="12"/>
      <c r="J59" s="61">
        <v>58</v>
      </c>
      <c r="K59" s="61">
        <v>72</v>
      </c>
      <c r="L59" s="12"/>
      <c r="M59" s="61">
        <v>58</v>
      </c>
      <c r="N59" s="61">
        <v>69</v>
      </c>
      <c r="P59" s="15" t="s">
        <v>35</v>
      </c>
      <c r="Q59" s="11"/>
      <c r="R59" s="61">
        <v>69</v>
      </c>
      <c r="S59" s="61">
        <v>78</v>
      </c>
      <c r="T59" s="12"/>
      <c r="U59" s="61">
        <v>67</v>
      </c>
      <c r="V59" s="61">
        <v>68</v>
      </c>
      <c r="W59" s="12"/>
      <c r="X59" s="61">
        <v>72</v>
      </c>
      <c r="Y59" s="61">
        <v>78</v>
      </c>
      <c r="Z59" s="12"/>
      <c r="AA59" s="61">
        <v>69</v>
      </c>
      <c r="AB59" s="61">
        <v>75</v>
      </c>
      <c r="AD59" s="15" t="s">
        <v>35</v>
      </c>
      <c r="AE59" s="11"/>
      <c r="AF59" s="61">
        <v>63</v>
      </c>
      <c r="AG59" s="61">
        <v>74</v>
      </c>
      <c r="AH59" s="12"/>
      <c r="AI59" s="61">
        <v>60</v>
      </c>
      <c r="AJ59" s="61">
        <v>66</v>
      </c>
      <c r="AK59" s="12"/>
      <c r="AL59" s="61">
        <v>63</v>
      </c>
      <c r="AM59" s="61">
        <v>75</v>
      </c>
      <c r="AN59" s="12"/>
      <c r="AO59" s="61">
        <v>63</v>
      </c>
      <c r="AP59" s="61">
        <v>72</v>
      </c>
    </row>
    <row r="60" spans="1:42" x14ac:dyDescent="0.45">
      <c r="A60" s="271"/>
      <c r="B60" s="15"/>
      <c r="C60" s="11"/>
      <c r="D60" s="12"/>
      <c r="E60" s="12"/>
      <c r="F60" s="12"/>
      <c r="G60" s="12"/>
      <c r="H60" s="12"/>
      <c r="I60" s="12"/>
      <c r="J60" s="12"/>
      <c r="K60" s="12"/>
      <c r="L60" s="12"/>
      <c r="M60" s="12"/>
      <c r="N60" s="12"/>
      <c r="P60" s="15"/>
      <c r="Q60" s="11"/>
      <c r="R60" s="12"/>
      <c r="S60" s="12"/>
      <c r="T60" s="12"/>
      <c r="U60" s="12"/>
      <c r="V60" s="12"/>
      <c r="W60" s="12"/>
      <c r="X60" s="12"/>
      <c r="Y60" s="12"/>
      <c r="Z60" s="12"/>
      <c r="AA60" s="12"/>
      <c r="AB60" s="12"/>
      <c r="AD60" s="15"/>
      <c r="AE60" s="11"/>
      <c r="AF60" s="12"/>
      <c r="AG60" s="12"/>
      <c r="AH60" s="12"/>
      <c r="AI60" s="12"/>
      <c r="AJ60" s="12"/>
      <c r="AK60" s="12"/>
      <c r="AL60" s="12"/>
      <c r="AM60" s="12"/>
      <c r="AN60" s="12"/>
      <c r="AO60" s="12"/>
      <c r="AP60" s="12"/>
    </row>
    <row r="61" spans="1:42" x14ac:dyDescent="0.45">
      <c r="A61" s="271"/>
      <c r="B61" s="15" t="s">
        <v>36</v>
      </c>
      <c r="C61" s="11"/>
      <c r="D61" s="61">
        <v>19</v>
      </c>
      <c r="E61" s="61">
        <v>21</v>
      </c>
      <c r="F61" s="12"/>
      <c r="G61" s="61">
        <v>17</v>
      </c>
      <c r="H61" s="61">
        <v>27</v>
      </c>
      <c r="I61" s="12"/>
      <c r="J61" s="61">
        <v>16</v>
      </c>
      <c r="K61" s="61">
        <v>19</v>
      </c>
      <c r="L61" s="12"/>
      <c r="M61" s="61">
        <v>18</v>
      </c>
      <c r="N61" s="61">
        <v>23</v>
      </c>
      <c r="P61" s="15" t="s">
        <v>36</v>
      </c>
      <c r="Q61" s="11"/>
      <c r="R61" s="61">
        <v>30</v>
      </c>
      <c r="S61" s="61">
        <v>31</v>
      </c>
      <c r="T61" s="12"/>
      <c r="U61" s="61">
        <v>27</v>
      </c>
      <c r="V61" s="61">
        <v>35</v>
      </c>
      <c r="W61" s="12"/>
      <c r="X61" s="61">
        <v>30</v>
      </c>
      <c r="Y61" s="61">
        <v>36</v>
      </c>
      <c r="Z61" s="12"/>
      <c r="AA61" s="61">
        <v>30</v>
      </c>
      <c r="AB61" s="61">
        <v>33</v>
      </c>
      <c r="AD61" s="15" t="s">
        <v>36</v>
      </c>
      <c r="AE61" s="11"/>
      <c r="AF61" s="61">
        <v>26</v>
      </c>
      <c r="AG61" s="61">
        <v>27</v>
      </c>
      <c r="AH61" s="12"/>
      <c r="AI61" s="61">
        <v>23</v>
      </c>
      <c r="AJ61" s="61">
        <v>32</v>
      </c>
      <c r="AK61" s="12"/>
      <c r="AL61" s="61">
        <v>25</v>
      </c>
      <c r="AM61" s="61">
        <v>29</v>
      </c>
      <c r="AN61" s="12"/>
      <c r="AO61" s="61">
        <v>25</v>
      </c>
      <c r="AP61" s="61">
        <v>29</v>
      </c>
    </row>
    <row r="62" spans="1:42" x14ac:dyDescent="0.45">
      <c r="A62" s="271"/>
      <c r="B62" s="15" t="s">
        <v>37</v>
      </c>
      <c r="C62" s="11"/>
      <c r="D62" s="61">
        <v>6</v>
      </c>
      <c r="E62" s="61">
        <v>6</v>
      </c>
      <c r="F62" s="12"/>
      <c r="G62" s="61">
        <v>0</v>
      </c>
      <c r="H62" s="61" t="s">
        <v>118</v>
      </c>
      <c r="I62" s="12"/>
      <c r="J62" s="61" t="s">
        <v>118</v>
      </c>
      <c r="K62" s="61" t="s">
        <v>118</v>
      </c>
      <c r="L62" s="12"/>
      <c r="M62" s="61">
        <v>6</v>
      </c>
      <c r="N62" s="61">
        <v>6</v>
      </c>
      <c r="P62" s="15" t="s">
        <v>116</v>
      </c>
      <c r="Q62" s="11"/>
      <c r="R62" s="61">
        <v>17</v>
      </c>
      <c r="S62" s="61">
        <v>12</v>
      </c>
      <c r="T62" s="12"/>
      <c r="U62" s="61">
        <v>10</v>
      </c>
      <c r="V62" s="61">
        <v>15</v>
      </c>
      <c r="W62" s="12"/>
      <c r="X62" s="61" t="s">
        <v>118</v>
      </c>
      <c r="Y62" s="61">
        <v>18</v>
      </c>
      <c r="Z62" s="12"/>
      <c r="AA62" s="61">
        <v>15</v>
      </c>
      <c r="AB62" s="61">
        <v>13</v>
      </c>
      <c r="AD62" s="15" t="s">
        <v>116</v>
      </c>
      <c r="AE62" s="11"/>
      <c r="AF62" s="61">
        <v>13</v>
      </c>
      <c r="AG62" s="61">
        <v>10</v>
      </c>
      <c r="AH62" s="12"/>
      <c r="AI62" s="61">
        <v>7</v>
      </c>
      <c r="AJ62" s="61">
        <v>11</v>
      </c>
      <c r="AK62" s="12"/>
      <c r="AL62" s="61" t="s">
        <v>118</v>
      </c>
      <c r="AM62" s="61">
        <v>13</v>
      </c>
      <c r="AN62" s="12"/>
      <c r="AO62" s="61">
        <v>12</v>
      </c>
      <c r="AP62" s="61">
        <v>11</v>
      </c>
    </row>
    <row r="63" spans="1:42" x14ac:dyDescent="0.45">
      <c r="A63" s="271"/>
      <c r="B63" s="15" t="s">
        <v>38</v>
      </c>
      <c r="C63" s="16"/>
      <c r="D63" s="61">
        <v>24</v>
      </c>
      <c r="E63" s="61">
        <v>27</v>
      </c>
      <c r="F63" s="12"/>
      <c r="G63" s="61">
        <v>20</v>
      </c>
      <c r="H63" s="61">
        <v>31</v>
      </c>
      <c r="I63" s="12"/>
      <c r="J63" s="61">
        <v>17</v>
      </c>
      <c r="K63" s="61">
        <v>24</v>
      </c>
      <c r="L63" s="12"/>
      <c r="M63" s="61">
        <v>22</v>
      </c>
      <c r="N63" s="61">
        <v>28</v>
      </c>
      <c r="P63" s="15" t="s">
        <v>117</v>
      </c>
      <c r="Q63" s="16"/>
      <c r="R63" s="61">
        <v>37</v>
      </c>
      <c r="S63" s="61">
        <v>40</v>
      </c>
      <c r="T63" s="12"/>
      <c r="U63" s="61">
        <v>34</v>
      </c>
      <c r="V63" s="61">
        <v>40</v>
      </c>
      <c r="W63" s="12"/>
      <c r="X63" s="61">
        <v>35</v>
      </c>
      <c r="Y63" s="61">
        <v>42</v>
      </c>
      <c r="Z63" s="12"/>
      <c r="AA63" s="61">
        <v>36</v>
      </c>
      <c r="AB63" s="61">
        <v>40</v>
      </c>
      <c r="AD63" s="15" t="s">
        <v>117</v>
      </c>
      <c r="AE63" s="16"/>
      <c r="AF63" s="61">
        <v>31</v>
      </c>
      <c r="AG63" s="61">
        <v>34</v>
      </c>
      <c r="AH63" s="12"/>
      <c r="AI63" s="61">
        <v>27</v>
      </c>
      <c r="AJ63" s="61">
        <v>36</v>
      </c>
      <c r="AK63" s="12"/>
      <c r="AL63" s="61">
        <v>28</v>
      </c>
      <c r="AM63" s="61">
        <v>35</v>
      </c>
      <c r="AN63" s="12"/>
      <c r="AO63" s="61">
        <v>30</v>
      </c>
      <c r="AP63" s="61">
        <v>35</v>
      </c>
    </row>
    <row r="65" spans="1:42" ht="14.25" customHeight="1" x14ac:dyDescent="0.45">
      <c r="A65" s="271" t="s">
        <v>113</v>
      </c>
      <c r="B65" s="4"/>
      <c r="C65" s="5"/>
      <c r="D65" s="272" t="s">
        <v>55</v>
      </c>
      <c r="E65" s="272"/>
      <c r="F65" s="5"/>
      <c r="G65" s="272" t="s">
        <v>56</v>
      </c>
      <c r="H65" s="272"/>
      <c r="I65" s="5"/>
      <c r="J65" s="272" t="s">
        <v>57</v>
      </c>
      <c r="K65" s="272"/>
      <c r="L65" s="60"/>
      <c r="M65" s="272" t="s">
        <v>22</v>
      </c>
      <c r="N65" s="272"/>
      <c r="P65" s="4"/>
      <c r="Q65" s="5"/>
      <c r="R65" s="272" t="s">
        <v>55</v>
      </c>
      <c r="S65" s="272"/>
      <c r="T65" s="5"/>
      <c r="U65" s="272" t="s">
        <v>56</v>
      </c>
      <c r="V65" s="272"/>
      <c r="W65" s="5"/>
      <c r="X65" s="272" t="s">
        <v>57</v>
      </c>
      <c r="Y65" s="272"/>
      <c r="Z65" s="60"/>
      <c r="AA65" s="272" t="s">
        <v>22</v>
      </c>
      <c r="AB65" s="272"/>
      <c r="AD65" s="4"/>
      <c r="AE65" s="5"/>
      <c r="AF65" s="272" t="s">
        <v>55</v>
      </c>
      <c r="AG65" s="272"/>
      <c r="AH65" s="5"/>
      <c r="AI65" s="272" t="s">
        <v>56</v>
      </c>
      <c r="AJ65" s="272"/>
      <c r="AK65" s="5"/>
      <c r="AL65" s="272" t="s">
        <v>57</v>
      </c>
      <c r="AM65" s="272"/>
      <c r="AN65" s="60"/>
      <c r="AO65" s="272" t="s">
        <v>22</v>
      </c>
      <c r="AP65" s="272"/>
    </row>
    <row r="66" spans="1:42" x14ac:dyDescent="0.45">
      <c r="A66" s="271"/>
      <c r="B66" s="6"/>
      <c r="C66" s="7"/>
      <c r="D66" s="8" t="s">
        <v>32</v>
      </c>
      <c r="E66" s="9">
        <v>2017</v>
      </c>
      <c r="F66" s="7"/>
      <c r="G66" s="8" t="s">
        <v>32</v>
      </c>
      <c r="H66" s="9">
        <v>2017</v>
      </c>
      <c r="I66" s="7"/>
      <c r="J66" s="8" t="s">
        <v>32</v>
      </c>
      <c r="K66" s="9">
        <v>2017</v>
      </c>
      <c r="L66" s="7"/>
      <c r="M66" s="8" t="s">
        <v>32</v>
      </c>
      <c r="N66" s="9">
        <v>2017</v>
      </c>
      <c r="P66" s="6"/>
      <c r="Q66" s="7"/>
      <c r="R66" s="8" t="s">
        <v>32</v>
      </c>
      <c r="S66" s="9">
        <v>2017</v>
      </c>
      <c r="T66" s="7"/>
      <c r="U66" s="8" t="s">
        <v>32</v>
      </c>
      <c r="V66" s="9">
        <v>2017</v>
      </c>
      <c r="W66" s="7"/>
      <c r="X66" s="8" t="s">
        <v>32</v>
      </c>
      <c r="Y66" s="9">
        <v>2017</v>
      </c>
      <c r="Z66" s="7"/>
      <c r="AA66" s="8" t="s">
        <v>32</v>
      </c>
      <c r="AB66" s="9">
        <v>2017</v>
      </c>
      <c r="AD66" s="6"/>
      <c r="AE66" s="7"/>
      <c r="AF66" s="8" t="s">
        <v>32</v>
      </c>
      <c r="AG66" s="9">
        <v>2017</v>
      </c>
      <c r="AH66" s="7"/>
      <c r="AI66" s="8" t="s">
        <v>32</v>
      </c>
      <c r="AJ66" s="9">
        <v>2017</v>
      </c>
      <c r="AK66" s="7"/>
      <c r="AL66" s="8" t="s">
        <v>32</v>
      </c>
      <c r="AM66" s="9">
        <v>2017</v>
      </c>
      <c r="AN66" s="7"/>
      <c r="AO66" s="8" t="s">
        <v>32</v>
      </c>
      <c r="AP66" s="9">
        <v>2017</v>
      </c>
    </row>
    <row r="67" spans="1:42" x14ac:dyDescent="0.45">
      <c r="A67" s="271"/>
      <c r="B67" s="10"/>
      <c r="C67" s="11"/>
      <c r="D67" s="12"/>
      <c r="E67" s="12"/>
      <c r="F67" s="12"/>
      <c r="G67" s="12"/>
      <c r="H67" s="12"/>
      <c r="I67" s="12"/>
      <c r="J67" s="13"/>
      <c r="K67" s="13"/>
      <c r="L67" s="13"/>
      <c r="M67" s="13"/>
      <c r="N67" s="13"/>
      <c r="P67" s="10"/>
      <c r="Q67" s="11"/>
      <c r="R67" s="12"/>
      <c r="S67" s="12"/>
      <c r="T67" s="12"/>
      <c r="U67" s="12"/>
      <c r="V67" s="12"/>
      <c r="W67" s="12"/>
      <c r="X67" s="13"/>
      <c r="Y67" s="13"/>
      <c r="Z67" s="13"/>
      <c r="AA67" s="13"/>
      <c r="AB67" s="13"/>
      <c r="AD67" s="10"/>
      <c r="AE67" s="11"/>
      <c r="AF67" s="12"/>
      <c r="AG67" s="12"/>
      <c r="AH67" s="12"/>
      <c r="AI67" s="12"/>
      <c r="AJ67" s="12"/>
      <c r="AK67" s="12"/>
      <c r="AL67" s="13"/>
      <c r="AM67" s="13"/>
      <c r="AN67" s="13"/>
      <c r="AO67" s="13"/>
      <c r="AP67" s="13"/>
    </row>
    <row r="68" spans="1:42" x14ac:dyDescent="0.45">
      <c r="A68" s="271"/>
      <c r="B68" s="10" t="s">
        <v>33</v>
      </c>
      <c r="C68" s="11"/>
      <c r="D68" s="12"/>
      <c r="E68" s="12"/>
      <c r="F68" s="12"/>
      <c r="G68" s="12"/>
      <c r="H68" s="12"/>
      <c r="I68" s="12"/>
      <c r="J68" s="12"/>
      <c r="K68" s="12"/>
      <c r="L68" s="12"/>
      <c r="M68" s="12"/>
      <c r="N68" s="12"/>
      <c r="P68" s="10" t="s">
        <v>33</v>
      </c>
      <c r="Q68" s="11"/>
      <c r="R68" s="12"/>
      <c r="S68" s="12"/>
      <c r="T68" s="12"/>
      <c r="U68" s="12"/>
      <c r="V68" s="12"/>
      <c r="W68" s="12"/>
      <c r="X68" s="12"/>
      <c r="Y68" s="12"/>
      <c r="Z68" s="12"/>
      <c r="AA68" s="12"/>
      <c r="AB68" s="12"/>
      <c r="AD68" s="10" t="s">
        <v>33</v>
      </c>
      <c r="AE68" s="11"/>
      <c r="AF68" s="12"/>
      <c r="AG68" s="12"/>
      <c r="AH68" s="12"/>
      <c r="AI68" s="12"/>
      <c r="AJ68" s="12"/>
      <c r="AK68" s="12"/>
      <c r="AL68" s="12"/>
      <c r="AM68" s="12"/>
      <c r="AN68" s="12"/>
      <c r="AO68" s="12"/>
      <c r="AP68" s="12"/>
    </row>
    <row r="69" spans="1:42" x14ac:dyDescent="0.45">
      <c r="A69" s="271"/>
      <c r="B69" s="14" t="s">
        <v>34</v>
      </c>
      <c r="C69" s="11"/>
      <c r="D69" s="49">
        <v>1200</v>
      </c>
      <c r="E69" s="49">
        <v>1270</v>
      </c>
      <c r="F69" s="12"/>
      <c r="G69" s="49">
        <v>450</v>
      </c>
      <c r="H69" s="49">
        <v>580</v>
      </c>
      <c r="I69" s="12"/>
      <c r="J69" s="49">
        <v>200</v>
      </c>
      <c r="K69" s="49">
        <v>240</v>
      </c>
      <c r="L69" s="12"/>
      <c r="M69" s="49">
        <v>1840</v>
      </c>
      <c r="N69" s="49">
        <v>2090</v>
      </c>
      <c r="P69" s="14" t="s">
        <v>115</v>
      </c>
      <c r="Q69" s="11"/>
      <c r="R69" s="49">
        <v>1190</v>
      </c>
      <c r="S69" s="49">
        <v>1260</v>
      </c>
      <c r="T69" s="12"/>
      <c r="U69" s="49">
        <v>420</v>
      </c>
      <c r="V69" s="49">
        <v>590</v>
      </c>
      <c r="W69" s="12"/>
      <c r="X69" s="49">
        <v>180</v>
      </c>
      <c r="Y69" s="49">
        <v>260</v>
      </c>
      <c r="Z69" s="12"/>
      <c r="AA69" s="49">
        <v>1780</v>
      </c>
      <c r="AB69" s="49">
        <v>2110</v>
      </c>
      <c r="AD69" s="14" t="s">
        <v>115</v>
      </c>
      <c r="AE69" s="11"/>
      <c r="AF69" s="49">
        <v>2390</v>
      </c>
      <c r="AG69" s="49">
        <v>2520</v>
      </c>
      <c r="AH69" s="12"/>
      <c r="AI69" s="49">
        <v>870</v>
      </c>
      <c r="AJ69" s="49">
        <v>1170</v>
      </c>
      <c r="AK69" s="12"/>
      <c r="AL69" s="49">
        <v>370</v>
      </c>
      <c r="AM69" s="49">
        <v>510</v>
      </c>
      <c r="AN69" s="12"/>
      <c r="AO69" s="49">
        <v>3630</v>
      </c>
      <c r="AP69" s="49">
        <v>4200</v>
      </c>
    </row>
    <row r="70" spans="1:42" x14ac:dyDescent="0.45">
      <c r="A70" s="271"/>
      <c r="B70" s="14"/>
      <c r="C70" s="11"/>
      <c r="D70" s="49"/>
      <c r="E70" s="49"/>
      <c r="F70" s="12"/>
      <c r="G70" s="49"/>
      <c r="H70" s="49"/>
      <c r="I70" s="12"/>
      <c r="J70" s="49"/>
      <c r="K70" s="49"/>
      <c r="L70" s="12"/>
      <c r="M70" s="49"/>
      <c r="N70" s="49"/>
      <c r="P70" s="14"/>
      <c r="Q70" s="11"/>
      <c r="R70" s="49"/>
      <c r="S70" s="49"/>
      <c r="T70" s="12"/>
      <c r="U70" s="49"/>
      <c r="V70" s="49"/>
      <c r="W70" s="12"/>
      <c r="X70" s="49"/>
      <c r="Y70" s="49"/>
      <c r="Z70" s="12"/>
      <c r="AA70" s="49"/>
      <c r="AB70" s="49"/>
      <c r="AD70" s="14"/>
      <c r="AE70" s="11"/>
      <c r="AF70" s="49"/>
      <c r="AG70" s="49"/>
      <c r="AH70" s="12"/>
      <c r="AI70" s="49"/>
      <c r="AJ70" s="49"/>
      <c r="AK70" s="12"/>
      <c r="AL70" s="49"/>
      <c r="AM70" s="49"/>
      <c r="AN70" s="12"/>
      <c r="AO70" s="49"/>
      <c r="AP70" s="49"/>
    </row>
    <row r="71" spans="1:42" x14ac:dyDescent="0.45">
      <c r="A71" s="271"/>
      <c r="B71" s="15" t="s">
        <v>35</v>
      </c>
      <c r="C71" s="11"/>
      <c r="D71" s="49">
        <v>720</v>
      </c>
      <c r="E71" s="49">
        <v>790</v>
      </c>
      <c r="F71" s="12"/>
      <c r="G71" s="49">
        <v>270</v>
      </c>
      <c r="H71" s="49">
        <v>360</v>
      </c>
      <c r="I71" s="12"/>
      <c r="J71" s="49">
        <v>130</v>
      </c>
      <c r="K71" s="49">
        <v>160</v>
      </c>
      <c r="L71" s="12"/>
      <c r="M71" s="49">
        <v>1120</v>
      </c>
      <c r="N71" s="49">
        <v>1310</v>
      </c>
      <c r="P71" s="15" t="s">
        <v>35</v>
      </c>
      <c r="Q71" s="11"/>
      <c r="R71" s="49">
        <v>560</v>
      </c>
      <c r="S71" s="49">
        <v>590</v>
      </c>
      <c r="T71" s="12"/>
      <c r="U71" s="49">
        <v>200</v>
      </c>
      <c r="V71" s="49">
        <v>270</v>
      </c>
      <c r="W71" s="12"/>
      <c r="X71" s="49">
        <v>80</v>
      </c>
      <c r="Y71" s="49">
        <v>130</v>
      </c>
      <c r="Z71" s="12"/>
      <c r="AA71" s="49">
        <v>840</v>
      </c>
      <c r="AB71" s="49">
        <v>990</v>
      </c>
      <c r="AD71" s="15" t="s">
        <v>35</v>
      </c>
      <c r="AE71" s="11"/>
      <c r="AF71" s="49">
        <v>1280</v>
      </c>
      <c r="AG71" s="49">
        <v>1370</v>
      </c>
      <c r="AH71" s="12"/>
      <c r="AI71" s="49">
        <v>470</v>
      </c>
      <c r="AJ71" s="49">
        <v>630</v>
      </c>
      <c r="AK71" s="12"/>
      <c r="AL71" s="49">
        <v>210</v>
      </c>
      <c r="AM71" s="49">
        <v>290</v>
      </c>
      <c r="AN71" s="12"/>
      <c r="AO71" s="49">
        <v>1960</v>
      </c>
      <c r="AP71" s="49">
        <v>2300</v>
      </c>
    </row>
    <row r="72" spans="1:42" x14ac:dyDescent="0.45">
      <c r="A72" s="271"/>
      <c r="B72" s="15"/>
      <c r="C72" s="11"/>
      <c r="D72" s="49"/>
      <c r="E72" s="49"/>
      <c r="F72" s="12"/>
      <c r="G72" s="49"/>
      <c r="H72" s="49"/>
      <c r="I72" s="12"/>
      <c r="J72" s="49"/>
      <c r="K72" s="49"/>
      <c r="L72" s="12"/>
      <c r="M72" s="49"/>
      <c r="N72" s="49"/>
      <c r="P72" s="15"/>
      <c r="Q72" s="11"/>
      <c r="R72" s="49"/>
      <c r="S72" s="49"/>
      <c r="T72" s="12"/>
      <c r="U72" s="49"/>
      <c r="V72" s="49"/>
      <c r="W72" s="12"/>
      <c r="X72" s="49"/>
      <c r="Y72" s="49"/>
      <c r="Z72" s="12"/>
      <c r="AA72" s="49"/>
      <c r="AB72" s="49"/>
      <c r="AD72" s="15"/>
      <c r="AE72" s="11"/>
      <c r="AF72" s="49"/>
      <c r="AG72" s="49"/>
      <c r="AH72" s="12"/>
      <c r="AI72" s="49"/>
      <c r="AJ72" s="49"/>
      <c r="AK72" s="12"/>
      <c r="AL72" s="49"/>
      <c r="AM72" s="49"/>
      <c r="AN72" s="12"/>
      <c r="AO72" s="49"/>
      <c r="AP72" s="49"/>
    </row>
    <row r="73" spans="1:42" x14ac:dyDescent="0.45">
      <c r="A73" s="271"/>
      <c r="B73" s="15" t="s">
        <v>36</v>
      </c>
      <c r="C73" s="11"/>
      <c r="D73" s="49">
        <v>480</v>
      </c>
      <c r="E73" s="49">
        <v>480</v>
      </c>
      <c r="F73" s="12"/>
      <c r="G73" s="49">
        <v>170</v>
      </c>
      <c r="H73" s="49">
        <v>220</v>
      </c>
      <c r="I73" s="12"/>
      <c r="J73" s="49">
        <v>60</v>
      </c>
      <c r="K73" s="49">
        <v>80</v>
      </c>
      <c r="L73" s="12"/>
      <c r="M73" s="49">
        <v>720</v>
      </c>
      <c r="N73" s="49">
        <v>780</v>
      </c>
      <c r="P73" s="15" t="s">
        <v>36</v>
      </c>
      <c r="Q73" s="11"/>
      <c r="R73" s="49">
        <v>630</v>
      </c>
      <c r="S73" s="49">
        <v>670</v>
      </c>
      <c r="T73" s="12"/>
      <c r="U73" s="49">
        <v>220</v>
      </c>
      <c r="V73" s="49">
        <v>320</v>
      </c>
      <c r="W73" s="12"/>
      <c r="X73" s="49">
        <v>100</v>
      </c>
      <c r="Y73" s="49">
        <v>130</v>
      </c>
      <c r="Z73" s="12"/>
      <c r="AA73" s="49">
        <v>950</v>
      </c>
      <c r="AB73" s="49">
        <v>1120</v>
      </c>
      <c r="AD73" s="15" t="s">
        <v>36</v>
      </c>
      <c r="AE73" s="11"/>
      <c r="AF73" s="49">
        <v>1110</v>
      </c>
      <c r="AG73" s="49">
        <v>1150</v>
      </c>
      <c r="AH73" s="12"/>
      <c r="AI73" s="49">
        <v>390</v>
      </c>
      <c r="AJ73" s="49">
        <v>540</v>
      </c>
      <c r="AK73" s="12"/>
      <c r="AL73" s="49">
        <v>160</v>
      </c>
      <c r="AM73" s="49">
        <v>220</v>
      </c>
      <c r="AN73" s="12"/>
      <c r="AO73" s="49">
        <v>1670</v>
      </c>
      <c r="AP73" s="49">
        <v>1900</v>
      </c>
    </row>
    <row r="74" spans="1:42" x14ac:dyDescent="0.45">
      <c r="A74" s="271"/>
      <c r="B74" s="15" t="s">
        <v>37</v>
      </c>
      <c r="C74" s="11"/>
      <c r="D74" s="49">
        <v>130</v>
      </c>
      <c r="E74" s="49">
        <v>130</v>
      </c>
      <c r="F74" s="12"/>
      <c r="G74" s="49">
        <v>30</v>
      </c>
      <c r="H74" s="49">
        <v>40</v>
      </c>
      <c r="I74" s="12"/>
      <c r="J74" s="49">
        <v>10</v>
      </c>
      <c r="K74" s="49">
        <v>20</v>
      </c>
      <c r="L74" s="12"/>
      <c r="M74" s="49">
        <v>160</v>
      </c>
      <c r="N74" s="49">
        <v>180</v>
      </c>
      <c r="P74" s="15" t="s">
        <v>116</v>
      </c>
      <c r="Q74" s="11"/>
      <c r="R74" s="49">
        <v>200</v>
      </c>
      <c r="S74" s="49">
        <v>220</v>
      </c>
      <c r="T74" s="12"/>
      <c r="U74" s="49">
        <v>60</v>
      </c>
      <c r="V74" s="49">
        <v>60</v>
      </c>
      <c r="W74" s="12"/>
      <c r="X74" s="49">
        <v>20</v>
      </c>
      <c r="Y74" s="49">
        <v>30</v>
      </c>
      <c r="Z74" s="12"/>
      <c r="AA74" s="49">
        <v>280</v>
      </c>
      <c r="AB74" s="49">
        <v>310</v>
      </c>
      <c r="AD74" s="15" t="s">
        <v>116</v>
      </c>
      <c r="AE74" s="11"/>
      <c r="AF74" s="49">
        <v>320</v>
      </c>
      <c r="AG74" s="49">
        <v>350</v>
      </c>
      <c r="AH74" s="12"/>
      <c r="AI74" s="49">
        <v>90</v>
      </c>
      <c r="AJ74" s="49">
        <v>100</v>
      </c>
      <c r="AK74" s="12"/>
      <c r="AL74" s="49">
        <v>30</v>
      </c>
      <c r="AM74" s="49">
        <v>50</v>
      </c>
      <c r="AN74" s="12"/>
      <c r="AO74" s="49">
        <v>440</v>
      </c>
      <c r="AP74" s="49">
        <v>500</v>
      </c>
    </row>
    <row r="75" spans="1:42" x14ac:dyDescent="0.45">
      <c r="A75" s="271"/>
      <c r="B75" s="15" t="s">
        <v>38</v>
      </c>
      <c r="C75" s="16"/>
      <c r="D75" s="49">
        <v>360</v>
      </c>
      <c r="E75" s="49">
        <v>350</v>
      </c>
      <c r="F75" s="12"/>
      <c r="G75" s="49">
        <v>150</v>
      </c>
      <c r="H75" s="49">
        <v>180</v>
      </c>
      <c r="I75" s="12"/>
      <c r="J75" s="49">
        <v>50</v>
      </c>
      <c r="K75" s="49">
        <v>60</v>
      </c>
      <c r="L75" s="12"/>
      <c r="M75" s="49">
        <v>560</v>
      </c>
      <c r="N75" s="49">
        <v>600</v>
      </c>
      <c r="P75" s="15" t="s">
        <v>117</v>
      </c>
      <c r="Q75" s="16"/>
      <c r="R75" s="49">
        <v>430</v>
      </c>
      <c r="S75" s="49">
        <v>450</v>
      </c>
      <c r="T75" s="12"/>
      <c r="U75" s="49">
        <v>160</v>
      </c>
      <c r="V75" s="49">
        <v>260</v>
      </c>
      <c r="W75" s="12"/>
      <c r="X75" s="49">
        <v>80</v>
      </c>
      <c r="Y75" s="49">
        <v>100</v>
      </c>
      <c r="Z75" s="12"/>
      <c r="AA75" s="49">
        <v>670</v>
      </c>
      <c r="AB75" s="49">
        <v>810</v>
      </c>
      <c r="AD75" s="15" t="s">
        <v>117</v>
      </c>
      <c r="AE75" s="16"/>
      <c r="AF75" s="49">
        <v>790</v>
      </c>
      <c r="AG75" s="49">
        <v>810</v>
      </c>
      <c r="AH75" s="12"/>
      <c r="AI75" s="49">
        <v>310</v>
      </c>
      <c r="AJ75" s="49">
        <v>440</v>
      </c>
      <c r="AK75" s="12"/>
      <c r="AL75" s="49">
        <v>130</v>
      </c>
      <c r="AM75" s="49">
        <v>160</v>
      </c>
      <c r="AN75" s="12"/>
      <c r="AO75" s="49">
        <v>1230</v>
      </c>
      <c r="AP75" s="49">
        <v>1410</v>
      </c>
    </row>
    <row r="76" spans="1:42" x14ac:dyDescent="0.45">
      <c r="A76" s="271"/>
      <c r="B76" s="10"/>
      <c r="C76" s="11"/>
      <c r="D76" s="12"/>
      <c r="E76" s="12"/>
      <c r="F76" s="12"/>
      <c r="G76" s="12"/>
      <c r="H76" s="12"/>
      <c r="I76" s="12"/>
      <c r="J76" s="12"/>
      <c r="K76" s="12"/>
      <c r="L76" s="12"/>
      <c r="M76" s="12"/>
      <c r="N76" s="12"/>
      <c r="P76" s="10"/>
      <c r="Q76" s="11"/>
      <c r="R76" s="12"/>
      <c r="S76" s="12"/>
      <c r="T76" s="12"/>
      <c r="U76" s="12"/>
      <c r="V76" s="12"/>
      <c r="W76" s="12"/>
      <c r="X76" s="12"/>
      <c r="Y76" s="12"/>
      <c r="Z76" s="12"/>
      <c r="AA76" s="12"/>
      <c r="AB76" s="12"/>
      <c r="AD76" s="10"/>
      <c r="AE76" s="11"/>
      <c r="AF76" s="12"/>
      <c r="AG76" s="12"/>
      <c r="AH76" s="12"/>
      <c r="AI76" s="12"/>
      <c r="AJ76" s="12"/>
      <c r="AK76" s="12"/>
      <c r="AL76" s="12"/>
      <c r="AM76" s="12"/>
      <c r="AN76" s="12"/>
      <c r="AO76" s="12"/>
      <c r="AP76" s="12"/>
    </row>
    <row r="77" spans="1:42" x14ac:dyDescent="0.45">
      <c r="A77" s="271"/>
      <c r="B77" s="10" t="s">
        <v>39</v>
      </c>
      <c r="C77" s="11"/>
      <c r="D77" s="12"/>
      <c r="E77" s="12"/>
      <c r="F77" s="12"/>
      <c r="G77" s="12"/>
      <c r="H77" s="12"/>
      <c r="I77" s="12"/>
      <c r="J77" s="12"/>
      <c r="K77" s="12"/>
      <c r="L77" s="12"/>
      <c r="M77" s="12"/>
      <c r="N77" s="12"/>
      <c r="P77" s="10" t="s">
        <v>39</v>
      </c>
      <c r="Q77" s="11"/>
      <c r="R77" s="12"/>
      <c r="S77" s="12"/>
      <c r="T77" s="12"/>
      <c r="U77" s="12"/>
      <c r="V77" s="12"/>
      <c r="W77" s="12"/>
      <c r="X77" s="12"/>
      <c r="Y77" s="12"/>
      <c r="Z77" s="12"/>
      <c r="AA77" s="12"/>
      <c r="AB77" s="12"/>
      <c r="AD77" s="10" t="s">
        <v>39</v>
      </c>
      <c r="AE77" s="11"/>
      <c r="AF77" s="12"/>
      <c r="AG77" s="12"/>
      <c r="AH77" s="12"/>
      <c r="AI77" s="12"/>
      <c r="AJ77" s="12"/>
      <c r="AK77" s="12"/>
      <c r="AL77" s="12"/>
      <c r="AM77" s="12"/>
      <c r="AN77" s="12"/>
      <c r="AO77" s="12"/>
      <c r="AP77" s="12"/>
    </row>
    <row r="78" spans="1:42" x14ac:dyDescent="0.45">
      <c r="A78" s="271"/>
      <c r="B78" s="14" t="s">
        <v>34</v>
      </c>
      <c r="C78" s="11"/>
      <c r="D78" s="61">
        <v>56</v>
      </c>
      <c r="E78" s="61">
        <v>63</v>
      </c>
      <c r="F78" s="12"/>
      <c r="G78" s="61">
        <v>50</v>
      </c>
      <c r="H78" s="61">
        <v>60</v>
      </c>
      <c r="I78" s="12"/>
      <c r="J78" s="61">
        <v>53</v>
      </c>
      <c r="K78" s="61">
        <v>66</v>
      </c>
      <c r="L78" s="12"/>
      <c r="M78" s="61">
        <v>54</v>
      </c>
      <c r="N78" s="61">
        <v>62</v>
      </c>
      <c r="P78" s="14" t="s">
        <v>115</v>
      </c>
      <c r="Q78" s="11"/>
      <c r="R78" s="61">
        <v>47</v>
      </c>
      <c r="S78" s="61">
        <v>54</v>
      </c>
      <c r="T78" s="12"/>
      <c r="U78" s="61">
        <v>45</v>
      </c>
      <c r="V78" s="61">
        <v>51</v>
      </c>
      <c r="W78" s="12"/>
      <c r="X78" s="61">
        <v>43</v>
      </c>
      <c r="Y78" s="61">
        <v>54</v>
      </c>
      <c r="Z78" s="12"/>
      <c r="AA78" s="61">
        <v>46</v>
      </c>
      <c r="AB78" s="61">
        <v>53</v>
      </c>
      <c r="AD78" s="14" t="s">
        <v>115</v>
      </c>
      <c r="AE78" s="11"/>
      <c r="AF78" s="61">
        <v>52</v>
      </c>
      <c r="AG78" s="61">
        <v>58</v>
      </c>
      <c r="AH78" s="12"/>
      <c r="AI78" s="61">
        <v>47</v>
      </c>
      <c r="AJ78" s="61">
        <v>55</v>
      </c>
      <c r="AK78" s="12"/>
      <c r="AL78" s="61">
        <v>48</v>
      </c>
      <c r="AM78" s="61">
        <v>60</v>
      </c>
      <c r="AN78" s="12"/>
      <c r="AO78" s="61">
        <v>50</v>
      </c>
      <c r="AP78" s="61">
        <v>58</v>
      </c>
    </row>
    <row r="79" spans="1:42" x14ac:dyDescent="0.45">
      <c r="A79" s="271"/>
      <c r="B79" s="14"/>
      <c r="C79" s="11"/>
      <c r="D79" s="12"/>
      <c r="E79" s="12"/>
      <c r="F79" s="12"/>
      <c r="G79" s="12"/>
      <c r="H79" s="12"/>
      <c r="I79" s="12"/>
      <c r="J79" s="12"/>
      <c r="K79" s="12"/>
      <c r="L79" s="12"/>
      <c r="M79" s="12"/>
      <c r="N79" s="12"/>
      <c r="P79" s="14"/>
      <c r="Q79" s="11"/>
      <c r="R79" s="12"/>
      <c r="S79" s="12"/>
      <c r="T79" s="12"/>
      <c r="U79" s="12"/>
      <c r="V79" s="12"/>
      <c r="W79" s="12"/>
      <c r="X79" s="12"/>
      <c r="Y79" s="12"/>
      <c r="Z79" s="12"/>
      <c r="AA79" s="12"/>
      <c r="AB79" s="12"/>
      <c r="AD79" s="14"/>
      <c r="AE79" s="11"/>
      <c r="AF79" s="12"/>
      <c r="AG79" s="12"/>
      <c r="AH79" s="12"/>
      <c r="AI79" s="12"/>
      <c r="AJ79" s="12"/>
      <c r="AK79" s="12"/>
      <c r="AL79" s="12"/>
      <c r="AM79" s="12"/>
      <c r="AN79" s="12"/>
      <c r="AO79" s="12"/>
      <c r="AP79" s="12"/>
    </row>
    <row r="80" spans="1:42" x14ac:dyDescent="0.45">
      <c r="A80" s="271"/>
      <c r="B80" s="15" t="s">
        <v>35</v>
      </c>
      <c r="C80" s="11"/>
      <c r="D80" s="61">
        <v>74</v>
      </c>
      <c r="E80" s="61">
        <v>83</v>
      </c>
      <c r="F80" s="12"/>
      <c r="G80" s="61">
        <v>71</v>
      </c>
      <c r="H80" s="61">
        <v>78</v>
      </c>
      <c r="I80" s="12"/>
      <c r="J80" s="61">
        <v>71</v>
      </c>
      <c r="K80" s="61">
        <v>88</v>
      </c>
      <c r="L80" s="12"/>
      <c r="M80" s="61">
        <v>73</v>
      </c>
      <c r="N80" s="61">
        <v>82</v>
      </c>
      <c r="P80" s="15" t="s">
        <v>35</v>
      </c>
      <c r="Q80" s="11"/>
      <c r="R80" s="61">
        <v>70</v>
      </c>
      <c r="S80" s="61">
        <v>78</v>
      </c>
      <c r="T80" s="12"/>
      <c r="U80" s="61">
        <v>68</v>
      </c>
      <c r="V80" s="61">
        <v>70</v>
      </c>
      <c r="W80" s="12"/>
      <c r="X80" s="61">
        <v>62</v>
      </c>
      <c r="Y80" s="61">
        <v>78</v>
      </c>
      <c r="Z80" s="12"/>
      <c r="AA80" s="61">
        <v>69</v>
      </c>
      <c r="AB80" s="61">
        <v>76</v>
      </c>
      <c r="AD80" s="15" t="s">
        <v>35</v>
      </c>
      <c r="AE80" s="11"/>
      <c r="AF80" s="61">
        <v>73</v>
      </c>
      <c r="AG80" s="61">
        <v>81</v>
      </c>
      <c r="AH80" s="12"/>
      <c r="AI80" s="61">
        <v>69</v>
      </c>
      <c r="AJ80" s="61">
        <v>74</v>
      </c>
      <c r="AK80" s="12"/>
      <c r="AL80" s="61">
        <v>68</v>
      </c>
      <c r="AM80" s="61">
        <v>83</v>
      </c>
      <c r="AN80" s="12"/>
      <c r="AO80" s="61">
        <v>71</v>
      </c>
      <c r="AP80" s="61">
        <v>79</v>
      </c>
    </row>
    <row r="81" spans="1:42" x14ac:dyDescent="0.45">
      <c r="A81" s="271"/>
      <c r="B81" s="15"/>
      <c r="C81" s="11"/>
      <c r="D81" s="12"/>
      <c r="E81" s="12"/>
      <c r="F81" s="12"/>
      <c r="G81" s="12"/>
      <c r="H81" s="12"/>
      <c r="I81" s="12"/>
      <c r="J81" s="12"/>
      <c r="K81" s="12"/>
      <c r="L81" s="12"/>
      <c r="M81" s="12"/>
      <c r="N81" s="12"/>
      <c r="P81" s="15"/>
      <c r="Q81" s="11"/>
      <c r="R81" s="12"/>
      <c r="S81" s="12"/>
      <c r="T81" s="12"/>
      <c r="U81" s="12"/>
      <c r="V81" s="12"/>
      <c r="W81" s="12"/>
      <c r="X81" s="12"/>
      <c r="Y81" s="12"/>
      <c r="Z81" s="12"/>
      <c r="AA81" s="12"/>
      <c r="AB81" s="12"/>
      <c r="AD81" s="15"/>
      <c r="AE81" s="11"/>
      <c r="AF81" s="12"/>
      <c r="AG81" s="12"/>
      <c r="AH81" s="12"/>
      <c r="AI81" s="12"/>
      <c r="AJ81" s="12"/>
      <c r="AK81" s="12"/>
      <c r="AL81" s="12"/>
      <c r="AM81" s="12"/>
      <c r="AN81" s="12"/>
      <c r="AO81" s="12"/>
      <c r="AP81" s="12"/>
    </row>
    <row r="82" spans="1:42" x14ac:dyDescent="0.45">
      <c r="A82" s="271"/>
      <c r="B82" s="15" t="s">
        <v>36</v>
      </c>
      <c r="C82" s="11"/>
      <c r="D82" s="61">
        <v>29</v>
      </c>
      <c r="E82" s="61">
        <v>30</v>
      </c>
      <c r="F82" s="12"/>
      <c r="G82" s="61">
        <v>17</v>
      </c>
      <c r="H82" s="61">
        <v>31</v>
      </c>
      <c r="I82" s="12"/>
      <c r="J82" s="61">
        <v>16</v>
      </c>
      <c r="K82" s="61">
        <v>25</v>
      </c>
      <c r="L82" s="12"/>
      <c r="M82" s="61">
        <v>25</v>
      </c>
      <c r="N82" s="61">
        <v>30</v>
      </c>
      <c r="P82" s="15" t="s">
        <v>36</v>
      </c>
      <c r="Q82" s="11"/>
      <c r="R82" s="61">
        <v>27</v>
      </c>
      <c r="S82" s="61">
        <v>32</v>
      </c>
      <c r="T82" s="12"/>
      <c r="U82" s="61">
        <v>24</v>
      </c>
      <c r="V82" s="61">
        <v>34</v>
      </c>
      <c r="W82" s="12"/>
      <c r="X82" s="61">
        <v>28</v>
      </c>
      <c r="Y82" s="61">
        <v>31</v>
      </c>
      <c r="Z82" s="12"/>
      <c r="AA82" s="61">
        <v>26</v>
      </c>
      <c r="AB82" s="61">
        <v>33</v>
      </c>
      <c r="AD82" s="15" t="s">
        <v>36</v>
      </c>
      <c r="AE82" s="11"/>
      <c r="AF82" s="61">
        <v>28</v>
      </c>
      <c r="AG82" s="61">
        <v>31</v>
      </c>
      <c r="AH82" s="12"/>
      <c r="AI82" s="61">
        <v>21</v>
      </c>
      <c r="AJ82" s="61">
        <v>33</v>
      </c>
      <c r="AK82" s="12"/>
      <c r="AL82" s="61">
        <v>23</v>
      </c>
      <c r="AM82" s="61">
        <v>29</v>
      </c>
      <c r="AN82" s="12"/>
      <c r="AO82" s="61">
        <v>26</v>
      </c>
      <c r="AP82" s="61">
        <v>32</v>
      </c>
    </row>
    <row r="83" spans="1:42" x14ac:dyDescent="0.45">
      <c r="A83" s="271"/>
      <c r="B83" s="15" t="s">
        <v>37</v>
      </c>
      <c r="C83" s="11"/>
      <c r="D83" s="61">
        <v>15</v>
      </c>
      <c r="E83" s="61">
        <v>10</v>
      </c>
      <c r="F83" s="12"/>
      <c r="G83" s="61" t="s">
        <v>118</v>
      </c>
      <c r="H83" s="61" t="s">
        <v>118</v>
      </c>
      <c r="I83" s="12"/>
      <c r="J83" s="61">
        <v>0</v>
      </c>
      <c r="K83" s="61" t="s">
        <v>118</v>
      </c>
      <c r="L83" s="12"/>
      <c r="M83" s="61">
        <v>12</v>
      </c>
      <c r="N83" s="61">
        <v>10</v>
      </c>
      <c r="P83" s="15" t="s">
        <v>116</v>
      </c>
      <c r="Q83" s="11"/>
      <c r="R83" s="61">
        <v>18</v>
      </c>
      <c r="S83" s="61">
        <v>18</v>
      </c>
      <c r="T83" s="12"/>
      <c r="U83" s="61">
        <v>10</v>
      </c>
      <c r="V83" s="61">
        <v>17</v>
      </c>
      <c r="W83" s="12"/>
      <c r="X83" s="61" t="s">
        <v>118</v>
      </c>
      <c r="Y83" s="61">
        <v>18</v>
      </c>
      <c r="Z83" s="12"/>
      <c r="AA83" s="61">
        <v>15</v>
      </c>
      <c r="AB83" s="61">
        <v>18</v>
      </c>
      <c r="AD83" s="15" t="s">
        <v>116</v>
      </c>
      <c r="AE83" s="11"/>
      <c r="AF83" s="61">
        <v>17</v>
      </c>
      <c r="AG83" s="61">
        <v>15</v>
      </c>
      <c r="AH83" s="12"/>
      <c r="AI83" s="61">
        <v>8</v>
      </c>
      <c r="AJ83" s="61">
        <v>14</v>
      </c>
      <c r="AK83" s="12"/>
      <c r="AL83" s="61" t="s">
        <v>118</v>
      </c>
      <c r="AM83" s="61">
        <v>15</v>
      </c>
      <c r="AN83" s="12"/>
      <c r="AO83" s="61">
        <v>14</v>
      </c>
      <c r="AP83" s="61">
        <v>15</v>
      </c>
    </row>
    <row r="84" spans="1:42" x14ac:dyDescent="0.45">
      <c r="A84" s="271"/>
      <c r="B84" s="15" t="s">
        <v>38</v>
      </c>
      <c r="C84" s="16"/>
      <c r="D84" s="61">
        <v>34</v>
      </c>
      <c r="E84" s="61">
        <v>37</v>
      </c>
      <c r="F84" s="12"/>
      <c r="G84" s="61">
        <v>20</v>
      </c>
      <c r="H84" s="61">
        <v>36</v>
      </c>
      <c r="I84" s="12"/>
      <c r="J84" s="61">
        <v>19</v>
      </c>
      <c r="K84" s="61">
        <v>30</v>
      </c>
      <c r="L84" s="12"/>
      <c r="M84" s="61">
        <v>29</v>
      </c>
      <c r="N84" s="61">
        <v>36</v>
      </c>
      <c r="P84" s="15" t="s">
        <v>117</v>
      </c>
      <c r="Q84" s="16"/>
      <c r="R84" s="61">
        <v>31</v>
      </c>
      <c r="S84" s="61">
        <v>40</v>
      </c>
      <c r="T84" s="12"/>
      <c r="U84" s="61">
        <v>29</v>
      </c>
      <c r="V84" s="61">
        <v>38</v>
      </c>
      <c r="W84" s="12"/>
      <c r="X84" s="61">
        <v>33</v>
      </c>
      <c r="Y84" s="61">
        <v>36</v>
      </c>
      <c r="Z84" s="12"/>
      <c r="AA84" s="61">
        <v>31</v>
      </c>
      <c r="AB84" s="61">
        <v>39</v>
      </c>
      <c r="AD84" s="15" t="s">
        <v>117</v>
      </c>
      <c r="AE84" s="16"/>
      <c r="AF84" s="61">
        <v>32</v>
      </c>
      <c r="AG84" s="61">
        <v>39</v>
      </c>
      <c r="AH84" s="12"/>
      <c r="AI84" s="61">
        <v>25</v>
      </c>
      <c r="AJ84" s="61">
        <v>37</v>
      </c>
      <c r="AK84" s="12"/>
      <c r="AL84" s="61">
        <v>27</v>
      </c>
      <c r="AM84" s="61">
        <v>34</v>
      </c>
      <c r="AN84" s="12"/>
      <c r="AO84" s="61">
        <v>30</v>
      </c>
      <c r="AP84" s="61">
        <v>38</v>
      </c>
    </row>
    <row r="86" spans="1:42" ht="14.25" customHeight="1" x14ac:dyDescent="0.45">
      <c r="A86" s="271" t="s">
        <v>114</v>
      </c>
      <c r="B86" s="4"/>
      <c r="C86" s="5"/>
      <c r="D86" s="272" t="s">
        <v>55</v>
      </c>
      <c r="E86" s="272"/>
      <c r="F86" s="5"/>
      <c r="G86" s="272" t="s">
        <v>56</v>
      </c>
      <c r="H86" s="272"/>
      <c r="I86" s="5"/>
      <c r="J86" s="272" t="s">
        <v>57</v>
      </c>
      <c r="K86" s="272"/>
      <c r="L86" s="60"/>
      <c r="M86" s="272" t="s">
        <v>22</v>
      </c>
      <c r="N86" s="272"/>
      <c r="P86" s="4"/>
      <c r="Q86" s="5"/>
      <c r="R86" s="272" t="s">
        <v>55</v>
      </c>
      <c r="S86" s="272"/>
      <c r="T86" s="5"/>
      <c r="U86" s="272" t="s">
        <v>56</v>
      </c>
      <c r="V86" s="272"/>
      <c r="W86" s="5"/>
      <c r="X86" s="272" t="s">
        <v>57</v>
      </c>
      <c r="Y86" s="272"/>
      <c r="Z86" s="60"/>
      <c r="AA86" s="272" t="s">
        <v>22</v>
      </c>
      <c r="AB86" s="272"/>
      <c r="AD86" s="4"/>
      <c r="AE86" s="5"/>
      <c r="AF86" s="272" t="s">
        <v>55</v>
      </c>
      <c r="AG86" s="272"/>
      <c r="AH86" s="5"/>
      <c r="AI86" s="272" t="s">
        <v>56</v>
      </c>
      <c r="AJ86" s="272"/>
      <c r="AK86" s="5"/>
      <c r="AL86" s="272" t="s">
        <v>57</v>
      </c>
      <c r="AM86" s="272"/>
      <c r="AN86" s="60"/>
      <c r="AO86" s="272" t="s">
        <v>22</v>
      </c>
      <c r="AP86" s="272"/>
    </row>
    <row r="87" spans="1:42" x14ac:dyDescent="0.45">
      <c r="A87" s="271"/>
      <c r="B87" s="6"/>
      <c r="C87" s="7"/>
      <c r="D87" s="8" t="s">
        <v>32</v>
      </c>
      <c r="E87" s="9">
        <v>2017</v>
      </c>
      <c r="F87" s="7"/>
      <c r="G87" s="8" t="s">
        <v>32</v>
      </c>
      <c r="H87" s="9">
        <v>2017</v>
      </c>
      <c r="I87" s="7"/>
      <c r="J87" s="8" t="s">
        <v>32</v>
      </c>
      <c r="K87" s="9">
        <v>2017</v>
      </c>
      <c r="L87" s="7"/>
      <c r="M87" s="8" t="s">
        <v>32</v>
      </c>
      <c r="N87" s="9">
        <v>2017</v>
      </c>
      <c r="P87" s="6"/>
      <c r="Q87" s="7"/>
      <c r="R87" s="8" t="s">
        <v>32</v>
      </c>
      <c r="S87" s="9">
        <v>2017</v>
      </c>
      <c r="T87" s="7"/>
      <c r="U87" s="8" t="s">
        <v>32</v>
      </c>
      <c r="V87" s="9">
        <v>2017</v>
      </c>
      <c r="W87" s="7"/>
      <c r="X87" s="8" t="s">
        <v>32</v>
      </c>
      <c r="Y87" s="9">
        <v>2017</v>
      </c>
      <c r="Z87" s="7"/>
      <c r="AA87" s="8" t="s">
        <v>32</v>
      </c>
      <c r="AB87" s="9">
        <v>2017</v>
      </c>
      <c r="AD87" s="6"/>
      <c r="AE87" s="7"/>
      <c r="AF87" s="8" t="s">
        <v>32</v>
      </c>
      <c r="AG87" s="9">
        <v>2017</v>
      </c>
      <c r="AH87" s="7"/>
      <c r="AI87" s="8" t="s">
        <v>32</v>
      </c>
      <c r="AJ87" s="9">
        <v>2017</v>
      </c>
      <c r="AK87" s="7"/>
      <c r="AL87" s="8" t="s">
        <v>32</v>
      </c>
      <c r="AM87" s="9">
        <v>2017</v>
      </c>
      <c r="AN87" s="7"/>
      <c r="AO87" s="8" t="s">
        <v>32</v>
      </c>
      <c r="AP87" s="9">
        <v>2017</v>
      </c>
    </row>
    <row r="88" spans="1:42" x14ac:dyDescent="0.45">
      <c r="A88" s="271"/>
      <c r="B88" s="10"/>
      <c r="C88" s="11"/>
      <c r="D88" s="12"/>
      <c r="E88" s="12"/>
      <c r="F88" s="12"/>
      <c r="G88" s="12"/>
      <c r="H88" s="12"/>
      <c r="I88" s="12"/>
      <c r="J88" s="13"/>
      <c r="K88" s="13"/>
      <c r="L88" s="13"/>
      <c r="M88" s="13"/>
      <c r="N88" s="13"/>
      <c r="P88" s="10"/>
      <c r="Q88" s="11"/>
      <c r="R88" s="12"/>
      <c r="S88" s="12"/>
      <c r="T88" s="12"/>
      <c r="U88" s="12"/>
      <c r="V88" s="12"/>
      <c r="W88" s="12"/>
      <c r="X88" s="13"/>
      <c r="Y88" s="13"/>
      <c r="Z88" s="13"/>
      <c r="AA88" s="13"/>
      <c r="AB88" s="13"/>
      <c r="AD88" s="10"/>
      <c r="AE88" s="11"/>
      <c r="AF88" s="12"/>
      <c r="AG88" s="12"/>
      <c r="AH88" s="12"/>
      <c r="AI88" s="12"/>
      <c r="AJ88" s="12"/>
      <c r="AK88" s="12"/>
      <c r="AL88" s="13"/>
      <c r="AM88" s="13"/>
      <c r="AN88" s="13"/>
      <c r="AO88" s="13"/>
      <c r="AP88" s="13"/>
    </row>
    <row r="89" spans="1:42" x14ac:dyDescent="0.45">
      <c r="A89" s="271"/>
      <c r="B89" s="10" t="s">
        <v>33</v>
      </c>
      <c r="C89" s="11"/>
      <c r="D89" s="12"/>
      <c r="E89" s="12"/>
      <c r="F89" s="12"/>
      <c r="G89" s="12"/>
      <c r="H89" s="12"/>
      <c r="I89" s="12"/>
      <c r="J89" s="12"/>
      <c r="K89" s="12"/>
      <c r="L89" s="12"/>
      <c r="M89" s="12"/>
      <c r="N89" s="12"/>
      <c r="P89" s="10" t="s">
        <v>33</v>
      </c>
      <c r="Q89" s="11"/>
      <c r="R89" s="12"/>
      <c r="S89" s="12"/>
      <c r="T89" s="12"/>
      <c r="U89" s="12"/>
      <c r="V89" s="12"/>
      <c r="W89" s="12"/>
      <c r="X89" s="12"/>
      <c r="Y89" s="12"/>
      <c r="Z89" s="12"/>
      <c r="AA89" s="12"/>
      <c r="AB89" s="12"/>
      <c r="AD89" s="10" t="s">
        <v>33</v>
      </c>
      <c r="AE89" s="11"/>
      <c r="AF89" s="12"/>
      <c r="AG89" s="12"/>
      <c r="AH89" s="12"/>
      <c r="AI89" s="12"/>
      <c r="AJ89" s="12"/>
      <c r="AK89" s="12"/>
      <c r="AL89" s="12"/>
      <c r="AM89" s="12"/>
      <c r="AN89" s="12"/>
      <c r="AO89" s="12"/>
      <c r="AP89" s="12"/>
    </row>
    <row r="90" spans="1:42" x14ac:dyDescent="0.45">
      <c r="A90" s="271"/>
      <c r="B90" s="14" t="s">
        <v>34</v>
      </c>
      <c r="C90" s="11"/>
      <c r="D90" s="49">
        <v>1200</v>
      </c>
      <c r="E90" s="49">
        <v>1260</v>
      </c>
      <c r="F90" s="12"/>
      <c r="G90" s="49">
        <v>450</v>
      </c>
      <c r="H90" s="49">
        <v>580</v>
      </c>
      <c r="I90" s="12"/>
      <c r="J90" s="49">
        <v>200</v>
      </c>
      <c r="K90" s="49">
        <v>240</v>
      </c>
      <c r="L90" s="12"/>
      <c r="M90" s="49">
        <v>1840</v>
      </c>
      <c r="N90" s="49">
        <v>2080</v>
      </c>
      <c r="P90" s="14" t="s">
        <v>115</v>
      </c>
      <c r="Q90" s="11"/>
      <c r="R90" s="49">
        <v>1190</v>
      </c>
      <c r="S90" s="49">
        <v>1260</v>
      </c>
      <c r="T90" s="12"/>
      <c r="U90" s="49">
        <v>420</v>
      </c>
      <c r="V90" s="49">
        <v>590</v>
      </c>
      <c r="W90" s="12"/>
      <c r="X90" s="49">
        <v>180</v>
      </c>
      <c r="Y90" s="49">
        <v>260</v>
      </c>
      <c r="Z90" s="12"/>
      <c r="AA90" s="49">
        <v>1780</v>
      </c>
      <c r="AB90" s="49">
        <v>2110</v>
      </c>
      <c r="AD90" s="14" t="s">
        <v>115</v>
      </c>
      <c r="AE90" s="11"/>
      <c r="AF90" s="49">
        <v>2390</v>
      </c>
      <c r="AG90" s="49">
        <v>2520</v>
      </c>
      <c r="AH90" s="12"/>
      <c r="AI90" s="49">
        <v>860</v>
      </c>
      <c r="AJ90" s="49">
        <v>1170</v>
      </c>
      <c r="AK90" s="12"/>
      <c r="AL90" s="49">
        <v>370</v>
      </c>
      <c r="AM90" s="49">
        <v>500</v>
      </c>
      <c r="AN90" s="12"/>
      <c r="AO90" s="49">
        <v>3620</v>
      </c>
      <c r="AP90" s="49">
        <v>4190</v>
      </c>
    </row>
    <row r="91" spans="1:42" x14ac:dyDescent="0.45">
      <c r="A91" s="271"/>
      <c r="B91" s="14"/>
      <c r="C91" s="11"/>
      <c r="D91" s="49"/>
      <c r="E91" s="49"/>
      <c r="F91" s="12"/>
      <c r="G91" s="49"/>
      <c r="H91" s="49"/>
      <c r="I91" s="12"/>
      <c r="J91" s="49"/>
      <c r="K91" s="49"/>
      <c r="L91" s="12"/>
      <c r="M91" s="49"/>
      <c r="N91" s="49"/>
      <c r="P91" s="14"/>
      <c r="Q91" s="11"/>
      <c r="R91" s="49"/>
      <c r="S91" s="49"/>
      <c r="T91" s="12"/>
      <c r="U91" s="49"/>
      <c r="V91" s="49"/>
      <c r="W91" s="12"/>
      <c r="X91" s="49"/>
      <c r="Y91" s="49"/>
      <c r="Z91" s="12"/>
      <c r="AA91" s="49"/>
      <c r="AB91" s="49"/>
      <c r="AD91" s="14"/>
      <c r="AE91" s="11"/>
      <c r="AF91" s="49"/>
      <c r="AG91" s="49"/>
      <c r="AH91" s="12"/>
      <c r="AI91" s="49"/>
      <c r="AJ91" s="49"/>
      <c r="AK91" s="12"/>
      <c r="AL91" s="49"/>
      <c r="AM91" s="49"/>
      <c r="AN91" s="12"/>
      <c r="AO91" s="49"/>
      <c r="AP91" s="49"/>
    </row>
    <row r="92" spans="1:42" x14ac:dyDescent="0.45">
      <c r="A92" s="271"/>
      <c r="B92" s="15" t="s">
        <v>35</v>
      </c>
      <c r="C92" s="11"/>
      <c r="D92" s="49">
        <v>720</v>
      </c>
      <c r="E92" s="49">
        <v>790</v>
      </c>
      <c r="F92" s="12"/>
      <c r="G92" s="49">
        <v>270</v>
      </c>
      <c r="H92" s="49">
        <v>360</v>
      </c>
      <c r="I92" s="12"/>
      <c r="J92" s="49">
        <v>130</v>
      </c>
      <c r="K92" s="49">
        <v>160</v>
      </c>
      <c r="L92" s="12"/>
      <c r="M92" s="49">
        <v>1120</v>
      </c>
      <c r="N92" s="49">
        <v>1300</v>
      </c>
      <c r="P92" s="15" t="s">
        <v>35</v>
      </c>
      <c r="Q92" s="11"/>
      <c r="R92" s="49">
        <v>560</v>
      </c>
      <c r="S92" s="49">
        <v>590</v>
      </c>
      <c r="T92" s="12"/>
      <c r="U92" s="49">
        <v>200</v>
      </c>
      <c r="V92" s="49">
        <v>270</v>
      </c>
      <c r="W92" s="12"/>
      <c r="X92" s="49">
        <v>80</v>
      </c>
      <c r="Y92" s="49">
        <v>130</v>
      </c>
      <c r="Z92" s="12"/>
      <c r="AA92" s="49">
        <v>840</v>
      </c>
      <c r="AB92" s="49">
        <v>990</v>
      </c>
      <c r="AD92" s="15" t="s">
        <v>35</v>
      </c>
      <c r="AE92" s="11"/>
      <c r="AF92" s="49">
        <v>1280</v>
      </c>
      <c r="AG92" s="49">
        <v>1370</v>
      </c>
      <c r="AH92" s="12"/>
      <c r="AI92" s="49">
        <v>470</v>
      </c>
      <c r="AJ92" s="49">
        <v>630</v>
      </c>
      <c r="AK92" s="12"/>
      <c r="AL92" s="49">
        <v>210</v>
      </c>
      <c r="AM92" s="49">
        <v>290</v>
      </c>
      <c r="AN92" s="12"/>
      <c r="AO92" s="49">
        <v>1960</v>
      </c>
      <c r="AP92" s="49">
        <v>2290</v>
      </c>
    </row>
    <row r="93" spans="1:42" x14ac:dyDescent="0.45">
      <c r="A93" s="271"/>
      <c r="B93" s="15"/>
      <c r="C93" s="11"/>
      <c r="D93" s="49"/>
      <c r="E93" s="49"/>
      <c r="F93" s="12"/>
      <c r="G93" s="49"/>
      <c r="H93" s="49"/>
      <c r="I93" s="12"/>
      <c r="J93" s="49"/>
      <c r="K93" s="49"/>
      <c r="L93" s="12"/>
      <c r="M93" s="49"/>
      <c r="N93" s="49"/>
      <c r="P93" s="15"/>
      <c r="Q93" s="11"/>
      <c r="R93" s="49"/>
      <c r="S93" s="49"/>
      <c r="T93" s="12"/>
      <c r="U93" s="49"/>
      <c r="V93" s="49"/>
      <c r="W93" s="12"/>
      <c r="X93" s="49"/>
      <c r="Y93" s="49"/>
      <c r="Z93" s="12"/>
      <c r="AA93" s="49"/>
      <c r="AB93" s="49"/>
      <c r="AD93" s="15"/>
      <c r="AE93" s="11"/>
      <c r="AF93" s="49"/>
      <c r="AG93" s="49"/>
      <c r="AH93" s="12"/>
      <c r="AI93" s="49"/>
      <c r="AJ93" s="49"/>
      <c r="AK93" s="12"/>
      <c r="AL93" s="49"/>
      <c r="AM93" s="49"/>
      <c r="AN93" s="12"/>
      <c r="AO93" s="49"/>
      <c r="AP93" s="49"/>
    </row>
    <row r="94" spans="1:42" x14ac:dyDescent="0.45">
      <c r="A94" s="271"/>
      <c r="B94" s="15" t="s">
        <v>36</v>
      </c>
      <c r="C94" s="11"/>
      <c r="D94" s="49">
        <v>480</v>
      </c>
      <c r="E94" s="49">
        <v>480</v>
      </c>
      <c r="F94" s="12"/>
      <c r="G94" s="49">
        <v>170</v>
      </c>
      <c r="H94" s="49">
        <v>220</v>
      </c>
      <c r="I94" s="12"/>
      <c r="J94" s="49">
        <v>60</v>
      </c>
      <c r="K94" s="49">
        <v>80</v>
      </c>
      <c r="L94" s="12"/>
      <c r="M94" s="49">
        <v>720</v>
      </c>
      <c r="N94" s="49">
        <v>780</v>
      </c>
      <c r="P94" s="15" t="s">
        <v>36</v>
      </c>
      <c r="Q94" s="11"/>
      <c r="R94" s="49">
        <v>630</v>
      </c>
      <c r="S94" s="49">
        <v>670</v>
      </c>
      <c r="T94" s="12"/>
      <c r="U94" s="49">
        <v>220</v>
      </c>
      <c r="V94" s="49">
        <v>310</v>
      </c>
      <c r="W94" s="12"/>
      <c r="X94" s="49">
        <v>100</v>
      </c>
      <c r="Y94" s="49">
        <v>130</v>
      </c>
      <c r="Z94" s="12"/>
      <c r="AA94" s="49">
        <v>940</v>
      </c>
      <c r="AB94" s="49">
        <v>1120</v>
      </c>
      <c r="AD94" s="15" t="s">
        <v>36</v>
      </c>
      <c r="AE94" s="11"/>
      <c r="AF94" s="49">
        <v>1110</v>
      </c>
      <c r="AG94" s="49">
        <v>1150</v>
      </c>
      <c r="AH94" s="12"/>
      <c r="AI94" s="49">
        <v>390</v>
      </c>
      <c r="AJ94" s="49">
        <v>530</v>
      </c>
      <c r="AK94" s="12"/>
      <c r="AL94" s="49">
        <v>160</v>
      </c>
      <c r="AM94" s="49">
        <v>220</v>
      </c>
      <c r="AN94" s="12"/>
      <c r="AO94" s="49">
        <v>1660</v>
      </c>
      <c r="AP94" s="49">
        <v>1900</v>
      </c>
    </row>
    <row r="95" spans="1:42" x14ac:dyDescent="0.45">
      <c r="A95" s="271"/>
      <c r="B95" s="15" t="s">
        <v>37</v>
      </c>
      <c r="C95" s="11"/>
      <c r="D95" s="49">
        <v>120</v>
      </c>
      <c r="E95" s="49">
        <v>120</v>
      </c>
      <c r="F95" s="12"/>
      <c r="G95" s="49">
        <v>20</v>
      </c>
      <c r="H95" s="49">
        <v>40</v>
      </c>
      <c r="I95" s="12"/>
      <c r="J95" s="49">
        <v>10</v>
      </c>
      <c r="K95" s="49">
        <v>20</v>
      </c>
      <c r="L95" s="12"/>
      <c r="M95" s="49">
        <v>160</v>
      </c>
      <c r="N95" s="49">
        <v>180</v>
      </c>
      <c r="P95" s="15" t="s">
        <v>116</v>
      </c>
      <c r="Q95" s="11"/>
      <c r="R95" s="49">
        <v>200</v>
      </c>
      <c r="S95" s="49">
        <v>220</v>
      </c>
      <c r="T95" s="12"/>
      <c r="U95" s="49">
        <v>60</v>
      </c>
      <c r="V95" s="49">
        <v>60</v>
      </c>
      <c r="W95" s="12"/>
      <c r="X95" s="49">
        <v>20</v>
      </c>
      <c r="Y95" s="49">
        <v>30</v>
      </c>
      <c r="Z95" s="12"/>
      <c r="AA95" s="49">
        <v>280</v>
      </c>
      <c r="AB95" s="49">
        <v>310</v>
      </c>
      <c r="AD95" s="15" t="s">
        <v>116</v>
      </c>
      <c r="AE95" s="11"/>
      <c r="AF95" s="49">
        <v>320</v>
      </c>
      <c r="AG95" s="49">
        <v>340</v>
      </c>
      <c r="AH95" s="12"/>
      <c r="AI95" s="49">
        <v>90</v>
      </c>
      <c r="AJ95" s="49">
        <v>100</v>
      </c>
      <c r="AK95" s="12"/>
      <c r="AL95" s="49">
        <v>30</v>
      </c>
      <c r="AM95" s="49">
        <v>50</v>
      </c>
      <c r="AN95" s="12"/>
      <c r="AO95" s="49">
        <v>430</v>
      </c>
      <c r="AP95" s="49">
        <v>490</v>
      </c>
    </row>
    <row r="96" spans="1:42" x14ac:dyDescent="0.45">
      <c r="A96" s="271"/>
      <c r="B96" s="15" t="s">
        <v>38</v>
      </c>
      <c r="C96" s="16"/>
      <c r="D96" s="49">
        <v>360</v>
      </c>
      <c r="E96" s="49">
        <v>350</v>
      </c>
      <c r="F96" s="12"/>
      <c r="G96" s="49">
        <v>150</v>
      </c>
      <c r="H96" s="49">
        <v>180</v>
      </c>
      <c r="I96" s="12"/>
      <c r="J96" s="49">
        <v>50</v>
      </c>
      <c r="K96" s="49">
        <v>60</v>
      </c>
      <c r="L96" s="12"/>
      <c r="M96" s="49">
        <v>560</v>
      </c>
      <c r="N96" s="49">
        <v>600</v>
      </c>
      <c r="P96" s="15" t="s">
        <v>117</v>
      </c>
      <c r="Q96" s="16"/>
      <c r="R96" s="49">
        <v>430</v>
      </c>
      <c r="S96" s="49">
        <v>450</v>
      </c>
      <c r="T96" s="12"/>
      <c r="U96" s="49">
        <v>160</v>
      </c>
      <c r="V96" s="49">
        <v>260</v>
      </c>
      <c r="W96" s="12"/>
      <c r="X96" s="49">
        <v>80</v>
      </c>
      <c r="Y96" s="49">
        <v>100</v>
      </c>
      <c r="Z96" s="12"/>
      <c r="AA96" s="49">
        <v>670</v>
      </c>
      <c r="AB96" s="49">
        <v>810</v>
      </c>
      <c r="AD96" s="15" t="s">
        <v>117</v>
      </c>
      <c r="AE96" s="16"/>
      <c r="AF96" s="49">
        <v>790</v>
      </c>
      <c r="AG96" s="49">
        <v>800</v>
      </c>
      <c r="AH96" s="12"/>
      <c r="AI96" s="49">
        <v>310</v>
      </c>
      <c r="AJ96" s="49">
        <v>440</v>
      </c>
      <c r="AK96" s="12"/>
      <c r="AL96" s="49">
        <v>130</v>
      </c>
      <c r="AM96" s="49">
        <v>160</v>
      </c>
      <c r="AN96" s="12"/>
      <c r="AO96" s="49">
        <v>1230</v>
      </c>
      <c r="AP96" s="49">
        <v>1410</v>
      </c>
    </row>
    <row r="97" spans="1:42" x14ac:dyDescent="0.45">
      <c r="A97" s="271"/>
      <c r="B97" s="10"/>
      <c r="C97" s="11"/>
      <c r="D97" s="12"/>
      <c r="E97" s="12"/>
      <c r="F97" s="12"/>
      <c r="G97" s="12"/>
      <c r="H97" s="12"/>
      <c r="I97" s="12"/>
      <c r="J97" s="12"/>
      <c r="K97" s="12"/>
      <c r="L97" s="12"/>
      <c r="M97" s="12"/>
      <c r="N97" s="12"/>
      <c r="P97" s="10"/>
      <c r="Q97" s="11"/>
      <c r="R97" s="12"/>
      <c r="S97" s="12"/>
      <c r="T97" s="12"/>
      <c r="U97" s="12"/>
      <c r="V97" s="12"/>
      <c r="W97" s="12"/>
      <c r="X97" s="12"/>
      <c r="Y97" s="12"/>
      <c r="Z97" s="12"/>
      <c r="AA97" s="12"/>
      <c r="AB97" s="12"/>
      <c r="AD97" s="10"/>
      <c r="AE97" s="11"/>
      <c r="AF97" s="12"/>
      <c r="AG97" s="12"/>
      <c r="AH97" s="12"/>
      <c r="AI97" s="12"/>
      <c r="AJ97" s="12"/>
      <c r="AK97" s="12"/>
      <c r="AL97" s="12"/>
      <c r="AM97" s="12"/>
      <c r="AN97" s="12"/>
      <c r="AO97" s="12"/>
      <c r="AP97" s="12"/>
    </row>
    <row r="98" spans="1:42" x14ac:dyDescent="0.45">
      <c r="A98" s="271"/>
      <c r="B98" s="10" t="s">
        <v>39</v>
      </c>
      <c r="C98" s="11"/>
      <c r="D98" s="12"/>
      <c r="E98" s="12"/>
      <c r="F98" s="12"/>
      <c r="G98" s="12"/>
      <c r="H98" s="12"/>
      <c r="I98" s="12"/>
      <c r="J98" s="12"/>
      <c r="K98" s="12"/>
      <c r="L98" s="12"/>
      <c r="M98" s="12"/>
      <c r="N98" s="12"/>
      <c r="P98" s="10" t="s">
        <v>39</v>
      </c>
      <c r="Q98" s="11"/>
      <c r="R98" s="12"/>
      <c r="S98" s="12"/>
      <c r="T98" s="12"/>
      <c r="U98" s="12"/>
      <c r="V98" s="12"/>
      <c r="W98" s="12"/>
      <c r="X98" s="12"/>
      <c r="Y98" s="12"/>
      <c r="Z98" s="12"/>
      <c r="AA98" s="12"/>
      <c r="AB98" s="12"/>
      <c r="AD98" s="10" t="s">
        <v>39</v>
      </c>
      <c r="AE98" s="11"/>
      <c r="AF98" s="12"/>
      <c r="AG98" s="12"/>
      <c r="AH98" s="12"/>
      <c r="AI98" s="12"/>
      <c r="AJ98" s="12"/>
      <c r="AK98" s="12"/>
      <c r="AL98" s="12"/>
      <c r="AM98" s="12"/>
      <c r="AN98" s="12"/>
      <c r="AO98" s="12"/>
      <c r="AP98" s="12"/>
    </row>
    <row r="99" spans="1:42" x14ac:dyDescent="0.45">
      <c r="A99" s="271"/>
      <c r="B99" s="14" t="s">
        <v>34</v>
      </c>
      <c r="C99" s="11"/>
      <c r="D99" s="61">
        <v>33</v>
      </c>
      <c r="E99" s="61">
        <v>42</v>
      </c>
      <c r="F99" s="12"/>
      <c r="G99" s="61">
        <v>28</v>
      </c>
      <c r="H99" s="61">
        <v>39</v>
      </c>
      <c r="I99" s="12"/>
      <c r="J99" s="61">
        <v>29</v>
      </c>
      <c r="K99" s="61">
        <v>43</v>
      </c>
      <c r="L99" s="12"/>
      <c r="M99" s="61">
        <v>32</v>
      </c>
      <c r="N99" s="61">
        <v>41</v>
      </c>
      <c r="P99" s="14" t="s">
        <v>115</v>
      </c>
      <c r="Q99" s="11"/>
      <c r="R99" s="61">
        <v>29</v>
      </c>
      <c r="S99" s="61">
        <v>37</v>
      </c>
      <c r="T99" s="12"/>
      <c r="U99" s="61">
        <v>27</v>
      </c>
      <c r="V99" s="61">
        <v>32</v>
      </c>
      <c r="W99" s="12"/>
      <c r="X99" s="61">
        <v>26</v>
      </c>
      <c r="Y99" s="61">
        <v>37</v>
      </c>
      <c r="Z99" s="12"/>
      <c r="AA99" s="61">
        <v>28</v>
      </c>
      <c r="AB99" s="61">
        <v>35</v>
      </c>
      <c r="AD99" s="14" t="s">
        <v>115</v>
      </c>
      <c r="AE99" s="11"/>
      <c r="AF99" s="61">
        <v>31</v>
      </c>
      <c r="AG99" s="61">
        <v>39</v>
      </c>
      <c r="AH99" s="12"/>
      <c r="AI99" s="61">
        <v>27</v>
      </c>
      <c r="AJ99" s="61">
        <v>36</v>
      </c>
      <c r="AK99" s="12"/>
      <c r="AL99" s="61">
        <v>28</v>
      </c>
      <c r="AM99" s="61">
        <v>40</v>
      </c>
      <c r="AN99" s="12"/>
      <c r="AO99" s="61">
        <v>30</v>
      </c>
      <c r="AP99" s="61">
        <v>38</v>
      </c>
    </row>
    <row r="100" spans="1:42" x14ac:dyDescent="0.45">
      <c r="A100" s="271"/>
      <c r="B100" s="14"/>
      <c r="C100" s="11"/>
      <c r="D100" s="12"/>
      <c r="E100" s="12"/>
      <c r="F100" s="12"/>
      <c r="G100" s="12"/>
      <c r="H100" s="12"/>
      <c r="I100" s="12"/>
      <c r="J100" s="12"/>
      <c r="K100" s="12"/>
      <c r="L100" s="12"/>
      <c r="M100" s="12"/>
      <c r="N100" s="12"/>
      <c r="P100" s="14"/>
      <c r="Q100" s="11"/>
      <c r="R100" s="12"/>
      <c r="S100" s="12"/>
      <c r="T100" s="12"/>
      <c r="U100" s="12"/>
      <c r="V100" s="12"/>
      <c r="W100" s="12"/>
      <c r="X100" s="12"/>
      <c r="Y100" s="12"/>
      <c r="Z100" s="12"/>
      <c r="AA100" s="12"/>
      <c r="AB100" s="12"/>
      <c r="AD100" s="14"/>
      <c r="AE100" s="11"/>
      <c r="AF100" s="12"/>
      <c r="AG100" s="12"/>
      <c r="AH100" s="12"/>
      <c r="AI100" s="12"/>
      <c r="AJ100" s="12"/>
      <c r="AK100" s="12"/>
      <c r="AL100" s="12"/>
      <c r="AM100" s="12"/>
      <c r="AN100" s="12"/>
      <c r="AO100" s="12"/>
      <c r="AP100" s="12"/>
    </row>
    <row r="101" spans="1:42" x14ac:dyDescent="0.45">
      <c r="A101" s="271"/>
      <c r="B101" s="15" t="s">
        <v>35</v>
      </c>
      <c r="C101" s="11"/>
      <c r="D101" s="61">
        <v>48</v>
      </c>
      <c r="E101" s="61">
        <v>60</v>
      </c>
      <c r="F101" s="12"/>
      <c r="G101" s="61">
        <v>41</v>
      </c>
      <c r="H101" s="61">
        <v>54</v>
      </c>
      <c r="I101" s="12"/>
      <c r="J101" s="61">
        <v>42</v>
      </c>
      <c r="K101" s="61">
        <v>61</v>
      </c>
      <c r="L101" s="12"/>
      <c r="M101" s="61">
        <v>46</v>
      </c>
      <c r="N101" s="61">
        <v>58</v>
      </c>
      <c r="P101" s="15" t="s">
        <v>35</v>
      </c>
      <c r="Q101" s="11"/>
      <c r="R101" s="61">
        <v>48</v>
      </c>
      <c r="S101" s="61">
        <v>59</v>
      </c>
      <c r="T101" s="12"/>
      <c r="U101" s="61">
        <v>47</v>
      </c>
      <c r="V101" s="61">
        <v>50</v>
      </c>
      <c r="W101" s="12"/>
      <c r="X101" s="61">
        <v>44</v>
      </c>
      <c r="Y101" s="61">
        <v>58</v>
      </c>
      <c r="Z101" s="12"/>
      <c r="AA101" s="61">
        <v>47</v>
      </c>
      <c r="AB101" s="61">
        <v>56</v>
      </c>
      <c r="AD101" s="15" t="s">
        <v>35</v>
      </c>
      <c r="AE101" s="11"/>
      <c r="AF101" s="61">
        <v>48</v>
      </c>
      <c r="AG101" s="61">
        <v>59</v>
      </c>
      <c r="AH101" s="12"/>
      <c r="AI101" s="61">
        <v>44</v>
      </c>
      <c r="AJ101" s="61">
        <v>52</v>
      </c>
      <c r="AK101" s="12"/>
      <c r="AL101" s="61">
        <v>42</v>
      </c>
      <c r="AM101" s="61">
        <v>59</v>
      </c>
      <c r="AN101" s="12"/>
      <c r="AO101" s="61">
        <v>46</v>
      </c>
      <c r="AP101" s="61">
        <v>57</v>
      </c>
    </row>
    <row r="102" spans="1:42" x14ac:dyDescent="0.45">
      <c r="A102" s="271"/>
      <c r="B102" s="15"/>
      <c r="C102" s="11"/>
      <c r="D102" s="12"/>
      <c r="E102" s="12"/>
      <c r="F102" s="12"/>
      <c r="G102" s="12"/>
      <c r="H102" s="12"/>
      <c r="I102" s="12"/>
      <c r="J102" s="12"/>
      <c r="K102" s="12"/>
      <c r="L102" s="12"/>
      <c r="M102" s="12"/>
      <c r="N102" s="12"/>
      <c r="P102" s="15"/>
      <c r="Q102" s="11"/>
      <c r="R102" s="12"/>
      <c r="S102" s="12"/>
      <c r="T102" s="12"/>
      <c r="U102" s="12"/>
      <c r="V102" s="12"/>
      <c r="W102" s="12"/>
      <c r="X102" s="12"/>
      <c r="Y102" s="12"/>
      <c r="Z102" s="12"/>
      <c r="AA102" s="12"/>
      <c r="AB102" s="12"/>
      <c r="AD102" s="15"/>
      <c r="AE102" s="11"/>
      <c r="AF102" s="12"/>
      <c r="AG102" s="12"/>
      <c r="AH102" s="12"/>
      <c r="AI102" s="12"/>
      <c r="AJ102" s="12"/>
      <c r="AK102" s="12"/>
      <c r="AL102" s="12"/>
      <c r="AM102" s="12"/>
      <c r="AN102" s="12"/>
      <c r="AO102" s="12"/>
      <c r="AP102" s="12"/>
    </row>
    <row r="103" spans="1:42" x14ac:dyDescent="0.45">
      <c r="A103" s="271"/>
      <c r="B103" s="15" t="s">
        <v>36</v>
      </c>
      <c r="C103" s="11"/>
      <c r="D103" s="61">
        <v>11</v>
      </c>
      <c r="E103" s="61">
        <v>13</v>
      </c>
      <c r="F103" s="12"/>
      <c r="G103" s="61">
        <v>8</v>
      </c>
      <c r="H103" s="61">
        <v>16</v>
      </c>
      <c r="I103" s="12"/>
      <c r="J103" s="61" t="s">
        <v>118</v>
      </c>
      <c r="K103" s="61">
        <v>9</v>
      </c>
      <c r="L103" s="12"/>
      <c r="M103" s="61">
        <v>9</v>
      </c>
      <c r="N103" s="61">
        <v>13</v>
      </c>
      <c r="P103" s="15" t="s">
        <v>36</v>
      </c>
      <c r="Q103" s="11"/>
      <c r="R103" s="61">
        <v>13</v>
      </c>
      <c r="S103" s="61">
        <v>18</v>
      </c>
      <c r="T103" s="12"/>
      <c r="U103" s="61">
        <v>8</v>
      </c>
      <c r="V103" s="61">
        <v>17</v>
      </c>
      <c r="W103" s="12"/>
      <c r="X103" s="61">
        <v>12</v>
      </c>
      <c r="Y103" s="61">
        <v>16</v>
      </c>
      <c r="Z103" s="12"/>
      <c r="AA103" s="61">
        <v>12</v>
      </c>
      <c r="AB103" s="61">
        <v>17</v>
      </c>
      <c r="AD103" s="15" t="s">
        <v>36</v>
      </c>
      <c r="AE103" s="11"/>
      <c r="AF103" s="61">
        <v>12</v>
      </c>
      <c r="AG103" s="61">
        <v>16</v>
      </c>
      <c r="AH103" s="12"/>
      <c r="AI103" s="61">
        <v>8</v>
      </c>
      <c r="AJ103" s="61">
        <v>16</v>
      </c>
      <c r="AK103" s="12"/>
      <c r="AL103" s="61">
        <v>9</v>
      </c>
      <c r="AM103" s="61">
        <v>13</v>
      </c>
      <c r="AN103" s="12"/>
      <c r="AO103" s="61">
        <v>11</v>
      </c>
      <c r="AP103" s="61">
        <v>16</v>
      </c>
    </row>
    <row r="104" spans="1:42" x14ac:dyDescent="0.45">
      <c r="A104" s="271"/>
      <c r="B104" s="15" t="s">
        <v>37</v>
      </c>
      <c r="C104" s="11"/>
      <c r="D104" s="61" t="s">
        <v>118</v>
      </c>
      <c r="E104" s="61" t="s">
        <v>118</v>
      </c>
      <c r="F104" s="12"/>
      <c r="G104" s="61">
        <v>0</v>
      </c>
      <c r="H104" s="61" t="s">
        <v>118</v>
      </c>
      <c r="I104" s="12"/>
      <c r="J104" s="61">
        <v>0</v>
      </c>
      <c r="K104" s="61">
        <v>0</v>
      </c>
      <c r="L104" s="12"/>
      <c r="M104" s="61" t="s">
        <v>118</v>
      </c>
      <c r="N104" s="61">
        <v>4</v>
      </c>
      <c r="P104" s="15" t="s">
        <v>116</v>
      </c>
      <c r="Q104" s="11"/>
      <c r="R104" s="61">
        <v>7</v>
      </c>
      <c r="S104" s="61">
        <v>9</v>
      </c>
      <c r="T104" s="12"/>
      <c r="U104" s="61" t="s">
        <v>118</v>
      </c>
      <c r="V104" s="61" t="s">
        <v>118</v>
      </c>
      <c r="W104" s="12"/>
      <c r="X104" s="61" t="s">
        <v>118</v>
      </c>
      <c r="Y104" s="61" t="s">
        <v>118</v>
      </c>
      <c r="Z104" s="12"/>
      <c r="AA104" s="61">
        <v>5</v>
      </c>
      <c r="AB104" s="61">
        <v>8</v>
      </c>
      <c r="AD104" s="15" t="s">
        <v>116</v>
      </c>
      <c r="AE104" s="11"/>
      <c r="AF104" s="61">
        <v>5</v>
      </c>
      <c r="AG104" s="61">
        <v>7</v>
      </c>
      <c r="AH104" s="12"/>
      <c r="AI104" s="61" t="s">
        <v>118</v>
      </c>
      <c r="AJ104" s="61" t="s">
        <v>118</v>
      </c>
      <c r="AK104" s="12"/>
      <c r="AL104" s="61" t="s">
        <v>118</v>
      </c>
      <c r="AM104" s="61" t="s">
        <v>118</v>
      </c>
      <c r="AN104" s="12"/>
      <c r="AO104" s="61">
        <v>4</v>
      </c>
      <c r="AP104" s="61">
        <v>7</v>
      </c>
    </row>
    <row r="105" spans="1:42" x14ac:dyDescent="0.45">
      <c r="A105" s="271"/>
      <c r="B105" s="15" t="s">
        <v>38</v>
      </c>
      <c r="C105" s="16"/>
      <c r="D105" s="61">
        <v>13</v>
      </c>
      <c r="E105" s="61">
        <v>16</v>
      </c>
      <c r="F105" s="12"/>
      <c r="G105" s="61">
        <v>9</v>
      </c>
      <c r="H105" s="61">
        <v>18</v>
      </c>
      <c r="I105" s="12"/>
      <c r="J105" s="61" t="s">
        <v>118</v>
      </c>
      <c r="K105" s="61">
        <v>11</v>
      </c>
      <c r="L105" s="12"/>
      <c r="M105" s="61">
        <v>11</v>
      </c>
      <c r="N105" s="61">
        <v>16</v>
      </c>
      <c r="P105" s="15" t="s">
        <v>117</v>
      </c>
      <c r="Q105" s="16"/>
      <c r="R105" s="61">
        <v>16</v>
      </c>
      <c r="S105" s="61">
        <v>22</v>
      </c>
      <c r="T105" s="12"/>
      <c r="U105" s="61">
        <v>10</v>
      </c>
      <c r="V105" s="61">
        <v>19</v>
      </c>
      <c r="W105" s="12"/>
      <c r="X105" s="61">
        <v>14</v>
      </c>
      <c r="Y105" s="61">
        <v>19</v>
      </c>
      <c r="Z105" s="12"/>
      <c r="AA105" s="61">
        <v>14</v>
      </c>
      <c r="AB105" s="61">
        <v>21</v>
      </c>
      <c r="AD105" s="15" t="s">
        <v>117</v>
      </c>
      <c r="AE105" s="16"/>
      <c r="AF105" s="61">
        <v>15</v>
      </c>
      <c r="AG105" s="61">
        <v>19</v>
      </c>
      <c r="AH105" s="12"/>
      <c r="AI105" s="61">
        <v>10</v>
      </c>
      <c r="AJ105" s="61">
        <v>19</v>
      </c>
      <c r="AK105" s="12"/>
      <c r="AL105" s="61">
        <v>10</v>
      </c>
      <c r="AM105" s="61">
        <v>16</v>
      </c>
      <c r="AN105" s="12"/>
      <c r="AO105" s="61">
        <v>13</v>
      </c>
      <c r="AP105" s="61">
        <v>19</v>
      </c>
    </row>
  </sheetData>
  <mergeCells count="68">
    <mergeCell ref="AF86:AG86"/>
    <mergeCell ref="AI86:AJ86"/>
    <mergeCell ref="AL86:AM86"/>
    <mergeCell ref="AO86:AP86"/>
    <mergeCell ref="AO65:AP65"/>
    <mergeCell ref="AF65:AG65"/>
    <mergeCell ref="AI65:AJ65"/>
    <mergeCell ref="AL65:AM65"/>
    <mergeCell ref="A86:A105"/>
    <mergeCell ref="D86:E86"/>
    <mergeCell ref="G86:H86"/>
    <mergeCell ref="J86:K86"/>
    <mergeCell ref="M86:N86"/>
    <mergeCell ref="R86:S86"/>
    <mergeCell ref="U86:V86"/>
    <mergeCell ref="X86:Y86"/>
    <mergeCell ref="AA86:AB86"/>
    <mergeCell ref="U65:V65"/>
    <mergeCell ref="X65:Y65"/>
    <mergeCell ref="AA65:AB65"/>
    <mergeCell ref="AF44:AG44"/>
    <mergeCell ref="AI44:AJ44"/>
    <mergeCell ref="AL44:AM44"/>
    <mergeCell ref="AO44:AP44"/>
    <mergeCell ref="A65:A84"/>
    <mergeCell ref="D65:E65"/>
    <mergeCell ref="G65:H65"/>
    <mergeCell ref="J65:K65"/>
    <mergeCell ref="M65:N65"/>
    <mergeCell ref="R65:S65"/>
    <mergeCell ref="AO23:AP23"/>
    <mergeCell ref="A44:A63"/>
    <mergeCell ref="D44:E44"/>
    <mergeCell ref="G44:H44"/>
    <mergeCell ref="J44:K44"/>
    <mergeCell ref="M44:N44"/>
    <mergeCell ref="R44:S44"/>
    <mergeCell ref="U44:V44"/>
    <mergeCell ref="X44:Y44"/>
    <mergeCell ref="AA44:AB44"/>
    <mergeCell ref="U23:V23"/>
    <mergeCell ref="X23:Y23"/>
    <mergeCell ref="AA23:AB23"/>
    <mergeCell ref="AF23:AG23"/>
    <mergeCell ref="AI23:AJ23"/>
    <mergeCell ref="AL23:AM23"/>
    <mergeCell ref="A23:A42"/>
    <mergeCell ref="D23:E23"/>
    <mergeCell ref="G23:H23"/>
    <mergeCell ref="J23:K23"/>
    <mergeCell ref="M23:N23"/>
    <mergeCell ref="R23:S23"/>
    <mergeCell ref="X2:Y2"/>
    <mergeCell ref="AA2:AB2"/>
    <mergeCell ref="AF2:AG2"/>
    <mergeCell ref="AI2:AJ2"/>
    <mergeCell ref="AL2:AM2"/>
    <mergeCell ref="AO2:AP2"/>
    <mergeCell ref="B1:N1"/>
    <mergeCell ref="P1:AB1"/>
    <mergeCell ref="AD1:AP1"/>
    <mergeCell ref="R2:S2"/>
    <mergeCell ref="U2:V2"/>
    <mergeCell ref="A2:A21"/>
    <mergeCell ref="D2:E2"/>
    <mergeCell ref="G2:H2"/>
    <mergeCell ref="J2:K2"/>
    <mergeCell ref="M2:N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R50"/>
  <sheetViews>
    <sheetView showGridLines="0" zoomScaleNormal="100" zoomScaleSheetLayoutView="100" workbookViewId="0"/>
  </sheetViews>
  <sheetFormatPr defaultColWidth="9" defaultRowHeight="14.25" x14ac:dyDescent="0.45"/>
  <cols>
    <col min="1" max="1" width="9" style="124"/>
    <col min="2" max="2" width="33.86328125" style="124" customWidth="1"/>
    <col min="3" max="4" width="14" style="124" customWidth="1"/>
    <col min="5" max="5" width="5" style="124" customWidth="1"/>
    <col min="6" max="7" width="14" style="124" customWidth="1"/>
    <col min="8" max="8" width="5" style="124" customWidth="1"/>
    <col min="9" max="10" width="14" style="124" customWidth="1"/>
    <col min="11" max="11" width="5" style="124" customWidth="1"/>
    <col min="12" max="13" width="14" style="124" customWidth="1"/>
    <col min="14" max="15" width="11.73046875" style="124" customWidth="1"/>
    <col min="16" max="16" width="9" style="124"/>
    <col min="17" max="17" width="9" style="124" hidden="1" customWidth="1"/>
    <col min="18" max="18" width="34.265625" style="124" hidden="1" customWidth="1"/>
    <col min="19" max="16384" width="9" style="124"/>
  </cols>
  <sheetData>
    <row r="1" spans="1:18" ht="15" customHeight="1" x14ac:dyDescent="0.45">
      <c r="A1" s="132" t="s">
        <v>18</v>
      </c>
      <c r="B1" s="117"/>
    </row>
    <row r="2" spans="1:18" ht="30" customHeight="1" x14ac:dyDescent="0.45">
      <c r="A2" s="283" t="s">
        <v>19</v>
      </c>
      <c r="B2" s="283"/>
      <c r="C2" s="283"/>
      <c r="D2" s="283"/>
      <c r="E2" s="283"/>
      <c r="F2" s="283"/>
      <c r="G2" s="283"/>
      <c r="H2" s="283"/>
      <c r="I2" s="283"/>
      <c r="J2" s="283"/>
      <c r="K2" s="283"/>
      <c r="L2" s="283"/>
      <c r="M2" s="283"/>
      <c r="N2" s="238"/>
      <c r="O2" s="238"/>
    </row>
    <row r="3" spans="1:18" ht="15" customHeight="1" x14ac:dyDescent="0.45">
      <c r="A3" s="139" t="s">
        <v>20</v>
      </c>
    </row>
    <row r="4" spans="1:18" ht="15" x14ac:dyDescent="0.45">
      <c r="A4" s="139" t="s">
        <v>21</v>
      </c>
      <c r="I4" s="140"/>
      <c r="J4" s="140"/>
      <c r="K4" s="140"/>
      <c r="L4" s="140"/>
      <c r="M4" s="140"/>
    </row>
    <row r="5" spans="1:18" x14ac:dyDescent="0.45">
      <c r="A5" s="139"/>
      <c r="I5" s="140"/>
    </row>
    <row r="6" spans="1:18" ht="15" customHeight="1" x14ac:dyDescent="0.45">
      <c r="A6" s="268" t="s">
        <v>106</v>
      </c>
      <c r="B6" s="269"/>
      <c r="C6" s="269"/>
      <c r="D6" s="269"/>
      <c r="E6" s="269"/>
      <c r="F6" s="269"/>
      <c r="G6" s="269"/>
      <c r="H6" s="269"/>
      <c r="I6" s="269"/>
      <c r="J6" s="269"/>
      <c r="K6" s="269"/>
      <c r="L6" s="269"/>
      <c r="M6" s="269"/>
      <c r="N6" s="184"/>
      <c r="O6" s="184"/>
    </row>
    <row r="7" spans="1:18" x14ac:dyDescent="0.45">
      <c r="A7" s="269"/>
      <c r="B7" s="269"/>
      <c r="C7" s="269"/>
      <c r="D7" s="269"/>
      <c r="E7" s="269"/>
      <c r="F7" s="269"/>
      <c r="G7" s="269"/>
      <c r="H7" s="269"/>
      <c r="I7" s="269"/>
      <c r="J7" s="269"/>
      <c r="K7" s="269"/>
      <c r="L7" s="269"/>
      <c r="M7" s="269"/>
      <c r="N7" s="184"/>
      <c r="O7" s="184"/>
    </row>
    <row r="8" spans="1:18" x14ac:dyDescent="0.45">
      <c r="A8" s="269"/>
      <c r="B8" s="269"/>
      <c r="C8" s="269"/>
      <c r="D8" s="269"/>
      <c r="E8" s="269"/>
      <c r="F8" s="269"/>
      <c r="G8" s="269"/>
      <c r="H8" s="269"/>
      <c r="I8" s="269"/>
      <c r="J8" s="269"/>
      <c r="K8" s="269"/>
      <c r="L8" s="269"/>
      <c r="M8" s="269"/>
      <c r="N8" s="184"/>
      <c r="O8" s="184"/>
    </row>
    <row r="9" spans="1:18" ht="15.75" x14ac:dyDescent="0.45">
      <c r="A9" s="184"/>
      <c r="B9" s="184"/>
      <c r="C9" s="184"/>
      <c r="D9" s="184"/>
      <c r="E9" s="184"/>
      <c r="F9" s="184"/>
      <c r="G9" s="184"/>
      <c r="H9" s="184"/>
      <c r="I9" s="239" t="s">
        <v>30</v>
      </c>
      <c r="J9" s="284" t="s">
        <v>22</v>
      </c>
      <c r="K9" s="284"/>
      <c r="L9" s="284"/>
      <c r="M9" s="285"/>
      <c r="N9" s="184"/>
      <c r="O9" s="184"/>
      <c r="Q9" s="187" t="s">
        <v>22</v>
      </c>
      <c r="R9" s="187" t="s">
        <v>23</v>
      </c>
    </row>
    <row r="10" spans="1:18" ht="15.75" x14ac:dyDescent="0.45">
      <c r="A10" s="184"/>
      <c r="B10" s="184"/>
      <c r="C10" s="184"/>
      <c r="D10" s="184"/>
      <c r="E10" s="184"/>
      <c r="F10" s="184"/>
      <c r="G10" s="184"/>
      <c r="H10" s="184"/>
      <c r="I10" s="239" t="s">
        <v>31</v>
      </c>
      <c r="J10" s="284" t="s">
        <v>175</v>
      </c>
      <c r="K10" s="284"/>
      <c r="L10" s="284"/>
      <c r="M10" s="285"/>
      <c r="N10" s="184"/>
      <c r="O10" s="184"/>
      <c r="Q10" s="187" t="s">
        <v>24</v>
      </c>
      <c r="R10" s="187" t="s">
        <v>25</v>
      </c>
    </row>
    <row r="11" spans="1:18" ht="15.75" x14ac:dyDescent="0.45">
      <c r="A11" s="184"/>
      <c r="B11" s="184"/>
      <c r="C11" s="184"/>
      <c r="D11" s="184"/>
      <c r="E11" s="184"/>
      <c r="F11" s="184"/>
      <c r="G11" s="184"/>
      <c r="H11" s="184"/>
      <c r="I11" s="184"/>
      <c r="J11" s="184"/>
      <c r="K11" s="184"/>
      <c r="L11" s="184"/>
      <c r="M11" s="184"/>
      <c r="N11" s="184"/>
      <c r="O11" s="184"/>
      <c r="Q11" s="187" t="s">
        <v>26</v>
      </c>
      <c r="R11" s="187" t="s">
        <v>27</v>
      </c>
    </row>
    <row r="12" spans="1:18" ht="20.25" customHeight="1" x14ac:dyDescent="0.45">
      <c r="A12" s="240"/>
      <c r="B12" s="241"/>
      <c r="C12" s="286" t="s">
        <v>55</v>
      </c>
      <c r="D12" s="286"/>
      <c r="E12" s="241"/>
      <c r="F12" s="286" t="s">
        <v>56</v>
      </c>
      <c r="G12" s="286"/>
      <c r="H12" s="241"/>
      <c r="I12" s="286" t="s">
        <v>57</v>
      </c>
      <c r="J12" s="286"/>
      <c r="K12" s="242"/>
      <c r="L12" s="286" t="s">
        <v>22</v>
      </c>
      <c r="M12" s="286"/>
      <c r="N12" s="184"/>
      <c r="O12" s="184"/>
      <c r="Q12" s="187"/>
      <c r="R12" s="187" t="s">
        <v>28</v>
      </c>
    </row>
    <row r="13" spans="1:18" ht="15.75" x14ac:dyDescent="0.45">
      <c r="A13" s="243"/>
      <c r="B13" s="244"/>
      <c r="C13" s="245" t="s">
        <v>32</v>
      </c>
      <c r="D13" s="246">
        <v>2017</v>
      </c>
      <c r="E13" s="244"/>
      <c r="F13" s="245" t="s">
        <v>32</v>
      </c>
      <c r="G13" s="246">
        <v>2017</v>
      </c>
      <c r="H13" s="244"/>
      <c r="I13" s="245" t="s">
        <v>32</v>
      </c>
      <c r="J13" s="246">
        <v>2017</v>
      </c>
      <c r="K13" s="244"/>
      <c r="L13" s="245" t="s">
        <v>32</v>
      </c>
      <c r="M13" s="246">
        <v>2017</v>
      </c>
      <c r="N13" s="184"/>
      <c r="O13" s="184"/>
      <c r="Q13" s="187"/>
      <c r="R13" s="187" t="s">
        <v>29</v>
      </c>
    </row>
    <row r="14" spans="1:18" x14ac:dyDescent="0.45">
      <c r="A14" s="202"/>
      <c r="B14" s="247"/>
      <c r="C14" s="248"/>
      <c r="D14" s="248"/>
      <c r="E14" s="248"/>
      <c r="F14" s="248"/>
      <c r="G14" s="248"/>
      <c r="H14" s="248"/>
      <c r="I14" s="249"/>
      <c r="J14" s="249"/>
      <c r="K14" s="249"/>
      <c r="L14" s="249"/>
      <c r="M14" s="249"/>
      <c r="N14" s="184"/>
      <c r="O14" s="184"/>
      <c r="Q14" s="250">
        <f>IF(J10="Reading (test)3",1,IF(J10="Writing (teacher assessment)4",22,IF(J10="Mathematics (test)3",43,IF(J10="Grammar, punctuation and spelling (test)3",64,IF(J10="Reading, writing and mathematics5",85)))))</f>
        <v>1</v>
      </c>
    </row>
    <row r="15" spans="1:18" x14ac:dyDescent="0.45">
      <c r="A15" s="202" t="s">
        <v>33</v>
      </c>
      <c r="B15" s="247"/>
      <c r="C15" s="248"/>
      <c r="D15" s="248"/>
      <c r="E15" s="248"/>
      <c r="F15" s="248"/>
      <c r="G15" s="248"/>
      <c r="H15" s="248"/>
      <c r="I15" s="248"/>
      <c r="J15" s="248"/>
      <c r="K15" s="248"/>
      <c r="L15" s="248"/>
      <c r="M15" s="248"/>
      <c r="N15" s="184"/>
      <c r="O15" s="184"/>
      <c r="Q15" s="250">
        <f>IF(J9="Female",1,IF(J9="Male",15,IF(J9="Total",29)))</f>
        <v>29</v>
      </c>
    </row>
    <row r="16" spans="1:18" x14ac:dyDescent="0.45">
      <c r="A16" s="251" t="s">
        <v>34</v>
      </c>
      <c r="B16" s="247"/>
      <c r="C16" s="252">
        <f>INDEX('Table A1 figures'!$D$6:$AP$105,$Q16+$Q$14,$Q$15)</f>
        <v>2390</v>
      </c>
      <c r="D16" s="252">
        <f>INDEX('Table A1 figures'!$D$6:$AP$105,$Q16+$Q$14,1+$Q$15)</f>
        <v>2520</v>
      </c>
      <c r="E16" s="252"/>
      <c r="F16" s="252">
        <f>INDEX('Table A1 figures'!$D$6:$AP$105,$Q16+$Q$14,3+$Q$15)</f>
        <v>870</v>
      </c>
      <c r="G16" s="252">
        <f>INDEX('Table A1 figures'!$D$6:$AP$105,$Q16+$Q$14,4+$Q$15)</f>
        <v>1170</v>
      </c>
      <c r="H16" s="252"/>
      <c r="I16" s="252">
        <f>INDEX('Table A1 figures'!$D$6:$AP$105,$Q16+$Q$14,6+$Q$15)</f>
        <v>370</v>
      </c>
      <c r="J16" s="252">
        <f>INDEX('Table A1 figures'!$D$6:$AP$105,$Q16+$Q$14,7+$Q$15)</f>
        <v>510</v>
      </c>
      <c r="K16" s="252"/>
      <c r="L16" s="252">
        <f>INDEX('Table A1 figures'!$D$6:$AP$105,$Q16+$Q$14,9+$Q$15)</f>
        <v>3630</v>
      </c>
      <c r="M16" s="252">
        <f>INDEX('Table A1 figures'!$D$6:$AP$105,$Q16+$Q$14,10+$Q$15)</f>
        <v>4200</v>
      </c>
      <c r="N16" s="184"/>
      <c r="O16" s="184"/>
      <c r="Q16" s="253">
        <v>0</v>
      </c>
    </row>
    <row r="17" spans="1:17" x14ac:dyDescent="0.45">
      <c r="A17" s="251"/>
      <c r="B17" s="247"/>
      <c r="C17" s="252"/>
      <c r="D17" s="252"/>
      <c r="E17" s="252"/>
      <c r="F17" s="252"/>
      <c r="G17" s="252"/>
      <c r="H17" s="252"/>
      <c r="I17" s="252"/>
      <c r="J17" s="252"/>
      <c r="K17" s="252"/>
      <c r="L17" s="252"/>
      <c r="M17" s="252"/>
      <c r="N17" s="184"/>
      <c r="O17" s="184"/>
      <c r="Q17" s="254">
        <f>Q16+1</f>
        <v>1</v>
      </c>
    </row>
    <row r="18" spans="1:17" x14ac:dyDescent="0.45">
      <c r="A18" s="255" t="s">
        <v>35</v>
      </c>
      <c r="B18" s="247"/>
      <c r="C18" s="252">
        <f>INDEX('Table A1 figures'!$D$6:$AP$105,$Q18+$Q$14,$Q$15)</f>
        <v>1280</v>
      </c>
      <c r="D18" s="252">
        <f>INDEX('Table A1 figures'!$D$6:$AP$105,$Q18+$Q$14,1+$Q$15)</f>
        <v>1370</v>
      </c>
      <c r="E18" s="252"/>
      <c r="F18" s="252">
        <f>INDEX('Table A1 figures'!$D$6:$AP$105,$Q18+$Q$14,3+$Q$15)</f>
        <v>470</v>
      </c>
      <c r="G18" s="252">
        <f>INDEX('Table A1 figures'!$D$6:$AP$105,$Q18+$Q$14,4+$Q$15)</f>
        <v>630</v>
      </c>
      <c r="H18" s="252"/>
      <c r="I18" s="252">
        <f>INDEX('Table A1 figures'!$D$6:$AP$105,$Q18+$Q$14,6+$Q$15)</f>
        <v>210</v>
      </c>
      <c r="J18" s="252">
        <f>INDEX('Table A1 figures'!$D$6:$AP$105,$Q18+$Q$14,7+$Q$15)</f>
        <v>290</v>
      </c>
      <c r="K18" s="252"/>
      <c r="L18" s="252">
        <f>INDEX('Table A1 figures'!$D$6:$AP$105,$Q18+$Q$14,9+$Q$15)</f>
        <v>1960</v>
      </c>
      <c r="M18" s="252">
        <f>INDEX('Table A1 figures'!$D$6:$AP$105,$Q18+$Q$14,10+$Q$15)</f>
        <v>2300</v>
      </c>
      <c r="N18" s="184"/>
      <c r="O18" s="184"/>
      <c r="Q18" s="254">
        <f t="shared" ref="Q18:Q31" si="0">Q17+1</f>
        <v>2</v>
      </c>
    </row>
    <row r="19" spans="1:17" x14ac:dyDescent="0.45">
      <c r="A19" s="255"/>
      <c r="B19" s="247"/>
      <c r="C19" s="252"/>
      <c r="D19" s="252"/>
      <c r="E19" s="252"/>
      <c r="F19" s="252"/>
      <c r="G19" s="252"/>
      <c r="H19" s="252"/>
      <c r="I19" s="252"/>
      <c r="J19" s="252"/>
      <c r="K19" s="252"/>
      <c r="L19" s="252"/>
      <c r="M19" s="252"/>
      <c r="N19" s="184"/>
      <c r="O19" s="184"/>
      <c r="Q19" s="254">
        <f t="shared" si="0"/>
        <v>3</v>
      </c>
    </row>
    <row r="20" spans="1:17" x14ac:dyDescent="0.45">
      <c r="A20" s="255" t="s">
        <v>36</v>
      </c>
      <c r="B20" s="247"/>
      <c r="C20" s="252">
        <f>INDEX('Table A1 figures'!$D$6:$AP$105,$Q20+$Q$14,$Q$15)</f>
        <v>1110</v>
      </c>
      <c r="D20" s="252">
        <f>INDEX('Table A1 figures'!$D$6:$AP$105,$Q20+$Q$14,1+$Q$15)</f>
        <v>1150</v>
      </c>
      <c r="E20" s="252"/>
      <c r="F20" s="252">
        <f>INDEX('Table A1 figures'!$D$6:$AP$105,$Q20+$Q$14,3+$Q$15)</f>
        <v>390</v>
      </c>
      <c r="G20" s="252">
        <f>INDEX('Table A1 figures'!$D$6:$AP$105,$Q20+$Q$14,4+$Q$15)</f>
        <v>540</v>
      </c>
      <c r="H20" s="252"/>
      <c r="I20" s="252">
        <f>INDEX('Table A1 figures'!$D$6:$AP$105,$Q20+$Q$14,6+$Q$15)</f>
        <v>160</v>
      </c>
      <c r="J20" s="252">
        <f>INDEX('Table A1 figures'!$D$6:$AP$105,$Q20+$Q$14,7+$Q$15)</f>
        <v>220</v>
      </c>
      <c r="K20" s="252"/>
      <c r="L20" s="252">
        <f>INDEX('Table A1 figures'!$D$6:$AP$105,$Q20+$Q$14,9+$Q$15)</f>
        <v>1670</v>
      </c>
      <c r="M20" s="252">
        <f>INDEX('Table A1 figures'!$D$6:$AP$105,$Q20+$Q$14,10+$Q$15)</f>
        <v>1900</v>
      </c>
      <c r="N20" s="184"/>
      <c r="O20" s="184"/>
      <c r="Q20" s="254">
        <f t="shared" si="0"/>
        <v>4</v>
      </c>
    </row>
    <row r="21" spans="1:17" x14ac:dyDescent="0.45">
      <c r="A21" s="255" t="s">
        <v>37</v>
      </c>
      <c r="B21" s="247"/>
      <c r="C21" s="252">
        <f>INDEX('Table A1 figures'!$D$6:$AP$105,$Q21+$Q$14,$Q$15)</f>
        <v>320</v>
      </c>
      <c r="D21" s="252">
        <f>INDEX('Table A1 figures'!$D$6:$AP$105,$Q21+$Q$14,1+$Q$15)</f>
        <v>350</v>
      </c>
      <c r="E21" s="252"/>
      <c r="F21" s="252">
        <f>INDEX('Table A1 figures'!$D$6:$AP$105,$Q21+$Q$14,3+$Q$15)</f>
        <v>90</v>
      </c>
      <c r="G21" s="252">
        <f>INDEX('Table A1 figures'!$D$6:$AP$105,$Q21+$Q$14,4+$Q$15)</f>
        <v>100</v>
      </c>
      <c r="H21" s="252"/>
      <c r="I21" s="252">
        <f>INDEX('Table A1 figures'!$D$6:$AP$105,$Q21+$Q$14,6+$Q$15)</f>
        <v>30</v>
      </c>
      <c r="J21" s="252">
        <f>INDEX('Table A1 figures'!$D$6:$AP$105,$Q21+$Q$14,7+$Q$15)</f>
        <v>50</v>
      </c>
      <c r="K21" s="252"/>
      <c r="L21" s="252">
        <f>INDEX('Table A1 figures'!$D$6:$AP$105,$Q21+$Q$14,9+$Q$15)</f>
        <v>440</v>
      </c>
      <c r="M21" s="252">
        <f>INDEX('Table A1 figures'!$D$6:$AP$105,$Q21+$Q$14,10+$Q$15)</f>
        <v>500</v>
      </c>
      <c r="N21" s="184"/>
      <c r="O21" s="184"/>
      <c r="Q21" s="254">
        <f t="shared" si="0"/>
        <v>5</v>
      </c>
    </row>
    <row r="22" spans="1:17" x14ac:dyDescent="0.45">
      <c r="A22" s="255" t="s">
        <v>38</v>
      </c>
      <c r="B22" s="256"/>
      <c r="C22" s="252">
        <f>INDEX('Table A1 figures'!$D$6:$AP$105,$Q22+$Q$14,$Q$15)</f>
        <v>790</v>
      </c>
      <c r="D22" s="252">
        <f>INDEX('Table A1 figures'!$D$6:$AP$105,$Q22+$Q$14,1+$Q$15)</f>
        <v>810</v>
      </c>
      <c r="E22" s="252"/>
      <c r="F22" s="252">
        <f>INDEX('Table A1 figures'!$D$6:$AP$105,$Q22+$Q$14,3+$Q$15)</f>
        <v>310</v>
      </c>
      <c r="G22" s="252">
        <f>INDEX('Table A1 figures'!$D$6:$AP$105,$Q22+$Q$14,4+$Q$15)</f>
        <v>440</v>
      </c>
      <c r="H22" s="252"/>
      <c r="I22" s="252">
        <f>INDEX('Table A1 figures'!$D$6:$AP$105,$Q22+$Q$14,6+$Q$15)</f>
        <v>130</v>
      </c>
      <c r="J22" s="252">
        <f>INDEX('Table A1 figures'!$D$6:$AP$105,$Q22+$Q$14,7+$Q$15)</f>
        <v>160</v>
      </c>
      <c r="K22" s="252"/>
      <c r="L22" s="252">
        <f>INDEX('Table A1 figures'!$D$6:$AP$105,$Q22+$Q$14,9+$Q$15)</f>
        <v>1230</v>
      </c>
      <c r="M22" s="252">
        <f>INDEX('Table A1 figures'!$D$6:$AP$105,$Q22+$Q$14,10+$Q$15)</f>
        <v>1410</v>
      </c>
      <c r="N22" s="184"/>
      <c r="O22" s="184"/>
      <c r="Q22" s="254">
        <f t="shared" si="0"/>
        <v>6</v>
      </c>
    </row>
    <row r="23" spans="1:17" x14ac:dyDescent="0.45">
      <c r="A23" s="202"/>
      <c r="B23" s="247"/>
      <c r="C23" s="248"/>
      <c r="D23" s="248"/>
      <c r="E23" s="248"/>
      <c r="F23" s="248"/>
      <c r="G23" s="248"/>
      <c r="H23" s="248"/>
      <c r="I23" s="248"/>
      <c r="J23" s="248"/>
      <c r="K23" s="248"/>
      <c r="L23" s="248"/>
      <c r="M23" s="248"/>
      <c r="N23" s="184"/>
      <c r="O23" s="184"/>
      <c r="Q23" s="254">
        <f t="shared" si="0"/>
        <v>7</v>
      </c>
    </row>
    <row r="24" spans="1:17" x14ac:dyDescent="0.45">
      <c r="A24" s="202" t="s">
        <v>39</v>
      </c>
      <c r="B24" s="247"/>
      <c r="C24" s="248"/>
      <c r="D24" s="248"/>
      <c r="E24" s="248"/>
      <c r="F24" s="248"/>
      <c r="G24" s="248"/>
      <c r="H24" s="248"/>
      <c r="I24" s="248"/>
      <c r="J24" s="248"/>
      <c r="K24" s="248"/>
      <c r="L24" s="248"/>
      <c r="M24" s="248"/>
      <c r="N24" s="184"/>
      <c r="O24" s="184"/>
      <c r="Q24" s="254">
        <f t="shared" si="0"/>
        <v>8</v>
      </c>
    </row>
    <row r="25" spans="1:17" x14ac:dyDescent="0.45">
      <c r="A25" s="251" t="s">
        <v>34</v>
      </c>
      <c r="B25" s="247"/>
      <c r="C25" s="257">
        <f>INDEX('Table A1 figures'!$D$6:$AP$105,$Q25+$Q$14,$Q$15)</f>
        <v>51</v>
      </c>
      <c r="D25" s="257">
        <f>INDEX('Table A1 figures'!$D$6:$AP$105,$Q25+$Q$14,1+$Q$15)</f>
        <v>56</v>
      </c>
      <c r="E25" s="257"/>
      <c r="F25" s="257">
        <f>INDEX('Table A1 figures'!$D$6:$AP$105,$Q25+$Q$14,3+$Q$15)</f>
        <v>46</v>
      </c>
      <c r="G25" s="257">
        <f>INDEX('Table A1 figures'!$D$6:$AP$105,$Q25+$Q$14,4+$Q$15)</f>
        <v>53</v>
      </c>
      <c r="H25" s="257"/>
      <c r="I25" s="257">
        <f>INDEX('Table A1 figures'!$D$6:$AP$105,$Q25+$Q$14,6+$Q$15)</f>
        <v>44</v>
      </c>
      <c r="J25" s="257">
        <f>INDEX('Table A1 figures'!$D$6:$AP$105,$Q25+$Q$14,7+$Q$15)</f>
        <v>56</v>
      </c>
      <c r="K25" s="257"/>
      <c r="L25" s="257">
        <f>INDEX('Table A1 figures'!$D$6:$AP$105,$Q25+$Q$14,9+$Q$15)</f>
        <v>49</v>
      </c>
      <c r="M25" s="257">
        <f>INDEX('Table A1 figures'!$D$6:$AP$105,$Q25+$Q$14,10+$Q$15)</f>
        <v>55</v>
      </c>
      <c r="N25" s="184"/>
      <c r="O25" s="184"/>
      <c r="Q25" s="254">
        <f t="shared" si="0"/>
        <v>9</v>
      </c>
    </row>
    <row r="26" spans="1:17" x14ac:dyDescent="0.45">
      <c r="A26" s="251"/>
      <c r="B26" s="247"/>
      <c r="C26" s="257"/>
      <c r="D26" s="257"/>
      <c r="E26" s="257"/>
      <c r="F26" s="257"/>
      <c r="G26" s="257"/>
      <c r="H26" s="257"/>
      <c r="I26" s="257"/>
      <c r="J26" s="257"/>
      <c r="K26" s="257"/>
      <c r="L26" s="257"/>
      <c r="M26" s="257"/>
      <c r="N26" s="184"/>
      <c r="O26" s="184"/>
      <c r="Q26" s="254">
        <f t="shared" si="0"/>
        <v>10</v>
      </c>
    </row>
    <row r="27" spans="1:17" x14ac:dyDescent="0.45">
      <c r="A27" s="255" t="s">
        <v>35</v>
      </c>
      <c r="B27" s="247"/>
      <c r="C27" s="257">
        <f>INDEX('Table A1 figures'!$D$6:$AP$105,$Q27+$Q$14,$Q$15)</f>
        <v>69</v>
      </c>
      <c r="D27" s="257">
        <f>INDEX('Table A1 figures'!$D$6:$AP$105,$Q27+$Q$14,1+$Q$15)</f>
        <v>75</v>
      </c>
      <c r="E27" s="257"/>
      <c r="F27" s="257">
        <f>INDEX('Table A1 figures'!$D$6:$AP$105,$Q27+$Q$14,3+$Q$15)</f>
        <v>65</v>
      </c>
      <c r="G27" s="257">
        <f>INDEX('Table A1 figures'!$D$6:$AP$105,$Q27+$Q$14,4+$Q$15)</f>
        <v>70</v>
      </c>
      <c r="H27" s="257"/>
      <c r="I27" s="257">
        <f>INDEX('Table A1 figures'!$D$6:$AP$105,$Q27+$Q$14,6+$Q$15)</f>
        <v>59</v>
      </c>
      <c r="J27" s="257">
        <f>INDEX('Table A1 figures'!$D$6:$AP$105,$Q27+$Q$14,7+$Q$15)</f>
        <v>75</v>
      </c>
      <c r="K27" s="257"/>
      <c r="L27" s="257">
        <f>INDEX('Table A1 figures'!$D$6:$AP$105,$Q27+$Q$14,9+$Q$15)</f>
        <v>67</v>
      </c>
      <c r="M27" s="257">
        <f>INDEX('Table A1 figures'!$D$6:$AP$105,$Q27+$Q$14,10+$Q$15)</f>
        <v>74</v>
      </c>
      <c r="N27" s="184"/>
      <c r="O27" s="184"/>
      <c r="Q27" s="254">
        <f t="shared" si="0"/>
        <v>11</v>
      </c>
    </row>
    <row r="28" spans="1:17" x14ac:dyDescent="0.45">
      <c r="A28" s="255"/>
      <c r="B28" s="247"/>
      <c r="C28" s="257"/>
      <c r="D28" s="257"/>
      <c r="E28" s="257"/>
      <c r="F28" s="257"/>
      <c r="G28" s="257"/>
      <c r="H28" s="257"/>
      <c r="I28" s="257"/>
      <c r="J28" s="257"/>
      <c r="K28" s="257"/>
      <c r="L28" s="257"/>
      <c r="M28" s="257"/>
      <c r="N28" s="184"/>
      <c r="O28" s="184"/>
      <c r="Q28" s="254">
        <f t="shared" si="0"/>
        <v>12</v>
      </c>
    </row>
    <row r="29" spans="1:17" x14ac:dyDescent="0.45">
      <c r="A29" s="255" t="s">
        <v>36</v>
      </c>
      <c r="B29" s="247"/>
      <c r="C29" s="257">
        <f>INDEX('Table A1 figures'!$D$6:$AP$105,$Q29+$Q$14,$Q$15)</f>
        <v>30</v>
      </c>
      <c r="D29" s="257">
        <f>INDEX('Table A1 figures'!$D$6:$AP$105,$Q29+$Q$14,1+$Q$15)</f>
        <v>33</v>
      </c>
      <c r="E29" s="257"/>
      <c r="F29" s="257">
        <f>INDEX('Table A1 figures'!$D$6:$AP$105,$Q29+$Q$14,3+$Q$15)</f>
        <v>22</v>
      </c>
      <c r="G29" s="257">
        <f>INDEX('Table A1 figures'!$D$6:$AP$105,$Q29+$Q$14,4+$Q$15)</f>
        <v>33</v>
      </c>
      <c r="H29" s="257"/>
      <c r="I29" s="257">
        <f>INDEX('Table A1 figures'!$D$6:$AP$105,$Q29+$Q$14,6+$Q$15)</f>
        <v>26</v>
      </c>
      <c r="J29" s="257">
        <f>INDEX('Table A1 figures'!$D$6:$AP$105,$Q29+$Q$14,7+$Q$15)</f>
        <v>30</v>
      </c>
      <c r="K29" s="257"/>
      <c r="L29" s="257">
        <f>INDEX('Table A1 figures'!$D$6:$AP$105,$Q29+$Q$14,9+$Q$15)</f>
        <v>28</v>
      </c>
      <c r="M29" s="257">
        <f>INDEX('Table A1 figures'!$D$6:$AP$105,$Q29+$Q$14,10+$Q$15)</f>
        <v>33</v>
      </c>
      <c r="N29" s="184"/>
      <c r="O29" s="184"/>
      <c r="Q29" s="254">
        <f t="shared" si="0"/>
        <v>13</v>
      </c>
    </row>
    <row r="30" spans="1:17" x14ac:dyDescent="0.45">
      <c r="A30" s="255" t="s">
        <v>37</v>
      </c>
      <c r="B30" s="247"/>
      <c r="C30" s="257">
        <f>INDEX('Table A1 figures'!$D$6:$AP$105,$Q30+$Q$14,$Q$15)</f>
        <v>18</v>
      </c>
      <c r="D30" s="257">
        <f>INDEX('Table A1 figures'!$D$6:$AP$105,$Q30+$Q$14,1+$Q$15)</f>
        <v>16</v>
      </c>
      <c r="E30" s="257"/>
      <c r="F30" s="257" t="str">
        <f>INDEX('Table A1 figures'!$D$6:$AP$105,$Q30+$Q$14,3+$Q$15)</f>
        <v>x</v>
      </c>
      <c r="G30" s="257">
        <f>INDEX('Table A1 figures'!$D$6:$AP$105,$Q30+$Q$14,4+$Q$15)</f>
        <v>14</v>
      </c>
      <c r="H30" s="257"/>
      <c r="I30" s="257" t="str">
        <f>INDEX('Table A1 figures'!$D$6:$AP$105,$Q30+$Q$14,6+$Q$15)</f>
        <v>x</v>
      </c>
      <c r="J30" s="257">
        <f>INDEX('Table A1 figures'!$D$6:$AP$105,$Q30+$Q$14,7+$Q$15)</f>
        <v>17</v>
      </c>
      <c r="K30" s="257"/>
      <c r="L30" s="257">
        <f>INDEX('Table A1 figures'!$D$6:$AP$105,$Q30+$Q$14,9+$Q$15)</f>
        <v>15</v>
      </c>
      <c r="M30" s="257">
        <f>INDEX('Table A1 figures'!$D$6:$AP$105,$Q30+$Q$14,10+$Q$15)</f>
        <v>16</v>
      </c>
      <c r="N30" s="184"/>
      <c r="O30" s="184"/>
      <c r="Q30" s="254">
        <f t="shared" si="0"/>
        <v>14</v>
      </c>
    </row>
    <row r="31" spans="1:17" x14ac:dyDescent="0.45">
      <c r="A31" s="255" t="s">
        <v>38</v>
      </c>
      <c r="B31" s="256"/>
      <c r="C31" s="257">
        <f>INDEX('Table A1 figures'!$D$6:$AP$105,$Q31+$Q$14,$Q$15)</f>
        <v>35</v>
      </c>
      <c r="D31" s="257">
        <f>INDEX('Table A1 figures'!$D$6:$AP$105,$Q31+$Q$14,1+$Q$15)</f>
        <v>41</v>
      </c>
      <c r="E31" s="257"/>
      <c r="F31" s="257">
        <f>INDEX('Table A1 figures'!$D$6:$AP$105,$Q31+$Q$14,3+$Q$15)</f>
        <v>27</v>
      </c>
      <c r="G31" s="257">
        <f>INDEX('Table A1 figures'!$D$6:$AP$105,$Q31+$Q$14,4+$Q$15)</f>
        <v>37</v>
      </c>
      <c r="H31" s="257"/>
      <c r="I31" s="257">
        <f>INDEX('Table A1 figures'!$D$6:$AP$105,$Q31+$Q$14,6+$Q$15)</f>
        <v>30</v>
      </c>
      <c r="J31" s="257">
        <f>INDEX('Table A1 figures'!$D$6:$AP$105,$Q31+$Q$14,7+$Q$15)</f>
        <v>34</v>
      </c>
      <c r="K31" s="257"/>
      <c r="L31" s="257">
        <f>INDEX('Table A1 figures'!$D$6:$AP$105,$Q31+$Q$14,9+$Q$15)</f>
        <v>32</v>
      </c>
      <c r="M31" s="257">
        <f>INDEX('Table A1 figures'!$D$6:$AP$105,$Q31+$Q$14,10+$Q$15)</f>
        <v>39</v>
      </c>
      <c r="N31" s="184"/>
      <c r="O31" s="184"/>
      <c r="Q31" s="254">
        <f t="shared" si="0"/>
        <v>15</v>
      </c>
    </row>
    <row r="32" spans="1:17" x14ac:dyDescent="0.45">
      <c r="A32" s="258"/>
      <c r="B32" s="259"/>
      <c r="C32" s="260"/>
      <c r="D32" s="260"/>
      <c r="E32" s="260"/>
      <c r="F32" s="260"/>
      <c r="G32" s="260"/>
      <c r="H32" s="260"/>
      <c r="I32" s="260"/>
      <c r="J32" s="260"/>
      <c r="K32" s="260"/>
      <c r="L32" s="260"/>
      <c r="M32" s="260"/>
      <c r="N32" s="184"/>
      <c r="O32" s="184"/>
    </row>
    <row r="33" spans="1:17" x14ac:dyDescent="0.45">
      <c r="A33" s="261"/>
      <c r="B33" s="247"/>
      <c r="C33" s="247"/>
      <c r="D33" s="247"/>
      <c r="E33" s="247"/>
      <c r="F33" s="247"/>
      <c r="G33" s="247"/>
      <c r="H33" s="247"/>
      <c r="I33" s="262"/>
      <c r="J33" s="262"/>
      <c r="K33" s="262"/>
      <c r="L33" s="247"/>
      <c r="M33" s="167" t="s">
        <v>70</v>
      </c>
      <c r="N33" s="184"/>
      <c r="O33" s="184"/>
    </row>
    <row r="34" spans="1:17" x14ac:dyDescent="0.45">
      <c r="A34" s="184"/>
      <c r="B34" s="184"/>
      <c r="C34" s="184"/>
      <c r="D34" s="184"/>
      <c r="E34" s="184"/>
      <c r="F34" s="184"/>
      <c r="G34" s="184"/>
      <c r="H34" s="184"/>
      <c r="I34" s="184"/>
      <c r="J34" s="184"/>
      <c r="K34" s="184"/>
      <c r="L34" s="184"/>
      <c r="M34" s="184"/>
      <c r="N34" s="184"/>
      <c r="O34" s="184"/>
    </row>
    <row r="35" spans="1:17" s="168" customFormat="1" ht="31.35" customHeight="1" x14ac:dyDescent="0.45">
      <c r="A35" s="280" t="s">
        <v>132</v>
      </c>
      <c r="B35" s="281"/>
      <c r="C35" s="281"/>
      <c r="D35" s="281"/>
      <c r="E35" s="281"/>
      <c r="F35" s="281"/>
      <c r="G35" s="281"/>
      <c r="H35" s="281"/>
      <c r="I35" s="281"/>
      <c r="J35" s="281"/>
      <c r="K35" s="281"/>
      <c r="L35" s="281"/>
      <c r="M35" s="281"/>
      <c r="N35" s="171"/>
      <c r="O35" s="171"/>
      <c r="Q35" s="169"/>
    </row>
    <row r="36" spans="1:17" s="168" customFormat="1" ht="24.4" customHeight="1" x14ac:dyDescent="0.45">
      <c r="A36" s="274" t="s">
        <v>40</v>
      </c>
      <c r="B36" s="275"/>
      <c r="C36" s="275"/>
      <c r="D36" s="275"/>
      <c r="E36" s="275"/>
      <c r="F36" s="275"/>
      <c r="G36" s="275"/>
      <c r="H36" s="275"/>
      <c r="I36" s="275"/>
      <c r="J36" s="275"/>
      <c r="K36" s="275"/>
      <c r="L36" s="275"/>
      <c r="M36" s="275"/>
      <c r="N36" s="263"/>
      <c r="O36" s="263"/>
    </row>
    <row r="37" spans="1:17" s="168" customFormat="1" ht="26.45" customHeight="1" x14ac:dyDescent="0.45">
      <c r="A37" s="280" t="s">
        <v>41</v>
      </c>
      <c r="B37" s="282"/>
      <c r="C37" s="282"/>
      <c r="D37" s="282"/>
      <c r="E37" s="282"/>
      <c r="F37" s="282"/>
      <c r="G37" s="282"/>
      <c r="H37" s="282"/>
      <c r="I37" s="282"/>
      <c r="J37" s="282"/>
      <c r="K37" s="282"/>
      <c r="L37" s="282"/>
      <c r="M37" s="282"/>
      <c r="N37" s="264"/>
      <c r="O37" s="264"/>
    </row>
    <row r="38" spans="1:17" s="168" customFormat="1" ht="25.5" customHeight="1" x14ac:dyDescent="0.45">
      <c r="A38" s="280" t="s">
        <v>42</v>
      </c>
      <c r="B38" s="275"/>
      <c r="C38" s="275"/>
      <c r="D38" s="275"/>
      <c r="E38" s="275"/>
      <c r="F38" s="275"/>
      <c r="G38" s="275"/>
      <c r="H38" s="275"/>
      <c r="I38" s="275"/>
      <c r="J38" s="275"/>
      <c r="K38" s="275"/>
      <c r="L38" s="275"/>
      <c r="M38" s="275"/>
      <c r="N38" s="263"/>
      <c r="O38" s="263"/>
    </row>
    <row r="39" spans="1:17" s="168" customFormat="1" ht="40.35" customHeight="1" x14ac:dyDescent="0.45">
      <c r="A39" s="280" t="s">
        <v>43</v>
      </c>
      <c r="B39" s="275"/>
      <c r="C39" s="275"/>
      <c r="D39" s="275"/>
      <c r="E39" s="275"/>
      <c r="F39" s="275"/>
      <c r="G39" s="275"/>
      <c r="H39" s="275"/>
      <c r="I39" s="275"/>
      <c r="J39" s="275"/>
      <c r="K39" s="275"/>
      <c r="L39" s="275"/>
      <c r="M39" s="275"/>
      <c r="N39" s="263"/>
      <c r="O39" s="263"/>
    </row>
    <row r="40" spans="1:17" s="168" customFormat="1" ht="43.5" customHeight="1" x14ac:dyDescent="0.45">
      <c r="A40" s="280" t="s">
        <v>44</v>
      </c>
      <c r="B40" s="275"/>
      <c r="C40" s="275"/>
      <c r="D40" s="275"/>
      <c r="E40" s="275"/>
      <c r="F40" s="275"/>
      <c r="G40" s="275"/>
      <c r="H40" s="275"/>
      <c r="I40" s="275"/>
      <c r="J40" s="275"/>
      <c r="K40" s="275"/>
      <c r="L40" s="275"/>
      <c r="M40" s="275"/>
      <c r="N40" s="263"/>
      <c r="O40" s="263"/>
    </row>
    <row r="41" spans="1:17" s="168" customFormat="1" ht="18.399999999999999" customHeight="1" x14ac:dyDescent="0.45">
      <c r="A41" s="274" t="s">
        <v>95</v>
      </c>
      <c r="B41" s="275"/>
      <c r="C41" s="275"/>
      <c r="D41" s="275"/>
      <c r="E41" s="275"/>
      <c r="F41" s="275"/>
      <c r="G41" s="275"/>
      <c r="H41" s="275"/>
      <c r="I41" s="275"/>
      <c r="J41" s="275"/>
      <c r="K41" s="275"/>
      <c r="L41" s="275"/>
      <c r="M41" s="275"/>
      <c r="N41" s="263"/>
      <c r="O41" s="263"/>
    </row>
    <row r="42" spans="1:17" ht="11.25" customHeight="1" x14ac:dyDescent="0.45">
      <c r="A42" s="276" t="s">
        <v>45</v>
      </c>
      <c r="B42" s="277"/>
      <c r="C42" s="277"/>
      <c r="D42" s="277"/>
      <c r="E42" s="277"/>
      <c r="F42" s="277"/>
      <c r="G42" s="277"/>
      <c r="H42" s="277"/>
      <c r="I42" s="277"/>
      <c r="J42" s="277"/>
      <c r="K42" s="277"/>
      <c r="L42" s="277"/>
      <c r="M42" s="277"/>
      <c r="N42" s="173"/>
      <c r="O42" s="173"/>
    </row>
    <row r="43" spans="1:17" ht="11.25" customHeight="1" x14ac:dyDescent="0.45">
      <c r="A43" s="133"/>
      <c r="B43" s="133"/>
      <c r="C43" s="133"/>
      <c r="D43" s="133"/>
      <c r="E43" s="133"/>
      <c r="F43" s="133"/>
      <c r="G43" s="133"/>
      <c r="H43" s="133"/>
      <c r="I43" s="133"/>
      <c r="J43" s="133"/>
      <c r="K43" s="133"/>
      <c r="L43" s="133"/>
      <c r="M43" s="133"/>
      <c r="N43" s="133"/>
      <c r="O43" s="133"/>
    </row>
    <row r="44" spans="1:17" ht="11.25" customHeight="1" x14ac:dyDescent="0.45">
      <c r="A44" s="278" t="s">
        <v>46</v>
      </c>
      <c r="B44" s="279"/>
      <c r="C44" s="279"/>
      <c r="D44" s="279"/>
      <c r="E44" s="279"/>
      <c r="F44" s="279"/>
      <c r="G44" s="279"/>
      <c r="H44" s="279"/>
      <c r="I44" s="279"/>
      <c r="J44" s="279"/>
      <c r="K44" s="279"/>
      <c r="L44" s="279"/>
      <c r="M44" s="279"/>
      <c r="N44" s="223"/>
      <c r="O44" s="223"/>
    </row>
    <row r="45" spans="1:17" ht="11.25" customHeight="1" x14ac:dyDescent="0.45">
      <c r="A45" s="278" t="s">
        <v>47</v>
      </c>
      <c r="B45" s="279"/>
      <c r="C45" s="279"/>
      <c r="D45" s="279"/>
      <c r="E45" s="279"/>
      <c r="F45" s="279"/>
      <c r="G45" s="279"/>
      <c r="H45" s="279"/>
      <c r="I45" s="279"/>
      <c r="J45" s="279"/>
      <c r="K45" s="279"/>
      <c r="L45" s="279"/>
      <c r="M45" s="279"/>
      <c r="N45" s="223"/>
      <c r="O45" s="223"/>
    </row>
    <row r="46" spans="1:17" ht="11.25" customHeight="1" x14ac:dyDescent="0.45">
      <c r="A46" s="174" t="s">
        <v>48</v>
      </c>
      <c r="B46" s="133"/>
      <c r="C46" s="133"/>
      <c r="D46" s="133"/>
      <c r="E46" s="133"/>
      <c r="F46" s="133"/>
      <c r="G46" s="133"/>
      <c r="H46" s="133"/>
      <c r="I46" s="133"/>
      <c r="J46" s="133"/>
      <c r="K46" s="133"/>
      <c r="L46" s="133"/>
      <c r="M46" s="133"/>
      <c r="N46" s="133"/>
      <c r="O46" s="133"/>
    </row>
    <row r="47" spans="1:17" ht="11.25" customHeight="1" x14ac:dyDescent="0.45">
      <c r="A47" s="174" t="s">
        <v>49</v>
      </c>
      <c r="B47" s="133"/>
      <c r="C47" s="133"/>
      <c r="D47" s="133"/>
      <c r="E47" s="133"/>
      <c r="F47" s="133"/>
      <c r="G47" s="133"/>
      <c r="H47" s="133"/>
      <c r="I47" s="133"/>
      <c r="J47" s="133"/>
      <c r="K47" s="133"/>
      <c r="L47" s="133"/>
      <c r="M47" s="133"/>
      <c r="N47" s="133"/>
      <c r="O47" s="133"/>
    </row>
    <row r="48" spans="1:17" ht="11.25" customHeight="1" x14ac:dyDescent="0.45">
      <c r="A48" s="174" t="s">
        <v>50</v>
      </c>
      <c r="B48" s="133"/>
      <c r="C48" s="133"/>
      <c r="D48" s="133"/>
      <c r="E48" s="133"/>
      <c r="F48" s="133"/>
      <c r="G48" s="133"/>
      <c r="H48" s="133"/>
      <c r="I48" s="133"/>
      <c r="J48" s="133"/>
      <c r="K48" s="133"/>
      <c r="L48" s="133"/>
      <c r="M48" s="133"/>
      <c r="N48" s="133"/>
      <c r="O48" s="133"/>
    </row>
    <row r="49" spans="1:15" ht="11.25" customHeight="1" x14ac:dyDescent="0.45">
      <c r="A49" s="174" t="str">
        <f>"-  (hyphen)  negligible"</f>
        <v>-  (hyphen)  negligible</v>
      </c>
      <c r="B49" s="133"/>
      <c r="C49" s="133"/>
      <c r="D49" s="133"/>
      <c r="E49" s="133"/>
      <c r="F49" s="133"/>
      <c r="G49" s="133"/>
      <c r="H49" s="133"/>
      <c r="I49" s="133"/>
      <c r="J49" s="133"/>
      <c r="K49" s="133"/>
      <c r="L49" s="133"/>
      <c r="M49" s="133"/>
      <c r="N49" s="133"/>
      <c r="O49" s="133"/>
    </row>
    <row r="50" spans="1:15" ht="11.25" customHeight="1" x14ac:dyDescent="0.45">
      <c r="A50" s="133" t="s">
        <v>51</v>
      </c>
      <c r="B50" s="133"/>
      <c r="C50" s="133"/>
      <c r="D50" s="133"/>
      <c r="E50" s="133"/>
      <c r="F50" s="133"/>
      <c r="G50" s="133"/>
      <c r="H50" s="133"/>
      <c r="I50" s="133"/>
      <c r="J50" s="133"/>
      <c r="K50" s="133"/>
      <c r="L50" s="133"/>
      <c r="M50" s="133"/>
      <c r="N50" s="133"/>
      <c r="O50" s="133"/>
    </row>
  </sheetData>
  <sheetProtection password="C1DE" sheet="1" objects="1" scenarios="1"/>
  <mergeCells count="18">
    <mergeCell ref="A2:M2"/>
    <mergeCell ref="A6:M8"/>
    <mergeCell ref="J9:M9"/>
    <mergeCell ref="J10:M10"/>
    <mergeCell ref="F12:G12"/>
    <mergeCell ref="I12:J12"/>
    <mergeCell ref="L12:M12"/>
    <mergeCell ref="C12:D12"/>
    <mergeCell ref="A41:M41"/>
    <mergeCell ref="A42:M42"/>
    <mergeCell ref="A44:M44"/>
    <mergeCell ref="A45:M45"/>
    <mergeCell ref="A35:M35"/>
    <mergeCell ref="A36:M36"/>
    <mergeCell ref="A37:M37"/>
    <mergeCell ref="A38:M38"/>
    <mergeCell ref="A39:M39"/>
    <mergeCell ref="A40:M40"/>
  </mergeCells>
  <dataValidations count="2">
    <dataValidation type="list" allowBlank="1" showInputMessage="1" showErrorMessage="1" sqref="J9:M9">
      <formula1>$Q$9:$Q$11</formula1>
    </dataValidation>
    <dataValidation type="list" allowBlank="1" showInputMessage="1" showErrorMessage="1" sqref="J10:M10">
      <formula1>$R$9:$R$13</formula1>
    </dataValidation>
  </dataValidations>
  <hyperlinks>
    <hyperlink ref="A1" location="INDEX!A1" display="Back to index"/>
    <hyperlink ref="A42" r:id="rId1" display="https://www.gov.uk/government/publications/interim-frameworks-for-teacher-assessment-at-the-end-of-key-stage-2"/>
  </hyperlinks>
  <pageMargins left="0.7" right="0.7" top="0.75" bottom="0.75" header="0.3" footer="0.3"/>
  <pageSetup paperSize="9" scale="59" orientation="landscape" r:id="rId2"/>
  <ignoredErrors>
    <ignoredError sqref="F13 I13 L13 C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9"/>
  <sheetViews>
    <sheetView workbookViewId="0">
      <selection sqref="A1:U1"/>
    </sheetView>
  </sheetViews>
  <sheetFormatPr defaultColWidth="9" defaultRowHeight="14.25" x14ac:dyDescent="0.45"/>
  <cols>
    <col min="1" max="1" width="9" style="62"/>
    <col min="2" max="2" width="40.59765625" style="62" customWidth="1"/>
    <col min="3" max="23" width="9" style="62"/>
    <col min="24" max="24" width="40.59765625" style="62" customWidth="1"/>
    <col min="25" max="45" width="9" style="62"/>
    <col min="46" max="46" width="40.59765625" style="62" customWidth="1"/>
    <col min="47" max="16384" width="9" style="62"/>
  </cols>
  <sheetData>
    <row r="1" spans="1:65" x14ac:dyDescent="0.45">
      <c r="A1" s="287" t="s">
        <v>107</v>
      </c>
      <c r="B1" s="287"/>
      <c r="C1" s="287"/>
      <c r="D1" s="287"/>
      <c r="E1" s="287"/>
      <c r="F1" s="287"/>
      <c r="G1" s="287"/>
      <c r="H1" s="287"/>
      <c r="I1" s="287"/>
      <c r="J1" s="287"/>
      <c r="K1" s="287"/>
      <c r="L1" s="287"/>
      <c r="M1" s="287"/>
      <c r="N1" s="287"/>
      <c r="O1" s="287"/>
      <c r="P1" s="287"/>
      <c r="Q1" s="287"/>
      <c r="R1" s="287"/>
      <c r="S1" s="287"/>
      <c r="T1" s="287"/>
      <c r="U1" s="287"/>
      <c r="W1" s="287" t="s">
        <v>108</v>
      </c>
      <c r="X1" s="287"/>
      <c r="Y1" s="287"/>
      <c r="Z1" s="287"/>
      <c r="AA1" s="287"/>
      <c r="AB1" s="287"/>
      <c r="AC1" s="287"/>
      <c r="AD1" s="287"/>
      <c r="AE1" s="287"/>
      <c r="AF1" s="287"/>
      <c r="AG1" s="287"/>
      <c r="AH1" s="287"/>
      <c r="AI1" s="287"/>
      <c r="AJ1" s="287"/>
      <c r="AK1" s="287"/>
      <c r="AL1" s="287"/>
      <c r="AM1" s="287"/>
      <c r="AN1" s="287"/>
      <c r="AO1" s="287"/>
      <c r="AP1" s="287"/>
      <c r="AQ1" s="287"/>
      <c r="AS1" s="287" t="s">
        <v>109</v>
      </c>
      <c r="AT1" s="287"/>
      <c r="AU1" s="287"/>
      <c r="AV1" s="287"/>
      <c r="AW1" s="287"/>
      <c r="AX1" s="287"/>
      <c r="AY1" s="287"/>
      <c r="AZ1" s="287"/>
      <c r="BA1" s="287"/>
      <c r="BB1" s="287"/>
      <c r="BC1" s="287"/>
      <c r="BD1" s="287"/>
      <c r="BE1" s="287"/>
      <c r="BF1" s="287"/>
      <c r="BG1" s="287"/>
      <c r="BH1" s="287"/>
      <c r="BI1" s="287"/>
      <c r="BJ1" s="287"/>
      <c r="BK1" s="287"/>
      <c r="BL1" s="287"/>
      <c r="BM1" s="287"/>
    </row>
    <row r="2" spans="1:65" ht="14.25" customHeight="1" x14ac:dyDescent="0.45">
      <c r="A2" s="63"/>
      <c r="B2" s="63"/>
      <c r="C2" s="288" t="s">
        <v>55</v>
      </c>
      <c r="D2" s="289"/>
      <c r="E2" s="289"/>
      <c r="F2" s="290"/>
      <c r="G2" s="64"/>
      <c r="H2" s="288" t="s">
        <v>56</v>
      </c>
      <c r="I2" s="289"/>
      <c r="J2" s="289"/>
      <c r="K2" s="290"/>
      <c r="L2" s="64"/>
      <c r="M2" s="291" t="s">
        <v>57</v>
      </c>
      <c r="N2" s="291"/>
      <c r="O2" s="291"/>
      <c r="P2" s="291"/>
      <c r="Q2" s="64"/>
      <c r="R2" s="291" t="s">
        <v>22</v>
      </c>
      <c r="S2" s="291"/>
      <c r="T2" s="291"/>
      <c r="U2" s="291"/>
      <c r="W2" s="63"/>
      <c r="X2" s="63"/>
      <c r="Y2" s="288" t="s">
        <v>55</v>
      </c>
      <c r="Z2" s="289"/>
      <c r="AA2" s="289"/>
      <c r="AB2" s="290"/>
      <c r="AC2" s="64"/>
      <c r="AD2" s="288" t="s">
        <v>56</v>
      </c>
      <c r="AE2" s="289"/>
      <c r="AF2" s="289"/>
      <c r="AG2" s="290"/>
      <c r="AH2" s="64"/>
      <c r="AI2" s="291" t="s">
        <v>57</v>
      </c>
      <c r="AJ2" s="291"/>
      <c r="AK2" s="291"/>
      <c r="AL2" s="291"/>
      <c r="AM2" s="64"/>
      <c r="AN2" s="291" t="s">
        <v>22</v>
      </c>
      <c r="AO2" s="291"/>
      <c r="AP2" s="291"/>
      <c r="AQ2" s="291"/>
      <c r="AS2" s="63"/>
      <c r="AT2" s="63"/>
      <c r="AU2" s="288" t="s">
        <v>55</v>
      </c>
      <c r="AV2" s="289"/>
      <c r="AW2" s="289"/>
      <c r="AX2" s="290"/>
      <c r="AY2" s="64"/>
      <c r="AZ2" s="288" t="s">
        <v>56</v>
      </c>
      <c r="BA2" s="289"/>
      <c r="BB2" s="289"/>
      <c r="BC2" s="290"/>
      <c r="BD2" s="64"/>
      <c r="BE2" s="291" t="s">
        <v>57</v>
      </c>
      <c r="BF2" s="291"/>
      <c r="BG2" s="291"/>
      <c r="BH2" s="291"/>
      <c r="BI2" s="64"/>
      <c r="BJ2" s="291" t="s">
        <v>22</v>
      </c>
      <c r="BK2" s="291"/>
      <c r="BL2" s="291"/>
      <c r="BM2" s="291"/>
    </row>
    <row r="3" spans="1:65" ht="30.4" x14ac:dyDescent="0.45">
      <c r="A3" s="65"/>
      <c r="B3" s="66"/>
      <c r="C3" s="67" t="s">
        <v>58</v>
      </c>
      <c r="D3" s="67" t="s">
        <v>59</v>
      </c>
      <c r="E3" s="68" t="s">
        <v>60</v>
      </c>
      <c r="F3" s="68" t="s">
        <v>61</v>
      </c>
      <c r="G3" s="68"/>
      <c r="H3" s="67" t="s">
        <v>58</v>
      </c>
      <c r="I3" s="67" t="s">
        <v>59</v>
      </c>
      <c r="J3" s="68" t="s">
        <v>60</v>
      </c>
      <c r="K3" s="68" t="s">
        <v>61</v>
      </c>
      <c r="L3" s="68"/>
      <c r="M3" s="67" t="s">
        <v>58</v>
      </c>
      <c r="N3" s="67" t="s">
        <v>59</v>
      </c>
      <c r="O3" s="68" t="s">
        <v>60</v>
      </c>
      <c r="P3" s="68" t="s">
        <v>61</v>
      </c>
      <c r="Q3" s="68"/>
      <c r="R3" s="67" t="s">
        <v>58</v>
      </c>
      <c r="S3" s="67" t="s">
        <v>59</v>
      </c>
      <c r="T3" s="68" t="s">
        <v>60</v>
      </c>
      <c r="U3" s="68" t="s">
        <v>61</v>
      </c>
      <c r="W3" s="65"/>
      <c r="X3" s="66"/>
      <c r="Y3" s="67" t="s">
        <v>58</v>
      </c>
      <c r="Z3" s="67" t="s">
        <v>59</v>
      </c>
      <c r="AA3" s="68" t="s">
        <v>60</v>
      </c>
      <c r="AB3" s="68" t="s">
        <v>61</v>
      </c>
      <c r="AC3" s="68"/>
      <c r="AD3" s="67" t="s">
        <v>58</v>
      </c>
      <c r="AE3" s="67" t="s">
        <v>59</v>
      </c>
      <c r="AF3" s="68" t="s">
        <v>60</v>
      </c>
      <c r="AG3" s="68" t="s">
        <v>61</v>
      </c>
      <c r="AH3" s="68"/>
      <c r="AI3" s="67" t="s">
        <v>58</v>
      </c>
      <c r="AJ3" s="67" t="s">
        <v>59</v>
      </c>
      <c r="AK3" s="68" t="s">
        <v>60</v>
      </c>
      <c r="AL3" s="68" t="s">
        <v>61</v>
      </c>
      <c r="AM3" s="68"/>
      <c r="AN3" s="67" t="s">
        <v>58</v>
      </c>
      <c r="AO3" s="67" t="s">
        <v>59</v>
      </c>
      <c r="AP3" s="68" t="s">
        <v>60</v>
      </c>
      <c r="AQ3" s="68" t="s">
        <v>61</v>
      </c>
      <c r="AS3" s="65"/>
      <c r="AT3" s="66"/>
      <c r="AU3" s="67" t="s">
        <v>58</v>
      </c>
      <c r="AV3" s="67" t="s">
        <v>59</v>
      </c>
      <c r="AW3" s="68" t="s">
        <v>60</v>
      </c>
      <c r="AX3" s="68" t="s">
        <v>61</v>
      </c>
      <c r="AY3" s="68"/>
      <c r="AZ3" s="67" t="s">
        <v>58</v>
      </c>
      <c r="BA3" s="67" t="s">
        <v>59</v>
      </c>
      <c r="BB3" s="68" t="s">
        <v>60</v>
      </c>
      <c r="BC3" s="68" t="s">
        <v>61</v>
      </c>
      <c r="BD3" s="68"/>
      <c r="BE3" s="67" t="s">
        <v>58</v>
      </c>
      <c r="BF3" s="67" t="s">
        <v>59</v>
      </c>
      <c r="BG3" s="68" t="s">
        <v>60</v>
      </c>
      <c r="BH3" s="68" t="s">
        <v>61</v>
      </c>
      <c r="BI3" s="68"/>
      <c r="BJ3" s="67" t="s">
        <v>58</v>
      </c>
      <c r="BK3" s="67" t="s">
        <v>59</v>
      </c>
      <c r="BL3" s="68" t="s">
        <v>60</v>
      </c>
      <c r="BM3" s="68" t="s">
        <v>61</v>
      </c>
    </row>
    <row r="4" spans="1:65" x14ac:dyDescent="0.45">
      <c r="A4" s="115"/>
      <c r="B4" s="70"/>
      <c r="C4" s="70"/>
      <c r="D4" s="70"/>
      <c r="E4" s="70"/>
      <c r="F4" s="70"/>
      <c r="G4" s="70"/>
      <c r="H4" s="70"/>
      <c r="I4" s="70"/>
      <c r="J4" s="70"/>
      <c r="K4" s="70"/>
      <c r="L4" s="70"/>
      <c r="M4" s="70"/>
      <c r="N4" s="70"/>
      <c r="O4" s="70"/>
      <c r="P4" s="70"/>
      <c r="Q4" s="70"/>
      <c r="R4" s="70"/>
      <c r="S4" s="70"/>
      <c r="T4" s="70"/>
      <c r="U4" s="70"/>
      <c r="W4" s="69"/>
      <c r="X4" s="70"/>
      <c r="Y4" s="70"/>
      <c r="Z4" s="70"/>
      <c r="AA4" s="70"/>
      <c r="AB4" s="70"/>
      <c r="AC4" s="70"/>
      <c r="AD4" s="70"/>
      <c r="AE4" s="70"/>
      <c r="AF4" s="70"/>
      <c r="AG4" s="70"/>
      <c r="AH4" s="70"/>
      <c r="AI4" s="70"/>
      <c r="AJ4" s="70"/>
      <c r="AK4" s="70"/>
      <c r="AL4" s="70"/>
      <c r="AM4" s="70"/>
      <c r="AN4" s="70"/>
      <c r="AO4" s="70"/>
      <c r="AP4" s="70"/>
      <c r="AQ4" s="70"/>
      <c r="AS4" s="69"/>
      <c r="AT4" s="70"/>
      <c r="AU4" s="70"/>
      <c r="AV4" s="70"/>
      <c r="AW4" s="70"/>
      <c r="AX4" s="70"/>
      <c r="AY4" s="70"/>
      <c r="AZ4" s="70"/>
      <c r="BA4" s="70"/>
      <c r="BB4" s="70"/>
      <c r="BC4" s="70"/>
      <c r="BD4" s="70"/>
      <c r="BE4" s="70"/>
      <c r="BF4" s="70"/>
      <c r="BG4" s="70"/>
      <c r="BH4" s="70"/>
      <c r="BI4" s="70"/>
      <c r="BJ4" s="70"/>
      <c r="BK4" s="70"/>
      <c r="BL4" s="70"/>
      <c r="BM4" s="70"/>
    </row>
    <row r="5" spans="1:65" x14ac:dyDescent="0.45">
      <c r="A5" s="71" t="s">
        <v>62</v>
      </c>
      <c r="B5" s="70"/>
      <c r="C5" s="70"/>
      <c r="D5" s="70"/>
      <c r="E5" s="70"/>
      <c r="F5" s="70"/>
      <c r="G5" s="70"/>
      <c r="H5" s="70"/>
      <c r="I5" s="70"/>
      <c r="J5" s="70"/>
      <c r="K5" s="70"/>
      <c r="L5" s="70"/>
      <c r="M5" s="70"/>
      <c r="N5" s="70"/>
      <c r="O5" s="70"/>
      <c r="P5" s="70"/>
      <c r="Q5" s="70"/>
      <c r="R5" s="70"/>
      <c r="S5" s="70"/>
      <c r="T5" s="70"/>
      <c r="U5" s="70"/>
      <c r="W5" s="71" t="s">
        <v>62</v>
      </c>
      <c r="X5" s="70"/>
      <c r="Y5" s="70"/>
      <c r="Z5" s="70"/>
      <c r="AA5" s="70"/>
      <c r="AB5" s="70"/>
      <c r="AC5" s="70"/>
      <c r="AD5" s="70"/>
      <c r="AE5" s="70"/>
      <c r="AF5" s="70"/>
      <c r="AG5" s="70"/>
      <c r="AH5" s="70"/>
      <c r="AI5" s="70"/>
      <c r="AJ5" s="70"/>
      <c r="AK5" s="70"/>
      <c r="AL5" s="70"/>
      <c r="AM5" s="70"/>
      <c r="AN5" s="70"/>
      <c r="AO5" s="70"/>
      <c r="AP5" s="70"/>
      <c r="AQ5" s="70"/>
      <c r="AS5" s="71" t="s">
        <v>62</v>
      </c>
      <c r="AT5" s="70"/>
      <c r="AU5" s="70"/>
      <c r="AV5" s="70"/>
      <c r="AW5" s="70"/>
      <c r="AX5" s="70"/>
      <c r="AY5" s="70"/>
      <c r="AZ5" s="70"/>
      <c r="BA5" s="70"/>
      <c r="BB5" s="70"/>
      <c r="BC5" s="70"/>
      <c r="BD5" s="70"/>
      <c r="BE5" s="70"/>
      <c r="BF5" s="70"/>
      <c r="BG5" s="70"/>
      <c r="BH5" s="70"/>
      <c r="BI5" s="70"/>
      <c r="BJ5" s="70"/>
      <c r="BK5" s="70"/>
      <c r="BL5" s="70"/>
      <c r="BM5" s="70"/>
    </row>
    <row r="6" spans="1:65" x14ac:dyDescent="0.45">
      <c r="A6" s="71"/>
      <c r="B6" s="70"/>
      <c r="C6" s="70"/>
      <c r="D6" s="70"/>
      <c r="E6" s="70"/>
      <c r="F6" s="70"/>
      <c r="G6" s="70"/>
      <c r="H6" s="70"/>
      <c r="I6" s="70"/>
      <c r="J6" s="70"/>
      <c r="K6" s="70"/>
      <c r="L6" s="70"/>
      <c r="M6" s="70"/>
      <c r="N6" s="70"/>
      <c r="O6" s="70"/>
      <c r="P6" s="70"/>
      <c r="Q6" s="70"/>
      <c r="R6" s="70"/>
      <c r="S6" s="70"/>
      <c r="T6" s="70"/>
      <c r="U6" s="70"/>
      <c r="W6" s="71"/>
      <c r="X6" s="70"/>
      <c r="Y6" s="70"/>
      <c r="Z6" s="70"/>
      <c r="AA6" s="70"/>
      <c r="AB6" s="70"/>
      <c r="AC6" s="70"/>
      <c r="AD6" s="70"/>
      <c r="AE6" s="70"/>
      <c r="AF6" s="70"/>
      <c r="AG6" s="70"/>
      <c r="AH6" s="70"/>
      <c r="AI6" s="70"/>
      <c r="AJ6" s="70"/>
      <c r="AK6" s="70"/>
      <c r="AL6" s="70"/>
      <c r="AM6" s="70"/>
      <c r="AN6" s="70"/>
      <c r="AO6" s="70"/>
      <c r="AP6" s="70"/>
      <c r="AQ6" s="70"/>
      <c r="AS6" s="71"/>
      <c r="AT6" s="70"/>
      <c r="AU6" s="70"/>
      <c r="AV6" s="70"/>
      <c r="AW6" s="70"/>
      <c r="AX6" s="70"/>
      <c r="AY6" s="70"/>
      <c r="AZ6" s="70"/>
      <c r="BA6" s="70"/>
      <c r="BB6" s="70"/>
      <c r="BC6" s="70"/>
      <c r="BD6" s="70"/>
      <c r="BE6" s="70"/>
      <c r="BF6" s="70"/>
      <c r="BG6" s="70"/>
      <c r="BH6" s="70"/>
      <c r="BI6" s="70"/>
      <c r="BJ6" s="70"/>
      <c r="BK6" s="70"/>
      <c r="BL6" s="70"/>
      <c r="BM6" s="70"/>
    </row>
    <row r="7" spans="1:65" x14ac:dyDescent="0.45">
      <c r="A7" s="69"/>
      <c r="B7" s="70"/>
      <c r="C7" s="31"/>
      <c r="D7" s="40"/>
      <c r="E7" s="40"/>
      <c r="F7" s="40"/>
      <c r="G7" s="72"/>
      <c r="H7" s="31"/>
      <c r="I7" s="40"/>
      <c r="J7" s="40"/>
      <c r="K7" s="40"/>
      <c r="L7" s="72"/>
      <c r="M7" s="31"/>
      <c r="N7" s="40"/>
      <c r="O7" s="40"/>
      <c r="P7" s="40"/>
      <c r="Q7" s="72"/>
      <c r="R7" s="31"/>
      <c r="S7" s="40"/>
      <c r="T7" s="40"/>
      <c r="U7" s="40"/>
      <c r="W7" s="69"/>
      <c r="X7" s="70"/>
      <c r="Y7" s="31"/>
      <c r="Z7" s="40"/>
      <c r="AA7" s="40"/>
      <c r="AB7" s="40"/>
      <c r="AC7" s="72"/>
      <c r="AD7" s="31"/>
      <c r="AE7" s="40"/>
      <c r="AF7" s="40"/>
      <c r="AG7" s="40"/>
      <c r="AH7" s="72"/>
      <c r="AI7" s="31"/>
      <c r="AJ7" s="40"/>
      <c r="AK7" s="40"/>
      <c r="AL7" s="40"/>
      <c r="AM7" s="72"/>
      <c r="AN7" s="31"/>
      <c r="AO7" s="40"/>
      <c r="AP7" s="40"/>
      <c r="AQ7" s="40"/>
      <c r="AS7" s="69"/>
      <c r="AT7" s="70"/>
      <c r="AU7" s="31"/>
      <c r="AV7" s="40"/>
      <c r="AW7" s="40"/>
      <c r="AX7" s="40"/>
      <c r="AY7" s="72"/>
      <c r="AZ7" s="31"/>
      <c r="BA7" s="40"/>
      <c r="BB7" s="40"/>
      <c r="BC7" s="40"/>
      <c r="BD7" s="72"/>
      <c r="BE7" s="31"/>
      <c r="BF7" s="40"/>
      <c r="BG7" s="40"/>
      <c r="BH7" s="40"/>
      <c r="BI7" s="72"/>
      <c r="BJ7" s="31"/>
      <c r="BK7" s="40"/>
      <c r="BL7" s="40"/>
      <c r="BM7" s="40"/>
    </row>
    <row r="8" spans="1:65" x14ac:dyDescent="0.45">
      <c r="A8" s="69"/>
      <c r="B8" s="70"/>
      <c r="C8" s="72"/>
      <c r="D8" s="40"/>
      <c r="E8" s="40"/>
      <c r="F8" s="40"/>
      <c r="G8" s="72"/>
      <c r="H8" s="72"/>
      <c r="I8" s="40"/>
      <c r="J8" s="40"/>
      <c r="K8" s="40"/>
      <c r="L8" s="72"/>
      <c r="M8" s="72"/>
      <c r="N8" s="40"/>
      <c r="O8" s="40"/>
      <c r="P8" s="40"/>
      <c r="Q8" s="72"/>
      <c r="R8" s="72"/>
      <c r="S8" s="40"/>
      <c r="T8" s="40"/>
      <c r="U8" s="40"/>
      <c r="W8" s="69"/>
      <c r="X8" s="70"/>
      <c r="Y8" s="72"/>
      <c r="Z8" s="40"/>
      <c r="AA8" s="40"/>
      <c r="AB8" s="40"/>
      <c r="AC8" s="72"/>
      <c r="AD8" s="72"/>
      <c r="AE8" s="40"/>
      <c r="AF8" s="40"/>
      <c r="AG8" s="40"/>
      <c r="AH8" s="72"/>
      <c r="AI8" s="72"/>
      <c r="AJ8" s="40"/>
      <c r="AK8" s="40"/>
      <c r="AL8" s="40"/>
      <c r="AM8" s="72"/>
      <c r="AN8" s="72"/>
      <c r="AO8" s="40"/>
      <c r="AP8" s="40"/>
      <c r="AQ8" s="40"/>
      <c r="AS8" s="69"/>
      <c r="AT8" s="70"/>
      <c r="AU8" s="72"/>
      <c r="AV8" s="40"/>
      <c r="AW8" s="40"/>
      <c r="AX8" s="40"/>
      <c r="AY8" s="72"/>
      <c r="AZ8" s="72"/>
      <c r="BA8" s="40"/>
      <c r="BB8" s="40"/>
      <c r="BC8" s="40"/>
      <c r="BD8" s="72"/>
      <c r="BE8" s="72"/>
      <c r="BF8" s="40"/>
      <c r="BG8" s="40"/>
      <c r="BH8" s="40"/>
      <c r="BI8" s="72"/>
      <c r="BJ8" s="72"/>
      <c r="BK8" s="40"/>
      <c r="BL8" s="40"/>
      <c r="BM8" s="40"/>
    </row>
    <row r="9" spans="1:65" x14ac:dyDescent="0.45">
      <c r="A9" s="69" t="s">
        <v>64</v>
      </c>
      <c r="B9" s="70"/>
      <c r="C9" s="31">
        <v>1200</v>
      </c>
      <c r="D9" s="40">
        <v>-1.3</v>
      </c>
      <c r="E9" s="40">
        <v>-1.6</v>
      </c>
      <c r="F9" s="40">
        <v>-0.9</v>
      </c>
      <c r="G9" s="72"/>
      <c r="H9" s="31">
        <v>560</v>
      </c>
      <c r="I9" s="40">
        <v>-0.2</v>
      </c>
      <c r="J9" s="40">
        <v>-0.8</v>
      </c>
      <c r="K9" s="40">
        <v>0.3</v>
      </c>
      <c r="L9" s="72"/>
      <c r="M9" s="31">
        <v>230</v>
      </c>
      <c r="N9" s="40">
        <v>-0.6</v>
      </c>
      <c r="O9" s="40">
        <v>-1.4</v>
      </c>
      <c r="P9" s="40">
        <v>0.2</v>
      </c>
      <c r="Q9" s="72"/>
      <c r="R9" s="31">
        <v>2000</v>
      </c>
      <c r="S9" s="40">
        <v>-0.9</v>
      </c>
      <c r="T9" s="40">
        <v>-1.2</v>
      </c>
      <c r="U9" s="40">
        <v>-0.6</v>
      </c>
      <c r="W9" s="69" t="s">
        <v>120</v>
      </c>
      <c r="X9" s="70"/>
      <c r="Y9" s="31">
        <v>1180</v>
      </c>
      <c r="Z9" s="40">
        <v>-1.2</v>
      </c>
      <c r="AA9" s="40">
        <v>-1.5</v>
      </c>
      <c r="AB9" s="40">
        <v>-0.8</v>
      </c>
      <c r="AC9" s="72"/>
      <c r="AD9" s="31">
        <v>570</v>
      </c>
      <c r="AE9" s="40">
        <v>-0.9</v>
      </c>
      <c r="AF9" s="40">
        <v>-1.4</v>
      </c>
      <c r="AG9" s="40">
        <v>-0.4</v>
      </c>
      <c r="AH9" s="72"/>
      <c r="AI9" s="31">
        <v>250</v>
      </c>
      <c r="AJ9" s="40">
        <v>-0.4</v>
      </c>
      <c r="AK9" s="40">
        <v>-1.1000000000000001</v>
      </c>
      <c r="AL9" s="40">
        <v>0.4</v>
      </c>
      <c r="AM9" s="72"/>
      <c r="AN9" s="31">
        <v>2000</v>
      </c>
      <c r="AO9" s="40">
        <v>-1</v>
      </c>
      <c r="AP9" s="40">
        <v>-1.3</v>
      </c>
      <c r="AQ9" s="40">
        <v>-0.7</v>
      </c>
      <c r="AS9" s="69" t="s">
        <v>120</v>
      </c>
      <c r="AT9" s="70"/>
      <c r="AU9" s="31">
        <v>2390</v>
      </c>
      <c r="AV9" s="40">
        <v>-1.2</v>
      </c>
      <c r="AW9" s="40">
        <v>-1.5</v>
      </c>
      <c r="AX9" s="40">
        <v>-1</v>
      </c>
      <c r="AY9" s="72"/>
      <c r="AZ9" s="31">
        <v>1130</v>
      </c>
      <c r="BA9" s="40">
        <v>-0.6</v>
      </c>
      <c r="BB9" s="40">
        <v>-0.9</v>
      </c>
      <c r="BC9" s="40">
        <v>-0.2</v>
      </c>
      <c r="BD9" s="72"/>
      <c r="BE9" s="31">
        <v>480</v>
      </c>
      <c r="BF9" s="40">
        <v>-0.5</v>
      </c>
      <c r="BG9" s="40">
        <v>-1.1000000000000001</v>
      </c>
      <c r="BH9" s="40">
        <v>0.1</v>
      </c>
      <c r="BI9" s="72"/>
      <c r="BJ9" s="31">
        <v>4000</v>
      </c>
      <c r="BK9" s="40">
        <v>-1</v>
      </c>
      <c r="BL9" s="40">
        <v>-1.1000000000000001</v>
      </c>
      <c r="BM9" s="40">
        <v>-0.8</v>
      </c>
    </row>
    <row r="10" spans="1:65" x14ac:dyDescent="0.45">
      <c r="A10" s="73"/>
      <c r="B10" s="70"/>
      <c r="C10" s="72"/>
      <c r="D10" s="39"/>
      <c r="E10" s="40"/>
      <c r="F10" s="40"/>
      <c r="G10" s="72"/>
      <c r="H10" s="72"/>
      <c r="I10" s="39"/>
      <c r="J10" s="40"/>
      <c r="K10" s="40"/>
      <c r="L10" s="72"/>
      <c r="M10" s="72"/>
      <c r="N10" s="39"/>
      <c r="O10" s="40"/>
      <c r="P10" s="40"/>
      <c r="Q10" s="72"/>
      <c r="R10" s="72"/>
      <c r="S10" s="39"/>
      <c r="T10" s="40"/>
      <c r="U10" s="40"/>
      <c r="W10" s="73"/>
      <c r="X10" s="70"/>
      <c r="Y10" s="72"/>
      <c r="Z10" s="39"/>
      <c r="AA10" s="40"/>
      <c r="AB10" s="40"/>
      <c r="AC10" s="72"/>
      <c r="AD10" s="72"/>
      <c r="AE10" s="39"/>
      <c r="AF10" s="40"/>
      <c r="AG10" s="40"/>
      <c r="AH10" s="72"/>
      <c r="AI10" s="72"/>
      <c r="AJ10" s="39"/>
      <c r="AK10" s="40"/>
      <c r="AL10" s="40"/>
      <c r="AM10" s="72"/>
      <c r="AN10" s="72"/>
      <c r="AO10" s="39"/>
      <c r="AP10" s="40"/>
      <c r="AQ10" s="40"/>
      <c r="AS10" s="73"/>
      <c r="AT10" s="70"/>
      <c r="AU10" s="72"/>
      <c r="AV10" s="39"/>
      <c r="AW10" s="40"/>
      <c r="AX10" s="40"/>
      <c r="AY10" s="72"/>
      <c r="AZ10" s="72"/>
      <c r="BA10" s="39"/>
      <c r="BB10" s="40"/>
      <c r="BC10" s="40"/>
      <c r="BD10" s="72"/>
      <c r="BE10" s="72"/>
      <c r="BF10" s="39"/>
      <c r="BG10" s="40"/>
      <c r="BH10" s="40"/>
      <c r="BI10" s="72"/>
      <c r="BJ10" s="72"/>
      <c r="BK10" s="39"/>
      <c r="BL10" s="40"/>
      <c r="BM10" s="40"/>
    </row>
    <row r="11" spans="1:65" x14ac:dyDescent="0.45">
      <c r="A11" s="74" t="s">
        <v>65</v>
      </c>
      <c r="B11" s="70"/>
      <c r="C11" s="31">
        <v>760</v>
      </c>
      <c r="D11" s="40">
        <v>0.1</v>
      </c>
      <c r="E11" s="40">
        <v>-0.4</v>
      </c>
      <c r="F11" s="40">
        <v>0.5</v>
      </c>
      <c r="G11" s="72"/>
      <c r="H11" s="31">
        <v>350</v>
      </c>
      <c r="I11" s="40">
        <v>0.3</v>
      </c>
      <c r="J11" s="40">
        <v>-0.4</v>
      </c>
      <c r="K11" s="40">
        <v>0.9</v>
      </c>
      <c r="L11" s="72"/>
      <c r="M11" s="31">
        <v>160</v>
      </c>
      <c r="N11" s="40">
        <v>0.6</v>
      </c>
      <c r="O11" s="40">
        <v>-0.3</v>
      </c>
      <c r="P11" s="40">
        <v>1.6</v>
      </c>
      <c r="Q11" s="72"/>
      <c r="R11" s="31">
        <v>1270</v>
      </c>
      <c r="S11" s="40">
        <v>0.2</v>
      </c>
      <c r="T11" s="40">
        <v>-0.2</v>
      </c>
      <c r="U11" s="40">
        <v>0.5</v>
      </c>
      <c r="W11" s="74" t="s">
        <v>65</v>
      </c>
      <c r="X11" s="70"/>
      <c r="Y11" s="31">
        <v>560</v>
      </c>
      <c r="Z11" s="40">
        <v>-0.3</v>
      </c>
      <c r="AA11" s="40">
        <v>-0.9</v>
      </c>
      <c r="AB11" s="40">
        <v>0.2</v>
      </c>
      <c r="AC11" s="72"/>
      <c r="AD11" s="31">
        <v>270</v>
      </c>
      <c r="AE11" s="40">
        <v>-0.1</v>
      </c>
      <c r="AF11" s="40">
        <v>-0.9</v>
      </c>
      <c r="AG11" s="40">
        <v>0.6</v>
      </c>
      <c r="AH11" s="72"/>
      <c r="AI11" s="31">
        <v>130</v>
      </c>
      <c r="AJ11" s="40">
        <v>0.3</v>
      </c>
      <c r="AK11" s="40">
        <v>-0.8</v>
      </c>
      <c r="AL11" s="40">
        <v>1.4</v>
      </c>
      <c r="AM11" s="72"/>
      <c r="AN11" s="31">
        <v>950</v>
      </c>
      <c r="AO11" s="40">
        <v>-0.2</v>
      </c>
      <c r="AP11" s="40">
        <v>-0.6</v>
      </c>
      <c r="AQ11" s="40">
        <v>0.2</v>
      </c>
      <c r="AS11" s="74" t="s">
        <v>65</v>
      </c>
      <c r="AT11" s="70"/>
      <c r="AU11" s="31">
        <v>1320</v>
      </c>
      <c r="AV11" s="40">
        <v>-0.1</v>
      </c>
      <c r="AW11" s="40">
        <v>-0.4</v>
      </c>
      <c r="AX11" s="40">
        <v>0.2</v>
      </c>
      <c r="AY11" s="72"/>
      <c r="AZ11" s="31">
        <v>620</v>
      </c>
      <c r="BA11" s="40">
        <v>0.1</v>
      </c>
      <c r="BB11" s="40">
        <v>-0.4</v>
      </c>
      <c r="BC11" s="40">
        <v>0.6</v>
      </c>
      <c r="BD11" s="72"/>
      <c r="BE11" s="31">
        <v>280</v>
      </c>
      <c r="BF11" s="40">
        <v>0.5</v>
      </c>
      <c r="BG11" s="40">
        <v>-0.2</v>
      </c>
      <c r="BH11" s="40">
        <v>1.2</v>
      </c>
      <c r="BI11" s="72"/>
      <c r="BJ11" s="31">
        <v>2230</v>
      </c>
      <c r="BK11" s="40">
        <v>0</v>
      </c>
      <c r="BL11" s="40">
        <v>-0.2</v>
      </c>
      <c r="BM11" s="40">
        <v>0.3</v>
      </c>
    </row>
    <row r="12" spans="1:65" x14ac:dyDescent="0.45">
      <c r="A12" s="74"/>
      <c r="B12" s="70"/>
      <c r="C12" s="72"/>
      <c r="D12" s="39"/>
      <c r="E12" s="40"/>
      <c r="F12" s="40"/>
      <c r="G12" s="72"/>
      <c r="H12" s="72"/>
      <c r="I12" s="39"/>
      <c r="J12" s="40"/>
      <c r="K12" s="40"/>
      <c r="L12" s="72"/>
      <c r="M12" s="72"/>
      <c r="N12" s="39"/>
      <c r="O12" s="40"/>
      <c r="P12" s="40"/>
      <c r="Q12" s="72"/>
      <c r="R12" s="72"/>
      <c r="S12" s="39"/>
      <c r="T12" s="40"/>
      <c r="U12" s="40"/>
      <c r="W12" s="74"/>
      <c r="X12" s="70"/>
      <c r="Y12" s="72"/>
      <c r="Z12" s="39"/>
      <c r="AA12" s="40"/>
      <c r="AB12" s="40"/>
      <c r="AC12" s="72"/>
      <c r="AD12" s="72"/>
      <c r="AE12" s="39"/>
      <c r="AF12" s="40"/>
      <c r="AG12" s="40"/>
      <c r="AH12" s="72"/>
      <c r="AI12" s="72"/>
      <c r="AJ12" s="39"/>
      <c r="AK12" s="40"/>
      <c r="AL12" s="40"/>
      <c r="AM12" s="72"/>
      <c r="AN12" s="72"/>
      <c r="AO12" s="39"/>
      <c r="AP12" s="40"/>
      <c r="AQ12" s="40"/>
      <c r="AS12" s="74"/>
      <c r="AT12" s="70"/>
      <c r="AU12" s="72"/>
      <c r="AV12" s="39"/>
      <c r="AW12" s="40"/>
      <c r="AX12" s="40"/>
      <c r="AY12" s="72"/>
      <c r="AZ12" s="72"/>
      <c r="BA12" s="39"/>
      <c r="BB12" s="40"/>
      <c r="BC12" s="40"/>
      <c r="BD12" s="72"/>
      <c r="BE12" s="72"/>
      <c r="BF12" s="39"/>
      <c r="BG12" s="40"/>
      <c r="BH12" s="40"/>
      <c r="BI12" s="72"/>
      <c r="BJ12" s="72"/>
      <c r="BK12" s="39"/>
      <c r="BL12" s="40"/>
      <c r="BM12" s="40"/>
    </row>
    <row r="13" spans="1:65" x14ac:dyDescent="0.45">
      <c r="A13" s="74" t="s">
        <v>36</v>
      </c>
      <c r="B13" s="70"/>
      <c r="C13" s="31">
        <v>440</v>
      </c>
      <c r="D13" s="40">
        <v>-3.5</v>
      </c>
      <c r="E13" s="40">
        <v>-4.0999999999999996</v>
      </c>
      <c r="F13" s="40">
        <v>-3</v>
      </c>
      <c r="G13" s="72"/>
      <c r="H13" s="31">
        <v>210</v>
      </c>
      <c r="I13" s="40">
        <v>-1.1000000000000001</v>
      </c>
      <c r="J13" s="40">
        <v>-2</v>
      </c>
      <c r="K13" s="40">
        <v>-0.3</v>
      </c>
      <c r="L13" s="72"/>
      <c r="M13" s="31">
        <v>80</v>
      </c>
      <c r="N13" s="40">
        <v>-3.3</v>
      </c>
      <c r="O13" s="40">
        <v>-4.7</v>
      </c>
      <c r="P13" s="40">
        <v>-1.9</v>
      </c>
      <c r="Q13" s="72"/>
      <c r="R13" s="31">
        <v>730</v>
      </c>
      <c r="S13" s="40">
        <v>-2.8</v>
      </c>
      <c r="T13" s="40">
        <v>-3.3</v>
      </c>
      <c r="U13" s="40">
        <v>-2.4</v>
      </c>
      <c r="W13" s="74" t="s">
        <v>36</v>
      </c>
      <c r="X13" s="70"/>
      <c r="Y13" s="31">
        <v>620</v>
      </c>
      <c r="Z13" s="40">
        <v>-1.9</v>
      </c>
      <c r="AA13" s="40">
        <v>-2.4</v>
      </c>
      <c r="AB13" s="40">
        <v>-1.4</v>
      </c>
      <c r="AC13" s="72"/>
      <c r="AD13" s="31">
        <v>300</v>
      </c>
      <c r="AE13" s="40">
        <v>-1.6</v>
      </c>
      <c r="AF13" s="40">
        <v>-2.2999999999999998</v>
      </c>
      <c r="AG13" s="40">
        <v>-0.9</v>
      </c>
      <c r="AH13" s="72"/>
      <c r="AI13" s="31">
        <v>120</v>
      </c>
      <c r="AJ13" s="40">
        <v>-1</v>
      </c>
      <c r="AK13" s="40">
        <v>-2.1</v>
      </c>
      <c r="AL13" s="40">
        <v>0.1</v>
      </c>
      <c r="AM13" s="72"/>
      <c r="AN13" s="31">
        <v>1040</v>
      </c>
      <c r="AO13" s="40">
        <v>-1.7</v>
      </c>
      <c r="AP13" s="40">
        <v>-2.1</v>
      </c>
      <c r="AQ13" s="40">
        <v>-1.3</v>
      </c>
      <c r="AS13" s="74" t="s">
        <v>36</v>
      </c>
      <c r="AT13" s="70"/>
      <c r="AU13" s="31">
        <v>1060</v>
      </c>
      <c r="AV13" s="40">
        <v>-2.6</v>
      </c>
      <c r="AW13" s="40">
        <v>-3</v>
      </c>
      <c r="AX13" s="40">
        <v>-2.2000000000000002</v>
      </c>
      <c r="AY13" s="72"/>
      <c r="AZ13" s="31">
        <v>510</v>
      </c>
      <c r="BA13" s="40">
        <v>-1.4</v>
      </c>
      <c r="BB13" s="40">
        <v>-1.9</v>
      </c>
      <c r="BC13" s="40">
        <v>-0.9</v>
      </c>
      <c r="BD13" s="72"/>
      <c r="BE13" s="31">
        <v>200</v>
      </c>
      <c r="BF13" s="40">
        <v>-1.9</v>
      </c>
      <c r="BG13" s="40">
        <v>-2.8</v>
      </c>
      <c r="BH13" s="40">
        <v>-1</v>
      </c>
      <c r="BI13" s="72"/>
      <c r="BJ13" s="31">
        <v>1770</v>
      </c>
      <c r="BK13" s="40">
        <v>-2.2000000000000002</v>
      </c>
      <c r="BL13" s="40">
        <v>-2.5</v>
      </c>
      <c r="BM13" s="40">
        <v>-1.9</v>
      </c>
    </row>
    <row r="14" spans="1:65" x14ac:dyDescent="0.45">
      <c r="A14" s="74"/>
      <c r="B14" s="74" t="s">
        <v>66</v>
      </c>
      <c r="C14" s="31">
        <v>100</v>
      </c>
      <c r="D14" s="40">
        <v>-5.8</v>
      </c>
      <c r="E14" s="40">
        <v>-7</v>
      </c>
      <c r="F14" s="40">
        <v>-4.5999999999999996</v>
      </c>
      <c r="G14" s="72"/>
      <c r="H14" s="31">
        <v>30</v>
      </c>
      <c r="I14" s="40">
        <v>-5.6</v>
      </c>
      <c r="J14" s="40">
        <v>-7.8</v>
      </c>
      <c r="K14" s="40">
        <v>-3.4</v>
      </c>
      <c r="L14" s="72"/>
      <c r="M14" s="31">
        <v>20</v>
      </c>
      <c r="N14" s="40">
        <v>-4.8</v>
      </c>
      <c r="O14" s="40">
        <v>-7.8</v>
      </c>
      <c r="P14" s="40">
        <v>-1.7</v>
      </c>
      <c r="Q14" s="72"/>
      <c r="R14" s="31">
        <v>150</v>
      </c>
      <c r="S14" s="40">
        <v>-5.7</v>
      </c>
      <c r="T14" s="40">
        <v>-6.7</v>
      </c>
      <c r="U14" s="40">
        <v>-4.7</v>
      </c>
      <c r="W14" s="74"/>
      <c r="X14" s="74" t="s">
        <v>121</v>
      </c>
      <c r="Y14" s="31">
        <v>200</v>
      </c>
      <c r="Z14" s="40">
        <v>-3.3</v>
      </c>
      <c r="AA14" s="40">
        <v>-4.2</v>
      </c>
      <c r="AB14" s="40">
        <v>-2.5</v>
      </c>
      <c r="AC14" s="72"/>
      <c r="AD14" s="31">
        <v>50</v>
      </c>
      <c r="AE14" s="40">
        <v>-3.2</v>
      </c>
      <c r="AF14" s="40">
        <v>-4.8</v>
      </c>
      <c r="AG14" s="40">
        <v>-1.5</v>
      </c>
      <c r="AH14" s="72"/>
      <c r="AI14" s="31">
        <v>30</v>
      </c>
      <c r="AJ14" s="40">
        <v>-2.2999999999999998</v>
      </c>
      <c r="AK14" s="40">
        <v>-4.5</v>
      </c>
      <c r="AL14" s="40">
        <v>0</v>
      </c>
      <c r="AM14" s="72"/>
      <c r="AN14" s="31">
        <v>280</v>
      </c>
      <c r="AO14" s="40">
        <v>-3.2</v>
      </c>
      <c r="AP14" s="40">
        <v>-3.9</v>
      </c>
      <c r="AQ14" s="40">
        <v>-2.5</v>
      </c>
      <c r="AS14" s="74"/>
      <c r="AT14" s="74" t="s">
        <v>121</v>
      </c>
      <c r="AU14" s="31">
        <v>300</v>
      </c>
      <c r="AV14" s="40">
        <v>-4.2</v>
      </c>
      <c r="AW14" s="40">
        <v>-4.9000000000000004</v>
      </c>
      <c r="AX14" s="40">
        <v>-3.5</v>
      </c>
      <c r="AY14" s="72"/>
      <c r="AZ14" s="31">
        <v>90</v>
      </c>
      <c r="BA14" s="40">
        <v>-4.0999999999999996</v>
      </c>
      <c r="BB14" s="40">
        <v>-5.4</v>
      </c>
      <c r="BC14" s="40">
        <v>-2.8</v>
      </c>
      <c r="BD14" s="72"/>
      <c r="BE14" s="31">
        <v>50</v>
      </c>
      <c r="BF14" s="40">
        <v>-3.1</v>
      </c>
      <c r="BG14" s="40">
        <v>-4.9000000000000004</v>
      </c>
      <c r="BH14" s="40">
        <v>-1.3</v>
      </c>
      <c r="BI14" s="72"/>
      <c r="BJ14" s="31">
        <v>430</v>
      </c>
      <c r="BK14" s="40">
        <v>-4.0999999999999996</v>
      </c>
      <c r="BL14" s="40">
        <v>-4.5999999999999996</v>
      </c>
      <c r="BM14" s="40">
        <v>-3.5</v>
      </c>
    </row>
    <row r="15" spans="1:65" x14ac:dyDescent="0.45">
      <c r="A15" s="74"/>
      <c r="B15" s="74" t="s">
        <v>67</v>
      </c>
      <c r="C15" s="31">
        <v>340</v>
      </c>
      <c r="D15" s="40">
        <v>-2.9</v>
      </c>
      <c r="E15" s="40">
        <v>-3.5</v>
      </c>
      <c r="F15" s="40">
        <v>-2.2000000000000002</v>
      </c>
      <c r="G15" s="72"/>
      <c r="H15" s="31">
        <v>180</v>
      </c>
      <c r="I15" s="40">
        <v>-0.3</v>
      </c>
      <c r="J15" s="40">
        <v>-1.2</v>
      </c>
      <c r="K15" s="40">
        <v>0.6</v>
      </c>
      <c r="L15" s="72"/>
      <c r="M15" s="31">
        <v>60</v>
      </c>
      <c r="N15" s="40">
        <v>-2.9</v>
      </c>
      <c r="O15" s="40">
        <v>-4.5</v>
      </c>
      <c r="P15" s="40">
        <v>-1.3</v>
      </c>
      <c r="Q15" s="72"/>
      <c r="R15" s="31">
        <v>580</v>
      </c>
      <c r="S15" s="40">
        <v>-2.1</v>
      </c>
      <c r="T15" s="40">
        <v>-2.6</v>
      </c>
      <c r="U15" s="40">
        <v>-1.6</v>
      </c>
      <c r="W15" s="74"/>
      <c r="X15" s="74" t="s">
        <v>122</v>
      </c>
      <c r="Y15" s="31">
        <v>430</v>
      </c>
      <c r="Z15" s="40">
        <v>-1.3</v>
      </c>
      <c r="AA15" s="40">
        <v>-1.9</v>
      </c>
      <c r="AB15" s="40">
        <v>-0.7</v>
      </c>
      <c r="AC15" s="72"/>
      <c r="AD15" s="31">
        <v>250</v>
      </c>
      <c r="AE15" s="40">
        <v>-1.3</v>
      </c>
      <c r="AF15" s="40">
        <v>-2.1</v>
      </c>
      <c r="AG15" s="40">
        <v>-0.5</v>
      </c>
      <c r="AH15" s="72"/>
      <c r="AI15" s="31">
        <v>90</v>
      </c>
      <c r="AJ15" s="40">
        <v>-0.6</v>
      </c>
      <c r="AK15" s="40">
        <v>-1.9</v>
      </c>
      <c r="AL15" s="40">
        <v>0.6</v>
      </c>
      <c r="AM15" s="72"/>
      <c r="AN15" s="31">
        <v>770</v>
      </c>
      <c r="AO15" s="40">
        <v>-1.2</v>
      </c>
      <c r="AP15" s="40">
        <v>-1.6</v>
      </c>
      <c r="AQ15" s="40">
        <v>-0.8</v>
      </c>
      <c r="AS15" s="74"/>
      <c r="AT15" s="74" t="s">
        <v>122</v>
      </c>
      <c r="AU15" s="31">
        <v>770</v>
      </c>
      <c r="AV15" s="40">
        <v>-2</v>
      </c>
      <c r="AW15" s="40">
        <v>-2.4</v>
      </c>
      <c r="AX15" s="40">
        <v>-1.5</v>
      </c>
      <c r="AY15" s="72"/>
      <c r="AZ15" s="31">
        <v>420</v>
      </c>
      <c r="BA15" s="40">
        <v>-0.9</v>
      </c>
      <c r="BB15" s="40">
        <v>-1.5</v>
      </c>
      <c r="BC15" s="40">
        <v>-0.3</v>
      </c>
      <c r="BD15" s="72"/>
      <c r="BE15" s="31">
        <v>150</v>
      </c>
      <c r="BF15" s="40">
        <v>-1.5</v>
      </c>
      <c r="BG15" s="40">
        <v>-2.5</v>
      </c>
      <c r="BH15" s="40">
        <v>-0.5</v>
      </c>
      <c r="BI15" s="72"/>
      <c r="BJ15" s="31">
        <v>1340</v>
      </c>
      <c r="BK15" s="40">
        <v>-1.6</v>
      </c>
      <c r="BL15" s="40">
        <v>-1.9</v>
      </c>
      <c r="BM15" s="40">
        <v>-1.2</v>
      </c>
    </row>
    <row r="16" spans="1:65" x14ac:dyDescent="0.45">
      <c r="A16" s="69"/>
      <c r="B16" s="70"/>
      <c r="C16" s="72"/>
      <c r="D16" s="39"/>
      <c r="E16" s="75"/>
      <c r="F16" s="75"/>
      <c r="G16" s="72"/>
      <c r="H16" s="72"/>
      <c r="I16" s="39"/>
      <c r="J16" s="75"/>
      <c r="K16" s="75"/>
      <c r="L16" s="72"/>
      <c r="M16" s="72"/>
      <c r="N16" s="39"/>
      <c r="O16" s="75"/>
      <c r="P16" s="75"/>
      <c r="Q16" s="72"/>
      <c r="R16" s="72"/>
      <c r="S16" s="39"/>
      <c r="T16" s="75"/>
      <c r="U16" s="75"/>
      <c r="W16" s="69"/>
      <c r="X16" s="70"/>
      <c r="Y16" s="72"/>
      <c r="Z16" s="39"/>
      <c r="AA16" s="75"/>
      <c r="AB16" s="75"/>
      <c r="AC16" s="72"/>
      <c r="AD16" s="72"/>
      <c r="AE16" s="39"/>
      <c r="AF16" s="75"/>
      <c r="AG16" s="75"/>
      <c r="AH16" s="72"/>
      <c r="AI16" s="72"/>
      <c r="AJ16" s="39"/>
      <c r="AK16" s="75"/>
      <c r="AL16" s="75"/>
      <c r="AM16" s="72"/>
      <c r="AN16" s="72"/>
      <c r="AO16" s="39"/>
      <c r="AP16" s="75"/>
      <c r="AQ16" s="75"/>
      <c r="AS16" s="69"/>
      <c r="AT16" s="70"/>
      <c r="AU16" s="72"/>
      <c r="AV16" s="39"/>
      <c r="AW16" s="75"/>
      <c r="AX16" s="75"/>
      <c r="AY16" s="72"/>
      <c r="AZ16" s="72"/>
      <c r="BA16" s="39"/>
      <c r="BB16" s="75"/>
      <c r="BC16" s="75"/>
      <c r="BD16" s="72"/>
      <c r="BE16" s="72"/>
      <c r="BF16" s="39"/>
      <c r="BG16" s="75"/>
      <c r="BH16" s="75"/>
      <c r="BI16" s="72"/>
      <c r="BJ16" s="72"/>
      <c r="BK16" s="39"/>
      <c r="BL16" s="75"/>
      <c r="BM16" s="75"/>
    </row>
    <row r="17" spans="1:65" x14ac:dyDescent="0.45">
      <c r="A17" s="71" t="s">
        <v>68</v>
      </c>
      <c r="B17" s="70"/>
      <c r="C17" s="72"/>
      <c r="D17" s="39"/>
      <c r="E17" s="75"/>
      <c r="F17" s="75"/>
      <c r="G17" s="72"/>
      <c r="H17" s="72"/>
      <c r="I17" s="39"/>
      <c r="J17" s="75"/>
      <c r="K17" s="75"/>
      <c r="L17" s="72"/>
      <c r="M17" s="72"/>
      <c r="N17" s="39"/>
      <c r="O17" s="75"/>
      <c r="P17" s="75"/>
      <c r="Q17" s="72"/>
      <c r="R17" s="72"/>
      <c r="S17" s="39"/>
      <c r="T17" s="75"/>
      <c r="U17" s="75"/>
      <c r="W17" s="71" t="s">
        <v>123</v>
      </c>
      <c r="X17" s="70"/>
      <c r="Y17" s="72"/>
      <c r="Z17" s="39"/>
      <c r="AA17" s="75"/>
      <c r="AB17" s="75"/>
      <c r="AC17" s="72"/>
      <c r="AD17" s="72"/>
      <c r="AE17" s="39"/>
      <c r="AF17" s="75"/>
      <c r="AG17" s="75"/>
      <c r="AH17" s="72"/>
      <c r="AI17" s="72"/>
      <c r="AJ17" s="39"/>
      <c r="AK17" s="75"/>
      <c r="AL17" s="75"/>
      <c r="AM17" s="72"/>
      <c r="AN17" s="72"/>
      <c r="AO17" s="39"/>
      <c r="AP17" s="75"/>
      <c r="AQ17" s="75"/>
      <c r="AS17" s="71" t="s">
        <v>123</v>
      </c>
      <c r="AT17" s="70"/>
      <c r="AU17" s="72"/>
      <c r="AV17" s="39"/>
      <c r="AW17" s="75"/>
      <c r="AX17" s="75"/>
      <c r="AY17" s="72"/>
      <c r="AZ17" s="72"/>
      <c r="BA17" s="39"/>
      <c r="BB17" s="75"/>
      <c r="BC17" s="75"/>
      <c r="BD17" s="72"/>
      <c r="BE17" s="72"/>
      <c r="BF17" s="39"/>
      <c r="BG17" s="75"/>
      <c r="BH17" s="75"/>
      <c r="BI17" s="72"/>
      <c r="BJ17" s="72"/>
      <c r="BK17" s="39"/>
      <c r="BL17" s="75"/>
      <c r="BM17" s="75"/>
    </row>
    <row r="18" spans="1:65" x14ac:dyDescent="0.45">
      <c r="A18" s="69"/>
      <c r="B18" s="70"/>
      <c r="C18" s="72"/>
      <c r="D18" s="39"/>
      <c r="E18" s="75"/>
      <c r="F18" s="75"/>
      <c r="G18" s="72"/>
      <c r="H18" s="72"/>
      <c r="I18" s="39"/>
      <c r="J18" s="75"/>
      <c r="K18" s="75"/>
      <c r="L18" s="72"/>
      <c r="M18" s="72"/>
      <c r="N18" s="39"/>
      <c r="O18" s="75"/>
      <c r="P18" s="75"/>
      <c r="Q18" s="72"/>
      <c r="R18" s="72"/>
      <c r="S18" s="39"/>
      <c r="T18" s="75"/>
      <c r="U18" s="75"/>
      <c r="W18" s="69"/>
      <c r="X18" s="70"/>
      <c r="Y18" s="72"/>
      <c r="Z18" s="39"/>
      <c r="AA18" s="75"/>
      <c r="AB18" s="75"/>
      <c r="AC18" s="72"/>
      <c r="AD18" s="72"/>
      <c r="AE18" s="39"/>
      <c r="AF18" s="75"/>
      <c r="AG18" s="75"/>
      <c r="AH18" s="72"/>
      <c r="AI18" s="72"/>
      <c r="AJ18" s="39"/>
      <c r="AK18" s="75"/>
      <c r="AL18" s="75"/>
      <c r="AM18" s="72"/>
      <c r="AN18" s="72"/>
      <c r="AO18" s="39"/>
      <c r="AP18" s="75"/>
      <c r="AQ18" s="75"/>
      <c r="AS18" s="69"/>
      <c r="AT18" s="70"/>
      <c r="AU18" s="72"/>
      <c r="AV18" s="39"/>
      <c r="AW18" s="75"/>
      <c r="AX18" s="75"/>
      <c r="AY18" s="72"/>
      <c r="AZ18" s="72"/>
      <c r="BA18" s="39"/>
      <c r="BB18" s="75"/>
      <c r="BC18" s="75"/>
      <c r="BD18" s="72"/>
      <c r="BE18" s="72"/>
      <c r="BF18" s="39"/>
      <c r="BG18" s="75"/>
      <c r="BH18" s="75"/>
      <c r="BI18" s="72"/>
      <c r="BJ18" s="72"/>
      <c r="BK18" s="39"/>
      <c r="BL18" s="75"/>
      <c r="BM18" s="75"/>
    </row>
    <row r="19" spans="1:65" x14ac:dyDescent="0.45">
      <c r="A19" s="69"/>
      <c r="B19" s="69"/>
      <c r="C19" s="31"/>
      <c r="D19" s="40"/>
      <c r="E19" s="40"/>
      <c r="F19" s="40"/>
      <c r="G19" s="72"/>
      <c r="H19" s="31"/>
      <c r="I19" s="40"/>
      <c r="J19" s="40"/>
      <c r="K19" s="40"/>
      <c r="L19" s="72"/>
      <c r="M19" s="31"/>
      <c r="N19" s="40"/>
      <c r="O19" s="40"/>
      <c r="P19" s="40"/>
      <c r="Q19" s="72"/>
      <c r="R19" s="31"/>
      <c r="S19" s="40"/>
      <c r="T19" s="40"/>
      <c r="U19" s="40"/>
      <c r="W19" s="69"/>
      <c r="X19" s="69"/>
      <c r="Y19" s="31"/>
      <c r="Z19" s="40"/>
      <c r="AA19" s="40"/>
      <c r="AB19" s="40"/>
      <c r="AC19" s="72"/>
      <c r="AD19" s="31"/>
      <c r="AE19" s="40"/>
      <c r="AF19" s="40"/>
      <c r="AG19" s="40"/>
      <c r="AH19" s="72"/>
      <c r="AI19" s="31"/>
      <c r="AJ19" s="40"/>
      <c r="AK19" s="40"/>
      <c r="AL19" s="40"/>
      <c r="AM19" s="72"/>
      <c r="AN19" s="31"/>
      <c r="AO19" s="40"/>
      <c r="AP19" s="40"/>
      <c r="AQ19" s="40"/>
      <c r="AS19" s="69"/>
      <c r="AT19" s="69"/>
      <c r="AU19" s="31"/>
      <c r="AV19" s="40"/>
      <c r="AW19" s="40"/>
      <c r="AX19" s="40"/>
      <c r="AY19" s="72"/>
      <c r="AZ19" s="31"/>
      <c r="BA19" s="40"/>
      <c r="BB19" s="40"/>
      <c r="BC19" s="40"/>
      <c r="BD19" s="72"/>
      <c r="BE19" s="31"/>
      <c r="BF19" s="40"/>
      <c r="BG19" s="40"/>
      <c r="BH19" s="40"/>
      <c r="BI19" s="72"/>
      <c r="BJ19" s="31"/>
      <c r="BK19" s="40"/>
      <c r="BL19" s="40"/>
      <c r="BM19" s="40"/>
    </row>
    <row r="20" spans="1:65" x14ac:dyDescent="0.45">
      <c r="A20" s="69"/>
      <c r="B20" s="70"/>
      <c r="C20" s="72"/>
      <c r="D20" s="40"/>
      <c r="E20" s="40"/>
      <c r="F20" s="40"/>
      <c r="G20" s="72"/>
      <c r="H20" s="72"/>
      <c r="I20" s="40"/>
      <c r="J20" s="40"/>
      <c r="K20" s="40"/>
      <c r="L20" s="72"/>
      <c r="M20" s="72"/>
      <c r="N20" s="40"/>
      <c r="O20" s="40"/>
      <c r="P20" s="40"/>
      <c r="Q20" s="72"/>
      <c r="R20" s="72"/>
      <c r="S20" s="40"/>
      <c r="T20" s="40"/>
      <c r="U20" s="40"/>
      <c r="W20" s="69"/>
      <c r="X20" s="70"/>
      <c r="Y20" s="72"/>
      <c r="Z20" s="40"/>
      <c r="AA20" s="40"/>
      <c r="AB20" s="40"/>
      <c r="AC20" s="72"/>
      <c r="AD20" s="72"/>
      <c r="AE20" s="40"/>
      <c r="AF20" s="40"/>
      <c r="AG20" s="40"/>
      <c r="AH20" s="72"/>
      <c r="AI20" s="72"/>
      <c r="AJ20" s="40"/>
      <c r="AK20" s="40"/>
      <c r="AL20" s="40"/>
      <c r="AM20" s="72"/>
      <c r="AN20" s="72"/>
      <c r="AO20" s="40"/>
      <c r="AP20" s="40"/>
      <c r="AQ20" s="40"/>
      <c r="AS20" s="69"/>
      <c r="AT20" s="70"/>
      <c r="AU20" s="72"/>
      <c r="AV20" s="40"/>
      <c r="AW20" s="40"/>
      <c r="AX20" s="40"/>
      <c r="AY20" s="72"/>
      <c r="AZ20" s="72"/>
      <c r="BA20" s="40"/>
      <c r="BB20" s="40"/>
      <c r="BC20" s="40"/>
      <c r="BD20" s="72"/>
      <c r="BE20" s="72"/>
      <c r="BF20" s="40"/>
      <c r="BG20" s="40"/>
      <c r="BH20" s="40"/>
      <c r="BI20" s="72"/>
      <c r="BJ20" s="72"/>
      <c r="BK20" s="40"/>
      <c r="BL20" s="40"/>
      <c r="BM20" s="40"/>
    </row>
    <row r="21" spans="1:65" x14ac:dyDescent="0.45">
      <c r="A21" s="69" t="s">
        <v>64</v>
      </c>
      <c r="B21" s="70"/>
      <c r="C21" s="31">
        <v>1220</v>
      </c>
      <c r="D21" s="40">
        <v>-1.5</v>
      </c>
      <c r="E21" s="40">
        <v>-1.9</v>
      </c>
      <c r="F21" s="40">
        <v>-1.2</v>
      </c>
      <c r="G21" s="72"/>
      <c r="H21" s="31">
        <v>560</v>
      </c>
      <c r="I21" s="40">
        <v>-0.6</v>
      </c>
      <c r="J21" s="40">
        <v>-1.1000000000000001</v>
      </c>
      <c r="K21" s="40">
        <v>-0.1</v>
      </c>
      <c r="L21" s="72"/>
      <c r="M21" s="31">
        <v>230</v>
      </c>
      <c r="N21" s="40">
        <v>-0.4</v>
      </c>
      <c r="O21" s="40">
        <v>-1.2</v>
      </c>
      <c r="P21" s="40">
        <v>0.4</v>
      </c>
      <c r="Q21" s="72"/>
      <c r="R21" s="31">
        <v>2020</v>
      </c>
      <c r="S21" s="40">
        <v>-1.1000000000000001</v>
      </c>
      <c r="T21" s="40">
        <v>-1.4</v>
      </c>
      <c r="U21" s="40">
        <v>-0.9</v>
      </c>
      <c r="W21" s="69" t="s">
        <v>120</v>
      </c>
      <c r="X21" s="70"/>
      <c r="Y21" s="31">
        <v>1210</v>
      </c>
      <c r="Z21" s="40">
        <v>-3.1</v>
      </c>
      <c r="AA21" s="40">
        <v>-3.4</v>
      </c>
      <c r="AB21" s="40">
        <v>-2.7</v>
      </c>
      <c r="AC21" s="72"/>
      <c r="AD21" s="31">
        <v>580</v>
      </c>
      <c r="AE21" s="40">
        <v>-2.4</v>
      </c>
      <c r="AF21" s="40">
        <v>-2.9</v>
      </c>
      <c r="AG21" s="40">
        <v>-1.9</v>
      </c>
      <c r="AH21" s="72"/>
      <c r="AI21" s="31">
        <v>250</v>
      </c>
      <c r="AJ21" s="40">
        <v>-2.1</v>
      </c>
      <c r="AK21" s="40">
        <v>-2.8</v>
      </c>
      <c r="AL21" s="40">
        <v>-1.3</v>
      </c>
      <c r="AM21" s="72"/>
      <c r="AN21" s="31">
        <v>2040</v>
      </c>
      <c r="AO21" s="40">
        <v>-2.8</v>
      </c>
      <c r="AP21" s="40">
        <v>-3</v>
      </c>
      <c r="AQ21" s="40">
        <v>-2.5</v>
      </c>
      <c r="AS21" s="69" t="s">
        <v>120</v>
      </c>
      <c r="AT21" s="70"/>
      <c r="AU21" s="31">
        <v>2430</v>
      </c>
      <c r="AV21" s="40">
        <v>-2.2999999999999998</v>
      </c>
      <c r="AW21" s="40">
        <v>-2.5</v>
      </c>
      <c r="AX21" s="40">
        <v>-2.1</v>
      </c>
      <c r="AY21" s="72"/>
      <c r="AZ21" s="31">
        <v>1140</v>
      </c>
      <c r="BA21" s="40">
        <v>-1.5</v>
      </c>
      <c r="BB21" s="40">
        <v>-1.8</v>
      </c>
      <c r="BC21" s="40">
        <v>-1.1000000000000001</v>
      </c>
      <c r="BD21" s="72"/>
      <c r="BE21" s="31">
        <v>480</v>
      </c>
      <c r="BF21" s="40">
        <v>-1.3</v>
      </c>
      <c r="BG21" s="40">
        <v>-1.8</v>
      </c>
      <c r="BH21" s="40">
        <v>-0.7</v>
      </c>
      <c r="BI21" s="72"/>
      <c r="BJ21" s="31">
        <v>4050</v>
      </c>
      <c r="BK21" s="40">
        <v>-1.9</v>
      </c>
      <c r="BL21" s="40">
        <v>-2.1</v>
      </c>
      <c r="BM21" s="40">
        <v>-1.8</v>
      </c>
    </row>
    <row r="22" spans="1:65" x14ac:dyDescent="0.45">
      <c r="A22" s="73"/>
      <c r="B22" s="70"/>
      <c r="C22" s="72"/>
      <c r="D22" s="39"/>
      <c r="E22" s="40"/>
      <c r="F22" s="40"/>
      <c r="G22" s="72"/>
      <c r="H22" s="72"/>
      <c r="I22" s="39"/>
      <c r="J22" s="40"/>
      <c r="K22" s="40"/>
      <c r="L22" s="72"/>
      <c r="M22" s="72"/>
      <c r="N22" s="39"/>
      <c r="O22" s="40"/>
      <c r="P22" s="40"/>
      <c r="Q22" s="72"/>
      <c r="R22" s="72"/>
      <c r="S22" s="39"/>
      <c r="T22" s="40"/>
      <c r="U22" s="40"/>
      <c r="W22" s="73"/>
      <c r="X22" s="70"/>
      <c r="Y22" s="72"/>
      <c r="Z22" s="39"/>
      <c r="AA22" s="40"/>
      <c r="AB22" s="40"/>
      <c r="AC22" s="72"/>
      <c r="AD22" s="72"/>
      <c r="AE22" s="39"/>
      <c r="AF22" s="40"/>
      <c r="AG22" s="40"/>
      <c r="AH22" s="72"/>
      <c r="AI22" s="72"/>
      <c r="AJ22" s="39"/>
      <c r="AK22" s="40"/>
      <c r="AL22" s="40"/>
      <c r="AM22" s="72"/>
      <c r="AN22" s="72"/>
      <c r="AO22" s="39"/>
      <c r="AP22" s="40"/>
      <c r="AQ22" s="40"/>
      <c r="AS22" s="73"/>
      <c r="AT22" s="70"/>
      <c r="AU22" s="72"/>
      <c r="AV22" s="39"/>
      <c r="AW22" s="40"/>
      <c r="AX22" s="40"/>
      <c r="AY22" s="72"/>
      <c r="AZ22" s="72"/>
      <c r="BA22" s="39"/>
      <c r="BB22" s="40"/>
      <c r="BC22" s="40"/>
      <c r="BD22" s="72"/>
      <c r="BE22" s="72"/>
      <c r="BF22" s="39"/>
      <c r="BG22" s="40"/>
      <c r="BH22" s="40"/>
      <c r="BI22" s="72"/>
      <c r="BJ22" s="72"/>
      <c r="BK22" s="39"/>
      <c r="BL22" s="40"/>
      <c r="BM22" s="40"/>
    </row>
    <row r="23" spans="1:65" x14ac:dyDescent="0.45">
      <c r="A23" s="74" t="s">
        <v>65</v>
      </c>
      <c r="B23" s="70"/>
      <c r="C23" s="31">
        <v>760</v>
      </c>
      <c r="D23" s="40">
        <v>0.2</v>
      </c>
      <c r="E23" s="40">
        <v>-0.2</v>
      </c>
      <c r="F23" s="40">
        <v>0.7</v>
      </c>
      <c r="G23" s="72"/>
      <c r="H23" s="31">
        <v>350</v>
      </c>
      <c r="I23" s="40">
        <v>0.2</v>
      </c>
      <c r="J23" s="40">
        <v>-0.4</v>
      </c>
      <c r="K23" s="40">
        <v>0.8</v>
      </c>
      <c r="L23" s="72"/>
      <c r="M23" s="31">
        <v>160</v>
      </c>
      <c r="N23" s="40">
        <v>0.8</v>
      </c>
      <c r="O23" s="40">
        <v>-0.1</v>
      </c>
      <c r="P23" s="40">
        <v>1.8</v>
      </c>
      <c r="Q23" s="72"/>
      <c r="R23" s="31">
        <v>1270</v>
      </c>
      <c r="S23" s="40">
        <v>0.3</v>
      </c>
      <c r="T23" s="40">
        <v>0</v>
      </c>
      <c r="U23" s="40">
        <v>0.6</v>
      </c>
      <c r="W23" s="74" t="s">
        <v>65</v>
      </c>
      <c r="X23" s="70"/>
      <c r="Y23" s="31">
        <v>560</v>
      </c>
      <c r="Z23" s="40">
        <v>-1.4</v>
      </c>
      <c r="AA23" s="40">
        <v>-1.9</v>
      </c>
      <c r="AB23" s="40">
        <v>-0.9</v>
      </c>
      <c r="AC23" s="72"/>
      <c r="AD23" s="31">
        <v>270</v>
      </c>
      <c r="AE23" s="40">
        <v>-1</v>
      </c>
      <c r="AF23" s="40">
        <v>-1.7</v>
      </c>
      <c r="AG23" s="40">
        <v>-0.2</v>
      </c>
      <c r="AH23" s="72"/>
      <c r="AI23" s="31">
        <v>130</v>
      </c>
      <c r="AJ23" s="40">
        <v>-0.9</v>
      </c>
      <c r="AK23" s="40">
        <v>-2</v>
      </c>
      <c r="AL23" s="40">
        <v>0.1</v>
      </c>
      <c r="AM23" s="72"/>
      <c r="AN23" s="31">
        <v>960</v>
      </c>
      <c r="AO23" s="40">
        <v>-1.2</v>
      </c>
      <c r="AP23" s="40">
        <v>-1.6</v>
      </c>
      <c r="AQ23" s="40">
        <v>-0.8</v>
      </c>
      <c r="AS23" s="74" t="s">
        <v>65</v>
      </c>
      <c r="AT23" s="70"/>
      <c r="AU23" s="31">
        <v>1330</v>
      </c>
      <c r="AV23" s="40">
        <v>-0.5</v>
      </c>
      <c r="AW23" s="40">
        <v>-0.8</v>
      </c>
      <c r="AX23" s="40">
        <v>-0.1</v>
      </c>
      <c r="AY23" s="72"/>
      <c r="AZ23" s="31">
        <v>620</v>
      </c>
      <c r="BA23" s="40">
        <v>-0.3</v>
      </c>
      <c r="BB23" s="40">
        <v>-0.8</v>
      </c>
      <c r="BC23" s="40">
        <v>0.2</v>
      </c>
      <c r="BD23" s="72"/>
      <c r="BE23" s="31">
        <v>280</v>
      </c>
      <c r="BF23" s="40">
        <v>0</v>
      </c>
      <c r="BG23" s="40">
        <v>-0.7</v>
      </c>
      <c r="BH23" s="40">
        <v>0.8</v>
      </c>
      <c r="BI23" s="72"/>
      <c r="BJ23" s="31">
        <v>2230</v>
      </c>
      <c r="BK23" s="40">
        <v>-0.4</v>
      </c>
      <c r="BL23" s="40">
        <v>-0.6</v>
      </c>
      <c r="BM23" s="40">
        <v>-0.1</v>
      </c>
    </row>
    <row r="24" spans="1:65" x14ac:dyDescent="0.45">
      <c r="A24" s="74"/>
      <c r="B24" s="70"/>
      <c r="C24" s="72"/>
      <c r="D24" s="39"/>
      <c r="E24" s="40"/>
      <c r="F24" s="40"/>
      <c r="G24" s="72"/>
      <c r="H24" s="72"/>
      <c r="I24" s="39"/>
      <c r="J24" s="40"/>
      <c r="K24" s="40"/>
      <c r="L24" s="72"/>
      <c r="M24" s="72"/>
      <c r="N24" s="39"/>
      <c r="O24" s="40"/>
      <c r="P24" s="40"/>
      <c r="Q24" s="72"/>
      <c r="R24" s="72"/>
      <c r="S24" s="39"/>
      <c r="T24" s="40"/>
      <c r="U24" s="40"/>
      <c r="W24" s="74"/>
      <c r="X24" s="70"/>
      <c r="Y24" s="72"/>
      <c r="Z24" s="39"/>
      <c r="AA24" s="40"/>
      <c r="AB24" s="40"/>
      <c r="AC24" s="72"/>
      <c r="AD24" s="72"/>
      <c r="AE24" s="39"/>
      <c r="AF24" s="40"/>
      <c r="AG24" s="40"/>
      <c r="AH24" s="72"/>
      <c r="AI24" s="72"/>
      <c r="AJ24" s="39"/>
      <c r="AK24" s="40"/>
      <c r="AL24" s="40"/>
      <c r="AM24" s="72"/>
      <c r="AN24" s="72"/>
      <c r="AO24" s="39"/>
      <c r="AP24" s="40"/>
      <c r="AQ24" s="40"/>
      <c r="AS24" s="74"/>
      <c r="AT24" s="70"/>
      <c r="AU24" s="72"/>
      <c r="AV24" s="39"/>
      <c r="AW24" s="40"/>
      <c r="AX24" s="40"/>
      <c r="AY24" s="72"/>
      <c r="AZ24" s="72"/>
      <c r="BA24" s="39"/>
      <c r="BB24" s="40"/>
      <c r="BC24" s="40"/>
      <c r="BD24" s="72"/>
      <c r="BE24" s="72"/>
      <c r="BF24" s="39"/>
      <c r="BG24" s="40"/>
      <c r="BH24" s="40"/>
      <c r="BI24" s="72"/>
      <c r="BJ24" s="72"/>
      <c r="BK24" s="39"/>
      <c r="BL24" s="40"/>
      <c r="BM24" s="40"/>
    </row>
    <row r="25" spans="1:65" x14ac:dyDescent="0.45">
      <c r="A25" s="74" t="s">
        <v>36</v>
      </c>
      <c r="B25" s="70"/>
      <c r="C25" s="31">
        <v>460</v>
      </c>
      <c r="D25" s="40">
        <v>-4.4000000000000004</v>
      </c>
      <c r="E25" s="40">
        <v>-5</v>
      </c>
      <c r="F25" s="40">
        <v>-3.9</v>
      </c>
      <c r="G25" s="72"/>
      <c r="H25" s="31">
        <v>210</v>
      </c>
      <c r="I25" s="40">
        <v>-1.8</v>
      </c>
      <c r="J25" s="40">
        <v>-2.6</v>
      </c>
      <c r="K25" s="40">
        <v>-1</v>
      </c>
      <c r="L25" s="72"/>
      <c r="M25" s="31">
        <v>80</v>
      </c>
      <c r="N25" s="40">
        <v>-3</v>
      </c>
      <c r="O25" s="40">
        <v>-4.3</v>
      </c>
      <c r="P25" s="40">
        <v>-1.6</v>
      </c>
      <c r="Q25" s="72"/>
      <c r="R25" s="31">
        <v>740</v>
      </c>
      <c r="S25" s="40">
        <v>-3.5</v>
      </c>
      <c r="T25" s="40">
        <v>-4</v>
      </c>
      <c r="U25" s="40">
        <v>-3.1</v>
      </c>
      <c r="W25" s="74" t="s">
        <v>36</v>
      </c>
      <c r="X25" s="70"/>
      <c r="Y25" s="31">
        <v>650</v>
      </c>
      <c r="Z25" s="40">
        <v>-4.5</v>
      </c>
      <c r="AA25" s="40">
        <v>-5</v>
      </c>
      <c r="AB25" s="40">
        <v>-4</v>
      </c>
      <c r="AC25" s="72"/>
      <c r="AD25" s="31">
        <v>310</v>
      </c>
      <c r="AE25" s="40">
        <v>-3.7</v>
      </c>
      <c r="AF25" s="40">
        <v>-4.3</v>
      </c>
      <c r="AG25" s="40">
        <v>-3</v>
      </c>
      <c r="AH25" s="72"/>
      <c r="AI25" s="31">
        <v>130</v>
      </c>
      <c r="AJ25" s="40">
        <v>-3.2</v>
      </c>
      <c r="AK25" s="40">
        <v>-4.3</v>
      </c>
      <c r="AL25" s="40">
        <v>-2.2000000000000002</v>
      </c>
      <c r="AM25" s="72"/>
      <c r="AN25" s="31">
        <v>1080</v>
      </c>
      <c r="AO25" s="40">
        <v>-4.0999999999999996</v>
      </c>
      <c r="AP25" s="40">
        <v>-4.5</v>
      </c>
      <c r="AQ25" s="40">
        <v>-3.8</v>
      </c>
      <c r="AS25" s="74" t="s">
        <v>36</v>
      </c>
      <c r="AT25" s="70"/>
      <c r="AU25" s="31">
        <v>1100</v>
      </c>
      <c r="AV25" s="40">
        <v>-4.5</v>
      </c>
      <c r="AW25" s="40">
        <v>-4.8</v>
      </c>
      <c r="AX25" s="40">
        <v>-4.0999999999999996</v>
      </c>
      <c r="AY25" s="72"/>
      <c r="AZ25" s="31">
        <v>520</v>
      </c>
      <c r="BA25" s="40">
        <v>-2.9</v>
      </c>
      <c r="BB25" s="40">
        <v>-3.4</v>
      </c>
      <c r="BC25" s="40">
        <v>-2.4</v>
      </c>
      <c r="BD25" s="72"/>
      <c r="BE25" s="31">
        <v>200</v>
      </c>
      <c r="BF25" s="40">
        <v>-3.1</v>
      </c>
      <c r="BG25" s="40">
        <v>-4</v>
      </c>
      <c r="BH25" s="40">
        <v>-2.2999999999999998</v>
      </c>
      <c r="BI25" s="72"/>
      <c r="BJ25" s="31">
        <v>1820</v>
      </c>
      <c r="BK25" s="40">
        <v>-3.9</v>
      </c>
      <c r="BL25" s="40">
        <v>-4.2</v>
      </c>
      <c r="BM25" s="40">
        <v>-3.6</v>
      </c>
    </row>
    <row r="26" spans="1:65" x14ac:dyDescent="0.45">
      <c r="A26" s="74"/>
      <c r="B26" s="74" t="s">
        <v>66</v>
      </c>
      <c r="C26" s="31">
        <v>110</v>
      </c>
      <c r="D26" s="40">
        <v>-6.2</v>
      </c>
      <c r="E26" s="40">
        <v>-7.4</v>
      </c>
      <c r="F26" s="40">
        <v>-5.0999999999999996</v>
      </c>
      <c r="G26" s="72"/>
      <c r="H26" s="31">
        <v>30</v>
      </c>
      <c r="I26" s="40">
        <v>-4.3</v>
      </c>
      <c r="J26" s="40">
        <v>-6.3</v>
      </c>
      <c r="K26" s="40">
        <v>-2.2999999999999998</v>
      </c>
      <c r="L26" s="72"/>
      <c r="M26" s="31">
        <v>20</v>
      </c>
      <c r="N26" s="40">
        <v>-4.3</v>
      </c>
      <c r="O26" s="40">
        <v>-7.3</v>
      </c>
      <c r="P26" s="40">
        <v>-1.2</v>
      </c>
      <c r="Q26" s="72"/>
      <c r="R26" s="31">
        <v>160</v>
      </c>
      <c r="S26" s="40">
        <v>-5.6</v>
      </c>
      <c r="T26" s="40">
        <v>-6.6</v>
      </c>
      <c r="U26" s="40">
        <v>-4.7</v>
      </c>
      <c r="W26" s="74"/>
      <c r="X26" s="74" t="s">
        <v>121</v>
      </c>
      <c r="Y26" s="31">
        <v>210</v>
      </c>
      <c r="Z26" s="40">
        <v>-5.5</v>
      </c>
      <c r="AA26" s="40">
        <v>-6.3</v>
      </c>
      <c r="AB26" s="40">
        <v>-4.7</v>
      </c>
      <c r="AC26" s="72"/>
      <c r="AD26" s="31">
        <v>60</v>
      </c>
      <c r="AE26" s="40">
        <v>-6.6</v>
      </c>
      <c r="AF26" s="40">
        <v>-8.1999999999999993</v>
      </c>
      <c r="AG26" s="40">
        <v>-5</v>
      </c>
      <c r="AH26" s="72"/>
      <c r="AI26" s="31">
        <v>30</v>
      </c>
      <c r="AJ26" s="40">
        <v>-3.9</v>
      </c>
      <c r="AK26" s="40">
        <v>-6</v>
      </c>
      <c r="AL26" s="40">
        <v>-1.7</v>
      </c>
      <c r="AM26" s="72"/>
      <c r="AN26" s="31">
        <v>290</v>
      </c>
      <c r="AO26" s="40">
        <v>-5.5</v>
      </c>
      <c r="AP26" s="40">
        <v>-6.2</v>
      </c>
      <c r="AQ26" s="40">
        <v>-4.8</v>
      </c>
      <c r="AS26" s="74"/>
      <c r="AT26" s="74" t="s">
        <v>121</v>
      </c>
      <c r="AU26" s="31">
        <v>320</v>
      </c>
      <c r="AV26" s="40">
        <v>-5.7</v>
      </c>
      <c r="AW26" s="40">
        <v>-6.4</v>
      </c>
      <c r="AX26" s="40">
        <v>-5.0999999999999996</v>
      </c>
      <c r="AY26" s="72"/>
      <c r="AZ26" s="31">
        <v>90</v>
      </c>
      <c r="BA26" s="40">
        <v>-5.7</v>
      </c>
      <c r="BB26" s="40">
        <v>-7</v>
      </c>
      <c r="BC26" s="40">
        <v>-4.5</v>
      </c>
      <c r="BD26" s="72"/>
      <c r="BE26" s="31">
        <v>50</v>
      </c>
      <c r="BF26" s="40">
        <v>-4</v>
      </c>
      <c r="BG26" s="40">
        <v>-5.7</v>
      </c>
      <c r="BH26" s="40">
        <v>-2.2999999999999998</v>
      </c>
      <c r="BI26" s="72"/>
      <c r="BJ26" s="31">
        <v>450</v>
      </c>
      <c r="BK26" s="40">
        <v>-5.6</v>
      </c>
      <c r="BL26" s="40">
        <v>-6.1</v>
      </c>
      <c r="BM26" s="40">
        <v>-5</v>
      </c>
    </row>
    <row r="27" spans="1:65" x14ac:dyDescent="0.45">
      <c r="A27" s="74"/>
      <c r="B27" s="74" t="s">
        <v>67</v>
      </c>
      <c r="C27" s="31">
        <v>350</v>
      </c>
      <c r="D27" s="40">
        <v>-3.9</v>
      </c>
      <c r="E27" s="40">
        <v>-4.5</v>
      </c>
      <c r="F27" s="40">
        <v>-3.2</v>
      </c>
      <c r="G27" s="72"/>
      <c r="H27" s="31">
        <v>180</v>
      </c>
      <c r="I27" s="40">
        <v>-1.3</v>
      </c>
      <c r="J27" s="40">
        <v>-2.2000000000000002</v>
      </c>
      <c r="K27" s="40">
        <v>-0.4</v>
      </c>
      <c r="L27" s="72"/>
      <c r="M27" s="31">
        <v>60</v>
      </c>
      <c r="N27" s="40">
        <v>-2.7</v>
      </c>
      <c r="O27" s="40">
        <v>-4.2</v>
      </c>
      <c r="P27" s="40">
        <v>-1.1000000000000001</v>
      </c>
      <c r="Q27" s="72"/>
      <c r="R27" s="31">
        <v>580</v>
      </c>
      <c r="S27" s="40">
        <v>-3</v>
      </c>
      <c r="T27" s="40">
        <v>-3.5</v>
      </c>
      <c r="U27" s="40">
        <v>-2.5</v>
      </c>
      <c r="W27" s="74"/>
      <c r="X27" s="74" t="s">
        <v>122</v>
      </c>
      <c r="Y27" s="31">
        <v>440</v>
      </c>
      <c r="Z27" s="40">
        <v>-4.0999999999999996</v>
      </c>
      <c r="AA27" s="40">
        <v>-4.5999999999999996</v>
      </c>
      <c r="AB27" s="40">
        <v>-3.5</v>
      </c>
      <c r="AC27" s="72"/>
      <c r="AD27" s="31">
        <v>250</v>
      </c>
      <c r="AE27" s="40">
        <v>-3</v>
      </c>
      <c r="AF27" s="40">
        <v>-3.8</v>
      </c>
      <c r="AG27" s="40">
        <v>-2.2999999999999998</v>
      </c>
      <c r="AH27" s="72"/>
      <c r="AI27" s="31">
        <v>90</v>
      </c>
      <c r="AJ27" s="40">
        <v>-3</v>
      </c>
      <c r="AK27" s="40">
        <v>-4.3</v>
      </c>
      <c r="AL27" s="40">
        <v>-1.8</v>
      </c>
      <c r="AM27" s="72"/>
      <c r="AN27" s="31">
        <v>790</v>
      </c>
      <c r="AO27" s="40">
        <v>-3.6</v>
      </c>
      <c r="AP27" s="40">
        <v>-4</v>
      </c>
      <c r="AQ27" s="40">
        <v>-3.2</v>
      </c>
      <c r="AS27" s="74"/>
      <c r="AT27" s="74" t="s">
        <v>122</v>
      </c>
      <c r="AU27" s="31">
        <v>790</v>
      </c>
      <c r="AV27" s="40">
        <v>-4</v>
      </c>
      <c r="AW27" s="40">
        <v>-4.4000000000000004</v>
      </c>
      <c r="AX27" s="40">
        <v>-3.6</v>
      </c>
      <c r="AY27" s="72"/>
      <c r="AZ27" s="31">
        <v>430</v>
      </c>
      <c r="BA27" s="40">
        <v>-2.2999999999999998</v>
      </c>
      <c r="BB27" s="40">
        <v>-2.9</v>
      </c>
      <c r="BC27" s="40">
        <v>-1.8</v>
      </c>
      <c r="BD27" s="72"/>
      <c r="BE27" s="31">
        <v>150</v>
      </c>
      <c r="BF27" s="40">
        <v>-2.9</v>
      </c>
      <c r="BG27" s="40">
        <v>-3.8</v>
      </c>
      <c r="BH27" s="40">
        <v>-1.9</v>
      </c>
      <c r="BI27" s="72"/>
      <c r="BJ27" s="31">
        <v>1370</v>
      </c>
      <c r="BK27" s="40">
        <v>-3.3</v>
      </c>
      <c r="BL27" s="40">
        <v>-3.7</v>
      </c>
      <c r="BM27" s="40">
        <v>-3</v>
      </c>
    </row>
    <row r="28" spans="1:65" x14ac:dyDescent="0.45">
      <c r="A28" s="74"/>
      <c r="B28" s="74"/>
      <c r="C28" s="72"/>
      <c r="D28" s="39"/>
      <c r="E28" s="75"/>
      <c r="F28" s="75"/>
      <c r="G28" s="72"/>
      <c r="H28" s="72"/>
      <c r="I28" s="39"/>
      <c r="J28" s="75"/>
      <c r="K28" s="75"/>
      <c r="L28" s="72"/>
      <c r="M28" s="72"/>
      <c r="N28" s="39"/>
      <c r="O28" s="75"/>
      <c r="P28" s="75"/>
      <c r="Q28" s="72"/>
      <c r="R28" s="72"/>
      <c r="S28" s="39"/>
      <c r="T28" s="75"/>
      <c r="U28" s="75"/>
      <c r="W28" s="74"/>
      <c r="X28" s="74"/>
      <c r="Y28" s="72"/>
      <c r="Z28" s="39"/>
      <c r="AA28" s="75"/>
      <c r="AB28" s="75"/>
      <c r="AC28" s="72"/>
      <c r="AD28" s="72"/>
      <c r="AE28" s="39"/>
      <c r="AF28" s="75"/>
      <c r="AG28" s="75"/>
      <c r="AH28" s="72"/>
      <c r="AI28" s="72"/>
      <c r="AJ28" s="39"/>
      <c r="AK28" s="75"/>
      <c r="AL28" s="75"/>
      <c r="AM28" s="72"/>
      <c r="AN28" s="72"/>
      <c r="AO28" s="39"/>
      <c r="AP28" s="75"/>
      <c r="AQ28" s="75"/>
      <c r="AS28" s="74"/>
      <c r="AT28" s="74"/>
      <c r="AU28" s="72"/>
      <c r="AV28" s="39"/>
      <c r="AW28" s="75"/>
      <c r="AX28" s="75"/>
      <c r="AY28" s="72"/>
      <c r="AZ28" s="72"/>
      <c r="BA28" s="39"/>
      <c r="BB28" s="75"/>
      <c r="BC28" s="75"/>
      <c r="BD28" s="72"/>
      <c r="BE28" s="72"/>
      <c r="BF28" s="39"/>
      <c r="BG28" s="75"/>
      <c r="BH28" s="75"/>
      <c r="BI28" s="72"/>
      <c r="BJ28" s="72"/>
      <c r="BK28" s="39"/>
      <c r="BL28" s="75"/>
      <c r="BM28" s="75"/>
    </row>
    <row r="29" spans="1:65" x14ac:dyDescent="0.45">
      <c r="A29" s="71" t="s">
        <v>69</v>
      </c>
      <c r="B29" s="70"/>
      <c r="C29" s="72"/>
      <c r="D29" s="39"/>
      <c r="E29" s="75"/>
      <c r="F29" s="75"/>
      <c r="G29" s="72"/>
      <c r="H29" s="72"/>
      <c r="I29" s="39"/>
      <c r="J29" s="75"/>
      <c r="K29" s="75"/>
      <c r="L29" s="72"/>
      <c r="M29" s="72"/>
      <c r="N29" s="39"/>
      <c r="O29" s="75"/>
      <c r="P29" s="75"/>
      <c r="Q29" s="72"/>
      <c r="R29" s="72"/>
      <c r="S29" s="39"/>
      <c r="T29" s="75"/>
      <c r="U29" s="75"/>
      <c r="W29" s="71" t="s">
        <v>124</v>
      </c>
      <c r="X29" s="70"/>
      <c r="Y29" s="72"/>
      <c r="Z29" s="39"/>
      <c r="AA29" s="75"/>
      <c r="AB29" s="75"/>
      <c r="AC29" s="72"/>
      <c r="AD29" s="72"/>
      <c r="AE29" s="39"/>
      <c r="AF29" s="75"/>
      <c r="AG29" s="75"/>
      <c r="AH29" s="72"/>
      <c r="AI29" s="72"/>
      <c r="AJ29" s="39"/>
      <c r="AK29" s="75"/>
      <c r="AL29" s="75"/>
      <c r="AM29" s="72"/>
      <c r="AN29" s="72"/>
      <c r="AO29" s="39"/>
      <c r="AP29" s="75"/>
      <c r="AQ29" s="75"/>
      <c r="AS29" s="71" t="s">
        <v>124</v>
      </c>
      <c r="AT29" s="70"/>
      <c r="AU29" s="72"/>
      <c r="AV29" s="39"/>
      <c r="AW29" s="75"/>
      <c r="AX29" s="75"/>
      <c r="AY29" s="72"/>
      <c r="AZ29" s="72"/>
      <c r="BA29" s="39"/>
      <c r="BB29" s="75"/>
      <c r="BC29" s="75"/>
      <c r="BD29" s="72"/>
      <c r="BE29" s="72"/>
      <c r="BF29" s="39"/>
      <c r="BG29" s="75"/>
      <c r="BH29" s="75"/>
      <c r="BI29" s="72"/>
      <c r="BJ29" s="72"/>
      <c r="BK29" s="39"/>
      <c r="BL29" s="75"/>
      <c r="BM29" s="75"/>
    </row>
    <row r="30" spans="1:65" x14ac:dyDescent="0.45">
      <c r="A30" s="69"/>
      <c r="B30" s="70"/>
      <c r="C30" s="72"/>
      <c r="D30" s="39"/>
      <c r="E30" s="75"/>
      <c r="F30" s="75"/>
      <c r="G30" s="72"/>
      <c r="H30" s="72"/>
      <c r="I30" s="39"/>
      <c r="J30" s="75"/>
      <c r="K30" s="75"/>
      <c r="L30" s="72"/>
      <c r="M30" s="72"/>
      <c r="N30" s="39"/>
      <c r="O30" s="75"/>
      <c r="P30" s="75"/>
      <c r="Q30" s="72"/>
      <c r="R30" s="72"/>
      <c r="S30" s="39"/>
      <c r="T30" s="75"/>
      <c r="U30" s="75"/>
      <c r="W30" s="69"/>
      <c r="X30" s="70"/>
      <c r="Y30" s="72"/>
      <c r="Z30" s="39"/>
      <c r="AA30" s="75"/>
      <c r="AB30" s="75"/>
      <c r="AC30" s="72"/>
      <c r="AD30" s="72"/>
      <c r="AE30" s="39"/>
      <c r="AF30" s="75"/>
      <c r="AG30" s="75"/>
      <c r="AH30" s="72"/>
      <c r="AI30" s="72"/>
      <c r="AJ30" s="39"/>
      <c r="AK30" s="75"/>
      <c r="AL30" s="75"/>
      <c r="AM30" s="72"/>
      <c r="AN30" s="72"/>
      <c r="AO30" s="39"/>
      <c r="AP30" s="75"/>
      <c r="AQ30" s="75"/>
      <c r="AS30" s="69"/>
      <c r="AT30" s="70"/>
      <c r="AU30" s="72"/>
      <c r="AV30" s="39"/>
      <c r="AW30" s="75"/>
      <c r="AX30" s="75"/>
      <c r="AY30" s="72"/>
      <c r="AZ30" s="72"/>
      <c r="BA30" s="39"/>
      <c r="BB30" s="75"/>
      <c r="BC30" s="75"/>
      <c r="BD30" s="72"/>
      <c r="BE30" s="72"/>
      <c r="BF30" s="39"/>
      <c r="BG30" s="75"/>
      <c r="BH30" s="75"/>
      <c r="BI30" s="72"/>
      <c r="BJ30" s="72"/>
      <c r="BK30" s="39"/>
      <c r="BL30" s="75"/>
      <c r="BM30" s="75"/>
    </row>
    <row r="31" spans="1:65" x14ac:dyDescent="0.45">
      <c r="A31" s="69"/>
      <c r="B31" s="70"/>
      <c r="C31" s="31"/>
      <c r="D31" s="40"/>
      <c r="E31" s="40"/>
      <c r="F31" s="40"/>
      <c r="G31" s="72"/>
      <c r="H31" s="31"/>
      <c r="I31" s="40"/>
      <c r="J31" s="40"/>
      <c r="K31" s="40"/>
      <c r="L31" s="72"/>
      <c r="M31" s="31"/>
      <c r="N31" s="40"/>
      <c r="O31" s="40"/>
      <c r="P31" s="40"/>
      <c r="Q31" s="72"/>
      <c r="R31" s="31"/>
      <c r="S31" s="40"/>
      <c r="T31" s="40"/>
      <c r="U31" s="40"/>
      <c r="W31" s="69"/>
      <c r="X31" s="70"/>
      <c r="Y31" s="31"/>
      <c r="Z31" s="40"/>
      <c r="AA31" s="40"/>
      <c r="AB31" s="40"/>
      <c r="AC31" s="72"/>
      <c r="AD31" s="31"/>
      <c r="AE31" s="40"/>
      <c r="AF31" s="40"/>
      <c r="AG31" s="40"/>
      <c r="AH31" s="72"/>
      <c r="AI31" s="31"/>
      <c r="AJ31" s="40"/>
      <c r="AK31" s="40"/>
      <c r="AL31" s="40"/>
      <c r="AM31" s="72"/>
      <c r="AN31" s="31"/>
      <c r="AO31" s="40"/>
      <c r="AP31" s="40"/>
      <c r="AQ31" s="40"/>
      <c r="AS31" s="69"/>
      <c r="AT31" s="70"/>
      <c r="AU31" s="31"/>
      <c r="AV31" s="40"/>
      <c r="AW31" s="40"/>
      <c r="AX31" s="40"/>
      <c r="AY31" s="72"/>
      <c r="AZ31" s="31"/>
      <c r="BA31" s="40"/>
      <c r="BB31" s="40"/>
      <c r="BC31" s="40"/>
      <c r="BD31" s="72"/>
      <c r="BE31" s="31"/>
      <c r="BF31" s="40"/>
      <c r="BG31" s="40"/>
      <c r="BH31" s="40"/>
      <c r="BI31" s="72"/>
      <c r="BJ31" s="31"/>
      <c r="BK31" s="40"/>
      <c r="BL31" s="40"/>
      <c r="BM31" s="40"/>
    </row>
    <row r="32" spans="1:65" x14ac:dyDescent="0.45">
      <c r="A32" s="71"/>
      <c r="B32" s="70"/>
      <c r="C32" s="72"/>
      <c r="D32" s="40"/>
      <c r="E32" s="40"/>
      <c r="F32" s="40"/>
      <c r="G32" s="72"/>
      <c r="H32" s="72"/>
      <c r="I32" s="40"/>
      <c r="J32" s="40"/>
      <c r="K32" s="40"/>
      <c r="L32" s="72"/>
      <c r="M32" s="72"/>
      <c r="N32" s="40"/>
      <c r="O32" s="40"/>
      <c r="P32" s="40"/>
      <c r="Q32" s="72"/>
      <c r="R32" s="72"/>
      <c r="S32" s="40"/>
      <c r="T32" s="40"/>
      <c r="U32" s="40"/>
      <c r="W32" s="71"/>
      <c r="X32" s="70"/>
      <c r="Y32" s="72"/>
      <c r="Z32" s="40"/>
      <c r="AA32" s="40"/>
      <c r="AB32" s="40"/>
      <c r="AC32" s="72"/>
      <c r="AD32" s="72"/>
      <c r="AE32" s="40"/>
      <c r="AF32" s="40"/>
      <c r="AG32" s="40"/>
      <c r="AH32" s="72"/>
      <c r="AI32" s="72"/>
      <c r="AJ32" s="40"/>
      <c r="AK32" s="40"/>
      <c r="AL32" s="40"/>
      <c r="AM32" s="72"/>
      <c r="AN32" s="72"/>
      <c r="AO32" s="40"/>
      <c r="AP32" s="40"/>
      <c r="AQ32" s="40"/>
      <c r="AS32" s="71"/>
      <c r="AT32" s="70"/>
      <c r="AU32" s="72"/>
      <c r="AV32" s="40"/>
      <c r="AW32" s="40"/>
      <c r="AX32" s="40"/>
      <c r="AY32" s="72"/>
      <c r="AZ32" s="72"/>
      <c r="BA32" s="40"/>
      <c r="BB32" s="40"/>
      <c r="BC32" s="40"/>
      <c r="BD32" s="72"/>
      <c r="BE32" s="72"/>
      <c r="BF32" s="40"/>
      <c r="BG32" s="40"/>
      <c r="BH32" s="40"/>
      <c r="BI32" s="72"/>
      <c r="BJ32" s="72"/>
      <c r="BK32" s="40"/>
      <c r="BL32" s="40"/>
      <c r="BM32" s="40"/>
    </row>
    <row r="33" spans="1:65" x14ac:dyDescent="0.45">
      <c r="A33" s="69" t="s">
        <v>64</v>
      </c>
      <c r="B33" s="70"/>
      <c r="C33" s="31">
        <v>1210</v>
      </c>
      <c r="D33" s="40">
        <v>-3.2</v>
      </c>
      <c r="E33" s="40">
        <v>-3.5</v>
      </c>
      <c r="F33" s="40">
        <v>-2.9</v>
      </c>
      <c r="G33" s="72"/>
      <c r="H33" s="31">
        <v>560</v>
      </c>
      <c r="I33" s="40">
        <v>-1.9</v>
      </c>
      <c r="J33" s="40">
        <v>-2.4</v>
      </c>
      <c r="K33" s="40">
        <v>-1.5</v>
      </c>
      <c r="L33" s="72"/>
      <c r="M33" s="31">
        <v>230</v>
      </c>
      <c r="N33" s="40">
        <v>-1.9</v>
      </c>
      <c r="O33" s="40">
        <v>-2.6</v>
      </c>
      <c r="P33" s="40">
        <v>-1.2</v>
      </c>
      <c r="Q33" s="72"/>
      <c r="R33" s="31">
        <v>1990</v>
      </c>
      <c r="S33" s="40">
        <v>-2.7</v>
      </c>
      <c r="T33" s="40">
        <v>-2.9</v>
      </c>
      <c r="U33" s="40">
        <v>-2.4</v>
      </c>
      <c r="W33" s="69" t="s">
        <v>120</v>
      </c>
      <c r="X33" s="70"/>
      <c r="Y33" s="31">
        <v>1190</v>
      </c>
      <c r="Z33" s="40">
        <v>-2.2000000000000002</v>
      </c>
      <c r="AA33" s="40">
        <v>-2.5</v>
      </c>
      <c r="AB33" s="40">
        <v>-1.9</v>
      </c>
      <c r="AC33" s="72"/>
      <c r="AD33" s="31">
        <v>570</v>
      </c>
      <c r="AE33" s="40">
        <v>-1</v>
      </c>
      <c r="AF33" s="40">
        <v>-1.5</v>
      </c>
      <c r="AG33" s="40">
        <v>-0.6</v>
      </c>
      <c r="AH33" s="72"/>
      <c r="AI33" s="31">
        <v>250</v>
      </c>
      <c r="AJ33" s="40">
        <v>-0.1</v>
      </c>
      <c r="AK33" s="40">
        <v>-0.8</v>
      </c>
      <c r="AL33" s="40">
        <v>0.6</v>
      </c>
      <c r="AM33" s="72"/>
      <c r="AN33" s="31">
        <v>2000</v>
      </c>
      <c r="AO33" s="40">
        <v>-1.6</v>
      </c>
      <c r="AP33" s="40">
        <v>-1.9</v>
      </c>
      <c r="AQ33" s="40">
        <v>-1.4</v>
      </c>
      <c r="AS33" s="69" t="s">
        <v>120</v>
      </c>
      <c r="AT33" s="70"/>
      <c r="AU33" s="31">
        <v>2390</v>
      </c>
      <c r="AV33" s="40">
        <v>-2.7</v>
      </c>
      <c r="AW33" s="40">
        <v>-2.9</v>
      </c>
      <c r="AX33" s="40">
        <v>-2.5</v>
      </c>
      <c r="AY33" s="72"/>
      <c r="AZ33" s="31">
        <v>1130</v>
      </c>
      <c r="BA33" s="40">
        <v>-1.5</v>
      </c>
      <c r="BB33" s="40">
        <v>-1.8</v>
      </c>
      <c r="BC33" s="40">
        <v>-1.2</v>
      </c>
      <c r="BD33" s="72"/>
      <c r="BE33" s="31">
        <v>480</v>
      </c>
      <c r="BF33" s="40">
        <v>-1</v>
      </c>
      <c r="BG33" s="40">
        <v>-1.5</v>
      </c>
      <c r="BH33" s="40">
        <v>-0.5</v>
      </c>
      <c r="BI33" s="72"/>
      <c r="BJ33" s="31">
        <v>4000</v>
      </c>
      <c r="BK33" s="40">
        <v>-2.2000000000000002</v>
      </c>
      <c r="BL33" s="40">
        <v>-2.2999999999999998</v>
      </c>
      <c r="BM33" s="40">
        <v>-2</v>
      </c>
    </row>
    <row r="34" spans="1:65" x14ac:dyDescent="0.45">
      <c r="A34" s="73"/>
      <c r="B34" s="70"/>
      <c r="C34" s="72"/>
      <c r="D34" s="39"/>
      <c r="E34" s="40"/>
      <c r="F34" s="40"/>
      <c r="G34" s="72"/>
      <c r="H34" s="72"/>
      <c r="I34" s="39"/>
      <c r="J34" s="40"/>
      <c r="K34" s="40"/>
      <c r="L34" s="72"/>
      <c r="M34" s="72"/>
      <c r="N34" s="39"/>
      <c r="O34" s="40"/>
      <c r="P34" s="40"/>
      <c r="Q34" s="72"/>
      <c r="R34" s="72"/>
      <c r="S34" s="39"/>
      <c r="T34" s="40"/>
      <c r="U34" s="40"/>
      <c r="W34" s="73"/>
      <c r="X34" s="70"/>
      <c r="Y34" s="72"/>
      <c r="Z34" s="39"/>
      <c r="AA34" s="40"/>
      <c r="AB34" s="40"/>
      <c r="AC34" s="72"/>
      <c r="AD34" s="72"/>
      <c r="AE34" s="39"/>
      <c r="AF34" s="40"/>
      <c r="AG34" s="40"/>
      <c r="AH34" s="72"/>
      <c r="AI34" s="72"/>
      <c r="AJ34" s="39"/>
      <c r="AK34" s="40"/>
      <c r="AL34" s="40"/>
      <c r="AM34" s="72"/>
      <c r="AN34" s="72"/>
      <c r="AO34" s="39"/>
      <c r="AP34" s="40"/>
      <c r="AQ34" s="40"/>
      <c r="AS34" s="73"/>
      <c r="AT34" s="70"/>
      <c r="AU34" s="72"/>
      <c r="AV34" s="39"/>
      <c r="AW34" s="40"/>
      <c r="AX34" s="40"/>
      <c r="AY34" s="72"/>
      <c r="AZ34" s="72"/>
      <c r="BA34" s="39"/>
      <c r="BB34" s="40"/>
      <c r="BC34" s="40"/>
      <c r="BD34" s="72"/>
      <c r="BE34" s="72"/>
      <c r="BF34" s="39"/>
      <c r="BG34" s="40"/>
      <c r="BH34" s="40"/>
      <c r="BI34" s="72"/>
      <c r="BJ34" s="72"/>
      <c r="BK34" s="39"/>
      <c r="BL34" s="40"/>
      <c r="BM34" s="40"/>
    </row>
    <row r="35" spans="1:65" x14ac:dyDescent="0.45">
      <c r="A35" s="74" t="s">
        <v>65</v>
      </c>
      <c r="B35" s="70"/>
      <c r="C35" s="31">
        <v>760</v>
      </c>
      <c r="D35" s="40">
        <v>-1.7</v>
      </c>
      <c r="E35" s="40">
        <v>-2.1</v>
      </c>
      <c r="F35" s="40">
        <v>-1.3</v>
      </c>
      <c r="G35" s="72"/>
      <c r="H35" s="31">
        <v>350</v>
      </c>
      <c r="I35" s="40">
        <v>-1.3</v>
      </c>
      <c r="J35" s="40">
        <v>-1.9</v>
      </c>
      <c r="K35" s="40">
        <v>-0.7</v>
      </c>
      <c r="L35" s="72"/>
      <c r="M35" s="31">
        <v>160</v>
      </c>
      <c r="N35" s="40">
        <v>-0.7</v>
      </c>
      <c r="O35" s="40">
        <v>-1.6</v>
      </c>
      <c r="P35" s="40">
        <v>0.2</v>
      </c>
      <c r="Q35" s="72"/>
      <c r="R35" s="31">
        <v>1270</v>
      </c>
      <c r="S35" s="40">
        <v>-1.5</v>
      </c>
      <c r="T35" s="40">
        <v>-1.8</v>
      </c>
      <c r="U35" s="40">
        <v>-1.2</v>
      </c>
      <c r="W35" s="74" t="s">
        <v>65</v>
      </c>
      <c r="X35" s="70"/>
      <c r="Y35" s="31">
        <v>560</v>
      </c>
      <c r="Z35" s="40">
        <v>-0.6</v>
      </c>
      <c r="AA35" s="40">
        <v>-1.1000000000000001</v>
      </c>
      <c r="AB35" s="40">
        <v>-0.1</v>
      </c>
      <c r="AC35" s="72"/>
      <c r="AD35" s="31">
        <v>270</v>
      </c>
      <c r="AE35" s="40">
        <v>-0.1</v>
      </c>
      <c r="AF35" s="40">
        <v>-0.8</v>
      </c>
      <c r="AG35" s="40">
        <v>0.6</v>
      </c>
      <c r="AH35" s="72"/>
      <c r="AI35" s="31">
        <v>130</v>
      </c>
      <c r="AJ35" s="40">
        <v>0</v>
      </c>
      <c r="AK35" s="40">
        <v>-1</v>
      </c>
      <c r="AL35" s="40">
        <v>0.9</v>
      </c>
      <c r="AM35" s="72"/>
      <c r="AN35" s="31">
        <v>960</v>
      </c>
      <c r="AO35" s="40">
        <v>-0.4</v>
      </c>
      <c r="AP35" s="40">
        <v>-0.7</v>
      </c>
      <c r="AQ35" s="40">
        <v>0</v>
      </c>
      <c r="AS35" s="74" t="s">
        <v>65</v>
      </c>
      <c r="AT35" s="70"/>
      <c r="AU35" s="31">
        <v>1330</v>
      </c>
      <c r="AV35" s="40">
        <v>-1.2</v>
      </c>
      <c r="AW35" s="40">
        <v>-1.5</v>
      </c>
      <c r="AX35" s="40">
        <v>-0.9</v>
      </c>
      <c r="AY35" s="72"/>
      <c r="AZ35" s="31">
        <v>620</v>
      </c>
      <c r="BA35" s="40">
        <v>-0.8</v>
      </c>
      <c r="BB35" s="40">
        <v>-1.2</v>
      </c>
      <c r="BC35" s="40">
        <v>-0.3</v>
      </c>
      <c r="BD35" s="72"/>
      <c r="BE35" s="31">
        <v>280</v>
      </c>
      <c r="BF35" s="40">
        <v>-0.4</v>
      </c>
      <c r="BG35" s="40">
        <v>-1.1000000000000001</v>
      </c>
      <c r="BH35" s="40">
        <v>0.2</v>
      </c>
      <c r="BI35" s="72"/>
      <c r="BJ35" s="31">
        <v>2230</v>
      </c>
      <c r="BK35" s="40">
        <v>-1</v>
      </c>
      <c r="BL35" s="40">
        <v>-1.2</v>
      </c>
      <c r="BM35" s="40">
        <v>-0.8</v>
      </c>
    </row>
    <row r="36" spans="1:65" x14ac:dyDescent="0.45">
      <c r="A36" s="74"/>
      <c r="B36" s="70"/>
      <c r="C36" s="72"/>
      <c r="D36" s="39"/>
      <c r="E36" s="40"/>
      <c r="F36" s="40"/>
      <c r="G36" s="72"/>
      <c r="H36" s="72"/>
      <c r="I36" s="39"/>
      <c r="J36" s="40"/>
      <c r="K36" s="40"/>
      <c r="L36" s="72"/>
      <c r="M36" s="72"/>
      <c r="N36" s="39"/>
      <c r="O36" s="40"/>
      <c r="P36" s="40"/>
      <c r="Q36" s="72"/>
      <c r="R36" s="72"/>
      <c r="S36" s="39"/>
      <c r="T36" s="40"/>
      <c r="U36" s="40"/>
      <c r="W36" s="74"/>
      <c r="X36" s="70"/>
      <c r="Y36" s="72"/>
      <c r="Z36" s="39"/>
      <c r="AA36" s="40"/>
      <c r="AB36" s="40"/>
      <c r="AC36" s="72"/>
      <c r="AD36" s="72"/>
      <c r="AE36" s="39"/>
      <c r="AF36" s="40"/>
      <c r="AG36" s="40"/>
      <c r="AH36" s="72"/>
      <c r="AI36" s="72"/>
      <c r="AJ36" s="39"/>
      <c r="AK36" s="40"/>
      <c r="AL36" s="40"/>
      <c r="AM36" s="72"/>
      <c r="AN36" s="72"/>
      <c r="AO36" s="39"/>
      <c r="AP36" s="40"/>
      <c r="AQ36" s="40"/>
      <c r="AS36" s="74"/>
      <c r="AT36" s="70"/>
      <c r="AU36" s="72"/>
      <c r="AV36" s="39"/>
      <c r="AW36" s="40"/>
      <c r="AX36" s="40"/>
      <c r="AY36" s="72"/>
      <c r="AZ36" s="72"/>
      <c r="BA36" s="39"/>
      <c r="BB36" s="40"/>
      <c r="BC36" s="40"/>
      <c r="BD36" s="72"/>
      <c r="BE36" s="72"/>
      <c r="BF36" s="39"/>
      <c r="BG36" s="40"/>
      <c r="BH36" s="40"/>
      <c r="BI36" s="72"/>
      <c r="BJ36" s="72"/>
      <c r="BK36" s="39"/>
      <c r="BL36" s="40"/>
      <c r="BM36" s="40"/>
    </row>
    <row r="37" spans="1:65" x14ac:dyDescent="0.45">
      <c r="A37" s="74" t="s">
        <v>36</v>
      </c>
      <c r="B37" s="70"/>
      <c r="C37" s="31">
        <v>440</v>
      </c>
      <c r="D37" s="40">
        <v>-5.7</v>
      </c>
      <c r="E37" s="40">
        <v>-6.2</v>
      </c>
      <c r="F37" s="40">
        <v>-5.2</v>
      </c>
      <c r="G37" s="72"/>
      <c r="H37" s="31">
        <v>210</v>
      </c>
      <c r="I37" s="40">
        <v>-3</v>
      </c>
      <c r="J37" s="40">
        <v>-3.8</v>
      </c>
      <c r="K37" s="40">
        <v>-2.2000000000000002</v>
      </c>
      <c r="L37" s="72"/>
      <c r="M37" s="31">
        <v>80</v>
      </c>
      <c r="N37" s="40">
        <v>-4.3</v>
      </c>
      <c r="O37" s="40">
        <v>-5.6</v>
      </c>
      <c r="P37" s="40">
        <v>-3.1</v>
      </c>
      <c r="Q37" s="72"/>
      <c r="R37" s="31">
        <v>720</v>
      </c>
      <c r="S37" s="40">
        <v>-4.8</v>
      </c>
      <c r="T37" s="40">
        <v>-5.2</v>
      </c>
      <c r="U37" s="40">
        <v>-4.4000000000000004</v>
      </c>
      <c r="W37" s="74" t="s">
        <v>36</v>
      </c>
      <c r="X37" s="70"/>
      <c r="Y37" s="31">
        <v>620</v>
      </c>
      <c r="Z37" s="40">
        <v>-3.7</v>
      </c>
      <c r="AA37" s="40">
        <v>-4.0999999999999996</v>
      </c>
      <c r="AB37" s="40">
        <v>-3.2</v>
      </c>
      <c r="AC37" s="72"/>
      <c r="AD37" s="31">
        <v>300</v>
      </c>
      <c r="AE37" s="40">
        <v>-1.9</v>
      </c>
      <c r="AF37" s="40">
        <v>-2.5</v>
      </c>
      <c r="AG37" s="40">
        <v>-1.3</v>
      </c>
      <c r="AH37" s="72"/>
      <c r="AI37" s="31">
        <v>120</v>
      </c>
      <c r="AJ37" s="40">
        <v>-0.3</v>
      </c>
      <c r="AK37" s="40">
        <v>-1.2</v>
      </c>
      <c r="AL37" s="40">
        <v>0.7</v>
      </c>
      <c r="AM37" s="72"/>
      <c r="AN37" s="31">
        <v>1050</v>
      </c>
      <c r="AO37" s="40">
        <v>-2.8</v>
      </c>
      <c r="AP37" s="40">
        <v>-3.1</v>
      </c>
      <c r="AQ37" s="40">
        <v>-2.4</v>
      </c>
      <c r="AS37" s="74" t="s">
        <v>36</v>
      </c>
      <c r="AT37" s="70"/>
      <c r="AU37" s="31">
        <v>1070</v>
      </c>
      <c r="AV37" s="40">
        <v>-4.5</v>
      </c>
      <c r="AW37" s="40">
        <v>-4.8</v>
      </c>
      <c r="AX37" s="40">
        <v>-4.2</v>
      </c>
      <c r="AY37" s="72"/>
      <c r="AZ37" s="31">
        <v>510</v>
      </c>
      <c r="BA37" s="40">
        <v>-2.4</v>
      </c>
      <c r="BB37" s="40">
        <v>-2.8</v>
      </c>
      <c r="BC37" s="40">
        <v>-1.9</v>
      </c>
      <c r="BD37" s="72"/>
      <c r="BE37" s="31">
        <v>200</v>
      </c>
      <c r="BF37" s="40">
        <v>-1.8</v>
      </c>
      <c r="BG37" s="40">
        <v>-2.6</v>
      </c>
      <c r="BH37" s="40">
        <v>-1</v>
      </c>
      <c r="BI37" s="72"/>
      <c r="BJ37" s="31">
        <v>1770</v>
      </c>
      <c r="BK37" s="40">
        <v>-3.6</v>
      </c>
      <c r="BL37" s="40">
        <v>-3.8</v>
      </c>
      <c r="BM37" s="40">
        <v>-3.3</v>
      </c>
    </row>
    <row r="38" spans="1:65" x14ac:dyDescent="0.45">
      <c r="A38" s="74"/>
      <c r="B38" s="74" t="s">
        <v>66</v>
      </c>
      <c r="C38" s="31">
        <v>100</v>
      </c>
      <c r="D38" s="40">
        <v>-8.5</v>
      </c>
      <c r="E38" s="40">
        <v>-9.6</v>
      </c>
      <c r="F38" s="40">
        <v>-7.4</v>
      </c>
      <c r="G38" s="72"/>
      <c r="H38" s="31">
        <v>30</v>
      </c>
      <c r="I38" s="40">
        <v>-7.9</v>
      </c>
      <c r="J38" s="40">
        <v>-9.9</v>
      </c>
      <c r="K38" s="40">
        <v>-5.8</v>
      </c>
      <c r="L38" s="72"/>
      <c r="M38" s="31">
        <v>20</v>
      </c>
      <c r="N38" s="40">
        <v>-5.4</v>
      </c>
      <c r="O38" s="40">
        <v>-8.3000000000000007</v>
      </c>
      <c r="P38" s="40">
        <v>-2.6</v>
      </c>
      <c r="Q38" s="72"/>
      <c r="R38" s="31">
        <v>150</v>
      </c>
      <c r="S38" s="40">
        <v>-8.1</v>
      </c>
      <c r="T38" s="40">
        <v>-9</v>
      </c>
      <c r="U38" s="40">
        <v>-7.2</v>
      </c>
      <c r="W38" s="74"/>
      <c r="X38" s="74" t="s">
        <v>121</v>
      </c>
      <c r="Y38" s="31">
        <v>190</v>
      </c>
      <c r="Z38" s="40">
        <v>-6.2</v>
      </c>
      <c r="AA38" s="40">
        <v>-7</v>
      </c>
      <c r="AB38" s="40">
        <v>-5.4</v>
      </c>
      <c r="AC38" s="72"/>
      <c r="AD38" s="31">
        <v>50</v>
      </c>
      <c r="AE38" s="40">
        <v>-4.5</v>
      </c>
      <c r="AF38" s="40">
        <v>-6</v>
      </c>
      <c r="AG38" s="40">
        <v>-3</v>
      </c>
      <c r="AH38" s="72"/>
      <c r="AI38" s="31">
        <v>30</v>
      </c>
      <c r="AJ38" s="40">
        <v>-1.1000000000000001</v>
      </c>
      <c r="AK38" s="40">
        <v>-3.1</v>
      </c>
      <c r="AL38" s="40">
        <v>0.9</v>
      </c>
      <c r="AM38" s="72"/>
      <c r="AN38" s="31">
        <v>280</v>
      </c>
      <c r="AO38" s="40">
        <v>-5.3</v>
      </c>
      <c r="AP38" s="40">
        <v>-6</v>
      </c>
      <c r="AQ38" s="40">
        <v>-4.5999999999999996</v>
      </c>
      <c r="AS38" s="74"/>
      <c r="AT38" s="74" t="s">
        <v>121</v>
      </c>
      <c r="AU38" s="31">
        <v>300</v>
      </c>
      <c r="AV38" s="40">
        <v>-7</v>
      </c>
      <c r="AW38" s="40">
        <v>-7.6</v>
      </c>
      <c r="AX38" s="40">
        <v>-6.4</v>
      </c>
      <c r="AY38" s="72"/>
      <c r="AZ38" s="31">
        <v>80</v>
      </c>
      <c r="BA38" s="40">
        <v>-5.7</v>
      </c>
      <c r="BB38" s="40">
        <v>-6.9</v>
      </c>
      <c r="BC38" s="40">
        <v>-4.5</v>
      </c>
      <c r="BD38" s="72"/>
      <c r="BE38" s="31">
        <v>50</v>
      </c>
      <c r="BF38" s="40">
        <v>-2.5</v>
      </c>
      <c r="BG38" s="40">
        <v>-4.0999999999999996</v>
      </c>
      <c r="BH38" s="40">
        <v>-0.9</v>
      </c>
      <c r="BI38" s="72"/>
      <c r="BJ38" s="31">
        <v>430</v>
      </c>
      <c r="BK38" s="40">
        <v>-6.3</v>
      </c>
      <c r="BL38" s="40">
        <v>-6.8</v>
      </c>
      <c r="BM38" s="40">
        <v>-5.7</v>
      </c>
    </row>
    <row r="39" spans="1:65" x14ac:dyDescent="0.45">
      <c r="A39" s="74"/>
      <c r="B39" s="74" t="s">
        <v>67</v>
      </c>
      <c r="C39" s="31">
        <v>340</v>
      </c>
      <c r="D39" s="40">
        <v>-4.8</v>
      </c>
      <c r="E39" s="40">
        <v>-5.4</v>
      </c>
      <c r="F39" s="40">
        <v>-4.2</v>
      </c>
      <c r="G39" s="72"/>
      <c r="H39" s="31">
        <v>180</v>
      </c>
      <c r="I39" s="40">
        <v>-2.2000000000000002</v>
      </c>
      <c r="J39" s="40">
        <v>-3</v>
      </c>
      <c r="K39" s="40">
        <v>-1.3</v>
      </c>
      <c r="L39" s="72"/>
      <c r="M39" s="31">
        <v>60</v>
      </c>
      <c r="N39" s="40">
        <v>-4.0999999999999996</v>
      </c>
      <c r="O39" s="40">
        <v>-5.5</v>
      </c>
      <c r="P39" s="40">
        <v>-2.6</v>
      </c>
      <c r="Q39" s="72"/>
      <c r="R39" s="31">
        <v>570</v>
      </c>
      <c r="S39" s="40">
        <v>-3.9</v>
      </c>
      <c r="T39" s="40">
        <v>-4.4000000000000004</v>
      </c>
      <c r="U39" s="40">
        <v>-3.5</v>
      </c>
      <c r="W39" s="74"/>
      <c r="X39" s="74" t="s">
        <v>122</v>
      </c>
      <c r="Y39" s="31">
        <v>430</v>
      </c>
      <c r="Z39" s="40">
        <v>-2.5</v>
      </c>
      <c r="AA39" s="40">
        <v>-3.1</v>
      </c>
      <c r="AB39" s="40">
        <v>-2</v>
      </c>
      <c r="AC39" s="72"/>
      <c r="AD39" s="31">
        <v>250</v>
      </c>
      <c r="AE39" s="40">
        <v>-1.4</v>
      </c>
      <c r="AF39" s="40">
        <v>-2.1</v>
      </c>
      <c r="AG39" s="40">
        <v>-0.7</v>
      </c>
      <c r="AH39" s="72"/>
      <c r="AI39" s="31">
        <v>90</v>
      </c>
      <c r="AJ39" s="40">
        <v>0</v>
      </c>
      <c r="AK39" s="40">
        <v>-1.1000000000000001</v>
      </c>
      <c r="AL39" s="40">
        <v>1.2</v>
      </c>
      <c r="AM39" s="72"/>
      <c r="AN39" s="31">
        <v>770</v>
      </c>
      <c r="AO39" s="40">
        <v>-1.8</v>
      </c>
      <c r="AP39" s="40">
        <v>-2.2000000000000002</v>
      </c>
      <c r="AQ39" s="40">
        <v>-1.4</v>
      </c>
      <c r="AS39" s="74"/>
      <c r="AT39" s="74" t="s">
        <v>122</v>
      </c>
      <c r="AU39" s="31">
        <v>770</v>
      </c>
      <c r="AV39" s="40">
        <v>-3.5</v>
      </c>
      <c r="AW39" s="40">
        <v>-3.9</v>
      </c>
      <c r="AX39" s="40">
        <v>-3.1</v>
      </c>
      <c r="AY39" s="72"/>
      <c r="AZ39" s="31">
        <v>420</v>
      </c>
      <c r="BA39" s="40">
        <v>-1.7</v>
      </c>
      <c r="BB39" s="40">
        <v>-2.2000000000000002</v>
      </c>
      <c r="BC39" s="40">
        <v>-1.2</v>
      </c>
      <c r="BD39" s="72"/>
      <c r="BE39" s="31">
        <v>150</v>
      </c>
      <c r="BF39" s="40">
        <v>-1.6</v>
      </c>
      <c r="BG39" s="40">
        <v>-2.5</v>
      </c>
      <c r="BH39" s="40">
        <v>-0.7</v>
      </c>
      <c r="BI39" s="72"/>
      <c r="BJ39" s="31">
        <v>1350</v>
      </c>
      <c r="BK39" s="40">
        <v>-2.7</v>
      </c>
      <c r="BL39" s="40">
        <v>-3</v>
      </c>
      <c r="BM39" s="40">
        <v>-2.4</v>
      </c>
    </row>
  </sheetData>
  <mergeCells count="15">
    <mergeCell ref="A1:U1"/>
    <mergeCell ref="W1:AQ1"/>
    <mergeCell ref="AS1:BM1"/>
    <mergeCell ref="C2:F2"/>
    <mergeCell ref="H2:K2"/>
    <mergeCell ref="M2:P2"/>
    <mergeCell ref="R2:U2"/>
    <mergeCell ref="Y2:AB2"/>
    <mergeCell ref="AD2:AG2"/>
    <mergeCell ref="AI2:AL2"/>
    <mergeCell ref="AN2:AQ2"/>
    <mergeCell ref="AU2:AX2"/>
    <mergeCell ref="AZ2:BC2"/>
    <mergeCell ref="BE2:BH2"/>
    <mergeCell ref="BJ2:BM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AR72"/>
  <sheetViews>
    <sheetView showGridLines="0" zoomScaleNormal="100" zoomScaleSheetLayoutView="85" workbookViewId="0"/>
  </sheetViews>
  <sheetFormatPr defaultColWidth="9" defaultRowHeight="14.25" x14ac:dyDescent="0.45"/>
  <cols>
    <col min="1" max="1" width="2.73046875" style="124" customWidth="1"/>
    <col min="2" max="2" width="50" style="124" customWidth="1"/>
    <col min="3" max="6" width="9.73046875" style="124" customWidth="1"/>
    <col min="7" max="7" width="1.73046875" style="124" customWidth="1"/>
    <col min="8" max="11" width="9.73046875" style="124" customWidth="1"/>
    <col min="12" max="12" width="1.73046875" style="124" customWidth="1"/>
    <col min="13" max="16" width="9.73046875" style="124" customWidth="1"/>
    <col min="17" max="17" width="1.73046875" style="124" customWidth="1"/>
    <col min="18" max="21" width="9.73046875" style="124" customWidth="1"/>
    <col min="22" max="24" width="9" style="124"/>
    <col min="25" max="25" width="9" style="124" hidden="1" customWidth="1"/>
    <col min="26" max="44" width="9" style="134" hidden="1" customWidth="1"/>
    <col min="45" max="16384" width="9" style="134"/>
  </cols>
  <sheetData>
    <row r="1" spans="1:44" ht="15" customHeight="1" x14ac:dyDescent="0.45">
      <c r="A1" s="132" t="s">
        <v>18</v>
      </c>
      <c r="B1" s="117"/>
      <c r="C1" s="133"/>
      <c r="D1" s="133"/>
      <c r="E1" s="133"/>
      <c r="F1" s="133"/>
      <c r="G1" s="133"/>
      <c r="H1" s="133"/>
      <c r="I1" s="133"/>
      <c r="J1" s="133"/>
      <c r="K1" s="133"/>
      <c r="L1" s="133"/>
    </row>
    <row r="2" spans="1:44" ht="15" customHeight="1" x14ac:dyDescent="0.45">
      <c r="A2" s="292" t="s">
        <v>52</v>
      </c>
      <c r="B2" s="292"/>
      <c r="C2" s="292"/>
      <c r="D2" s="292"/>
      <c r="E2" s="292"/>
      <c r="F2" s="292"/>
      <c r="G2" s="292"/>
      <c r="H2" s="292"/>
      <c r="I2" s="292"/>
      <c r="J2" s="292"/>
      <c r="K2" s="292"/>
      <c r="L2" s="292"/>
      <c r="M2" s="292"/>
      <c r="N2" s="292"/>
      <c r="O2" s="292"/>
      <c r="P2" s="292"/>
      <c r="Q2" s="292"/>
      <c r="R2" s="292"/>
      <c r="S2" s="292"/>
      <c r="T2" s="292"/>
      <c r="U2" s="292"/>
    </row>
    <row r="3" spans="1:44" ht="15" customHeight="1" x14ac:dyDescent="0.45">
      <c r="A3" s="135" t="s">
        <v>53</v>
      </c>
      <c r="B3" s="136"/>
      <c r="C3" s="136"/>
      <c r="D3" s="136"/>
      <c r="E3" s="136"/>
      <c r="F3" s="136"/>
      <c r="G3" s="136"/>
      <c r="H3" s="136"/>
      <c r="I3" s="136"/>
      <c r="J3" s="136"/>
      <c r="K3" s="136"/>
      <c r="L3" s="136"/>
    </row>
    <row r="4" spans="1:44" s="138" customFormat="1" ht="15" customHeight="1" x14ac:dyDescent="0.45">
      <c r="A4" s="137" t="s">
        <v>54</v>
      </c>
      <c r="B4" s="136"/>
      <c r="C4" s="136"/>
      <c r="D4" s="136"/>
      <c r="E4" s="136"/>
      <c r="F4" s="124"/>
      <c r="G4" s="124"/>
      <c r="H4" s="124"/>
      <c r="I4" s="124"/>
      <c r="J4" s="124"/>
      <c r="K4" s="124"/>
      <c r="L4" s="124"/>
      <c r="M4" s="124"/>
      <c r="N4" s="124"/>
      <c r="O4" s="124"/>
      <c r="P4" s="124"/>
      <c r="Q4" s="124"/>
      <c r="R4" s="124"/>
      <c r="S4" s="124"/>
      <c r="T4" s="124"/>
      <c r="U4" s="124"/>
      <c r="V4" s="124"/>
      <c r="W4" s="124"/>
      <c r="X4" s="124"/>
      <c r="Y4" s="124"/>
    </row>
    <row r="5" spans="1:44" s="124" customFormat="1" x14ac:dyDescent="0.45">
      <c r="A5" s="139"/>
      <c r="F5" s="140"/>
    </row>
    <row r="6" spans="1:44" s="124" customFormat="1" ht="15" customHeight="1" x14ac:dyDescent="0.45">
      <c r="A6" s="268" t="s">
        <v>106</v>
      </c>
      <c r="B6" s="269"/>
      <c r="C6" s="269"/>
      <c r="D6" s="269"/>
      <c r="E6" s="269"/>
      <c r="F6" s="269"/>
      <c r="G6" s="269"/>
      <c r="H6" s="269"/>
      <c r="I6" s="269"/>
      <c r="J6" s="269"/>
      <c r="K6" s="269"/>
      <c r="L6" s="269"/>
      <c r="M6" s="269"/>
      <c r="N6" s="269"/>
      <c r="O6" s="269"/>
      <c r="P6" s="269"/>
      <c r="Q6" s="269"/>
    </row>
    <row r="7" spans="1:44" s="124" customFormat="1" x14ac:dyDescent="0.45">
      <c r="A7" s="269"/>
      <c r="B7" s="269"/>
      <c r="C7" s="269"/>
      <c r="D7" s="269"/>
      <c r="E7" s="269"/>
      <c r="F7" s="269"/>
      <c r="G7" s="269"/>
      <c r="H7" s="269"/>
      <c r="I7" s="269"/>
      <c r="J7" s="269"/>
      <c r="K7" s="269"/>
      <c r="L7" s="269"/>
      <c r="M7" s="269"/>
      <c r="N7" s="269"/>
      <c r="O7" s="269"/>
      <c r="P7" s="269"/>
      <c r="Q7" s="269"/>
    </row>
    <row r="8" spans="1:44" s="124" customFormat="1" x14ac:dyDescent="0.45">
      <c r="A8" s="269"/>
      <c r="B8" s="269"/>
      <c r="C8" s="269"/>
      <c r="D8" s="269"/>
      <c r="E8" s="269"/>
      <c r="F8" s="269"/>
      <c r="G8" s="269"/>
      <c r="H8" s="269"/>
      <c r="I8" s="269"/>
      <c r="J8" s="269"/>
      <c r="K8" s="269"/>
      <c r="L8" s="269"/>
      <c r="M8" s="269"/>
      <c r="N8" s="269"/>
      <c r="O8" s="269"/>
      <c r="P8" s="269"/>
      <c r="Q8" s="269"/>
    </row>
    <row r="9" spans="1:44" s="124" customFormat="1" ht="15" customHeight="1" x14ac:dyDescent="0.45">
      <c r="A9" s="141"/>
      <c r="B9" s="141"/>
      <c r="C9" s="141"/>
      <c r="D9" s="141"/>
      <c r="E9" s="141"/>
      <c r="F9" s="141"/>
      <c r="G9" s="141"/>
      <c r="H9" s="141"/>
      <c r="I9" s="141"/>
    </row>
    <row r="10" spans="1:44" ht="15" customHeight="1" x14ac:dyDescent="0.45">
      <c r="A10" s="142"/>
      <c r="B10" s="143"/>
      <c r="C10" s="143"/>
      <c r="D10" s="143"/>
      <c r="E10" s="143"/>
      <c r="F10" s="143"/>
      <c r="G10" s="143"/>
      <c r="H10" s="143"/>
      <c r="I10" s="143"/>
      <c r="J10" s="143"/>
      <c r="K10" s="143"/>
      <c r="L10" s="143"/>
      <c r="T10" s="144" t="s">
        <v>30</v>
      </c>
      <c r="U10" s="265" t="s">
        <v>22</v>
      </c>
      <c r="Y10" s="145" t="s">
        <v>22</v>
      </c>
    </row>
    <row r="11" spans="1:44" ht="15" customHeight="1" x14ac:dyDescent="0.45">
      <c r="A11" s="146"/>
      <c r="B11" s="147"/>
      <c r="C11" s="148"/>
      <c r="D11" s="148"/>
      <c r="E11" s="148"/>
      <c r="F11" s="148"/>
      <c r="G11" s="148"/>
      <c r="H11" s="148"/>
      <c r="I11" s="148"/>
      <c r="J11" s="148"/>
      <c r="K11" s="148"/>
      <c r="L11" s="148"/>
      <c r="Y11" s="145" t="s">
        <v>24</v>
      </c>
    </row>
    <row r="12" spans="1:44" ht="15" customHeight="1" x14ac:dyDescent="0.45">
      <c r="A12" s="149"/>
      <c r="B12" s="149"/>
      <c r="C12" s="294" t="s">
        <v>55</v>
      </c>
      <c r="D12" s="295"/>
      <c r="E12" s="295"/>
      <c r="F12" s="296"/>
      <c r="G12" s="150"/>
      <c r="H12" s="294" t="s">
        <v>56</v>
      </c>
      <c r="I12" s="295"/>
      <c r="J12" s="295"/>
      <c r="K12" s="296"/>
      <c r="L12" s="150"/>
      <c r="M12" s="297" t="s">
        <v>57</v>
      </c>
      <c r="N12" s="297"/>
      <c r="O12" s="297"/>
      <c r="P12" s="297"/>
      <c r="Q12" s="150"/>
      <c r="R12" s="297" t="s">
        <v>22</v>
      </c>
      <c r="S12" s="297"/>
      <c r="T12" s="297"/>
      <c r="U12" s="297"/>
      <c r="Y12" s="145" t="s">
        <v>26</v>
      </c>
    </row>
    <row r="13" spans="1:44" ht="33.75" customHeight="1" x14ac:dyDescent="0.45">
      <c r="A13" s="151"/>
      <c r="B13" s="152"/>
      <c r="C13" s="27" t="s">
        <v>58</v>
      </c>
      <c r="D13" s="28" t="s">
        <v>59</v>
      </c>
      <c r="E13" s="29" t="s">
        <v>60</v>
      </c>
      <c r="F13" s="29" t="s">
        <v>61</v>
      </c>
      <c r="G13" s="29"/>
      <c r="H13" s="27" t="s">
        <v>58</v>
      </c>
      <c r="I13" s="28" t="s">
        <v>59</v>
      </c>
      <c r="J13" s="29" t="s">
        <v>60</v>
      </c>
      <c r="K13" s="29" t="s">
        <v>61</v>
      </c>
      <c r="L13" s="29"/>
      <c r="M13" s="27" t="s">
        <v>58</v>
      </c>
      <c r="N13" s="28" t="s">
        <v>59</v>
      </c>
      <c r="O13" s="29" t="s">
        <v>60</v>
      </c>
      <c r="P13" s="29" t="s">
        <v>61</v>
      </c>
      <c r="Q13" s="29"/>
      <c r="R13" s="27" t="s">
        <v>58</v>
      </c>
      <c r="S13" s="28" t="s">
        <v>59</v>
      </c>
      <c r="T13" s="29" t="s">
        <v>60</v>
      </c>
      <c r="U13" s="29" t="s">
        <v>61</v>
      </c>
      <c r="Y13" s="124">
        <f>22*IF(U10="Female",0,IF(U10="Male",1,2))</f>
        <v>44</v>
      </c>
    </row>
    <row r="14" spans="1:44" ht="15" customHeight="1" x14ac:dyDescent="0.45">
      <c r="A14" s="153"/>
      <c r="B14" s="143"/>
      <c r="C14" s="143"/>
      <c r="D14" s="143"/>
      <c r="E14" s="143"/>
      <c r="F14" s="143"/>
      <c r="G14" s="143"/>
      <c r="H14" s="143"/>
      <c r="I14" s="143"/>
      <c r="J14" s="143"/>
      <c r="K14" s="143"/>
      <c r="L14" s="143"/>
      <c r="M14" s="143"/>
      <c r="N14" s="143"/>
      <c r="O14" s="143"/>
      <c r="P14" s="143"/>
      <c r="Q14" s="143"/>
      <c r="R14" s="143"/>
      <c r="S14" s="143"/>
      <c r="T14" s="143"/>
      <c r="U14" s="143"/>
    </row>
    <row r="15" spans="1:44" ht="15" customHeight="1" x14ac:dyDescent="0.45">
      <c r="A15" s="154" t="s">
        <v>137</v>
      </c>
      <c r="B15" s="143"/>
      <c r="C15" s="143"/>
      <c r="D15" s="143"/>
      <c r="E15" s="143"/>
      <c r="F15" s="143"/>
      <c r="G15" s="143"/>
      <c r="H15" s="143"/>
      <c r="I15" s="143"/>
      <c r="J15" s="143"/>
      <c r="K15" s="143"/>
      <c r="L15" s="143"/>
      <c r="M15" s="143"/>
      <c r="N15" s="143"/>
      <c r="O15" s="143"/>
      <c r="P15" s="143"/>
      <c r="Q15" s="143"/>
      <c r="R15" s="143"/>
      <c r="S15" s="143"/>
      <c r="T15" s="143"/>
      <c r="U15" s="143"/>
    </row>
    <row r="16" spans="1:44" ht="15" customHeight="1" x14ac:dyDescent="0.45">
      <c r="A16" s="154"/>
      <c r="B16" s="143"/>
      <c r="C16" s="155"/>
      <c r="D16" s="155"/>
      <c r="E16" s="155"/>
      <c r="F16" s="155"/>
      <c r="G16" s="155"/>
      <c r="H16" s="155"/>
      <c r="I16" s="155"/>
      <c r="J16" s="155"/>
      <c r="K16" s="155"/>
      <c r="L16" s="155"/>
      <c r="M16" s="155"/>
      <c r="N16" s="155"/>
      <c r="O16" s="155"/>
      <c r="P16" s="155"/>
      <c r="Q16" s="155"/>
      <c r="R16" s="155"/>
      <c r="S16" s="155"/>
      <c r="T16" s="155"/>
      <c r="U16" s="155"/>
      <c r="Z16" s="134">
        <v>1</v>
      </c>
      <c r="AA16" s="134">
        <f>Z16+1</f>
        <v>2</v>
      </c>
      <c r="AB16" s="134">
        <f t="shared" ref="AB16:AR16" si="0">AA16+1</f>
        <v>3</v>
      </c>
      <c r="AC16" s="134">
        <f t="shared" si="0"/>
        <v>4</v>
      </c>
      <c r="AD16" s="134">
        <f t="shared" si="0"/>
        <v>5</v>
      </c>
      <c r="AE16" s="134">
        <f t="shared" si="0"/>
        <v>6</v>
      </c>
      <c r="AF16" s="134">
        <f t="shared" si="0"/>
        <v>7</v>
      </c>
      <c r="AG16" s="134">
        <f t="shared" si="0"/>
        <v>8</v>
      </c>
      <c r="AH16" s="134">
        <f t="shared" si="0"/>
        <v>9</v>
      </c>
      <c r="AI16" s="134">
        <f t="shared" si="0"/>
        <v>10</v>
      </c>
      <c r="AJ16" s="134">
        <f t="shared" si="0"/>
        <v>11</v>
      </c>
      <c r="AK16" s="134">
        <f t="shared" si="0"/>
        <v>12</v>
      </c>
      <c r="AL16" s="134">
        <f t="shared" si="0"/>
        <v>13</v>
      </c>
      <c r="AM16" s="134">
        <f t="shared" si="0"/>
        <v>14</v>
      </c>
      <c r="AN16" s="134">
        <f t="shared" si="0"/>
        <v>15</v>
      </c>
      <c r="AO16" s="134">
        <f t="shared" si="0"/>
        <v>16</v>
      </c>
      <c r="AP16" s="134">
        <f t="shared" si="0"/>
        <v>17</v>
      </c>
      <c r="AQ16" s="134">
        <f t="shared" si="0"/>
        <v>18</v>
      </c>
      <c r="AR16" s="134">
        <f t="shared" si="0"/>
        <v>19</v>
      </c>
    </row>
    <row r="17" spans="1:25" ht="15" customHeight="1" x14ac:dyDescent="0.45">
      <c r="A17" s="153"/>
      <c r="B17" s="143"/>
      <c r="C17" s="156"/>
      <c r="D17" s="157"/>
      <c r="E17" s="157"/>
      <c r="F17" s="157"/>
      <c r="G17" s="156"/>
      <c r="H17" s="156"/>
      <c r="I17" s="157"/>
      <c r="J17" s="157"/>
      <c r="K17" s="157"/>
      <c r="L17" s="156"/>
      <c r="M17" s="156"/>
      <c r="N17" s="157"/>
      <c r="O17" s="157"/>
      <c r="P17" s="157"/>
      <c r="Q17" s="156"/>
      <c r="R17" s="156"/>
      <c r="S17" s="157"/>
      <c r="T17" s="157"/>
      <c r="U17" s="157"/>
      <c r="Y17" s="124">
        <v>1</v>
      </c>
    </row>
    <row r="18" spans="1:25" ht="15" customHeight="1" x14ac:dyDescent="0.45">
      <c r="A18" s="153"/>
      <c r="B18" s="143"/>
      <c r="C18" s="158"/>
      <c r="D18" s="157"/>
      <c r="E18" s="157"/>
      <c r="F18" s="157"/>
      <c r="G18" s="158"/>
      <c r="H18" s="158"/>
      <c r="I18" s="157"/>
      <c r="J18" s="157"/>
      <c r="K18" s="157"/>
      <c r="L18" s="158"/>
      <c r="M18" s="158"/>
      <c r="N18" s="157"/>
      <c r="O18" s="157"/>
      <c r="P18" s="157"/>
      <c r="Q18" s="158"/>
      <c r="R18" s="158"/>
      <c r="S18" s="157"/>
      <c r="T18" s="157"/>
      <c r="U18" s="157"/>
      <c r="Y18" s="124">
        <f>Y17+1</f>
        <v>2</v>
      </c>
    </row>
    <row r="19" spans="1:25" ht="15" customHeight="1" x14ac:dyDescent="0.45">
      <c r="A19" s="153" t="s">
        <v>142</v>
      </c>
      <c r="B19" s="143"/>
      <c r="C19" s="156">
        <f>INDEX('Table A2 figures'!$C$7:$BM$39,$Y19,$Y$13+Z$16)</f>
        <v>2390</v>
      </c>
      <c r="D19" s="157">
        <f>INDEX('Table A2 figures'!$C$7:$BM$39,$Y19,$Y$13+AA$16)</f>
        <v>-1.2</v>
      </c>
      <c r="E19" s="157">
        <f>INDEX('Table A2 figures'!$C$7:$BM$39,$Y19,$Y$13+AB$16)</f>
        <v>-1.5</v>
      </c>
      <c r="F19" s="157">
        <f>INDEX('Table A2 figures'!$C$7:$BM$39,$Y19,$Y$13+AC$16)</f>
        <v>-1</v>
      </c>
      <c r="G19" s="156"/>
      <c r="H19" s="156">
        <f>INDEX('Table A2 figures'!$C$7:$BM$39,$Y19,$Y$13+AE$16)</f>
        <v>1130</v>
      </c>
      <c r="I19" s="157">
        <f>INDEX('Table A2 figures'!$C$7:$BM$39,$Y19,$Y$13+AF$16)</f>
        <v>-0.6</v>
      </c>
      <c r="J19" s="157">
        <f>INDEX('Table A2 figures'!$C$7:$BM$39,$Y19,$Y$13+AG$16)</f>
        <v>-0.9</v>
      </c>
      <c r="K19" s="157">
        <f>INDEX('Table A2 figures'!$C$7:$BM$39,$Y19,$Y$13+AH$16)</f>
        <v>-0.2</v>
      </c>
      <c r="L19" s="156"/>
      <c r="M19" s="156">
        <f>INDEX('Table A2 figures'!$C$7:$BM$39,$Y19,$Y$13+AJ$16)</f>
        <v>480</v>
      </c>
      <c r="N19" s="157">
        <f>INDEX('Table A2 figures'!$C$7:$BM$39,$Y19,$Y$13+AK$16)</f>
        <v>-0.5</v>
      </c>
      <c r="O19" s="157">
        <f>INDEX('Table A2 figures'!$C$7:$BM$39,$Y19,$Y$13+AL$16)</f>
        <v>-1.1000000000000001</v>
      </c>
      <c r="P19" s="157">
        <f>INDEX('Table A2 figures'!$C$7:$BM$39,$Y19,$Y$13+AM$16)</f>
        <v>0.1</v>
      </c>
      <c r="Q19" s="156"/>
      <c r="R19" s="156">
        <f>INDEX('Table A2 figures'!$C$7:$BM$39,$Y19,$Y$13+AO$16)</f>
        <v>4000</v>
      </c>
      <c r="S19" s="157">
        <f>INDEX('Table A2 figures'!$C$7:$BM$39,$Y19,$Y$13+AP$16)</f>
        <v>-1</v>
      </c>
      <c r="T19" s="157">
        <f>INDEX('Table A2 figures'!$C$7:$BM$39,$Y19,$Y$13+AQ$16)</f>
        <v>-1.1000000000000001</v>
      </c>
      <c r="U19" s="157">
        <f>INDEX('Table A2 figures'!$C$7:$BM$39,$Y19,$Y$13+AR$16)</f>
        <v>-0.8</v>
      </c>
      <c r="Y19" s="124">
        <f t="shared" ref="Y19:Y49" si="1">Y18+1</f>
        <v>3</v>
      </c>
    </row>
    <row r="20" spans="1:25" ht="15" customHeight="1" x14ac:dyDescent="0.45">
      <c r="A20" s="159"/>
      <c r="B20" s="143"/>
      <c r="C20" s="156"/>
      <c r="D20" s="157"/>
      <c r="E20" s="157"/>
      <c r="F20" s="157"/>
      <c r="G20" s="156"/>
      <c r="H20" s="156"/>
      <c r="I20" s="157"/>
      <c r="J20" s="157"/>
      <c r="K20" s="157"/>
      <c r="L20" s="156"/>
      <c r="M20" s="156"/>
      <c r="N20" s="157"/>
      <c r="O20" s="157"/>
      <c r="P20" s="157"/>
      <c r="Q20" s="156"/>
      <c r="R20" s="156"/>
      <c r="S20" s="157"/>
      <c r="T20" s="157"/>
      <c r="U20" s="157"/>
      <c r="Y20" s="124">
        <f t="shared" si="1"/>
        <v>4</v>
      </c>
    </row>
    <row r="21" spans="1:25" ht="15" customHeight="1" x14ac:dyDescent="0.45">
      <c r="A21" s="160" t="s">
        <v>65</v>
      </c>
      <c r="B21" s="143"/>
      <c r="C21" s="156">
        <f>INDEX('Table A2 figures'!$C$7:$BM$39,$Y21,$Y$13+Z$16)</f>
        <v>1320</v>
      </c>
      <c r="D21" s="157">
        <f>INDEX('Table A2 figures'!$C$7:$BM$39,$Y21,$Y$13+AA$16)</f>
        <v>-0.1</v>
      </c>
      <c r="E21" s="157">
        <f>INDEX('Table A2 figures'!$C$7:$BM$39,$Y21,$Y$13+AB$16)</f>
        <v>-0.4</v>
      </c>
      <c r="F21" s="157">
        <f>INDEX('Table A2 figures'!$C$7:$BM$39,$Y21,$Y$13+AC$16)</f>
        <v>0.2</v>
      </c>
      <c r="G21" s="156"/>
      <c r="H21" s="156">
        <f>INDEX('Table A2 figures'!$C$7:$BM$39,$Y21,$Y$13+AE$16)</f>
        <v>620</v>
      </c>
      <c r="I21" s="157">
        <f>INDEX('Table A2 figures'!$C$7:$BM$39,$Y21,$Y$13+AF$16)</f>
        <v>0.1</v>
      </c>
      <c r="J21" s="157">
        <f>INDEX('Table A2 figures'!$C$7:$BM$39,$Y21,$Y$13+AG$16)</f>
        <v>-0.4</v>
      </c>
      <c r="K21" s="157">
        <f>INDEX('Table A2 figures'!$C$7:$BM$39,$Y21,$Y$13+AH$16)</f>
        <v>0.6</v>
      </c>
      <c r="L21" s="156"/>
      <c r="M21" s="156">
        <f>INDEX('Table A2 figures'!$C$7:$BM$39,$Y21,$Y$13+AJ$16)</f>
        <v>280</v>
      </c>
      <c r="N21" s="157">
        <f>INDEX('Table A2 figures'!$C$7:$BM$39,$Y21,$Y$13+AK$16)</f>
        <v>0.5</v>
      </c>
      <c r="O21" s="157">
        <f>INDEX('Table A2 figures'!$C$7:$BM$39,$Y21,$Y$13+AL$16)</f>
        <v>-0.2</v>
      </c>
      <c r="P21" s="157">
        <f>INDEX('Table A2 figures'!$C$7:$BM$39,$Y21,$Y$13+AM$16)</f>
        <v>1.2</v>
      </c>
      <c r="Q21" s="156"/>
      <c r="R21" s="156">
        <f>INDEX('Table A2 figures'!$C$7:$BM$39,$Y21,$Y$13+AO$16)</f>
        <v>2230</v>
      </c>
      <c r="S21" s="157">
        <f>INDEX('Table A2 figures'!$C$7:$BM$39,$Y21,$Y$13+AP$16)</f>
        <v>0</v>
      </c>
      <c r="T21" s="157">
        <f>INDEX('Table A2 figures'!$C$7:$BM$39,$Y21,$Y$13+AQ$16)</f>
        <v>-0.2</v>
      </c>
      <c r="U21" s="157">
        <f>INDEX('Table A2 figures'!$C$7:$BM$39,$Y21,$Y$13+AR$16)</f>
        <v>0.3</v>
      </c>
      <c r="Y21" s="124">
        <f t="shared" si="1"/>
        <v>5</v>
      </c>
    </row>
    <row r="22" spans="1:25" ht="15" customHeight="1" x14ac:dyDescent="0.45">
      <c r="A22" s="160"/>
      <c r="B22" s="143"/>
      <c r="C22" s="156"/>
      <c r="D22" s="157"/>
      <c r="E22" s="157"/>
      <c r="F22" s="157"/>
      <c r="G22" s="156"/>
      <c r="H22" s="156"/>
      <c r="I22" s="157"/>
      <c r="J22" s="157"/>
      <c r="K22" s="157"/>
      <c r="L22" s="156"/>
      <c r="M22" s="156"/>
      <c r="N22" s="157"/>
      <c r="O22" s="157"/>
      <c r="P22" s="157"/>
      <c r="Q22" s="156"/>
      <c r="R22" s="156"/>
      <c r="S22" s="157"/>
      <c r="T22" s="157"/>
      <c r="U22" s="157"/>
      <c r="Y22" s="124">
        <f t="shared" si="1"/>
        <v>6</v>
      </c>
    </row>
    <row r="23" spans="1:25" ht="15" customHeight="1" x14ac:dyDescent="0.45">
      <c r="A23" s="160" t="s">
        <v>36</v>
      </c>
      <c r="B23" s="143"/>
      <c r="C23" s="156">
        <f>INDEX('Table A2 figures'!$C$7:$BM$39,$Y23,$Y$13+Z$16)</f>
        <v>1060</v>
      </c>
      <c r="D23" s="157">
        <f>INDEX('Table A2 figures'!$C$7:$BM$39,$Y23,$Y$13+AA$16)</f>
        <v>-2.6</v>
      </c>
      <c r="E23" s="157">
        <f>INDEX('Table A2 figures'!$C$7:$BM$39,$Y23,$Y$13+AB$16)</f>
        <v>-3</v>
      </c>
      <c r="F23" s="157">
        <f>INDEX('Table A2 figures'!$C$7:$BM$39,$Y23,$Y$13+AC$16)</f>
        <v>-2.2000000000000002</v>
      </c>
      <c r="G23" s="156"/>
      <c r="H23" s="156">
        <f>INDEX('Table A2 figures'!$C$7:$BM$39,$Y23,$Y$13+AE$16)</f>
        <v>510</v>
      </c>
      <c r="I23" s="157">
        <f>INDEX('Table A2 figures'!$C$7:$BM$39,$Y23,$Y$13+AF$16)</f>
        <v>-1.4</v>
      </c>
      <c r="J23" s="157">
        <f>INDEX('Table A2 figures'!$C$7:$BM$39,$Y23,$Y$13+AG$16)</f>
        <v>-1.9</v>
      </c>
      <c r="K23" s="157">
        <f>INDEX('Table A2 figures'!$C$7:$BM$39,$Y23,$Y$13+AH$16)</f>
        <v>-0.9</v>
      </c>
      <c r="L23" s="156"/>
      <c r="M23" s="156">
        <f>INDEX('Table A2 figures'!$C$7:$BM$39,$Y23,$Y$13+AJ$16)</f>
        <v>200</v>
      </c>
      <c r="N23" s="157">
        <f>INDEX('Table A2 figures'!$C$7:$BM$39,$Y23,$Y$13+AK$16)</f>
        <v>-1.9</v>
      </c>
      <c r="O23" s="157">
        <f>INDEX('Table A2 figures'!$C$7:$BM$39,$Y23,$Y$13+AL$16)</f>
        <v>-2.8</v>
      </c>
      <c r="P23" s="157">
        <f>INDEX('Table A2 figures'!$C$7:$BM$39,$Y23,$Y$13+AM$16)</f>
        <v>-1</v>
      </c>
      <c r="Q23" s="156"/>
      <c r="R23" s="156">
        <f>INDEX('Table A2 figures'!$C$7:$BM$39,$Y23,$Y$13+AO$16)</f>
        <v>1770</v>
      </c>
      <c r="S23" s="157">
        <f>INDEX('Table A2 figures'!$C$7:$BM$39,$Y23,$Y$13+AP$16)</f>
        <v>-2.2000000000000002</v>
      </c>
      <c r="T23" s="157">
        <f>INDEX('Table A2 figures'!$C$7:$BM$39,$Y23,$Y$13+AQ$16)</f>
        <v>-2.5</v>
      </c>
      <c r="U23" s="157">
        <f>INDEX('Table A2 figures'!$C$7:$BM$39,$Y23,$Y$13+AR$16)</f>
        <v>-1.9</v>
      </c>
      <c r="Y23" s="124">
        <f t="shared" si="1"/>
        <v>7</v>
      </c>
    </row>
    <row r="24" spans="1:25" ht="15" customHeight="1" x14ac:dyDescent="0.45">
      <c r="A24" s="160"/>
      <c r="B24" s="160" t="s">
        <v>140</v>
      </c>
      <c r="C24" s="156">
        <f>INDEX('Table A2 figures'!$C$7:$BM$39,$Y24,$Y$13+Z$16)</f>
        <v>300</v>
      </c>
      <c r="D24" s="157">
        <f>INDEX('Table A2 figures'!$C$7:$BM$39,$Y24,$Y$13+AA$16)</f>
        <v>-4.2</v>
      </c>
      <c r="E24" s="157">
        <f>INDEX('Table A2 figures'!$C$7:$BM$39,$Y24,$Y$13+AB$16)</f>
        <v>-4.9000000000000004</v>
      </c>
      <c r="F24" s="157">
        <f>INDEX('Table A2 figures'!$C$7:$BM$39,$Y24,$Y$13+AC$16)</f>
        <v>-3.5</v>
      </c>
      <c r="G24" s="156"/>
      <c r="H24" s="156">
        <f>INDEX('Table A2 figures'!$C$7:$BM$39,$Y24,$Y$13+AE$16)</f>
        <v>90</v>
      </c>
      <c r="I24" s="157">
        <f>INDEX('Table A2 figures'!$C$7:$BM$39,$Y24,$Y$13+AF$16)</f>
        <v>-4.0999999999999996</v>
      </c>
      <c r="J24" s="157">
        <f>INDEX('Table A2 figures'!$C$7:$BM$39,$Y24,$Y$13+AG$16)</f>
        <v>-5.4</v>
      </c>
      <c r="K24" s="157">
        <f>INDEX('Table A2 figures'!$C$7:$BM$39,$Y24,$Y$13+AH$16)</f>
        <v>-2.8</v>
      </c>
      <c r="L24" s="156"/>
      <c r="M24" s="156">
        <f>INDEX('Table A2 figures'!$C$7:$BM$39,$Y24,$Y$13+AJ$16)</f>
        <v>50</v>
      </c>
      <c r="N24" s="157">
        <f>INDEX('Table A2 figures'!$C$7:$BM$39,$Y24,$Y$13+AK$16)</f>
        <v>-3.1</v>
      </c>
      <c r="O24" s="157">
        <f>INDEX('Table A2 figures'!$C$7:$BM$39,$Y24,$Y$13+AL$16)</f>
        <v>-4.9000000000000004</v>
      </c>
      <c r="P24" s="157">
        <f>INDEX('Table A2 figures'!$C$7:$BM$39,$Y24,$Y$13+AM$16)</f>
        <v>-1.3</v>
      </c>
      <c r="Q24" s="156"/>
      <c r="R24" s="156">
        <f>INDEX('Table A2 figures'!$C$7:$BM$39,$Y24,$Y$13+AO$16)</f>
        <v>430</v>
      </c>
      <c r="S24" s="157">
        <f>INDEX('Table A2 figures'!$C$7:$BM$39,$Y24,$Y$13+AP$16)</f>
        <v>-4.0999999999999996</v>
      </c>
      <c r="T24" s="157">
        <f>INDEX('Table A2 figures'!$C$7:$BM$39,$Y24,$Y$13+AQ$16)</f>
        <v>-4.5999999999999996</v>
      </c>
      <c r="U24" s="157">
        <f>INDEX('Table A2 figures'!$C$7:$BM$39,$Y24,$Y$13+AR$16)</f>
        <v>-3.5</v>
      </c>
      <c r="Y24" s="124">
        <f t="shared" si="1"/>
        <v>8</v>
      </c>
    </row>
    <row r="25" spans="1:25" ht="15" customHeight="1" x14ac:dyDescent="0.45">
      <c r="A25" s="160"/>
      <c r="B25" s="160" t="s">
        <v>141</v>
      </c>
      <c r="C25" s="156">
        <f>INDEX('Table A2 figures'!$C$7:$BM$39,$Y25,$Y$13+Z$16)</f>
        <v>770</v>
      </c>
      <c r="D25" s="157">
        <f>INDEX('Table A2 figures'!$C$7:$BM$39,$Y25,$Y$13+AA$16)</f>
        <v>-2</v>
      </c>
      <c r="E25" s="157">
        <f>INDEX('Table A2 figures'!$C$7:$BM$39,$Y25,$Y$13+AB$16)</f>
        <v>-2.4</v>
      </c>
      <c r="F25" s="157">
        <f>INDEX('Table A2 figures'!$C$7:$BM$39,$Y25,$Y$13+AC$16)</f>
        <v>-1.5</v>
      </c>
      <c r="G25" s="156"/>
      <c r="H25" s="156">
        <f>INDEX('Table A2 figures'!$C$7:$BM$39,$Y25,$Y$13+AE$16)</f>
        <v>420</v>
      </c>
      <c r="I25" s="157">
        <f>INDEX('Table A2 figures'!$C$7:$BM$39,$Y25,$Y$13+AF$16)</f>
        <v>-0.9</v>
      </c>
      <c r="J25" s="157">
        <f>INDEX('Table A2 figures'!$C$7:$BM$39,$Y25,$Y$13+AG$16)</f>
        <v>-1.5</v>
      </c>
      <c r="K25" s="157">
        <f>INDEX('Table A2 figures'!$C$7:$BM$39,$Y25,$Y$13+AH$16)</f>
        <v>-0.3</v>
      </c>
      <c r="L25" s="156"/>
      <c r="M25" s="156">
        <f>INDEX('Table A2 figures'!$C$7:$BM$39,$Y25,$Y$13+AJ$16)</f>
        <v>150</v>
      </c>
      <c r="N25" s="157">
        <f>INDEX('Table A2 figures'!$C$7:$BM$39,$Y25,$Y$13+AK$16)</f>
        <v>-1.5</v>
      </c>
      <c r="O25" s="157">
        <f>INDEX('Table A2 figures'!$C$7:$BM$39,$Y25,$Y$13+AL$16)</f>
        <v>-2.5</v>
      </c>
      <c r="P25" s="157">
        <f>INDEX('Table A2 figures'!$C$7:$BM$39,$Y25,$Y$13+AM$16)</f>
        <v>-0.5</v>
      </c>
      <c r="Q25" s="156"/>
      <c r="R25" s="156">
        <f>INDEX('Table A2 figures'!$C$7:$BM$39,$Y25,$Y$13+AO$16)</f>
        <v>1340</v>
      </c>
      <c r="S25" s="157">
        <f>INDEX('Table A2 figures'!$C$7:$BM$39,$Y25,$Y$13+AP$16)</f>
        <v>-1.6</v>
      </c>
      <c r="T25" s="157">
        <f>INDEX('Table A2 figures'!$C$7:$BM$39,$Y25,$Y$13+AQ$16)</f>
        <v>-1.9</v>
      </c>
      <c r="U25" s="157">
        <f>INDEX('Table A2 figures'!$C$7:$BM$39,$Y25,$Y$13+AR$16)</f>
        <v>-1.2</v>
      </c>
      <c r="Y25" s="124">
        <f t="shared" si="1"/>
        <v>9</v>
      </c>
    </row>
    <row r="26" spans="1:25" ht="15" customHeight="1" x14ac:dyDescent="0.45">
      <c r="A26" s="153"/>
      <c r="B26" s="143"/>
      <c r="C26" s="158"/>
      <c r="D26" s="161"/>
      <c r="E26" s="161"/>
      <c r="F26" s="161"/>
      <c r="G26" s="158"/>
      <c r="H26" s="158"/>
      <c r="I26" s="161"/>
      <c r="J26" s="161"/>
      <c r="K26" s="161"/>
      <c r="L26" s="158"/>
      <c r="M26" s="158"/>
      <c r="N26" s="161"/>
      <c r="O26" s="161"/>
      <c r="P26" s="161"/>
      <c r="Q26" s="158"/>
      <c r="R26" s="158"/>
      <c r="S26" s="161"/>
      <c r="T26" s="161"/>
      <c r="U26" s="161"/>
      <c r="Y26" s="124">
        <f t="shared" si="1"/>
        <v>10</v>
      </c>
    </row>
    <row r="27" spans="1:25" ht="15" customHeight="1" x14ac:dyDescent="0.45">
      <c r="A27" s="154" t="s">
        <v>138</v>
      </c>
      <c r="B27" s="143"/>
      <c r="C27" s="158"/>
      <c r="D27" s="161"/>
      <c r="E27" s="161"/>
      <c r="F27" s="161"/>
      <c r="G27" s="158"/>
      <c r="H27" s="158"/>
      <c r="I27" s="161"/>
      <c r="J27" s="161"/>
      <c r="K27" s="161"/>
      <c r="L27" s="158"/>
      <c r="M27" s="158"/>
      <c r="N27" s="161"/>
      <c r="O27" s="161"/>
      <c r="P27" s="161"/>
      <c r="Q27" s="158"/>
      <c r="R27" s="158"/>
      <c r="S27" s="161"/>
      <c r="T27" s="161"/>
      <c r="U27" s="161"/>
      <c r="Y27" s="124">
        <f t="shared" si="1"/>
        <v>11</v>
      </c>
    </row>
    <row r="28" spans="1:25" ht="15" customHeight="1" x14ac:dyDescent="0.45">
      <c r="A28" s="153"/>
      <c r="B28" s="143"/>
      <c r="C28" s="158"/>
      <c r="D28" s="161"/>
      <c r="E28" s="161"/>
      <c r="F28" s="161"/>
      <c r="G28" s="158"/>
      <c r="H28" s="158"/>
      <c r="I28" s="161"/>
      <c r="J28" s="161"/>
      <c r="K28" s="161"/>
      <c r="L28" s="158"/>
      <c r="M28" s="158"/>
      <c r="N28" s="161"/>
      <c r="O28" s="161"/>
      <c r="P28" s="161"/>
      <c r="Q28" s="158"/>
      <c r="R28" s="158"/>
      <c r="S28" s="161"/>
      <c r="T28" s="161"/>
      <c r="U28" s="161"/>
      <c r="Y28" s="124">
        <f t="shared" si="1"/>
        <v>12</v>
      </c>
    </row>
    <row r="29" spans="1:25" ht="15" customHeight="1" x14ac:dyDescent="0.45">
      <c r="A29" s="153"/>
      <c r="B29" s="153"/>
      <c r="C29" s="156"/>
      <c r="D29" s="157"/>
      <c r="E29" s="157"/>
      <c r="F29" s="157"/>
      <c r="G29" s="156"/>
      <c r="H29" s="156"/>
      <c r="I29" s="157"/>
      <c r="J29" s="157"/>
      <c r="K29" s="157"/>
      <c r="L29" s="156"/>
      <c r="M29" s="156"/>
      <c r="N29" s="157"/>
      <c r="O29" s="157"/>
      <c r="P29" s="157"/>
      <c r="Q29" s="156"/>
      <c r="R29" s="156"/>
      <c r="S29" s="157"/>
      <c r="T29" s="157"/>
      <c r="U29" s="157"/>
      <c r="Y29" s="124">
        <f t="shared" si="1"/>
        <v>13</v>
      </c>
    </row>
    <row r="30" spans="1:25" ht="15" customHeight="1" x14ac:dyDescent="0.45">
      <c r="A30" s="153"/>
      <c r="B30" s="143"/>
      <c r="C30" s="158"/>
      <c r="D30" s="157"/>
      <c r="E30" s="157"/>
      <c r="F30" s="157"/>
      <c r="G30" s="158"/>
      <c r="H30" s="158"/>
      <c r="I30" s="157"/>
      <c r="J30" s="157"/>
      <c r="K30" s="157"/>
      <c r="L30" s="158"/>
      <c r="M30" s="158"/>
      <c r="N30" s="157"/>
      <c r="O30" s="157"/>
      <c r="P30" s="157"/>
      <c r="Q30" s="158"/>
      <c r="R30" s="158"/>
      <c r="S30" s="157"/>
      <c r="T30" s="157"/>
      <c r="U30" s="157"/>
      <c r="Y30" s="124">
        <f t="shared" si="1"/>
        <v>14</v>
      </c>
    </row>
    <row r="31" spans="1:25" ht="15" customHeight="1" x14ac:dyDescent="0.45">
      <c r="A31" s="153" t="s">
        <v>142</v>
      </c>
      <c r="B31" s="143"/>
      <c r="C31" s="156">
        <f>INDEX('Table A2 figures'!$C$7:$BM$39,$Y31,$Y$13+Z$16)</f>
        <v>2430</v>
      </c>
      <c r="D31" s="157">
        <f>INDEX('Table A2 figures'!$C$7:$BM$39,$Y31,$Y$13+AA$16)</f>
        <v>-2.2999999999999998</v>
      </c>
      <c r="E31" s="157">
        <f>INDEX('Table A2 figures'!$C$7:$BM$39,$Y31,$Y$13+AB$16)</f>
        <v>-2.5</v>
      </c>
      <c r="F31" s="157">
        <f>INDEX('Table A2 figures'!$C$7:$BM$39,$Y31,$Y$13+AC$16)</f>
        <v>-2.1</v>
      </c>
      <c r="G31" s="156"/>
      <c r="H31" s="156">
        <f>INDEX('Table A2 figures'!$C$7:$BM$39,$Y31,$Y$13+AE$16)</f>
        <v>1140</v>
      </c>
      <c r="I31" s="157">
        <f>INDEX('Table A2 figures'!$C$7:$BM$39,$Y31,$Y$13+AF$16)</f>
        <v>-1.5</v>
      </c>
      <c r="J31" s="157">
        <f>INDEX('Table A2 figures'!$C$7:$BM$39,$Y31,$Y$13+AG$16)</f>
        <v>-1.8</v>
      </c>
      <c r="K31" s="157">
        <f>INDEX('Table A2 figures'!$C$7:$BM$39,$Y31,$Y$13+AH$16)</f>
        <v>-1.1000000000000001</v>
      </c>
      <c r="L31" s="156"/>
      <c r="M31" s="156">
        <f>INDEX('Table A2 figures'!$C$7:$BM$39,$Y31,$Y$13+AJ$16)</f>
        <v>480</v>
      </c>
      <c r="N31" s="157">
        <f>INDEX('Table A2 figures'!$C$7:$BM$39,$Y31,$Y$13+AK$16)</f>
        <v>-1.3</v>
      </c>
      <c r="O31" s="157">
        <f>INDEX('Table A2 figures'!$C$7:$BM$39,$Y31,$Y$13+AL$16)</f>
        <v>-1.8</v>
      </c>
      <c r="P31" s="157">
        <f>INDEX('Table A2 figures'!$C$7:$BM$39,$Y31,$Y$13+AM$16)</f>
        <v>-0.7</v>
      </c>
      <c r="Q31" s="156"/>
      <c r="R31" s="156">
        <f>INDEX('Table A2 figures'!$C$7:$BM$39,$Y31,$Y$13+AO$16)</f>
        <v>4050</v>
      </c>
      <c r="S31" s="157">
        <f>INDEX('Table A2 figures'!$C$7:$BM$39,$Y31,$Y$13+AP$16)</f>
        <v>-1.9</v>
      </c>
      <c r="T31" s="157">
        <f>INDEX('Table A2 figures'!$C$7:$BM$39,$Y31,$Y$13+AQ$16)</f>
        <v>-2.1</v>
      </c>
      <c r="U31" s="157">
        <f>INDEX('Table A2 figures'!$C$7:$BM$39,$Y31,$Y$13+AR$16)</f>
        <v>-1.8</v>
      </c>
      <c r="Y31" s="124">
        <f t="shared" si="1"/>
        <v>15</v>
      </c>
    </row>
    <row r="32" spans="1:25" ht="15" customHeight="1" x14ac:dyDescent="0.45">
      <c r="A32" s="159"/>
      <c r="B32" s="143"/>
      <c r="C32" s="156"/>
      <c r="D32" s="157"/>
      <c r="E32" s="157"/>
      <c r="F32" s="157"/>
      <c r="G32" s="156"/>
      <c r="H32" s="156"/>
      <c r="I32" s="157"/>
      <c r="J32" s="157"/>
      <c r="K32" s="157"/>
      <c r="L32" s="156"/>
      <c r="M32" s="156"/>
      <c r="N32" s="157"/>
      <c r="O32" s="157"/>
      <c r="P32" s="157"/>
      <c r="Q32" s="156"/>
      <c r="R32" s="156"/>
      <c r="S32" s="157"/>
      <c r="T32" s="157"/>
      <c r="U32" s="157"/>
      <c r="Y32" s="124">
        <f t="shared" si="1"/>
        <v>16</v>
      </c>
    </row>
    <row r="33" spans="1:25" ht="15" customHeight="1" x14ac:dyDescent="0.45">
      <c r="A33" s="160" t="s">
        <v>65</v>
      </c>
      <c r="B33" s="143"/>
      <c r="C33" s="156">
        <f>INDEX('Table A2 figures'!$C$7:$BM$39,$Y33,$Y$13+Z$16)</f>
        <v>1330</v>
      </c>
      <c r="D33" s="157">
        <f>INDEX('Table A2 figures'!$C$7:$BM$39,$Y33,$Y$13+AA$16)</f>
        <v>-0.5</v>
      </c>
      <c r="E33" s="157">
        <f>INDEX('Table A2 figures'!$C$7:$BM$39,$Y33,$Y$13+AB$16)</f>
        <v>-0.8</v>
      </c>
      <c r="F33" s="157">
        <f>INDEX('Table A2 figures'!$C$7:$BM$39,$Y33,$Y$13+AC$16)</f>
        <v>-0.1</v>
      </c>
      <c r="G33" s="156"/>
      <c r="H33" s="156">
        <f>INDEX('Table A2 figures'!$C$7:$BM$39,$Y33,$Y$13+AE$16)</f>
        <v>620</v>
      </c>
      <c r="I33" s="157">
        <f>INDEX('Table A2 figures'!$C$7:$BM$39,$Y33,$Y$13+AF$16)</f>
        <v>-0.3</v>
      </c>
      <c r="J33" s="157">
        <f>INDEX('Table A2 figures'!$C$7:$BM$39,$Y33,$Y$13+AG$16)</f>
        <v>-0.8</v>
      </c>
      <c r="K33" s="157">
        <f>INDEX('Table A2 figures'!$C$7:$BM$39,$Y33,$Y$13+AH$16)</f>
        <v>0.2</v>
      </c>
      <c r="L33" s="156"/>
      <c r="M33" s="156">
        <f>INDEX('Table A2 figures'!$C$7:$BM$39,$Y33,$Y$13+AJ$16)</f>
        <v>280</v>
      </c>
      <c r="N33" s="157">
        <f>INDEX('Table A2 figures'!$C$7:$BM$39,$Y33,$Y$13+AK$16)</f>
        <v>0</v>
      </c>
      <c r="O33" s="157">
        <f>INDEX('Table A2 figures'!$C$7:$BM$39,$Y33,$Y$13+AL$16)</f>
        <v>-0.7</v>
      </c>
      <c r="P33" s="157">
        <f>INDEX('Table A2 figures'!$C$7:$BM$39,$Y33,$Y$13+AM$16)</f>
        <v>0.8</v>
      </c>
      <c r="Q33" s="156"/>
      <c r="R33" s="156">
        <f>INDEX('Table A2 figures'!$C$7:$BM$39,$Y33,$Y$13+AO$16)</f>
        <v>2230</v>
      </c>
      <c r="S33" s="157">
        <f>INDEX('Table A2 figures'!$C$7:$BM$39,$Y33,$Y$13+AP$16)</f>
        <v>-0.4</v>
      </c>
      <c r="T33" s="157">
        <f>INDEX('Table A2 figures'!$C$7:$BM$39,$Y33,$Y$13+AQ$16)</f>
        <v>-0.6</v>
      </c>
      <c r="U33" s="157">
        <f>INDEX('Table A2 figures'!$C$7:$BM$39,$Y33,$Y$13+AR$16)</f>
        <v>-0.1</v>
      </c>
      <c r="Y33" s="124">
        <f t="shared" si="1"/>
        <v>17</v>
      </c>
    </row>
    <row r="34" spans="1:25" ht="15" customHeight="1" x14ac:dyDescent="0.45">
      <c r="A34" s="160"/>
      <c r="B34" s="143"/>
      <c r="C34" s="156"/>
      <c r="D34" s="157"/>
      <c r="E34" s="157"/>
      <c r="F34" s="157"/>
      <c r="G34" s="156"/>
      <c r="H34" s="156"/>
      <c r="I34" s="157"/>
      <c r="J34" s="157"/>
      <c r="K34" s="157"/>
      <c r="L34" s="156"/>
      <c r="M34" s="156"/>
      <c r="N34" s="157"/>
      <c r="O34" s="157"/>
      <c r="P34" s="157"/>
      <c r="Q34" s="156"/>
      <c r="R34" s="156"/>
      <c r="S34" s="157"/>
      <c r="T34" s="157"/>
      <c r="U34" s="157"/>
      <c r="Y34" s="124">
        <f t="shared" si="1"/>
        <v>18</v>
      </c>
    </row>
    <row r="35" spans="1:25" ht="15" customHeight="1" x14ac:dyDescent="0.45">
      <c r="A35" s="160" t="s">
        <v>36</v>
      </c>
      <c r="B35" s="143"/>
      <c r="C35" s="156">
        <f>INDEX('Table A2 figures'!$C$7:$BM$39,$Y35,$Y$13+Z$16)</f>
        <v>1100</v>
      </c>
      <c r="D35" s="157">
        <f>INDEX('Table A2 figures'!$C$7:$BM$39,$Y35,$Y$13+AA$16)</f>
        <v>-4.5</v>
      </c>
      <c r="E35" s="157">
        <f>INDEX('Table A2 figures'!$C$7:$BM$39,$Y35,$Y$13+AB$16)</f>
        <v>-4.8</v>
      </c>
      <c r="F35" s="157">
        <f>INDEX('Table A2 figures'!$C$7:$BM$39,$Y35,$Y$13+AC$16)</f>
        <v>-4.0999999999999996</v>
      </c>
      <c r="G35" s="156"/>
      <c r="H35" s="156">
        <f>INDEX('Table A2 figures'!$C$7:$BM$39,$Y35,$Y$13+AE$16)</f>
        <v>520</v>
      </c>
      <c r="I35" s="157">
        <f>INDEX('Table A2 figures'!$C$7:$BM$39,$Y35,$Y$13+AF$16)</f>
        <v>-2.9</v>
      </c>
      <c r="J35" s="157">
        <f>INDEX('Table A2 figures'!$C$7:$BM$39,$Y35,$Y$13+AG$16)</f>
        <v>-3.4</v>
      </c>
      <c r="K35" s="157">
        <f>INDEX('Table A2 figures'!$C$7:$BM$39,$Y35,$Y$13+AH$16)</f>
        <v>-2.4</v>
      </c>
      <c r="L35" s="156"/>
      <c r="M35" s="156">
        <f>INDEX('Table A2 figures'!$C$7:$BM$39,$Y35,$Y$13+AJ$16)</f>
        <v>200</v>
      </c>
      <c r="N35" s="157">
        <f>INDEX('Table A2 figures'!$C$7:$BM$39,$Y35,$Y$13+AK$16)</f>
        <v>-3.1</v>
      </c>
      <c r="O35" s="157">
        <f>INDEX('Table A2 figures'!$C$7:$BM$39,$Y35,$Y$13+AL$16)</f>
        <v>-4</v>
      </c>
      <c r="P35" s="157">
        <f>INDEX('Table A2 figures'!$C$7:$BM$39,$Y35,$Y$13+AM$16)</f>
        <v>-2.2999999999999998</v>
      </c>
      <c r="Q35" s="156"/>
      <c r="R35" s="156">
        <f>INDEX('Table A2 figures'!$C$7:$BM$39,$Y35,$Y$13+AO$16)</f>
        <v>1820</v>
      </c>
      <c r="S35" s="157">
        <f>INDEX('Table A2 figures'!$C$7:$BM$39,$Y35,$Y$13+AP$16)</f>
        <v>-3.9</v>
      </c>
      <c r="T35" s="157">
        <f>INDEX('Table A2 figures'!$C$7:$BM$39,$Y35,$Y$13+AQ$16)</f>
        <v>-4.2</v>
      </c>
      <c r="U35" s="157">
        <f>INDEX('Table A2 figures'!$C$7:$BM$39,$Y35,$Y$13+AR$16)</f>
        <v>-3.6</v>
      </c>
      <c r="Y35" s="124">
        <f t="shared" si="1"/>
        <v>19</v>
      </c>
    </row>
    <row r="36" spans="1:25" ht="15" customHeight="1" x14ac:dyDescent="0.45">
      <c r="A36" s="160"/>
      <c r="B36" s="160" t="s">
        <v>140</v>
      </c>
      <c r="C36" s="156">
        <f>INDEX('Table A2 figures'!$C$7:$BM$39,$Y36,$Y$13+Z$16)</f>
        <v>320</v>
      </c>
      <c r="D36" s="157">
        <f>INDEX('Table A2 figures'!$C$7:$BM$39,$Y36,$Y$13+AA$16)</f>
        <v>-5.7</v>
      </c>
      <c r="E36" s="157">
        <f>INDEX('Table A2 figures'!$C$7:$BM$39,$Y36,$Y$13+AB$16)</f>
        <v>-6.4</v>
      </c>
      <c r="F36" s="157">
        <f>INDEX('Table A2 figures'!$C$7:$BM$39,$Y36,$Y$13+AC$16)</f>
        <v>-5.0999999999999996</v>
      </c>
      <c r="G36" s="156"/>
      <c r="H36" s="156">
        <f>INDEX('Table A2 figures'!$C$7:$BM$39,$Y36,$Y$13+AE$16)</f>
        <v>90</v>
      </c>
      <c r="I36" s="157">
        <f>INDEX('Table A2 figures'!$C$7:$BM$39,$Y36,$Y$13+AF$16)</f>
        <v>-5.7</v>
      </c>
      <c r="J36" s="157">
        <f>INDEX('Table A2 figures'!$C$7:$BM$39,$Y36,$Y$13+AG$16)</f>
        <v>-7</v>
      </c>
      <c r="K36" s="157">
        <f>INDEX('Table A2 figures'!$C$7:$BM$39,$Y36,$Y$13+AH$16)</f>
        <v>-4.5</v>
      </c>
      <c r="L36" s="156"/>
      <c r="M36" s="156">
        <f>INDEX('Table A2 figures'!$C$7:$BM$39,$Y36,$Y$13+AJ$16)</f>
        <v>50</v>
      </c>
      <c r="N36" s="157">
        <f>INDEX('Table A2 figures'!$C$7:$BM$39,$Y36,$Y$13+AK$16)</f>
        <v>-4</v>
      </c>
      <c r="O36" s="157">
        <f>INDEX('Table A2 figures'!$C$7:$BM$39,$Y36,$Y$13+AL$16)</f>
        <v>-5.7</v>
      </c>
      <c r="P36" s="157">
        <f>INDEX('Table A2 figures'!$C$7:$BM$39,$Y36,$Y$13+AM$16)</f>
        <v>-2.2999999999999998</v>
      </c>
      <c r="Q36" s="156"/>
      <c r="R36" s="156">
        <f>INDEX('Table A2 figures'!$C$7:$BM$39,$Y36,$Y$13+AO$16)</f>
        <v>450</v>
      </c>
      <c r="S36" s="157">
        <f>INDEX('Table A2 figures'!$C$7:$BM$39,$Y36,$Y$13+AP$16)</f>
        <v>-5.6</v>
      </c>
      <c r="T36" s="157">
        <f>INDEX('Table A2 figures'!$C$7:$BM$39,$Y36,$Y$13+AQ$16)</f>
        <v>-6.1</v>
      </c>
      <c r="U36" s="157">
        <f>INDEX('Table A2 figures'!$C$7:$BM$39,$Y36,$Y$13+AR$16)</f>
        <v>-5</v>
      </c>
      <c r="Y36" s="124">
        <f t="shared" si="1"/>
        <v>20</v>
      </c>
    </row>
    <row r="37" spans="1:25" ht="15" customHeight="1" x14ac:dyDescent="0.45">
      <c r="A37" s="160"/>
      <c r="B37" s="160" t="s">
        <v>141</v>
      </c>
      <c r="C37" s="156">
        <f>INDEX('Table A2 figures'!$C$7:$BM$39,$Y37,$Y$13+Z$16)</f>
        <v>790</v>
      </c>
      <c r="D37" s="157">
        <f>INDEX('Table A2 figures'!$C$7:$BM$39,$Y37,$Y$13+AA$16)</f>
        <v>-4</v>
      </c>
      <c r="E37" s="157">
        <f>INDEX('Table A2 figures'!$C$7:$BM$39,$Y37,$Y$13+AB$16)</f>
        <v>-4.4000000000000004</v>
      </c>
      <c r="F37" s="157">
        <f>INDEX('Table A2 figures'!$C$7:$BM$39,$Y37,$Y$13+AC$16)</f>
        <v>-3.6</v>
      </c>
      <c r="G37" s="156"/>
      <c r="H37" s="156">
        <f>INDEX('Table A2 figures'!$C$7:$BM$39,$Y37,$Y$13+AE$16)</f>
        <v>430</v>
      </c>
      <c r="I37" s="157">
        <f>INDEX('Table A2 figures'!$C$7:$BM$39,$Y37,$Y$13+AF$16)</f>
        <v>-2.2999999999999998</v>
      </c>
      <c r="J37" s="157">
        <f>INDEX('Table A2 figures'!$C$7:$BM$39,$Y37,$Y$13+AG$16)</f>
        <v>-2.9</v>
      </c>
      <c r="K37" s="157">
        <f>INDEX('Table A2 figures'!$C$7:$BM$39,$Y37,$Y$13+AH$16)</f>
        <v>-1.8</v>
      </c>
      <c r="L37" s="156"/>
      <c r="M37" s="156">
        <f>INDEX('Table A2 figures'!$C$7:$BM$39,$Y37,$Y$13+AJ$16)</f>
        <v>150</v>
      </c>
      <c r="N37" s="157">
        <f>INDEX('Table A2 figures'!$C$7:$BM$39,$Y37,$Y$13+AK$16)</f>
        <v>-2.9</v>
      </c>
      <c r="O37" s="157">
        <f>INDEX('Table A2 figures'!$C$7:$BM$39,$Y37,$Y$13+AL$16)</f>
        <v>-3.8</v>
      </c>
      <c r="P37" s="157">
        <f>INDEX('Table A2 figures'!$C$7:$BM$39,$Y37,$Y$13+AM$16)</f>
        <v>-1.9</v>
      </c>
      <c r="Q37" s="156"/>
      <c r="R37" s="156">
        <f>INDEX('Table A2 figures'!$C$7:$BM$39,$Y37,$Y$13+AO$16)</f>
        <v>1370</v>
      </c>
      <c r="S37" s="157">
        <f>INDEX('Table A2 figures'!$C$7:$BM$39,$Y37,$Y$13+AP$16)</f>
        <v>-3.3</v>
      </c>
      <c r="T37" s="157">
        <f>INDEX('Table A2 figures'!$C$7:$BM$39,$Y37,$Y$13+AQ$16)</f>
        <v>-3.7</v>
      </c>
      <c r="U37" s="157">
        <f>INDEX('Table A2 figures'!$C$7:$BM$39,$Y37,$Y$13+AR$16)</f>
        <v>-3</v>
      </c>
      <c r="Y37" s="124">
        <f t="shared" si="1"/>
        <v>21</v>
      </c>
    </row>
    <row r="38" spans="1:25" ht="15" customHeight="1" x14ac:dyDescent="0.45">
      <c r="A38" s="160"/>
      <c r="B38" s="160"/>
      <c r="C38" s="156"/>
      <c r="D38" s="162"/>
      <c r="E38" s="162"/>
      <c r="F38" s="162"/>
      <c r="G38" s="156"/>
      <c r="H38" s="156"/>
      <c r="I38" s="162"/>
      <c r="J38" s="162"/>
      <c r="K38" s="162"/>
      <c r="L38" s="156"/>
      <c r="M38" s="156"/>
      <c r="N38" s="162"/>
      <c r="O38" s="162"/>
      <c r="P38" s="162"/>
      <c r="Q38" s="156"/>
      <c r="R38" s="156"/>
      <c r="S38" s="162"/>
      <c r="T38" s="162"/>
      <c r="U38" s="162"/>
      <c r="Y38" s="124">
        <f t="shared" si="1"/>
        <v>22</v>
      </c>
    </row>
    <row r="39" spans="1:25" ht="15" customHeight="1" x14ac:dyDescent="0.45">
      <c r="A39" s="154" t="s">
        <v>139</v>
      </c>
      <c r="B39" s="143"/>
      <c r="C39" s="158"/>
      <c r="D39" s="161"/>
      <c r="E39" s="161"/>
      <c r="F39" s="161"/>
      <c r="G39" s="158"/>
      <c r="H39" s="158"/>
      <c r="I39" s="161"/>
      <c r="J39" s="161"/>
      <c r="K39" s="161"/>
      <c r="L39" s="158"/>
      <c r="M39" s="158"/>
      <c r="N39" s="161"/>
      <c r="O39" s="161"/>
      <c r="P39" s="161"/>
      <c r="Q39" s="158"/>
      <c r="R39" s="158"/>
      <c r="S39" s="161"/>
      <c r="T39" s="161"/>
      <c r="U39" s="161"/>
      <c r="Y39" s="124">
        <f t="shared" si="1"/>
        <v>23</v>
      </c>
    </row>
    <row r="40" spans="1:25" ht="15" customHeight="1" x14ac:dyDescent="0.45">
      <c r="A40" s="153"/>
      <c r="B40" s="143"/>
      <c r="C40" s="158"/>
      <c r="D40" s="161"/>
      <c r="E40" s="161"/>
      <c r="F40" s="161"/>
      <c r="G40" s="158"/>
      <c r="H40" s="158"/>
      <c r="I40" s="161"/>
      <c r="J40" s="161"/>
      <c r="K40" s="161"/>
      <c r="L40" s="158"/>
      <c r="M40" s="158"/>
      <c r="N40" s="161"/>
      <c r="O40" s="161"/>
      <c r="P40" s="161"/>
      <c r="Q40" s="158"/>
      <c r="R40" s="158"/>
      <c r="S40" s="161"/>
      <c r="T40" s="161"/>
      <c r="U40" s="161"/>
      <c r="Y40" s="124">
        <f t="shared" si="1"/>
        <v>24</v>
      </c>
    </row>
    <row r="41" spans="1:25" ht="15" customHeight="1" x14ac:dyDescent="0.45">
      <c r="A41" s="153"/>
      <c r="B41" s="143"/>
      <c r="C41" s="156"/>
      <c r="D41" s="157"/>
      <c r="E41" s="157"/>
      <c r="F41" s="157"/>
      <c r="G41" s="156"/>
      <c r="H41" s="156"/>
      <c r="I41" s="157"/>
      <c r="J41" s="157"/>
      <c r="K41" s="157"/>
      <c r="L41" s="156"/>
      <c r="M41" s="156"/>
      <c r="N41" s="157"/>
      <c r="O41" s="157"/>
      <c r="P41" s="157"/>
      <c r="Q41" s="156"/>
      <c r="R41" s="156"/>
      <c r="S41" s="157"/>
      <c r="T41" s="157"/>
      <c r="U41" s="157"/>
      <c r="Y41" s="124">
        <f t="shared" si="1"/>
        <v>25</v>
      </c>
    </row>
    <row r="42" spans="1:25" s="163" customFormat="1" ht="15" customHeight="1" x14ac:dyDescent="0.45">
      <c r="A42" s="154"/>
      <c r="B42" s="143"/>
      <c r="C42" s="158"/>
      <c r="D42" s="157"/>
      <c r="E42" s="157"/>
      <c r="F42" s="157"/>
      <c r="G42" s="158"/>
      <c r="H42" s="158"/>
      <c r="I42" s="157"/>
      <c r="J42" s="157"/>
      <c r="K42" s="157"/>
      <c r="L42" s="158"/>
      <c r="M42" s="158"/>
      <c r="N42" s="157"/>
      <c r="O42" s="157"/>
      <c r="P42" s="157"/>
      <c r="Q42" s="158"/>
      <c r="R42" s="158"/>
      <c r="S42" s="157"/>
      <c r="T42" s="157"/>
      <c r="U42" s="157"/>
      <c r="V42" s="124"/>
      <c r="W42" s="124"/>
      <c r="X42" s="124"/>
      <c r="Y42" s="124">
        <f t="shared" si="1"/>
        <v>26</v>
      </c>
    </row>
    <row r="43" spans="1:25" s="163" customFormat="1" ht="15" customHeight="1" x14ac:dyDescent="0.45">
      <c r="A43" s="153" t="s">
        <v>142</v>
      </c>
      <c r="B43" s="143"/>
      <c r="C43" s="156">
        <f>INDEX('Table A2 figures'!$C$7:$BM$39,$Y43,$Y$13+Z$16)</f>
        <v>2390</v>
      </c>
      <c r="D43" s="157">
        <f>INDEX('Table A2 figures'!$C$7:$BM$39,$Y43,$Y$13+AA$16)</f>
        <v>-2.7</v>
      </c>
      <c r="E43" s="157">
        <f>INDEX('Table A2 figures'!$C$7:$BM$39,$Y43,$Y$13+AB$16)</f>
        <v>-2.9</v>
      </c>
      <c r="F43" s="157">
        <f>INDEX('Table A2 figures'!$C$7:$BM$39,$Y43,$Y$13+AC$16)</f>
        <v>-2.5</v>
      </c>
      <c r="G43" s="156"/>
      <c r="H43" s="156">
        <f>INDEX('Table A2 figures'!$C$7:$BM$39,$Y43,$Y$13+AE$16)</f>
        <v>1130</v>
      </c>
      <c r="I43" s="157">
        <f>INDEX('Table A2 figures'!$C$7:$BM$39,$Y43,$Y$13+AF$16)</f>
        <v>-1.5</v>
      </c>
      <c r="J43" s="157">
        <f>INDEX('Table A2 figures'!$C$7:$BM$39,$Y43,$Y$13+AG$16)</f>
        <v>-1.8</v>
      </c>
      <c r="K43" s="157">
        <f>INDEX('Table A2 figures'!$C$7:$BM$39,$Y43,$Y$13+AH$16)</f>
        <v>-1.2</v>
      </c>
      <c r="L43" s="156"/>
      <c r="M43" s="156">
        <f>INDEX('Table A2 figures'!$C$7:$BM$39,$Y43,$Y$13+AJ$16)</f>
        <v>480</v>
      </c>
      <c r="N43" s="157">
        <f>INDEX('Table A2 figures'!$C$7:$BM$39,$Y43,$Y$13+AK$16)</f>
        <v>-1</v>
      </c>
      <c r="O43" s="157">
        <f>INDEX('Table A2 figures'!$C$7:$BM$39,$Y43,$Y$13+AL$16)</f>
        <v>-1.5</v>
      </c>
      <c r="P43" s="157">
        <f>INDEX('Table A2 figures'!$C$7:$BM$39,$Y43,$Y$13+AM$16)</f>
        <v>-0.5</v>
      </c>
      <c r="Q43" s="156"/>
      <c r="R43" s="156">
        <f>INDEX('Table A2 figures'!$C$7:$BM$39,$Y43,$Y$13+AO$16)</f>
        <v>4000</v>
      </c>
      <c r="S43" s="157">
        <f>INDEX('Table A2 figures'!$C$7:$BM$39,$Y43,$Y$13+AP$16)</f>
        <v>-2.2000000000000002</v>
      </c>
      <c r="T43" s="157">
        <f>INDEX('Table A2 figures'!$C$7:$BM$39,$Y43,$Y$13+AQ$16)</f>
        <v>-2.2999999999999998</v>
      </c>
      <c r="U43" s="157">
        <f>INDEX('Table A2 figures'!$C$7:$BM$39,$Y43,$Y$13+AR$16)</f>
        <v>-2</v>
      </c>
      <c r="V43" s="124"/>
      <c r="W43" s="124"/>
      <c r="X43" s="124"/>
      <c r="Y43" s="124">
        <f t="shared" si="1"/>
        <v>27</v>
      </c>
    </row>
    <row r="44" spans="1:25" s="163" customFormat="1" ht="15" customHeight="1" x14ac:dyDescent="0.45">
      <c r="A44" s="159"/>
      <c r="B44" s="143"/>
      <c r="C44" s="156"/>
      <c r="D44" s="157"/>
      <c r="E44" s="157"/>
      <c r="F44" s="157"/>
      <c r="G44" s="156"/>
      <c r="H44" s="156"/>
      <c r="I44" s="157"/>
      <c r="J44" s="157"/>
      <c r="K44" s="157"/>
      <c r="L44" s="156"/>
      <c r="M44" s="156"/>
      <c r="N44" s="157"/>
      <c r="O44" s="157"/>
      <c r="P44" s="157"/>
      <c r="Q44" s="156"/>
      <c r="R44" s="156"/>
      <c r="S44" s="157"/>
      <c r="T44" s="157"/>
      <c r="U44" s="157"/>
      <c r="V44" s="124"/>
      <c r="W44" s="124"/>
      <c r="X44" s="124"/>
      <c r="Y44" s="124">
        <f t="shared" si="1"/>
        <v>28</v>
      </c>
    </row>
    <row r="45" spans="1:25" s="163" customFormat="1" ht="15" customHeight="1" x14ac:dyDescent="0.45">
      <c r="A45" s="160" t="s">
        <v>65</v>
      </c>
      <c r="B45" s="143"/>
      <c r="C45" s="156">
        <f>INDEX('Table A2 figures'!$C$7:$BM$39,$Y45,$Y$13+Z$16)</f>
        <v>1330</v>
      </c>
      <c r="D45" s="157">
        <f>INDEX('Table A2 figures'!$C$7:$BM$39,$Y45,$Y$13+AA$16)</f>
        <v>-1.2</v>
      </c>
      <c r="E45" s="157">
        <f>INDEX('Table A2 figures'!$C$7:$BM$39,$Y45,$Y$13+AB$16)</f>
        <v>-1.5</v>
      </c>
      <c r="F45" s="157">
        <f>INDEX('Table A2 figures'!$C$7:$BM$39,$Y45,$Y$13+AC$16)</f>
        <v>-0.9</v>
      </c>
      <c r="G45" s="156"/>
      <c r="H45" s="156">
        <f>INDEX('Table A2 figures'!$C$7:$BM$39,$Y45,$Y$13+AE$16)</f>
        <v>620</v>
      </c>
      <c r="I45" s="157">
        <f>INDEX('Table A2 figures'!$C$7:$BM$39,$Y45,$Y$13+AF$16)</f>
        <v>-0.8</v>
      </c>
      <c r="J45" s="157">
        <f>INDEX('Table A2 figures'!$C$7:$BM$39,$Y45,$Y$13+AG$16)</f>
        <v>-1.2</v>
      </c>
      <c r="K45" s="157">
        <f>INDEX('Table A2 figures'!$C$7:$BM$39,$Y45,$Y$13+AH$16)</f>
        <v>-0.3</v>
      </c>
      <c r="L45" s="156"/>
      <c r="M45" s="156">
        <f>INDEX('Table A2 figures'!$C$7:$BM$39,$Y45,$Y$13+AJ$16)</f>
        <v>280</v>
      </c>
      <c r="N45" s="157">
        <f>INDEX('Table A2 figures'!$C$7:$BM$39,$Y45,$Y$13+AK$16)</f>
        <v>-0.4</v>
      </c>
      <c r="O45" s="157">
        <f>INDEX('Table A2 figures'!$C$7:$BM$39,$Y45,$Y$13+AL$16)</f>
        <v>-1.1000000000000001</v>
      </c>
      <c r="P45" s="157">
        <f>INDEX('Table A2 figures'!$C$7:$BM$39,$Y45,$Y$13+AM$16)</f>
        <v>0.2</v>
      </c>
      <c r="Q45" s="156"/>
      <c r="R45" s="156">
        <f>INDEX('Table A2 figures'!$C$7:$BM$39,$Y45,$Y$13+AO$16)</f>
        <v>2230</v>
      </c>
      <c r="S45" s="157">
        <f>INDEX('Table A2 figures'!$C$7:$BM$39,$Y45,$Y$13+AP$16)</f>
        <v>-1</v>
      </c>
      <c r="T45" s="157">
        <f>INDEX('Table A2 figures'!$C$7:$BM$39,$Y45,$Y$13+AQ$16)</f>
        <v>-1.2</v>
      </c>
      <c r="U45" s="157">
        <f>INDEX('Table A2 figures'!$C$7:$BM$39,$Y45,$Y$13+AR$16)</f>
        <v>-0.8</v>
      </c>
      <c r="V45" s="124"/>
      <c r="W45" s="124"/>
      <c r="X45" s="124"/>
      <c r="Y45" s="124">
        <f t="shared" si="1"/>
        <v>29</v>
      </c>
    </row>
    <row r="46" spans="1:25" s="163" customFormat="1" ht="15" customHeight="1" x14ac:dyDescent="0.45">
      <c r="A46" s="160"/>
      <c r="B46" s="143"/>
      <c r="C46" s="156"/>
      <c r="D46" s="157"/>
      <c r="E46" s="157"/>
      <c r="F46" s="157"/>
      <c r="G46" s="156"/>
      <c r="H46" s="156"/>
      <c r="I46" s="157"/>
      <c r="J46" s="157"/>
      <c r="K46" s="157"/>
      <c r="L46" s="156"/>
      <c r="M46" s="156"/>
      <c r="N46" s="157"/>
      <c r="O46" s="157"/>
      <c r="P46" s="157"/>
      <c r="Q46" s="156"/>
      <c r="R46" s="156"/>
      <c r="S46" s="157"/>
      <c r="T46" s="157"/>
      <c r="U46" s="157"/>
      <c r="V46" s="124"/>
      <c r="W46" s="124"/>
      <c r="X46" s="124"/>
      <c r="Y46" s="124">
        <f t="shared" si="1"/>
        <v>30</v>
      </c>
    </row>
    <row r="47" spans="1:25" s="163" customFormat="1" ht="15" customHeight="1" x14ac:dyDescent="0.45">
      <c r="A47" s="160" t="s">
        <v>36</v>
      </c>
      <c r="B47" s="143"/>
      <c r="C47" s="156">
        <f>INDEX('Table A2 figures'!$C$7:$BM$39,$Y47,$Y$13+Z$16)</f>
        <v>1070</v>
      </c>
      <c r="D47" s="157">
        <f>INDEX('Table A2 figures'!$C$7:$BM$39,$Y47,$Y$13+AA$16)</f>
        <v>-4.5</v>
      </c>
      <c r="E47" s="157">
        <f>INDEX('Table A2 figures'!$C$7:$BM$39,$Y47,$Y$13+AB$16)</f>
        <v>-4.8</v>
      </c>
      <c r="F47" s="157">
        <f>INDEX('Table A2 figures'!$C$7:$BM$39,$Y47,$Y$13+AC$16)</f>
        <v>-4.2</v>
      </c>
      <c r="G47" s="156"/>
      <c r="H47" s="156">
        <f>INDEX('Table A2 figures'!$C$7:$BM$39,$Y47,$Y$13+AE$16)</f>
        <v>510</v>
      </c>
      <c r="I47" s="157">
        <f>INDEX('Table A2 figures'!$C$7:$BM$39,$Y47,$Y$13+AF$16)</f>
        <v>-2.4</v>
      </c>
      <c r="J47" s="157">
        <f>INDEX('Table A2 figures'!$C$7:$BM$39,$Y47,$Y$13+AG$16)</f>
        <v>-2.8</v>
      </c>
      <c r="K47" s="157">
        <f>INDEX('Table A2 figures'!$C$7:$BM$39,$Y47,$Y$13+AH$16)</f>
        <v>-1.9</v>
      </c>
      <c r="L47" s="156"/>
      <c r="M47" s="156">
        <f>INDEX('Table A2 figures'!$C$7:$BM$39,$Y47,$Y$13+AJ$16)</f>
        <v>200</v>
      </c>
      <c r="N47" s="157">
        <f>INDEX('Table A2 figures'!$C$7:$BM$39,$Y47,$Y$13+AK$16)</f>
        <v>-1.8</v>
      </c>
      <c r="O47" s="157">
        <f>INDEX('Table A2 figures'!$C$7:$BM$39,$Y47,$Y$13+AL$16)</f>
        <v>-2.6</v>
      </c>
      <c r="P47" s="157">
        <f>INDEX('Table A2 figures'!$C$7:$BM$39,$Y47,$Y$13+AM$16)</f>
        <v>-1</v>
      </c>
      <c r="Q47" s="156"/>
      <c r="R47" s="156">
        <f>INDEX('Table A2 figures'!$C$7:$BM$39,$Y47,$Y$13+AO$16)</f>
        <v>1770</v>
      </c>
      <c r="S47" s="157">
        <f>INDEX('Table A2 figures'!$C$7:$BM$39,$Y47,$Y$13+AP$16)</f>
        <v>-3.6</v>
      </c>
      <c r="T47" s="157">
        <f>INDEX('Table A2 figures'!$C$7:$BM$39,$Y47,$Y$13+AQ$16)</f>
        <v>-3.8</v>
      </c>
      <c r="U47" s="157">
        <f>INDEX('Table A2 figures'!$C$7:$BM$39,$Y47,$Y$13+AR$16)</f>
        <v>-3.3</v>
      </c>
      <c r="V47" s="124"/>
      <c r="W47" s="124"/>
      <c r="X47" s="124"/>
      <c r="Y47" s="124">
        <f t="shared" si="1"/>
        <v>31</v>
      </c>
    </row>
    <row r="48" spans="1:25" s="163" customFormat="1" ht="15" customHeight="1" x14ac:dyDescent="0.45">
      <c r="A48" s="160"/>
      <c r="B48" s="160" t="s">
        <v>140</v>
      </c>
      <c r="C48" s="156">
        <f>INDEX('Table A2 figures'!$C$7:$BM$39,$Y48,$Y$13+Z$16)</f>
        <v>300</v>
      </c>
      <c r="D48" s="157">
        <f>INDEX('Table A2 figures'!$C$7:$BM$39,$Y48,$Y$13+AA$16)</f>
        <v>-7</v>
      </c>
      <c r="E48" s="157">
        <f>INDEX('Table A2 figures'!$C$7:$BM$39,$Y48,$Y$13+AB$16)</f>
        <v>-7.6</v>
      </c>
      <c r="F48" s="157">
        <f>INDEX('Table A2 figures'!$C$7:$BM$39,$Y48,$Y$13+AC$16)</f>
        <v>-6.4</v>
      </c>
      <c r="G48" s="156"/>
      <c r="H48" s="156">
        <f>INDEX('Table A2 figures'!$C$7:$BM$39,$Y48,$Y$13+AE$16)</f>
        <v>80</v>
      </c>
      <c r="I48" s="157">
        <f>INDEX('Table A2 figures'!$C$7:$BM$39,$Y48,$Y$13+AF$16)</f>
        <v>-5.7</v>
      </c>
      <c r="J48" s="157">
        <f>INDEX('Table A2 figures'!$C$7:$BM$39,$Y48,$Y$13+AG$16)</f>
        <v>-6.9</v>
      </c>
      <c r="K48" s="157">
        <f>INDEX('Table A2 figures'!$C$7:$BM$39,$Y48,$Y$13+AH$16)</f>
        <v>-4.5</v>
      </c>
      <c r="L48" s="156"/>
      <c r="M48" s="156">
        <f>INDEX('Table A2 figures'!$C$7:$BM$39,$Y48,$Y$13+AJ$16)</f>
        <v>50</v>
      </c>
      <c r="N48" s="157">
        <f>INDEX('Table A2 figures'!$C$7:$BM$39,$Y48,$Y$13+AK$16)</f>
        <v>-2.5</v>
      </c>
      <c r="O48" s="157">
        <f>INDEX('Table A2 figures'!$C$7:$BM$39,$Y48,$Y$13+AL$16)</f>
        <v>-4.0999999999999996</v>
      </c>
      <c r="P48" s="157">
        <f>INDEX('Table A2 figures'!$C$7:$BM$39,$Y48,$Y$13+AM$16)</f>
        <v>-0.9</v>
      </c>
      <c r="Q48" s="156"/>
      <c r="R48" s="156">
        <f>INDEX('Table A2 figures'!$C$7:$BM$39,$Y48,$Y$13+AO$16)</f>
        <v>430</v>
      </c>
      <c r="S48" s="157">
        <f>INDEX('Table A2 figures'!$C$7:$BM$39,$Y48,$Y$13+AP$16)</f>
        <v>-6.3</v>
      </c>
      <c r="T48" s="157">
        <f>INDEX('Table A2 figures'!$C$7:$BM$39,$Y48,$Y$13+AQ$16)</f>
        <v>-6.8</v>
      </c>
      <c r="U48" s="157">
        <f>INDEX('Table A2 figures'!$C$7:$BM$39,$Y48,$Y$13+AR$16)</f>
        <v>-5.7</v>
      </c>
      <c r="V48" s="124"/>
      <c r="W48" s="124"/>
      <c r="X48" s="124"/>
      <c r="Y48" s="124">
        <f t="shared" si="1"/>
        <v>32</v>
      </c>
    </row>
    <row r="49" spans="1:25" s="163" customFormat="1" ht="15" customHeight="1" x14ac:dyDescent="0.45">
      <c r="A49" s="160"/>
      <c r="B49" s="160" t="s">
        <v>141</v>
      </c>
      <c r="C49" s="156">
        <f>INDEX('Table A2 figures'!$C$7:$BM$39,$Y49,$Y$13+Z$16)</f>
        <v>770</v>
      </c>
      <c r="D49" s="157">
        <f>INDEX('Table A2 figures'!$C$7:$BM$39,$Y49,$Y$13+AA$16)</f>
        <v>-3.5</v>
      </c>
      <c r="E49" s="157">
        <f>INDEX('Table A2 figures'!$C$7:$BM$39,$Y49,$Y$13+AB$16)</f>
        <v>-3.9</v>
      </c>
      <c r="F49" s="157">
        <f>INDEX('Table A2 figures'!$C$7:$BM$39,$Y49,$Y$13+AC$16)</f>
        <v>-3.1</v>
      </c>
      <c r="G49" s="156"/>
      <c r="H49" s="156">
        <f>INDEX('Table A2 figures'!$C$7:$BM$39,$Y49,$Y$13+AE$16)</f>
        <v>420</v>
      </c>
      <c r="I49" s="157">
        <f>INDEX('Table A2 figures'!$C$7:$BM$39,$Y49,$Y$13+AF$16)</f>
        <v>-1.7</v>
      </c>
      <c r="J49" s="157">
        <f>INDEX('Table A2 figures'!$C$7:$BM$39,$Y49,$Y$13+AG$16)</f>
        <v>-2.2000000000000002</v>
      </c>
      <c r="K49" s="157">
        <f>INDEX('Table A2 figures'!$C$7:$BM$39,$Y49,$Y$13+AH$16)</f>
        <v>-1.2</v>
      </c>
      <c r="L49" s="156"/>
      <c r="M49" s="156">
        <f>INDEX('Table A2 figures'!$C$7:$BM$39,$Y49,$Y$13+AJ$16)</f>
        <v>150</v>
      </c>
      <c r="N49" s="157">
        <f>INDEX('Table A2 figures'!$C$7:$BM$39,$Y49,$Y$13+AK$16)</f>
        <v>-1.6</v>
      </c>
      <c r="O49" s="157">
        <f>INDEX('Table A2 figures'!$C$7:$BM$39,$Y49,$Y$13+AL$16)</f>
        <v>-2.5</v>
      </c>
      <c r="P49" s="157">
        <f>INDEX('Table A2 figures'!$C$7:$BM$39,$Y49,$Y$13+AM$16)</f>
        <v>-0.7</v>
      </c>
      <c r="Q49" s="156"/>
      <c r="R49" s="156">
        <f>INDEX('Table A2 figures'!$C$7:$BM$39,$Y49,$Y$13+AO$16)</f>
        <v>1350</v>
      </c>
      <c r="S49" s="157">
        <f>INDEX('Table A2 figures'!$C$7:$BM$39,$Y49,$Y$13+AP$16)</f>
        <v>-2.7</v>
      </c>
      <c r="T49" s="157">
        <f>INDEX('Table A2 figures'!$C$7:$BM$39,$Y49,$Y$13+AQ$16)</f>
        <v>-3</v>
      </c>
      <c r="U49" s="157">
        <f>INDEX('Table A2 figures'!$C$7:$BM$39,$Y49,$Y$13+AR$16)</f>
        <v>-2.4</v>
      </c>
      <c r="V49" s="124"/>
      <c r="W49" s="124"/>
      <c r="X49" s="124"/>
      <c r="Y49" s="124">
        <f t="shared" si="1"/>
        <v>33</v>
      </c>
    </row>
    <row r="50" spans="1:25" s="163" customFormat="1" ht="15" customHeight="1" x14ac:dyDescent="0.45">
      <c r="A50" s="164"/>
      <c r="B50" s="164"/>
      <c r="C50" s="165"/>
      <c r="D50" s="165"/>
      <c r="E50" s="165"/>
      <c r="F50" s="165"/>
      <c r="G50" s="165"/>
      <c r="H50" s="165"/>
      <c r="I50" s="165"/>
      <c r="J50" s="165"/>
      <c r="K50" s="165"/>
      <c r="L50" s="165"/>
      <c r="M50" s="165"/>
      <c r="N50" s="165"/>
      <c r="O50" s="165"/>
      <c r="P50" s="165"/>
      <c r="Q50" s="165"/>
      <c r="R50" s="165"/>
      <c r="S50" s="165"/>
      <c r="T50" s="165"/>
      <c r="U50" s="165"/>
      <c r="V50" s="124"/>
      <c r="W50" s="124"/>
      <c r="X50" s="124"/>
      <c r="Y50" s="124"/>
    </row>
    <row r="51" spans="1:25" s="163" customFormat="1" ht="11.25" customHeight="1" x14ac:dyDescent="0.45">
      <c r="A51" s="166"/>
      <c r="B51" s="133"/>
      <c r="C51" s="133"/>
      <c r="D51" s="133"/>
      <c r="E51" s="133"/>
      <c r="F51" s="133"/>
      <c r="G51" s="133"/>
      <c r="H51" s="133"/>
      <c r="I51" s="133"/>
      <c r="J51" s="133"/>
      <c r="K51" s="133"/>
      <c r="L51" s="133"/>
      <c r="M51" s="124"/>
      <c r="N51" s="124"/>
      <c r="O51" s="124"/>
      <c r="P51" s="161"/>
      <c r="Q51" s="133"/>
      <c r="R51" s="124"/>
      <c r="S51" s="124"/>
      <c r="T51" s="124"/>
      <c r="U51" s="167" t="s">
        <v>70</v>
      </c>
      <c r="V51" s="124"/>
      <c r="W51" s="124"/>
      <c r="X51" s="124"/>
      <c r="Y51" s="124"/>
    </row>
    <row r="52" spans="1:25" s="163" customFormat="1" ht="11.25" customHeight="1" x14ac:dyDescent="0.45">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row>
    <row r="53" spans="1:25" s="170" customFormat="1" ht="33.4" customHeight="1" x14ac:dyDescent="0.45">
      <c r="A53" s="280" t="s">
        <v>132</v>
      </c>
      <c r="B53" s="281"/>
      <c r="C53" s="281"/>
      <c r="D53" s="281"/>
      <c r="E53" s="281"/>
      <c r="F53" s="281"/>
      <c r="G53" s="281"/>
      <c r="H53" s="281"/>
      <c r="I53" s="281"/>
      <c r="J53" s="281"/>
      <c r="K53" s="281"/>
      <c r="L53" s="281"/>
      <c r="M53" s="281"/>
      <c r="N53" s="281"/>
      <c r="O53" s="281"/>
      <c r="P53" s="281"/>
      <c r="Q53" s="281"/>
      <c r="R53" s="281"/>
      <c r="S53" s="281"/>
      <c r="T53" s="281"/>
      <c r="U53" s="281"/>
      <c r="V53" s="168"/>
      <c r="W53" s="169"/>
      <c r="X53" s="168"/>
      <c r="Y53" s="168"/>
    </row>
    <row r="54" spans="1:25" s="170" customFormat="1" ht="25.35" customHeight="1" x14ac:dyDescent="0.45">
      <c r="A54" s="280" t="s">
        <v>133</v>
      </c>
      <c r="B54" s="293"/>
      <c r="C54" s="293"/>
      <c r="D54" s="293"/>
      <c r="E54" s="293"/>
      <c r="F54" s="293"/>
      <c r="G54" s="293"/>
      <c r="H54" s="293"/>
      <c r="I54" s="293"/>
      <c r="J54" s="293"/>
      <c r="K54" s="293"/>
      <c r="L54" s="293"/>
      <c r="M54" s="293"/>
      <c r="N54" s="293"/>
      <c r="O54" s="293"/>
      <c r="P54" s="293"/>
      <c r="Q54" s="293"/>
      <c r="R54" s="293"/>
      <c r="S54" s="293"/>
      <c r="T54" s="293"/>
      <c r="U54" s="293"/>
      <c r="V54" s="168"/>
      <c r="W54" s="168"/>
      <c r="X54" s="168"/>
      <c r="Y54" s="168"/>
    </row>
    <row r="55" spans="1:25" s="172" customFormat="1" ht="28.5" customHeight="1" x14ac:dyDescent="0.45">
      <c r="A55" s="274" t="s">
        <v>134</v>
      </c>
      <c r="B55" s="293"/>
      <c r="C55" s="293"/>
      <c r="D55" s="293"/>
      <c r="E55" s="293"/>
      <c r="F55" s="293"/>
      <c r="G55" s="293"/>
      <c r="H55" s="293"/>
      <c r="I55" s="293"/>
      <c r="J55" s="293"/>
      <c r="K55" s="293"/>
      <c r="L55" s="293"/>
      <c r="M55" s="293"/>
      <c r="N55" s="293"/>
      <c r="O55" s="293"/>
      <c r="P55" s="293"/>
      <c r="Q55" s="293"/>
      <c r="R55" s="293"/>
      <c r="S55" s="293"/>
      <c r="T55" s="293"/>
      <c r="U55" s="293"/>
      <c r="V55" s="168"/>
      <c r="W55" s="168"/>
      <c r="X55" s="168"/>
      <c r="Y55" s="168"/>
    </row>
    <row r="56" spans="1:25" ht="11.25" customHeight="1" x14ac:dyDescent="0.45">
      <c r="A56" s="276" t="s">
        <v>71</v>
      </c>
      <c r="B56" s="277"/>
      <c r="C56" s="277"/>
      <c r="D56" s="277"/>
      <c r="E56" s="277"/>
      <c r="F56" s="277"/>
      <c r="G56" s="277"/>
      <c r="H56" s="277"/>
      <c r="I56" s="277"/>
      <c r="J56" s="277"/>
      <c r="K56" s="277"/>
      <c r="L56" s="277"/>
      <c r="M56" s="277"/>
      <c r="N56" s="277"/>
      <c r="O56" s="277"/>
      <c r="P56" s="277"/>
      <c r="Q56" s="277"/>
    </row>
    <row r="57" spans="1:25" s="172" customFormat="1" ht="30" customHeight="1" x14ac:dyDescent="0.45">
      <c r="A57" s="274" t="s">
        <v>173</v>
      </c>
      <c r="B57" s="293"/>
      <c r="C57" s="293"/>
      <c r="D57" s="293"/>
      <c r="E57" s="293"/>
      <c r="F57" s="293"/>
      <c r="G57" s="293"/>
      <c r="H57" s="293"/>
      <c r="I57" s="293"/>
      <c r="J57" s="293"/>
      <c r="K57" s="293"/>
      <c r="L57" s="293"/>
      <c r="M57" s="293"/>
      <c r="N57" s="293"/>
      <c r="O57" s="293"/>
      <c r="P57" s="293"/>
      <c r="Q57" s="293"/>
      <c r="R57" s="293"/>
      <c r="S57" s="293"/>
      <c r="T57" s="293"/>
      <c r="U57" s="293"/>
      <c r="V57" s="168"/>
      <c r="W57" s="168"/>
      <c r="X57" s="168"/>
      <c r="Y57" s="168"/>
    </row>
    <row r="58" spans="1:25" s="172" customFormat="1" ht="29.45" customHeight="1" x14ac:dyDescent="0.45">
      <c r="A58" s="274" t="s">
        <v>135</v>
      </c>
      <c r="B58" s="293"/>
      <c r="C58" s="293"/>
      <c r="D58" s="293"/>
      <c r="E58" s="293"/>
      <c r="F58" s="293"/>
      <c r="G58" s="293"/>
      <c r="H58" s="293"/>
      <c r="I58" s="293"/>
      <c r="J58" s="293"/>
      <c r="K58" s="293"/>
      <c r="L58" s="293"/>
      <c r="M58" s="293"/>
      <c r="N58" s="293"/>
      <c r="O58" s="293"/>
      <c r="P58" s="293"/>
      <c r="Q58" s="293"/>
      <c r="R58" s="293"/>
      <c r="S58" s="293"/>
      <c r="T58" s="293"/>
      <c r="U58" s="293"/>
      <c r="V58" s="168"/>
      <c r="W58" s="168"/>
      <c r="X58" s="168"/>
      <c r="Y58" s="168"/>
    </row>
    <row r="59" spans="1:25" s="172" customFormat="1" ht="18.399999999999999" customHeight="1" x14ac:dyDescent="0.45">
      <c r="A59" s="280" t="s">
        <v>136</v>
      </c>
      <c r="B59" s="293"/>
      <c r="C59" s="293"/>
      <c r="D59" s="293"/>
      <c r="E59" s="293"/>
      <c r="F59" s="293"/>
      <c r="G59" s="293"/>
      <c r="H59" s="293"/>
      <c r="I59" s="293"/>
      <c r="J59" s="293"/>
      <c r="K59" s="293"/>
      <c r="L59" s="293"/>
      <c r="M59" s="293"/>
      <c r="N59" s="293"/>
      <c r="O59" s="293"/>
      <c r="P59" s="293"/>
      <c r="Q59" s="293"/>
      <c r="R59" s="293"/>
      <c r="S59" s="293"/>
      <c r="T59" s="293"/>
      <c r="U59" s="293"/>
      <c r="V59" s="168"/>
      <c r="W59" s="168"/>
      <c r="X59" s="168"/>
      <c r="Y59" s="168"/>
    </row>
    <row r="60" spans="1:25" ht="11.25" customHeight="1" x14ac:dyDescent="0.45">
      <c r="A60" s="276" t="s">
        <v>45</v>
      </c>
      <c r="B60" s="277"/>
      <c r="C60" s="277"/>
      <c r="D60" s="277"/>
      <c r="E60" s="277"/>
      <c r="F60" s="277"/>
      <c r="G60" s="277"/>
      <c r="H60" s="277"/>
      <c r="I60" s="277"/>
      <c r="J60" s="277"/>
      <c r="K60" s="277"/>
      <c r="L60" s="277"/>
      <c r="M60" s="277"/>
      <c r="N60" s="277"/>
      <c r="O60" s="277"/>
      <c r="P60" s="277"/>
      <c r="Q60" s="277"/>
    </row>
    <row r="61" spans="1:25" ht="11.25" customHeight="1" x14ac:dyDescent="0.45"/>
    <row r="62" spans="1:25" ht="11.25" customHeight="1" x14ac:dyDescent="0.45">
      <c r="A62" s="278" t="s">
        <v>72</v>
      </c>
      <c r="B62" s="279"/>
      <c r="C62" s="279"/>
      <c r="D62" s="279"/>
      <c r="E62" s="279"/>
      <c r="F62" s="279"/>
      <c r="G62" s="279"/>
      <c r="H62" s="279"/>
      <c r="I62" s="279"/>
      <c r="J62" s="279"/>
      <c r="K62" s="279"/>
      <c r="L62" s="279"/>
      <c r="M62" s="279"/>
      <c r="N62" s="279"/>
      <c r="O62" s="279"/>
      <c r="P62" s="279"/>
      <c r="Q62" s="279"/>
    </row>
    <row r="63" spans="1:25" s="124" customFormat="1" ht="11.25" customHeight="1" x14ac:dyDescent="0.45">
      <c r="A63" s="278" t="s">
        <v>47</v>
      </c>
      <c r="B63" s="279"/>
      <c r="C63" s="279"/>
      <c r="D63" s="279"/>
      <c r="E63" s="279"/>
      <c r="F63" s="279"/>
      <c r="G63" s="279"/>
      <c r="H63" s="279"/>
      <c r="I63" s="279"/>
      <c r="J63" s="279"/>
      <c r="K63" s="279"/>
      <c r="L63" s="279"/>
      <c r="M63" s="279"/>
      <c r="N63" s="279"/>
      <c r="O63" s="279"/>
      <c r="P63" s="279"/>
      <c r="Q63" s="279"/>
    </row>
    <row r="64" spans="1:25" s="124" customFormat="1" ht="11.25" customHeight="1" x14ac:dyDescent="0.45">
      <c r="A64" s="174" t="s">
        <v>48</v>
      </c>
      <c r="B64" s="133"/>
      <c r="C64" s="133"/>
      <c r="D64" s="133"/>
      <c r="E64" s="133"/>
      <c r="F64" s="133"/>
      <c r="G64" s="133"/>
      <c r="H64" s="133"/>
      <c r="I64" s="133"/>
      <c r="J64" s="133"/>
      <c r="K64" s="133"/>
      <c r="L64" s="133"/>
      <c r="M64" s="133"/>
      <c r="N64" s="133"/>
      <c r="O64" s="133"/>
      <c r="P64" s="133"/>
      <c r="Q64" s="133"/>
    </row>
    <row r="65" spans="1:25" s="124" customFormat="1" ht="11.25" customHeight="1" x14ac:dyDescent="0.45">
      <c r="A65" s="174" t="s">
        <v>49</v>
      </c>
      <c r="B65" s="133"/>
      <c r="C65" s="133"/>
      <c r="D65" s="133"/>
      <c r="E65" s="133"/>
      <c r="F65" s="133"/>
      <c r="G65" s="133"/>
      <c r="H65" s="133"/>
      <c r="I65" s="133"/>
      <c r="J65" s="133"/>
      <c r="K65" s="133"/>
      <c r="L65" s="133"/>
      <c r="M65" s="133"/>
      <c r="N65" s="133"/>
      <c r="O65" s="133"/>
      <c r="P65" s="133"/>
      <c r="Q65" s="133"/>
    </row>
    <row r="66" spans="1:25" s="124" customFormat="1" ht="11.25" customHeight="1" x14ac:dyDescent="0.45">
      <c r="A66" s="174" t="s">
        <v>50</v>
      </c>
      <c r="B66" s="133"/>
      <c r="C66" s="133"/>
      <c r="D66" s="133"/>
      <c r="E66" s="133"/>
      <c r="F66" s="133"/>
      <c r="G66" s="133"/>
      <c r="H66" s="133"/>
      <c r="I66" s="133"/>
      <c r="J66" s="133"/>
      <c r="K66" s="133"/>
      <c r="L66" s="133"/>
      <c r="M66" s="133"/>
      <c r="N66" s="133"/>
      <c r="O66" s="133"/>
      <c r="P66" s="133"/>
      <c r="Q66" s="133"/>
    </row>
    <row r="67" spans="1:25" s="124" customFormat="1" ht="11.25" customHeight="1" x14ac:dyDescent="0.45">
      <c r="A67" s="174" t="str">
        <f>"-  (hyphen)  negligible"</f>
        <v>-  (hyphen)  negligible</v>
      </c>
      <c r="B67" s="133"/>
      <c r="C67" s="133"/>
      <c r="D67" s="133"/>
      <c r="E67" s="133"/>
      <c r="F67" s="133"/>
      <c r="G67" s="133"/>
      <c r="H67" s="133"/>
      <c r="I67" s="133"/>
      <c r="J67" s="133"/>
      <c r="K67" s="133"/>
      <c r="L67" s="133"/>
      <c r="M67" s="133"/>
      <c r="N67" s="133"/>
      <c r="O67" s="133"/>
      <c r="P67" s="133"/>
      <c r="Q67" s="133"/>
    </row>
    <row r="68" spans="1:25" s="124" customFormat="1" ht="11.25" customHeight="1" x14ac:dyDescent="0.45">
      <c r="A68" s="133" t="s">
        <v>51</v>
      </c>
      <c r="B68" s="133"/>
      <c r="C68" s="133"/>
      <c r="D68" s="133"/>
      <c r="E68" s="133"/>
      <c r="F68" s="133"/>
      <c r="G68" s="133"/>
      <c r="H68" s="133"/>
      <c r="I68" s="133"/>
      <c r="J68" s="133"/>
      <c r="K68" s="133"/>
      <c r="L68" s="133"/>
      <c r="M68" s="133"/>
      <c r="N68" s="133"/>
      <c r="O68" s="133"/>
      <c r="P68" s="133"/>
      <c r="Q68" s="133"/>
    </row>
    <row r="69" spans="1:25" s="163" customFormat="1" ht="11.25" customHeight="1" x14ac:dyDescent="0.45">
      <c r="A69" s="124"/>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row>
    <row r="70" spans="1:25" s="163" customFormat="1" ht="11.25" customHeight="1" x14ac:dyDescent="0.45">
      <c r="A70" s="124"/>
      <c r="B70" s="124"/>
      <c r="C70" s="124"/>
      <c r="D70" s="124"/>
      <c r="E70" s="124"/>
      <c r="F70" s="124"/>
      <c r="G70" s="175"/>
      <c r="H70" s="175"/>
      <c r="I70" s="175"/>
      <c r="J70" s="175"/>
      <c r="K70" s="175"/>
      <c r="L70" s="175"/>
      <c r="M70" s="124"/>
      <c r="N70" s="124"/>
      <c r="O70" s="124"/>
      <c r="P70" s="124"/>
      <c r="Q70" s="124"/>
      <c r="R70" s="124"/>
      <c r="S70" s="124"/>
      <c r="T70" s="124"/>
      <c r="U70" s="124"/>
      <c r="V70" s="124"/>
      <c r="W70" s="124"/>
      <c r="X70" s="124"/>
      <c r="Y70" s="124"/>
    </row>
    <row r="71" spans="1:25" x14ac:dyDescent="0.45">
      <c r="G71" s="175"/>
      <c r="H71" s="175"/>
      <c r="I71" s="175"/>
      <c r="J71" s="175"/>
      <c r="K71" s="175"/>
      <c r="L71" s="175"/>
    </row>
    <row r="72" spans="1:25" x14ac:dyDescent="0.45">
      <c r="G72" s="175"/>
      <c r="H72" s="175"/>
      <c r="I72" s="175"/>
      <c r="J72" s="175"/>
      <c r="K72" s="175"/>
      <c r="L72" s="175"/>
    </row>
  </sheetData>
  <sheetProtection password="C1DE" sheet="1" objects="1" scenarios="1"/>
  <mergeCells count="16">
    <mergeCell ref="A56:Q56"/>
    <mergeCell ref="A63:Q63"/>
    <mergeCell ref="A2:U2"/>
    <mergeCell ref="A58:U58"/>
    <mergeCell ref="A59:U59"/>
    <mergeCell ref="A60:Q60"/>
    <mergeCell ref="A62:Q62"/>
    <mergeCell ref="A57:U57"/>
    <mergeCell ref="A6:Q8"/>
    <mergeCell ref="C12:F12"/>
    <mergeCell ref="H12:K12"/>
    <mergeCell ref="M12:P12"/>
    <mergeCell ref="R12:U12"/>
    <mergeCell ref="A53:U53"/>
    <mergeCell ref="A54:U54"/>
    <mergeCell ref="A55:U55"/>
  </mergeCells>
  <dataValidations count="1">
    <dataValidation type="list" allowBlank="1" showInputMessage="1" showErrorMessage="1" sqref="U10">
      <formula1>$Y$10:$Y$12</formula1>
    </dataValidation>
  </dataValidations>
  <hyperlinks>
    <hyperlink ref="A1" location="INDEX!A1" display="Back to index"/>
    <hyperlink ref="A56" r:id="rId1" display="https://www.gov.uk/government/publications/primary-school-accountability"/>
    <hyperlink ref="A60" r:id="rId2" display="https://www.gov.uk/government/publications/interim-frameworks-for-teacher-assessment-at-the-end-of-key-stage-2"/>
  </hyperlinks>
  <pageMargins left="0.7" right="0.7" top="0.75" bottom="0.75" header="0.3" footer="0.3"/>
  <pageSetup paperSize="9" scale="47"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63"/>
  <sheetViews>
    <sheetView workbookViewId="0"/>
  </sheetViews>
  <sheetFormatPr defaultColWidth="9" defaultRowHeight="14.25" x14ac:dyDescent="0.45"/>
  <cols>
    <col min="1" max="2" width="9" style="77"/>
    <col min="3" max="3" width="32" style="77" customWidth="1"/>
    <col min="4" max="16384" width="9" style="77"/>
  </cols>
  <sheetData>
    <row r="1" spans="1:66" x14ac:dyDescent="0.45">
      <c r="B1" s="301" t="s">
        <v>107</v>
      </c>
      <c r="C1" s="301"/>
      <c r="D1" s="301"/>
      <c r="E1" s="301"/>
      <c r="F1" s="301"/>
      <c r="G1" s="301"/>
      <c r="H1" s="301"/>
      <c r="I1" s="301"/>
      <c r="J1" s="301"/>
      <c r="K1" s="301"/>
      <c r="L1" s="301"/>
      <c r="M1" s="301"/>
      <c r="N1" s="301"/>
      <c r="O1" s="301"/>
      <c r="P1" s="301"/>
      <c r="Q1" s="301"/>
      <c r="R1" s="301"/>
      <c r="S1" s="301"/>
      <c r="T1" s="301"/>
      <c r="U1" s="301"/>
      <c r="V1" s="301"/>
      <c r="X1" s="301" t="s">
        <v>108</v>
      </c>
      <c r="Y1" s="301"/>
      <c r="Z1" s="301"/>
      <c r="AA1" s="301"/>
      <c r="AB1" s="301"/>
      <c r="AC1" s="301"/>
      <c r="AD1" s="301"/>
      <c r="AE1" s="301"/>
      <c r="AF1" s="301"/>
      <c r="AG1" s="301"/>
      <c r="AH1" s="301"/>
      <c r="AI1" s="301"/>
      <c r="AJ1" s="301"/>
      <c r="AK1" s="301"/>
      <c r="AL1" s="301"/>
      <c r="AM1" s="301"/>
      <c r="AN1" s="301"/>
      <c r="AO1" s="301"/>
      <c r="AP1" s="301"/>
      <c r="AQ1" s="301"/>
      <c r="AR1" s="301"/>
      <c r="AT1" s="301" t="s">
        <v>109</v>
      </c>
      <c r="AU1" s="301"/>
      <c r="AV1" s="301"/>
      <c r="AW1" s="301"/>
      <c r="AX1" s="301"/>
      <c r="AY1" s="301"/>
      <c r="AZ1" s="301"/>
      <c r="BA1" s="301"/>
      <c r="BB1" s="301"/>
      <c r="BC1" s="301"/>
      <c r="BD1" s="301"/>
      <c r="BE1" s="301"/>
      <c r="BF1" s="301"/>
      <c r="BG1" s="301"/>
      <c r="BH1" s="301"/>
      <c r="BI1" s="301"/>
      <c r="BJ1" s="301"/>
      <c r="BK1" s="301"/>
      <c r="BL1" s="301"/>
      <c r="BM1" s="301"/>
      <c r="BN1" s="301"/>
    </row>
    <row r="2" spans="1:66" x14ac:dyDescent="0.45">
      <c r="A2" s="302" t="s">
        <v>125</v>
      </c>
      <c r="B2" s="78"/>
      <c r="C2" s="79"/>
      <c r="D2" s="298" t="s">
        <v>55</v>
      </c>
      <c r="E2" s="299"/>
      <c r="F2" s="299"/>
      <c r="G2" s="300"/>
      <c r="H2" s="79"/>
      <c r="I2" s="298" t="s">
        <v>56</v>
      </c>
      <c r="J2" s="299"/>
      <c r="K2" s="299"/>
      <c r="L2" s="300"/>
      <c r="M2" s="79"/>
      <c r="N2" s="298" t="s">
        <v>57</v>
      </c>
      <c r="O2" s="299"/>
      <c r="P2" s="299"/>
      <c r="Q2" s="300"/>
      <c r="R2" s="79"/>
      <c r="S2" s="298" t="s">
        <v>22</v>
      </c>
      <c r="T2" s="299"/>
      <c r="U2" s="299"/>
      <c r="V2" s="300"/>
      <c r="X2" s="78"/>
      <c r="Y2" s="79"/>
      <c r="Z2" s="298" t="s">
        <v>55</v>
      </c>
      <c r="AA2" s="299"/>
      <c r="AB2" s="299"/>
      <c r="AC2" s="300"/>
      <c r="AD2" s="79"/>
      <c r="AE2" s="298" t="s">
        <v>56</v>
      </c>
      <c r="AF2" s="299"/>
      <c r="AG2" s="299"/>
      <c r="AH2" s="300"/>
      <c r="AI2" s="79"/>
      <c r="AJ2" s="298" t="s">
        <v>57</v>
      </c>
      <c r="AK2" s="299"/>
      <c r="AL2" s="299"/>
      <c r="AM2" s="300"/>
      <c r="AN2" s="79"/>
      <c r="AO2" s="298" t="s">
        <v>22</v>
      </c>
      <c r="AP2" s="299"/>
      <c r="AQ2" s="299"/>
      <c r="AR2" s="300"/>
      <c r="AT2" s="78"/>
      <c r="AU2" s="79"/>
      <c r="AV2" s="298" t="s">
        <v>55</v>
      </c>
      <c r="AW2" s="299"/>
      <c r="AX2" s="299"/>
      <c r="AY2" s="300"/>
      <c r="AZ2" s="79"/>
      <c r="BA2" s="298" t="s">
        <v>56</v>
      </c>
      <c r="BB2" s="299"/>
      <c r="BC2" s="299"/>
      <c r="BD2" s="300"/>
      <c r="BE2" s="79"/>
      <c r="BF2" s="298" t="s">
        <v>57</v>
      </c>
      <c r="BG2" s="299"/>
      <c r="BH2" s="299"/>
      <c r="BI2" s="300"/>
      <c r="BJ2" s="79"/>
      <c r="BK2" s="298" t="s">
        <v>22</v>
      </c>
      <c r="BL2" s="299"/>
      <c r="BM2" s="299"/>
      <c r="BN2" s="300"/>
    </row>
    <row r="3" spans="1:66" ht="46.5" x14ac:dyDescent="0.45">
      <c r="A3" s="302"/>
      <c r="B3" s="80"/>
      <c r="C3" s="81"/>
      <c r="D3" s="82" t="s">
        <v>98</v>
      </c>
      <c r="E3" s="83" t="s">
        <v>99</v>
      </c>
      <c r="F3" s="84">
        <v>2017</v>
      </c>
      <c r="G3" s="85" t="s">
        <v>100</v>
      </c>
      <c r="H3" s="86"/>
      <c r="I3" s="82" t="s">
        <v>98</v>
      </c>
      <c r="J3" s="83" t="s">
        <v>99</v>
      </c>
      <c r="K3" s="84">
        <v>2017</v>
      </c>
      <c r="L3" s="85" t="s">
        <v>100</v>
      </c>
      <c r="M3" s="86"/>
      <c r="N3" s="82" t="s">
        <v>98</v>
      </c>
      <c r="O3" s="83" t="s">
        <v>99</v>
      </c>
      <c r="P3" s="84">
        <v>2017</v>
      </c>
      <c r="Q3" s="85" t="s">
        <v>100</v>
      </c>
      <c r="R3" s="86"/>
      <c r="S3" s="82" t="s">
        <v>98</v>
      </c>
      <c r="T3" s="83" t="s">
        <v>99</v>
      </c>
      <c r="U3" s="84">
        <v>2017</v>
      </c>
      <c r="V3" s="85" t="s">
        <v>100</v>
      </c>
      <c r="X3" s="80"/>
      <c r="Y3" s="81"/>
      <c r="Z3" s="82" t="s">
        <v>98</v>
      </c>
      <c r="AA3" s="83" t="s">
        <v>99</v>
      </c>
      <c r="AB3" s="84">
        <v>2017</v>
      </c>
      <c r="AC3" s="85" t="s">
        <v>100</v>
      </c>
      <c r="AD3" s="86"/>
      <c r="AE3" s="82" t="s">
        <v>98</v>
      </c>
      <c r="AF3" s="83" t="s">
        <v>99</v>
      </c>
      <c r="AG3" s="84">
        <v>2017</v>
      </c>
      <c r="AH3" s="85" t="s">
        <v>100</v>
      </c>
      <c r="AI3" s="86"/>
      <c r="AJ3" s="82" t="s">
        <v>98</v>
      </c>
      <c r="AK3" s="83" t="s">
        <v>99</v>
      </c>
      <c r="AL3" s="84">
        <v>2017</v>
      </c>
      <c r="AM3" s="85" t="s">
        <v>100</v>
      </c>
      <c r="AN3" s="86"/>
      <c r="AO3" s="82" t="s">
        <v>98</v>
      </c>
      <c r="AP3" s="83" t="s">
        <v>99</v>
      </c>
      <c r="AQ3" s="84">
        <v>2017</v>
      </c>
      <c r="AR3" s="85" t="s">
        <v>100</v>
      </c>
      <c r="AT3" s="80"/>
      <c r="AU3" s="81"/>
      <c r="AV3" s="82" t="s">
        <v>98</v>
      </c>
      <c r="AW3" s="83" t="s">
        <v>99</v>
      </c>
      <c r="AX3" s="84">
        <v>2017</v>
      </c>
      <c r="AY3" s="85" t="s">
        <v>100</v>
      </c>
      <c r="AZ3" s="86"/>
      <c r="BA3" s="82" t="s">
        <v>98</v>
      </c>
      <c r="BB3" s="83" t="s">
        <v>99</v>
      </c>
      <c r="BC3" s="84">
        <v>2017</v>
      </c>
      <c r="BD3" s="85" t="s">
        <v>100</v>
      </c>
      <c r="BE3" s="86"/>
      <c r="BF3" s="82" t="s">
        <v>98</v>
      </c>
      <c r="BG3" s="83" t="s">
        <v>99</v>
      </c>
      <c r="BH3" s="84">
        <v>2017</v>
      </c>
      <c r="BI3" s="85" t="s">
        <v>100</v>
      </c>
      <c r="BJ3" s="86"/>
      <c r="BK3" s="82" t="s">
        <v>98</v>
      </c>
      <c r="BL3" s="83" t="s">
        <v>99</v>
      </c>
      <c r="BM3" s="84">
        <v>2017</v>
      </c>
      <c r="BN3" s="85" t="s">
        <v>100</v>
      </c>
    </row>
    <row r="4" spans="1:66" x14ac:dyDescent="0.45">
      <c r="A4" s="302"/>
      <c r="B4" s="115"/>
      <c r="C4" s="88"/>
      <c r="D4" s="89"/>
      <c r="E4" s="88"/>
      <c r="F4" s="88"/>
      <c r="G4" s="88"/>
      <c r="H4" s="88"/>
      <c r="I4" s="90"/>
      <c r="J4" s="88"/>
      <c r="K4" s="88"/>
      <c r="L4" s="88"/>
      <c r="M4" s="88"/>
      <c r="N4" s="90"/>
      <c r="O4" s="88"/>
      <c r="P4" s="88"/>
      <c r="Q4" s="88"/>
      <c r="R4" s="88"/>
      <c r="S4" s="90"/>
      <c r="T4" s="88"/>
      <c r="U4" s="88"/>
      <c r="V4" s="88"/>
      <c r="X4" s="87"/>
      <c r="Y4" s="88"/>
      <c r="Z4" s="89"/>
      <c r="AA4" s="88"/>
      <c r="AB4" s="88"/>
      <c r="AC4" s="88"/>
      <c r="AD4" s="88"/>
      <c r="AE4" s="90"/>
      <c r="AF4" s="88"/>
      <c r="AG4" s="88"/>
      <c r="AH4" s="88"/>
      <c r="AI4" s="88"/>
      <c r="AJ4" s="90"/>
      <c r="AK4" s="88"/>
      <c r="AL4" s="88"/>
      <c r="AM4" s="88"/>
      <c r="AN4" s="88"/>
      <c r="AO4" s="90"/>
      <c r="AP4" s="88"/>
      <c r="AQ4" s="88"/>
      <c r="AR4" s="88"/>
      <c r="AT4" s="87"/>
      <c r="AU4" s="88"/>
      <c r="AV4" s="89"/>
      <c r="AW4" s="88"/>
      <c r="AX4" s="88"/>
      <c r="AY4" s="88"/>
      <c r="AZ4" s="88"/>
      <c r="BA4" s="90"/>
      <c r="BB4" s="88"/>
      <c r="BC4" s="88"/>
      <c r="BD4" s="88"/>
      <c r="BE4" s="88"/>
      <c r="BF4" s="90"/>
      <c r="BG4" s="88"/>
      <c r="BH4" s="88"/>
      <c r="BI4" s="88"/>
      <c r="BJ4" s="88"/>
      <c r="BK4" s="90"/>
      <c r="BL4" s="88"/>
      <c r="BM4" s="88"/>
      <c r="BN4" s="88"/>
    </row>
    <row r="5" spans="1:66" x14ac:dyDescent="0.45">
      <c r="A5" s="302"/>
      <c r="B5" s="87" t="s">
        <v>33</v>
      </c>
      <c r="C5" s="88"/>
      <c r="D5" s="89"/>
      <c r="E5" s="88"/>
      <c r="F5" s="88"/>
      <c r="G5" s="88"/>
      <c r="H5" s="88"/>
      <c r="I5" s="89"/>
      <c r="J5" s="88"/>
      <c r="K5" s="88"/>
      <c r="L5" s="88"/>
      <c r="M5" s="88"/>
      <c r="N5" s="89"/>
      <c r="O5" s="88"/>
      <c r="P5" s="88"/>
      <c r="Q5" s="88"/>
      <c r="R5" s="88"/>
      <c r="S5" s="89"/>
      <c r="T5" s="88"/>
      <c r="U5" s="88"/>
      <c r="V5" s="88"/>
      <c r="X5" s="87" t="s">
        <v>33</v>
      </c>
      <c r="Y5" s="88"/>
      <c r="Z5" s="89"/>
      <c r="AA5" s="88"/>
      <c r="AB5" s="88"/>
      <c r="AC5" s="88"/>
      <c r="AD5" s="88"/>
      <c r="AE5" s="89"/>
      <c r="AF5" s="88"/>
      <c r="AG5" s="88"/>
      <c r="AH5" s="88"/>
      <c r="AI5" s="88"/>
      <c r="AJ5" s="89"/>
      <c r="AK5" s="88"/>
      <c r="AL5" s="88"/>
      <c r="AM5" s="88"/>
      <c r="AN5" s="88"/>
      <c r="AO5" s="89"/>
      <c r="AP5" s="88"/>
      <c r="AQ5" s="88"/>
      <c r="AR5" s="88"/>
      <c r="AT5" s="87" t="s">
        <v>33</v>
      </c>
      <c r="AU5" s="88"/>
      <c r="AV5" s="89"/>
      <c r="AW5" s="88"/>
      <c r="AX5" s="88"/>
      <c r="AY5" s="88"/>
      <c r="AZ5" s="88"/>
      <c r="BA5" s="89"/>
      <c r="BB5" s="88"/>
      <c r="BC5" s="88"/>
      <c r="BD5" s="88"/>
      <c r="BE5" s="88"/>
      <c r="BF5" s="89"/>
      <c r="BG5" s="88"/>
      <c r="BH5" s="88"/>
      <c r="BI5" s="88"/>
      <c r="BJ5" s="88"/>
      <c r="BK5" s="89"/>
      <c r="BL5" s="88"/>
      <c r="BM5" s="88"/>
      <c r="BN5" s="88"/>
    </row>
    <row r="6" spans="1:66" x14ac:dyDescent="0.45">
      <c r="A6" s="302"/>
      <c r="B6" s="91" t="s">
        <v>22</v>
      </c>
      <c r="C6" s="88"/>
      <c r="D6" s="92">
        <v>410</v>
      </c>
      <c r="E6" s="93">
        <v>570</v>
      </c>
      <c r="F6" s="93">
        <v>680</v>
      </c>
      <c r="G6" s="93">
        <v>680</v>
      </c>
      <c r="H6" s="94"/>
      <c r="I6" s="92">
        <v>90</v>
      </c>
      <c r="J6" s="93">
        <v>130</v>
      </c>
      <c r="K6" s="93">
        <v>180</v>
      </c>
      <c r="L6" s="93">
        <v>180</v>
      </c>
      <c r="M6" s="94"/>
      <c r="N6" s="92">
        <v>60</v>
      </c>
      <c r="O6" s="93">
        <v>70</v>
      </c>
      <c r="P6" s="93">
        <v>100</v>
      </c>
      <c r="Q6" s="93">
        <v>100</v>
      </c>
      <c r="R6" s="94"/>
      <c r="S6" s="92">
        <v>560</v>
      </c>
      <c r="T6" s="93">
        <v>770</v>
      </c>
      <c r="U6" s="93">
        <v>960</v>
      </c>
      <c r="V6" s="93">
        <v>960</v>
      </c>
      <c r="X6" s="91" t="s">
        <v>22</v>
      </c>
      <c r="Y6" s="88"/>
      <c r="Z6" s="92">
        <v>440</v>
      </c>
      <c r="AA6" s="93">
        <v>590</v>
      </c>
      <c r="AB6" s="93">
        <v>690</v>
      </c>
      <c r="AC6" s="93">
        <v>690</v>
      </c>
      <c r="AD6" s="94"/>
      <c r="AE6" s="92">
        <v>80</v>
      </c>
      <c r="AF6" s="93">
        <v>120</v>
      </c>
      <c r="AG6" s="93">
        <v>190</v>
      </c>
      <c r="AH6" s="93">
        <v>190</v>
      </c>
      <c r="AI6" s="94"/>
      <c r="AJ6" s="92">
        <v>60</v>
      </c>
      <c r="AK6" s="93">
        <v>60</v>
      </c>
      <c r="AL6" s="93">
        <v>100</v>
      </c>
      <c r="AM6" s="93">
        <v>100</v>
      </c>
      <c r="AN6" s="94"/>
      <c r="AO6" s="92">
        <v>590</v>
      </c>
      <c r="AP6" s="93">
        <v>770</v>
      </c>
      <c r="AQ6" s="93">
        <v>980</v>
      </c>
      <c r="AR6" s="93">
        <v>980</v>
      </c>
      <c r="AT6" s="91" t="s">
        <v>22</v>
      </c>
      <c r="AU6" s="88"/>
      <c r="AV6" s="92">
        <v>850</v>
      </c>
      <c r="AW6" s="93">
        <v>1160</v>
      </c>
      <c r="AX6" s="93">
        <v>1370</v>
      </c>
      <c r="AY6" s="93">
        <v>1370</v>
      </c>
      <c r="AZ6" s="94"/>
      <c r="BA6" s="92">
        <v>170</v>
      </c>
      <c r="BB6" s="93">
        <v>260</v>
      </c>
      <c r="BC6" s="93">
        <v>370</v>
      </c>
      <c r="BD6" s="93">
        <v>370</v>
      </c>
      <c r="BE6" s="94"/>
      <c r="BF6" s="92">
        <v>130</v>
      </c>
      <c r="BG6" s="93">
        <v>130</v>
      </c>
      <c r="BH6" s="93">
        <v>200</v>
      </c>
      <c r="BI6" s="93">
        <v>200</v>
      </c>
      <c r="BJ6" s="94"/>
      <c r="BK6" s="92">
        <v>1150</v>
      </c>
      <c r="BL6" s="93">
        <v>1540</v>
      </c>
      <c r="BM6" s="93">
        <v>1940</v>
      </c>
      <c r="BN6" s="93">
        <v>1940</v>
      </c>
    </row>
    <row r="7" spans="1:66" x14ac:dyDescent="0.45">
      <c r="A7" s="302"/>
      <c r="B7" s="91"/>
      <c r="C7" s="88"/>
      <c r="D7" s="95"/>
      <c r="E7" s="94"/>
      <c r="F7" s="94"/>
      <c r="G7" s="94"/>
      <c r="H7" s="94"/>
      <c r="I7" s="95"/>
      <c r="J7" s="94"/>
      <c r="K7" s="94"/>
      <c r="L7" s="94"/>
      <c r="M7" s="94"/>
      <c r="N7" s="95"/>
      <c r="O7" s="94"/>
      <c r="P7" s="94"/>
      <c r="Q7" s="94"/>
      <c r="R7" s="94"/>
      <c r="S7" s="95"/>
      <c r="T7" s="94"/>
      <c r="U7" s="94"/>
      <c r="V7" s="94"/>
      <c r="X7" s="91"/>
      <c r="Y7" s="88"/>
      <c r="Z7" s="95"/>
      <c r="AA7" s="94"/>
      <c r="AB7" s="94"/>
      <c r="AC7" s="94"/>
      <c r="AD7" s="94"/>
      <c r="AE7" s="95"/>
      <c r="AF7" s="94"/>
      <c r="AG7" s="94"/>
      <c r="AH7" s="94"/>
      <c r="AI7" s="94"/>
      <c r="AJ7" s="95"/>
      <c r="AK7" s="94"/>
      <c r="AL7" s="94"/>
      <c r="AM7" s="94"/>
      <c r="AN7" s="94"/>
      <c r="AO7" s="95"/>
      <c r="AP7" s="94"/>
      <c r="AQ7" s="94"/>
      <c r="AR7" s="94"/>
      <c r="AT7" s="91"/>
      <c r="AU7" s="88"/>
      <c r="AV7" s="95"/>
      <c r="AW7" s="94"/>
      <c r="AX7" s="94"/>
      <c r="AY7" s="94"/>
      <c r="AZ7" s="94"/>
      <c r="BA7" s="95"/>
      <c r="BB7" s="94"/>
      <c r="BC7" s="94"/>
      <c r="BD7" s="94"/>
      <c r="BE7" s="94"/>
      <c r="BF7" s="95"/>
      <c r="BG7" s="94"/>
      <c r="BH7" s="94"/>
      <c r="BI7" s="94"/>
      <c r="BJ7" s="94"/>
      <c r="BK7" s="95"/>
      <c r="BL7" s="94"/>
      <c r="BM7" s="94"/>
      <c r="BN7" s="94"/>
    </row>
    <row r="8" spans="1:66" x14ac:dyDescent="0.45">
      <c r="A8" s="302"/>
      <c r="B8" s="96" t="s">
        <v>65</v>
      </c>
      <c r="C8" s="88"/>
      <c r="D8" s="92">
        <v>220</v>
      </c>
      <c r="E8" s="93">
        <v>320</v>
      </c>
      <c r="F8" s="93">
        <v>400</v>
      </c>
      <c r="G8" s="93">
        <v>400</v>
      </c>
      <c r="H8" s="94"/>
      <c r="I8" s="92">
        <v>60</v>
      </c>
      <c r="J8" s="93">
        <v>90</v>
      </c>
      <c r="K8" s="93">
        <v>120</v>
      </c>
      <c r="L8" s="93">
        <v>120</v>
      </c>
      <c r="M8" s="94"/>
      <c r="N8" s="92">
        <v>40</v>
      </c>
      <c r="O8" s="93">
        <v>50</v>
      </c>
      <c r="P8" s="93">
        <v>60</v>
      </c>
      <c r="Q8" s="93">
        <v>60</v>
      </c>
      <c r="R8" s="94"/>
      <c r="S8" s="92">
        <v>320</v>
      </c>
      <c r="T8" s="93">
        <v>460</v>
      </c>
      <c r="U8" s="93">
        <v>580</v>
      </c>
      <c r="V8" s="93">
        <v>580</v>
      </c>
      <c r="X8" s="96" t="s">
        <v>65</v>
      </c>
      <c r="Y8" s="88"/>
      <c r="Z8" s="92">
        <v>170</v>
      </c>
      <c r="AA8" s="93">
        <v>250</v>
      </c>
      <c r="AB8" s="93">
        <v>300</v>
      </c>
      <c r="AC8" s="93">
        <v>300</v>
      </c>
      <c r="AD8" s="94"/>
      <c r="AE8" s="92">
        <v>40</v>
      </c>
      <c r="AF8" s="93">
        <v>70</v>
      </c>
      <c r="AG8" s="93">
        <v>90</v>
      </c>
      <c r="AH8" s="93">
        <v>90</v>
      </c>
      <c r="AI8" s="94"/>
      <c r="AJ8" s="92">
        <v>30</v>
      </c>
      <c r="AK8" s="93">
        <v>30</v>
      </c>
      <c r="AL8" s="93">
        <v>50</v>
      </c>
      <c r="AM8" s="93">
        <v>50</v>
      </c>
      <c r="AN8" s="94"/>
      <c r="AO8" s="92">
        <v>240</v>
      </c>
      <c r="AP8" s="93">
        <v>340</v>
      </c>
      <c r="AQ8" s="93">
        <v>430</v>
      </c>
      <c r="AR8" s="93">
        <v>430</v>
      </c>
      <c r="AT8" s="96" t="s">
        <v>65</v>
      </c>
      <c r="AU8" s="88"/>
      <c r="AV8" s="92">
        <v>400</v>
      </c>
      <c r="AW8" s="93">
        <v>570</v>
      </c>
      <c r="AX8" s="93">
        <v>690</v>
      </c>
      <c r="AY8" s="93">
        <v>690</v>
      </c>
      <c r="AZ8" s="94"/>
      <c r="BA8" s="92">
        <v>90</v>
      </c>
      <c r="BB8" s="93">
        <v>160</v>
      </c>
      <c r="BC8" s="93">
        <v>210</v>
      </c>
      <c r="BD8" s="93">
        <v>210</v>
      </c>
      <c r="BE8" s="94"/>
      <c r="BF8" s="92">
        <v>70</v>
      </c>
      <c r="BG8" s="93">
        <v>80</v>
      </c>
      <c r="BH8" s="93">
        <v>110</v>
      </c>
      <c r="BI8" s="93">
        <v>110</v>
      </c>
      <c r="BJ8" s="94"/>
      <c r="BK8" s="92">
        <v>560</v>
      </c>
      <c r="BL8" s="93">
        <v>800</v>
      </c>
      <c r="BM8" s="93">
        <v>1010</v>
      </c>
      <c r="BN8" s="93">
        <v>1010</v>
      </c>
    </row>
    <row r="9" spans="1:66" x14ac:dyDescent="0.45">
      <c r="A9" s="302"/>
      <c r="B9" s="96"/>
      <c r="C9" s="88"/>
      <c r="D9" s="97"/>
      <c r="E9" s="98"/>
      <c r="F9" s="98"/>
      <c r="G9" s="98"/>
      <c r="H9" s="98"/>
      <c r="I9" s="97"/>
      <c r="J9" s="98"/>
      <c r="K9" s="98"/>
      <c r="L9" s="98"/>
      <c r="M9" s="98"/>
      <c r="N9" s="97"/>
      <c r="O9" s="98"/>
      <c r="P9" s="98"/>
      <c r="Q9" s="98"/>
      <c r="R9" s="98"/>
      <c r="S9" s="97"/>
      <c r="T9" s="98"/>
      <c r="U9" s="98"/>
      <c r="V9" s="98"/>
      <c r="X9" s="96"/>
      <c r="Y9" s="88"/>
      <c r="Z9" s="97"/>
      <c r="AA9" s="98"/>
      <c r="AB9" s="98"/>
      <c r="AC9" s="98"/>
      <c r="AD9" s="98"/>
      <c r="AE9" s="97"/>
      <c r="AF9" s="98"/>
      <c r="AG9" s="98"/>
      <c r="AH9" s="98"/>
      <c r="AI9" s="98"/>
      <c r="AJ9" s="97"/>
      <c r="AK9" s="98"/>
      <c r="AL9" s="98"/>
      <c r="AM9" s="98"/>
      <c r="AN9" s="98"/>
      <c r="AO9" s="97"/>
      <c r="AP9" s="98"/>
      <c r="AQ9" s="98"/>
      <c r="AR9" s="98"/>
      <c r="AT9" s="96"/>
      <c r="AU9" s="88"/>
      <c r="AV9" s="97"/>
      <c r="AW9" s="98"/>
      <c r="AX9" s="98"/>
      <c r="AY9" s="98"/>
      <c r="AZ9" s="98"/>
      <c r="BA9" s="97"/>
      <c r="BB9" s="98"/>
      <c r="BC9" s="98"/>
      <c r="BD9" s="98"/>
      <c r="BE9" s="98"/>
      <c r="BF9" s="97"/>
      <c r="BG9" s="98"/>
      <c r="BH9" s="98"/>
      <c r="BI9" s="98"/>
      <c r="BJ9" s="98"/>
      <c r="BK9" s="97"/>
      <c r="BL9" s="98"/>
      <c r="BM9" s="98"/>
      <c r="BN9" s="98"/>
    </row>
    <row r="10" spans="1:66" x14ac:dyDescent="0.45">
      <c r="A10" s="302"/>
      <c r="B10" s="96" t="s">
        <v>36</v>
      </c>
      <c r="C10" s="88"/>
      <c r="D10" s="92">
        <v>190</v>
      </c>
      <c r="E10" s="93">
        <v>250</v>
      </c>
      <c r="F10" s="93">
        <v>280</v>
      </c>
      <c r="G10" s="93">
        <v>280</v>
      </c>
      <c r="H10" s="94"/>
      <c r="I10" s="92">
        <v>30</v>
      </c>
      <c r="J10" s="93">
        <v>50</v>
      </c>
      <c r="K10" s="93">
        <v>60</v>
      </c>
      <c r="L10" s="93">
        <v>60</v>
      </c>
      <c r="M10" s="94"/>
      <c r="N10" s="92">
        <v>20</v>
      </c>
      <c r="O10" s="93">
        <v>20</v>
      </c>
      <c r="P10" s="93">
        <v>40</v>
      </c>
      <c r="Q10" s="93">
        <v>40</v>
      </c>
      <c r="R10" s="94"/>
      <c r="S10" s="92">
        <v>240</v>
      </c>
      <c r="T10" s="93">
        <v>310</v>
      </c>
      <c r="U10" s="93">
        <v>380</v>
      </c>
      <c r="V10" s="93">
        <v>380</v>
      </c>
      <c r="X10" s="96" t="s">
        <v>36</v>
      </c>
      <c r="Y10" s="88"/>
      <c r="Z10" s="92">
        <v>270</v>
      </c>
      <c r="AA10" s="93">
        <v>340</v>
      </c>
      <c r="AB10" s="93">
        <v>390</v>
      </c>
      <c r="AC10" s="93">
        <v>390</v>
      </c>
      <c r="AD10" s="94"/>
      <c r="AE10" s="92">
        <v>50</v>
      </c>
      <c r="AF10" s="93">
        <v>60</v>
      </c>
      <c r="AG10" s="93">
        <v>100</v>
      </c>
      <c r="AH10" s="93">
        <v>100</v>
      </c>
      <c r="AI10" s="94"/>
      <c r="AJ10" s="92">
        <v>30</v>
      </c>
      <c r="AK10" s="93">
        <v>30</v>
      </c>
      <c r="AL10" s="93">
        <v>60</v>
      </c>
      <c r="AM10" s="93">
        <v>60</v>
      </c>
      <c r="AN10" s="94"/>
      <c r="AO10" s="92">
        <v>350</v>
      </c>
      <c r="AP10" s="93">
        <v>430</v>
      </c>
      <c r="AQ10" s="93">
        <v>540</v>
      </c>
      <c r="AR10" s="93">
        <v>540</v>
      </c>
      <c r="AT10" s="96" t="s">
        <v>36</v>
      </c>
      <c r="AU10" s="88"/>
      <c r="AV10" s="92">
        <v>450</v>
      </c>
      <c r="AW10" s="93">
        <v>590</v>
      </c>
      <c r="AX10" s="93">
        <v>670</v>
      </c>
      <c r="AY10" s="93">
        <v>670</v>
      </c>
      <c r="AZ10" s="94"/>
      <c r="BA10" s="92">
        <v>80</v>
      </c>
      <c r="BB10" s="93">
        <v>100</v>
      </c>
      <c r="BC10" s="93">
        <v>160</v>
      </c>
      <c r="BD10" s="93">
        <v>160</v>
      </c>
      <c r="BE10" s="94"/>
      <c r="BF10" s="92">
        <v>60</v>
      </c>
      <c r="BG10" s="93">
        <v>50</v>
      </c>
      <c r="BH10" s="93">
        <v>90</v>
      </c>
      <c r="BI10" s="93">
        <v>90</v>
      </c>
      <c r="BJ10" s="94"/>
      <c r="BK10" s="92">
        <v>590</v>
      </c>
      <c r="BL10" s="93">
        <v>740</v>
      </c>
      <c r="BM10" s="93">
        <v>930</v>
      </c>
      <c r="BN10" s="93">
        <v>930</v>
      </c>
    </row>
    <row r="11" spans="1:66" x14ac:dyDescent="0.45">
      <c r="A11" s="302"/>
      <c r="B11" s="96" t="s">
        <v>101</v>
      </c>
      <c r="C11" s="99"/>
      <c r="D11" s="92">
        <v>70</v>
      </c>
      <c r="E11" s="93">
        <v>110</v>
      </c>
      <c r="F11" s="93">
        <v>110</v>
      </c>
      <c r="G11" s="93">
        <v>110</v>
      </c>
      <c r="H11" s="94"/>
      <c r="I11" s="92">
        <v>10</v>
      </c>
      <c r="J11" s="93">
        <v>10</v>
      </c>
      <c r="K11" s="93">
        <v>20</v>
      </c>
      <c r="L11" s="93">
        <v>20</v>
      </c>
      <c r="M11" s="94"/>
      <c r="N11" s="92">
        <v>10</v>
      </c>
      <c r="O11" s="93">
        <v>10</v>
      </c>
      <c r="P11" s="93">
        <v>20</v>
      </c>
      <c r="Q11" s="93">
        <v>20</v>
      </c>
      <c r="R11" s="94"/>
      <c r="S11" s="92">
        <v>90</v>
      </c>
      <c r="T11" s="93">
        <v>140</v>
      </c>
      <c r="U11" s="93">
        <v>150</v>
      </c>
      <c r="V11" s="93">
        <v>150</v>
      </c>
      <c r="X11" s="96" t="s">
        <v>128</v>
      </c>
      <c r="Y11" s="99"/>
      <c r="Z11" s="92">
        <v>140</v>
      </c>
      <c r="AA11" s="93">
        <v>170</v>
      </c>
      <c r="AB11" s="93">
        <v>200</v>
      </c>
      <c r="AC11" s="93">
        <v>200</v>
      </c>
      <c r="AD11" s="94"/>
      <c r="AE11" s="92">
        <v>20</v>
      </c>
      <c r="AF11" s="93">
        <v>30</v>
      </c>
      <c r="AG11" s="93">
        <v>50</v>
      </c>
      <c r="AH11" s="93">
        <v>50</v>
      </c>
      <c r="AI11" s="94"/>
      <c r="AJ11" s="92">
        <v>10</v>
      </c>
      <c r="AK11" s="93">
        <v>20</v>
      </c>
      <c r="AL11" s="93">
        <v>30</v>
      </c>
      <c r="AM11" s="93">
        <v>30</v>
      </c>
      <c r="AN11" s="94"/>
      <c r="AO11" s="92">
        <v>180</v>
      </c>
      <c r="AP11" s="93">
        <v>220</v>
      </c>
      <c r="AQ11" s="93">
        <v>280</v>
      </c>
      <c r="AR11" s="93">
        <v>280</v>
      </c>
      <c r="AT11" s="96" t="s">
        <v>128</v>
      </c>
      <c r="AU11" s="99"/>
      <c r="AV11" s="92">
        <v>220</v>
      </c>
      <c r="AW11" s="93">
        <v>280</v>
      </c>
      <c r="AX11" s="93">
        <v>310</v>
      </c>
      <c r="AY11" s="93">
        <v>310</v>
      </c>
      <c r="AZ11" s="94"/>
      <c r="BA11" s="92">
        <v>30</v>
      </c>
      <c r="BB11" s="93">
        <v>50</v>
      </c>
      <c r="BC11" s="93">
        <v>60</v>
      </c>
      <c r="BD11" s="93">
        <v>60</v>
      </c>
      <c r="BE11" s="94"/>
      <c r="BF11" s="92">
        <v>20</v>
      </c>
      <c r="BG11" s="93">
        <v>30</v>
      </c>
      <c r="BH11" s="93">
        <v>50</v>
      </c>
      <c r="BI11" s="93">
        <v>50</v>
      </c>
      <c r="BJ11" s="94"/>
      <c r="BK11" s="92">
        <v>270</v>
      </c>
      <c r="BL11" s="93">
        <v>350</v>
      </c>
      <c r="BM11" s="93">
        <v>430</v>
      </c>
      <c r="BN11" s="93">
        <v>430</v>
      </c>
    </row>
    <row r="12" spans="1:66" x14ac:dyDescent="0.45">
      <c r="A12" s="302"/>
      <c r="B12" s="96" t="s">
        <v>102</v>
      </c>
      <c r="C12" s="99"/>
      <c r="D12" s="92">
        <v>110</v>
      </c>
      <c r="E12" s="93">
        <v>130</v>
      </c>
      <c r="F12" s="93">
        <v>170</v>
      </c>
      <c r="G12" s="93">
        <v>170</v>
      </c>
      <c r="H12" s="94"/>
      <c r="I12" s="92">
        <v>20</v>
      </c>
      <c r="J12" s="93">
        <v>30</v>
      </c>
      <c r="K12" s="93">
        <v>50</v>
      </c>
      <c r="L12" s="93">
        <v>50</v>
      </c>
      <c r="M12" s="94"/>
      <c r="N12" s="92">
        <v>20</v>
      </c>
      <c r="O12" s="93">
        <v>10</v>
      </c>
      <c r="P12" s="93">
        <v>20</v>
      </c>
      <c r="Q12" s="93">
        <v>20</v>
      </c>
      <c r="R12" s="94"/>
      <c r="S12" s="92">
        <v>150</v>
      </c>
      <c r="T12" s="93">
        <v>180</v>
      </c>
      <c r="U12" s="93">
        <v>230</v>
      </c>
      <c r="V12" s="93">
        <v>230</v>
      </c>
      <c r="X12" s="96" t="s">
        <v>129</v>
      </c>
      <c r="Y12" s="99"/>
      <c r="Z12" s="92">
        <v>130</v>
      </c>
      <c r="AA12" s="93">
        <v>170</v>
      </c>
      <c r="AB12" s="93">
        <v>200</v>
      </c>
      <c r="AC12" s="93">
        <v>200</v>
      </c>
      <c r="AD12" s="94"/>
      <c r="AE12" s="92">
        <v>30</v>
      </c>
      <c r="AF12" s="93">
        <v>20</v>
      </c>
      <c r="AG12" s="93">
        <v>50</v>
      </c>
      <c r="AH12" s="93">
        <v>50</v>
      </c>
      <c r="AI12" s="94"/>
      <c r="AJ12" s="92">
        <v>20</v>
      </c>
      <c r="AK12" s="93">
        <v>20</v>
      </c>
      <c r="AL12" s="93">
        <v>20</v>
      </c>
      <c r="AM12" s="93">
        <v>20</v>
      </c>
      <c r="AN12" s="94"/>
      <c r="AO12" s="92">
        <v>170</v>
      </c>
      <c r="AP12" s="93">
        <v>210</v>
      </c>
      <c r="AQ12" s="93">
        <v>270</v>
      </c>
      <c r="AR12" s="93">
        <v>270</v>
      </c>
      <c r="AT12" s="96" t="s">
        <v>129</v>
      </c>
      <c r="AU12" s="99"/>
      <c r="AV12" s="92">
        <v>240</v>
      </c>
      <c r="AW12" s="93">
        <v>300</v>
      </c>
      <c r="AX12" s="93">
        <v>370</v>
      </c>
      <c r="AY12" s="93">
        <v>370</v>
      </c>
      <c r="AZ12" s="94"/>
      <c r="BA12" s="92">
        <v>50</v>
      </c>
      <c r="BB12" s="93">
        <v>60</v>
      </c>
      <c r="BC12" s="93">
        <v>100</v>
      </c>
      <c r="BD12" s="93">
        <v>100</v>
      </c>
      <c r="BE12" s="94"/>
      <c r="BF12" s="92">
        <v>40</v>
      </c>
      <c r="BG12" s="93">
        <v>30</v>
      </c>
      <c r="BH12" s="93">
        <v>40</v>
      </c>
      <c r="BI12" s="93">
        <v>40</v>
      </c>
      <c r="BJ12" s="94"/>
      <c r="BK12" s="92">
        <v>320</v>
      </c>
      <c r="BL12" s="93">
        <v>390</v>
      </c>
      <c r="BM12" s="93">
        <v>500</v>
      </c>
      <c r="BN12" s="93">
        <v>500</v>
      </c>
    </row>
    <row r="13" spans="1:66" x14ac:dyDescent="0.45">
      <c r="A13" s="302"/>
      <c r="B13" s="87"/>
      <c r="C13" s="88"/>
      <c r="D13" s="95"/>
      <c r="E13" s="94"/>
      <c r="F13" s="94"/>
      <c r="G13" s="94"/>
      <c r="H13" s="94"/>
      <c r="I13" s="95"/>
      <c r="J13" s="94"/>
      <c r="K13" s="94"/>
      <c r="L13" s="94"/>
      <c r="M13" s="94"/>
      <c r="N13" s="95"/>
      <c r="O13" s="94"/>
      <c r="P13" s="94"/>
      <c r="Q13" s="94"/>
      <c r="R13" s="94"/>
      <c r="S13" s="95"/>
      <c r="T13" s="94"/>
      <c r="U13" s="94"/>
      <c r="V13" s="94"/>
      <c r="X13" s="87"/>
      <c r="Y13" s="88"/>
      <c r="Z13" s="95"/>
      <c r="AA13" s="94"/>
      <c r="AB13" s="94"/>
      <c r="AC13" s="94"/>
      <c r="AD13" s="94"/>
      <c r="AE13" s="95"/>
      <c r="AF13" s="94"/>
      <c r="AG13" s="94"/>
      <c r="AH13" s="94"/>
      <c r="AI13" s="94"/>
      <c r="AJ13" s="95"/>
      <c r="AK13" s="94"/>
      <c r="AL13" s="94"/>
      <c r="AM13" s="94"/>
      <c r="AN13" s="94"/>
      <c r="AO13" s="95"/>
      <c r="AP13" s="94"/>
      <c r="AQ13" s="94"/>
      <c r="AR13" s="94"/>
      <c r="AT13" s="87"/>
      <c r="AU13" s="88"/>
      <c r="AV13" s="95"/>
      <c r="AW13" s="94"/>
      <c r="AX13" s="94"/>
      <c r="AY13" s="94"/>
      <c r="AZ13" s="94"/>
      <c r="BA13" s="95"/>
      <c r="BB13" s="94"/>
      <c r="BC13" s="94"/>
      <c r="BD13" s="94"/>
      <c r="BE13" s="94"/>
      <c r="BF13" s="95"/>
      <c r="BG13" s="94"/>
      <c r="BH13" s="94"/>
      <c r="BI13" s="94"/>
      <c r="BJ13" s="94"/>
      <c r="BK13" s="95"/>
      <c r="BL13" s="94"/>
      <c r="BM13" s="94"/>
      <c r="BN13" s="94"/>
    </row>
    <row r="14" spans="1:66" x14ac:dyDescent="0.45">
      <c r="A14" s="302"/>
      <c r="B14" s="87" t="s">
        <v>80</v>
      </c>
      <c r="C14" s="88"/>
      <c r="D14" s="95"/>
      <c r="E14" s="94"/>
      <c r="F14" s="94"/>
      <c r="G14" s="94"/>
      <c r="H14" s="94"/>
      <c r="I14" s="95"/>
      <c r="J14" s="94"/>
      <c r="K14" s="94"/>
      <c r="L14" s="94"/>
      <c r="M14" s="94"/>
      <c r="N14" s="95"/>
      <c r="O14" s="94"/>
      <c r="P14" s="94"/>
      <c r="Q14" s="94"/>
      <c r="R14" s="94"/>
      <c r="S14" s="95"/>
      <c r="T14" s="94"/>
      <c r="U14" s="94"/>
      <c r="V14" s="94"/>
      <c r="X14" s="87" t="s">
        <v>80</v>
      </c>
      <c r="Y14" s="88"/>
      <c r="Z14" s="95"/>
      <c r="AA14" s="94"/>
      <c r="AB14" s="94"/>
      <c r="AC14" s="94"/>
      <c r="AD14" s="94"/>
      <c r="AE14" s="95"/>
      <c r="AF14" s="94"/>
      <c r="AG14" s="94"/>
      <c r="AH14" s="94"/>
      <c r="AI14" s="94"/>
      <c r="AJ14" s="95"/>
      <c r="AK14" s="94"/>
      <c r="AL14" s="94"/>
      <c r="AM14" s="94"/>
      <c r="AN14" s="94"/>
      <c r="AO14" s="95"/>
      <c r="AP14" s="94"/>
      <c r="AQ14" s="94"/>
      <c r="AR14" s="94"/>
      <c r="AT14" s="87" t="s">
        <v>80</v>
      </c>
      <c r="AU14" s="88"/>
      <c r="AV14" s="95"/>
      <c r="AW14" s="94"/>
      <c r="AX14" s="94"/>
      <c r="AY14" s="94"/>
      <c r="AZ14" s="94"/>
      <c r="BA14" s="95"/>
      <c r="BB14" s="94"/>
      <c r="BC14" s="94"/>
      <c r="BD14" s="94"/>
      <c r="BE14" s="94"/>
      <c r="BF14" s="95"/>
      <c r="BG14" s="94"/>
      <c r="BH14" s="94"/>
      <c r="BI14" s="94"/>
      <c r="BJ14" s="94"/>
      <c r="BK14" s="95"/>
      <c r="BL14" s="94"/>
      <c r="BM14" s="94"/>
      <c r="BN14" s="94"/>
    </row>
    <row r="15" spans="1:66" x14ac:dyDescent="0.45">
      <c r="A15" s="302"/>
      <c r="B15" s="91" t="s">
        <v>22</v>
      </c>
      <c r="C15" s="88"/>
      <c r="D15" s="100">
        <v>27.5</v>
      </c>
      <c r="E15" s="101">
        <v>34.200000000000003</v>
      </c>
      <c r="F15" s="101">
        <v>16.899999999999999</v>
      </c>
      <c r="G15" s="101">
        <v>36.799999999999997</v>
      </c>
      <c r="H15" s="94"/>
      <c r="I15" s="100">
        <v>33.700000000000003</v>
      </c>
      <c r="J15" s="101">
        <v>34.299999999999997</v>
      </c>
      <c r="K15" s="101">
        <v>15.8</v>
      </c>
      <c r="L15" s="101">
        <v>33.299999999999997</v>
      </c>
      <c r="M15" s="94"/>
      <c r="N15" s="100">
        <v>27</v>
      </c>
      <c r="O15" s="101">
        <v>31.9</v>
      </c>
      <c r="P15" s="101">
        <v>13.4</v>
      </c>
      <c r="Q15" s="101">
        <v>35.1</v>
      </c>
      <c r="R15" s="94"/>
      <c r="S15" s="100">
        <v>28.4</v>
      </c>
      <c r="T15" s="101">
        <v>34</v>
      </c>
      <c r="U15" s="101">
        <v>16.399999999999999</v>
      </c>
      <c r="V15" s="101">
        <v>36</v>
      </c>
      <c r="X15" s="91" t="s">
        <v>22</v>
      </c>
      <c r="Y15" s="88"/>
      <c r="Z15" s="100">
        <v>22.4</v>
      </c>
      <c r="AA15" s="101">
        <v>29.3</v>
      </c>
      <c r="AB15" s="101">
        <v>16.7</v>
      </c>
      <c r="AC15" s="101">
        <v>32.6</v>
      </c>
      <c r="AD15" s="94"/>
      <c r="AE15" s="100">
        <v>13.3</v>
      </c>
      <c r="AF15" s="101">
        <v>28.5</v>
      </c>
      <c r="AG15" s="101">
        <v>10.199999999999999</v>
      </c>
      <c r="AH15" s="101">
        <v>26.2</v>
      </c>
      <c r="AI15" s="94"/>
      <c r="AJ15" s="100">
        <v>21.9</v>
      </c>
      <c r="AK15" s="101">
        <v>30</v>
      </c>
      <c r="AL15" s="101">
        <v>8.6999999999999993</v>
      </c>
      <c r="AM15" s="101">
        <v>16.5</v>
      </c>
      <c r="AN15" s="94"/>
      <c r="AO15" s="100">
        <v>21.1</v>
      </c>
      <c r="AP15" s="101">
        <v>29.2</v>
      </c>
      <c r="AQ15" s="101">
        <v>14.6</v>
      </c>
      <c r="AR15" s="101">
        <v>29.7</v>
      </c>
      <c r="AT15" s="91" t="s">
        <v>22</v>
      </c>
      <c r="AU15" s="88"/>
      <c r="AV15" s="100">
        <v>24.9</v>
      </c>
      <c r="AW15" s="101">
        <v>31.7</v>
      </c>
      <c r="AX15" s="101">
        <v>16.8</v>
      </c>
      <c r="AY15" s="101">
        <v>34.700000000000003</v>
      </c>
      <c r="AZ15" s="94"/>
      <c r="BA15" s="100">
        <v>23.8</v>
      </c>
      <c r="BB15" s="101">
        <v>31.5</v>
      </c>
      <c r="BC15" s="101">
        <v>13</v>
      </c>
      <c r="BD15" s="101">
        <v>29.7</v>
      </c>
      <c r="BE15" s="94"/>
      <c r="BF15" s="100">
        <v>24.4</v>
      </c>
      <c r="BG15" s="101">
        <v>31</v>
      </c>
      <c r="BH15" s="101">
        <v>11</v>
      </c>
      <c r="BI15" s="101">
        <v>25.5</v>
      </c>
      <c r="BJ15" s="94"/>
      <c r="BK15" s="100">
        <v>24.7</v>
      </c>
      <c r="BL15" s="101">
        <v>31.6</v>
      </c>
      <c r="BM15" s="101">
        <v>15.5</v>
      </c>
      <c r="BN15" s="101">
        <v>32.799999999999997</v>
      </c>
    </row>
    <row r="16" spans="1:66" x14ac:dyDescent="0.45">
      <c r="A16" s="302"/>
      <c r="B16" s="91"/>
      <c r="C16" s="88"/>
      <c r="D16" s="95"/>
      <c r="E16" s="94"/>
      <c r="F16" s="94"/>
      <c r="G16" s="94"/>
      <c r="H16" s="101"/>
      <c r="I16" s="95"/>
      <c r="J16" s="94"/>
      <c r="K16" s="94"/>
      <c r="L16" s="94"/>
      <c r="M16" s="101"/>
      <c r="N16" s="95"/>
      <c r="O16" s="94"/>
      <c r="P16" s="94"/>
      <c r="Q16" s="94"/>
      <c r="R16" s="101"/>
      <c r="S16" s="95"/>
      <c r="T16" s="94"/>
      <c r="U16" s="94"/>
      <c r="V16" s="94"/>
      <c r="X16" s="91"/>
      <c r="Y16" s="88"/>
      <c r="Z16" s="95"/>
      <c r="AA16" s="94"/>
      <c r="AB16" s="94"/>
      <c r="AC16" s="94"/>
      <c r="AD16" s="101"/>
      <c r="AE16" s="95"/>
      <c r="AF16" s="94"/>
      <c r="AG16" s="94"/>
      <c r="AH16" s="94"/>
      <c r="AI16" s="101"/>
      <c r="AJ16" s="95"/>
      <c r="AK16" s="94"/>
      <c r="AL16" s="94"/>
      <c r="AM16" s="94"/>
      <c r="AN16" s="101"/>
      <c r="AO16" s="95"/>
      <c r="AP16" s="94"/>
      <c r="AQ16" s="94"/>
      <c r="AR16" s="94"/>
      <c r="AT16" s="91"/>
      <c r="AU16" s="88"/>
      <c r="AV16" s="95"/>
      <c r="AW16" s="94"/>
      <c r="AX16" s="94"/>
      <c r="AY16" s="94"/>
      <c r="AZ16" s="101"/>
      <c r="BA16" s="95"/>
      <c r="BB16" s="94"/>
      <c r="BC16" s="94"/>
      <c r="BD16" s="94"/>
      <c r="BE16" s="101"/>
      <c r="BF16" s="95"/>
      <c r="BG16" s="94"/>
      <c r="BH16" s="94"/>
      <c r="BI16" s="94"/>
      <c r="BJ16" s="101"/>
      <c r="BK16" s="95"/>
      <c r="BL16" s="94"/>
      <c r="BM16" s="94"/>
      <c r="BN16" s="94"/>
    </row>
    <row r="17" spans="1:66" x14ac:dyDescent="0.45">
      <c r="A17" s="302"/>
      <c r="B17" s="96" t="s">
        <v>65</v>
      </c>
      <c r="C17" s="88"/>
      <c r="D17" s="100">
        <v>42.8</v>
      </c>
      <c r="E17" s="101">
        <v>50.3</v>
      </c>
      <c r="F17" s="101">
        <v>25.2</v>
      </c>
      <c r="G17" s="101">
        <v>51.4</v>
      </c>
      <c r="H17" s="94"/>
      <c r="I17" s="100">
        <v>44.1</v>
      </c>
      <c r="J17" s="101">
        <v>49.4</v>
      </c>
      <c r="K17" s="101">
        <v>22.5</v>
      </c>
      <c r="L17" s="101">
        <v>46.7</v>
      </c>
      <c r="M17" s="94"/>
      <c r="N17" s="100">
        <v>38.5</v>
      </c>
      <c r="O17" s="101">
        <v>41.7</v>
      </c>
      <c r="P17" s="101">
        <v>18.600000000000001</v>
      </c>
      <c r="Q17" s="101">
        <v>50.8</v>
      </c>
      <c r="R17" s="94"/>
      <c r="S17" s="100">
        <v>42.5</v>
      </c>
      <c r="T17" s="101">
        <v>49.2</v>
      </c>
      <c r="U17" s="101">
        <v>24</v>
      </c>
      <c r="V17" s="101">
        <v>50.3</v>
      </c>
      <c r="X17" s="96" t="s">
        <v>65</v>
      </c>
      <c r="Y17" s="88"/>
      <c r="Z17" s="100">
        <v>43.7</v>
      </c>
      <c r="AA17" s="101">
        <v>54.4</v>
      </c>
      <c r="AB17" s="101">
        <v>31.2</v>
      </c>
      <c r="AC17" s="101">
        <v>56.6</v>
      </c>
      <c r="AD17" s="94"/>
      <c r="AE17" s="100">
        <v>20</v>
      </c>
      <c r="AF17" s="101">
        <v>43.9</v>
      </c>
      <c r="AG17" s="101">
        <v>18.899999999999999</v>
      </c>
      <c r="AH17" s="101">
        <v>43.3</v>
      </c>
      <c r="AI17" s="94"/>
      <c r="AJ17" s="100">
        <v>38.700000000000003</v>
      </c>
      <c r="AK17" s="101">
        <v>40.700000000000003</v>
      </c>
      <c r="AL17" s="101" t="s">
        <v>118</v>
      </c>
      <c r="AM17" s="101">
        <v>25</v>
      </c>
      <c r="AN17" s="94"/>
      <c r="AO17" s="100">
        <v>39.6</v>
      </c>
      <c r="AP17" s="101">
        <v>51.3</v>
      </c>
      <c r="AQ17" s="101">
        <v>26.3</v>
      </c>
      <c r="AR17" s="101">
        <v>50.3</v>
      </c>
      <c r="AT17" s="96" t="s">
        <v>65</v>
      </c>
      <c r="AU17" s="88"/>
      <c r="AV17" s="100">
        <v>43.2</v>
      </c>
      <c r="AW17" s="101">
        <v>52.1</v>
      </c>
      <c r="AX17" s="101">
        <v>27.7</v>
      </c>
      <c r="AY17" s="101">
        <v>53.6</v>
      </c>
      <c r="AZ17" s="94"/>
      <c r="BA17" s="100">
        <v>35.1</v>
      </c>
      <c r="BB17" s="101">
        <v>47.1</v>
      </c>
      <c r="BC17" s="101">
        <v>21</v>
      </c>
      <c r="BD17" s="101">
        <v>45.2</v>
      </c>
      <c r="BE17" s="94"/>
      <c r="BF17" s="100">
        <v>38.6</v>
      </c>
      <c r="BG17" s="101">
        <v>41.3</v>
      </c>
      <c r="BH17" s="101">
        <v>15</v>
      </c>
      <c r="BI17" s="101">
        <v>39.299999999999997</v>
      </c>
      <c r="BJ17" s="94"/>
      <c r="BK17" s="100">
        <v>41.3</v>
      </c>
      <c r="BL17" s="101">
        <v>50.1</v>
      </c>
      <c r="BM17" s="101">
        <v>25</v>
      </c>
      <c r="BN17" s="101">
        <v>50.3</v>
      </c>
    </row>
    <row r="18" spans="1:66" x14ac:dyDescent="0.45">
      <c r="A18" s="302"/>
      <c r="B18" s="96"/>
      <c r="C18" s="88"/>
      <c r="D18" s="97"/>
      <c r="E18" s="98"/>
      <c r="F18" s="98"/>
      <c r="G18" s="98"/>
      <c r="H18" s="102"/>
      <c r="I18" s="97"/>
      <c r="J18" s="98"/>
      <c r="K18" s="98"/>
      <c r="L18" s="98"/>
      <c r="M18" s="102"/>
      <c r="N18" s="97"/>
      <c r="O18" s="98"/>
      <c r="P18" s="98"/>
      <c r="Q18" s="98"/>
      <c r="R18" s="102"/>
      <c r="S18" s="97"/>
      <c r="T18" s="98"/>
      <c r="U18" s="98"/>
      <c r="V18" s="98"/>
      <c r="X18" s="96"/>
      <c r="Y18" s="88"/>
      <c r="Z18" s="97"/>
      <c r="AA18" s="98"/>
      <c r="AB18" s="98"/>
      <c r="AC18" s="98"/>
      <c r="AD18" s="102"/>
      <c r="AE18" s="97"/>
      <c r="AF18" s="98"/>
      <c r="AG18" s="98"/>
      <c r="AH18" s="98"/>
      <c r="AI18" s="102"/>
      <c r="AJ18" s="97"/>
      <c r="AK18" s="98"/>
      <c r="AL18" s="98"/>
      <c r="AM18" s="98"/>
      <c r="AN18" s="102"/>
      <c r="AO18" s="97"/>
      <c r="AP18" s="98"/>
      <c r="AQ18" s="98"/>
      <c r="AR18" s="98"/>
      <c r="AT18" s="96"/>
      <c r="AU18" s="88"/>
      <c r="AV18" s="97"/>
      <c r="AW18" s="98"/>
      <c r="AX18" s="98"/>
      <c r="AY18" s="98"/>
      <c r="AZ18" s="102"/>
      <c r="BA18" s="97"/>
      <c r="BB18" s="98"/>
      <c r="BC18" s="98"/>
      <c r="BD18" s="98"/>
      <c r="BE18" s="102"/>
      <c r="BF18" s="97"/>
      <c r="BG18" s="98"/>
      <c r="BH18" s="98"/>
      <c r="BI18" s="98"/>
      <c r="BJ18" s="102"/>
      <c r="BK18" s="97"/>
      <c r="BL18" s="98"/>
      <c r="BM18" s="98"/>
      <c r="BN18" s="98"/>
    </row>
    <row r="19" spans="1:66" x14ac:dyDescent="0.45">
      <c r="A19" s="302"/>
      <c r="B19" s="96" t="s">
        <v>36</v>
      </c>
      <c r="C19" s="88"/>
      <c r="D19" s="100">
        <v>9.1999999999999993</v>
      </c>
      <c r="E19" s="101">
        <v>13.1</v>
      </c>
      <c r="F19" s="101">
        <v>5.3</v>
      </c>
      <c r="G19" s="101">
        <v>16.3</v>
      </c>
      <c r="H19" s="94"/>
      <c r="I19" s="100" t="s">
        <v>118</v>
      </c>
      <c r="J19" s="101" t="s">
        <v>118</v>
      </c>
      <c r="K19" s="101" t="s">
        <v>118</v>
      </c>
      <c r="L19" s="101" t="s">
        <v>118</v>
      </c>
      <c r="M19" s="94"/>
      <c r="N19" s="100" t="s">
        <v>118</v>
      </c>
      <c r="O19" s="101" t="s">
        <v>118</v>
      </c>
      <c r="P19" s="101" t="s">
        <v>118</v>
      </c>
      <c r="Q19" s="101" t="s">
        <v>118</v>
      </c>
      <c r="R19" s="94"/>
      <c r="S19" s="100">
        <v>9.6</v>
      </c>
      <c r="T19" s="101">
        <v>11.6</v>
      </c>
      <c r="U19" s="101">
        <v>5</v>
      </c>
      <c r="V19" s="101">
        <v>14.4</v>
      </c>
      <c r="X19" s="96" t="s">
        <v>36</v>
      </c>
      <c r="Y19" s="88"/>
      <c r="Z19" s="100">
        <v>8.6</v>
      </c>
      <c r="AA19" s="101">
        <v>10.9</v>
      </c>
      <c r="AB19" s="101">
        <v>5.9</v>
      </c>
      <c r="AC19" s="101">
        <v>14.5</v>
      </c>
      <c r="AD19" s="94"/>
      <c r="AE19" s="100" t="s">
        <v>118</v>
      </c>
      <c r="AF19" s="101">
        <v>10.5</v>
      </c>
      <c r="AG19" s="101" t="s">
        <v>118</v>
      </c>
      <c r="AH19" s="101">
        <v>10.3</v>
      </c>
      <c r="AI19" s="94"/>
      <c r="AJ19" s="100" t="s">
        <v>118</v>
      </c>
      <c r="AK19" s="101">
        <v>21.2</v>
      </c>
      <c r="AL19" s="101" t="s">
        <v>118</v>
      </c>
      <c r="AM19" s="101" t="s">
        <v>118</v>
      </c>
      <c r="AN19" s="94"/>
      <c r="AO19" s="100">
        <v>8.3000000000000007</v>
      </c>
      <c r="AP19" s="101">
        <v>11.6</v>
      </c>
      <c r="AQ19" s="101">
        <v>5.3</v>
      </c>
      <c r="AR19" s="101">
        <v>13.2</v>
      </c>
      <c r="AT19" s="96" t="s">
        <v>36</v>
      </c>
      <c r="AU19" s="88"/>
      <c r="AV19" s="100">
        <v>8.8000000000000007</v>
      </c>
      <c r="AW19" s="101">
        <v>11.8</v>
      </c>
      <c r="AX19" s="101">
        <v>5.6</v>
      </c>
      <c r="AY19" s="101">
        <v>15.3</v>
      </c>
      <c r="AZ19" s="94"/>
      <c r="BA19" s="100">
        <v>10.3</v>
      </c>
      <c r="BB19" s="101">
        <v>7.8</v>
      </c>
      <c r="BC19" s="101" t="s">
        <v>118</v>
      </c>
      <c r="BD19" s="101">
        <v>9.4</v>
      </c>
      <c r="BE19" s="94"/>
      <c r="BF19" s="100" t="s">
        <v>118</v>
      </c>
      <c r="BG19" s="101">
        <v>16.7</v>
      </c>
      <c r="BH19" s="101">
        <v>6.5</v>
      </c>
      <c r="BI19" s="101">
        <v>9.6999999999999993</v>
      </c>
      <c r="BJ19" s="94"/>
      <c r="BK19" s="100">
        <v>8.9</v>
      </c>
      <c r="BL19" s="101">
        <v>11.6</v>
      </c>
      <c r="BM19" s="101">
        <v>5.2</v>
      </c>
      <c r="BN19" s="101">
        <v>13.7</v>
      </c>
    </row>
    <row r="20" spans="1:66" x14ac:dyDescent="0.45">
      <c r="A20" s="302"/>
      <c r="B20" s="96" t="s">
        <v>101</v>
      </c>
      <c r="C20" s="96"/>
      <c r="D20" s="100" t="s">
        <v>118</v>
      </c>
      <c r="E20" s="101" t="s">
        <v>118</v>
      </c>
      <c r="F20" s="101" t="s">
        <v>118</v>
      </c>
      <c r="G20" s="101" t="s">
        <v>118</v>
      </c>
      <c r="H20" s="94"/>
      <c r="I20" s="100">
        <v>0</v>
      </c>
      <c r="J20" s="101">
        <v>0</v>
      </c>
      <c r="K20" s="101">
        <v>0</v>
      </c>
      <c r="L20" s="101">
        <v>0</v>
      </c>
      <c r="M20" s="94"/>
      <c r="N20" s="100">
        <v>0</v>
      </c>
      <c r="O20" s="101">
        <v>0</v>
      </c>
      <c r="P20" s="101">
        <v>0</v>
      </c>
      <c r="Q20" s="101">
        <v>0</v>
      </c>
      <c r="R20" s="94"/>
      <c r="S20" s="100" t="s">
        <v>118</v>
      </c>
      <c r="T20" s="101" t="s">
        <v>118</v>
      </c>
      <c r="U20" s="101" t="s">
        <v>118</v>
      </c>
      <c r="V20" s="101" t="s">
        <v>118</v>
      </c>
      <c r="X20" s="96" t="s">
        <v>128</v>
      </c>
      <c r="Y20" s="96"/>
      <c r="Z20" s="100">
        <v>5</v>
      </c>
      <c r="AA20" s="101">
        <v>4.2</v>
      </c>
      <c r="AB20" s="101">
        <v>4.0999999999999996</v>
      </c>
      <c r="AC20" s="101">
        <v>7.1</v>
      </c>
      <c r="AD20" s="94"/>
      <c r="AE20" s="100">
        <v>0</v>
      </c>
      <c r="AF20" s="101" t="s">
        <v>118</v>
      </c>
      <c r="AG20" s="101" t="s">
        <v>118</v>
      </c>
      <c r="AH20" s="101" t="s">
        <v>118</v>
      </c>
      <c r="AI20" s="94"/>
      <c r="AJ20" s="100">
        <v>0</v>
      </c>
      <c r="AK20" s="101" t="s">
        <v>118</v>
      </c>
      <c r="AL20" s="101" t="s">
        <v>118</v>
      </c>
      <c r="AM20" s="101" t="s">
        <v>118</v>
      </c>
      <c r="AN20" s="94"/>
      <c r="AO20" s="100">
        <v>4</v>
      </c>
      <c r="AP20" s="101">
        <v>5.5</v>
      </c>
      <c r="AQ20" s="101">
        <v>3.6</v>
      </c>
      <c r="AR20" s="101">
        <v>6.5</v>
      </c>
      <c r="AT20" s="96" t="s">
        <v>128</v>
      </c>
      <c r="AU20" s="96"/>
      <c r="AV20" s="100">
        <v>5.6</v>
      </c>
      <c r="AW20" s="101">
        <v>4.3</v>
      </c>
      <c r="AX20" s="101">
        <v>3.2</v>
      </c>
      <c r="AY20" s="101">
        <v>5.8</v>
      </c>
      <c r="AZ20" s="94"/>
      <c r="BA20" s="100">
        <v>0</v>
      </c>
      <c r="BB20" s="101" t="s">
        <v>118</v>
      </c>
      <c r="BC20" s="101" t="s">
        <v>118</v>
      </c>
      <c r="BD20" s="101" t="s">
        <v>118</v>
      </c>
      <c r="BE20" s="94"/>
      <c r="BF20" s="100">
        <v>0</v>
      </c>
      <c r="BG20" s="101" t="s">
        <v>118</v>
      </c>
      <c r="BH20" s="101" t="s">
        <v>118</v>
      </c>
      <c r="BI20" s="101" t="s">
        <v>118</v>
      </c>
      <c r="BJ20" s="94"/>
      <c r="BK20" s="100">
        <v>4.5</v>
      </c>
      <c r="BL20" s="101">
        <v>4.8</v>
      </c>
      <c r="BM20" s="101">
        <v>2.8</v>
      </c>
      <c r="BN20" s="101">
        <v>5.2</v>
      </c>
    </row>
    <row r="21" spans="1:66" x14ac:dyDescent="0.45">
      <c r="A21" s="302"/>
      <c r="B21" s="103" t="s">
        <v>102</v>
      </c>
      <c r="C21" s="103"/>
      <c r="D21" s="104">
        <v>10.8</v>
      </c>
      <c r="E21" s="105">
        <v>20.6</v>
      </c>
      <c r="F21" s="105">
        <v>7.7</v>
      </c>
      <c r="G21" s="105">
        <v>24.9</v>
      </c>
      <c r="H21" s="106"/>
      <c r="I21" s="104" t="s">
        <v>118</v>
      </c>
      <c r="J21" s="105" t="s">
        <v>118</v>
      </c>
      <c r="K21" s="105" t="s">
        <v>118</v>
      </c>
      <c r="L21" s="105" t="s">
        <v>118</v>
      </c>
      <c r="M21" s="106"/>
      <c r="N21" s="104" t="s">
        <v>118</v>
      </c>
      <c r="O21" s="105" t="s">
        <v>118</v>
      </c>
      <c r="P21" s="105" t="s">
        <v>118</v>
      </c>
      <c r="Q21" s="105" t="s">
        <v>118</v>
      </c>
      <c r="R21" s="106"/>
      <c r="S21" s="104">
        <v>12.2</v>
      </c>
      <c r="T21" s="105">
        <v>17.600000000000001</v>
      </c>
      <c r="U21" s="105">
        <v>7.3</v>
      </c>
      <c r="V21" s="105">
        <v>21.9</v>
      </c>
      <c r="X21" s="103" t="s">
        <v>129</v>
      </c>
      <c r="Y21" s="103"/>
      <c r="Z21" s="104">
        <v>12.7</v>
      </c>
      <c r="AA21" s="105">
        <v>17.399999999999999</v>
      </c>
      <c r="AB21" s="105">
        <v>7.7</v>
      </c>
      <c r="AC21" s="105">
        <v>21.9</v>
      </c>
      <c r="AD21" s="106"/>
      <c r="AE21" s="104" t="s">
        <v>118</v>
      </c>
      <c r="AF21" s="105" t="s">
        <v>118</v>
      </c>
      <c r="AG21" s="105" t="s">
        <v>118</v>
      </c>
      <c r="AH21" s="105">
        <v>13.7</v>
      </c>
      <c r="AI21" s="106"/>
      <c r="AJ21" s="104" t="s">
        <v>118</v>
      </c>
      <c r="AK21" s="105" t="s">
        <v>118</v>
      </c>
      <c r="AL21" s="105" t="s">
        <v>118</v>
      </c>
      <c r="AM21" s="105" t="s">
        <v>118</v>
      </c>
      <c r="AN21" s="106"/>
      <c r="AO21" s="104">
        <v>12.8</v>
      </c>
      <c r="AP21" s="105">
        <v>18</v>
      </c>
      <c r="AQ21" s="105">
        <v>7.1</v>
      </c>
      <c r="AR21" s="105">
        <v>20.100000000000001</v>
      </c>
      <c r="AT21" s="103" t="s">
        <v>129</v>
      </c>
      <c r="AU21" s="103"/>
      <c r="AV21" s="104">
        <v>11.8</v>
      </c>
      <c r="AW21" s="105">
        <v>18.8</v>
      </c>
      <c r="AX21" s="105">
        <v>7.7</v>
      </c>
      <c r="AY21" s="105">
        <v>23.3</v>
      </c>
      <c r="AZ21" s="106"/>
      <c r="BA21" s="104">
        <v>17.8</v>
      </c>
      <c r="BB21" s="105" t="s">
        <v>118</v>
      </c>
      <c r="BC21" s="105" t="s">
        <v>118</v>
      </c>
      <c r="BD21" s="105">
        <v>12.5</v>
      </c>
      <c r="BE21" s="106"/>
      <c r="BF21" s="104" t="s">
        <v>118</v>
      </c>
      <c r="BG21" s="105">
        <v>24.1</v>
      </c>
      <c r="BH21" s="105" t="s">
        <v>118</v>
      </c>
      <c r="BI21" s="105">
        <v>19.5</v>
      </c>
      <c r="BJ21" s="106"/>
      <c r="BK21" s="104">
        <v>12.5</v>
      </c>
      <c r="BL21" s="105">
        <v>17.8</v>
      </c>
      <c r="BM21" s="105">
        <v>7.2</v>
      </c>
      <c r="BN21" s="105">
        <v>20.9</v>
      </c>
    </row>
    <row r="23" spans="1:66" x14ac:dyDescent="0.45">
      <c r="A23" s="302" t="s">
        <v>126</v>
      </c>
      <c r="B23" s="78"/>
      <c r="C23" s="79"/>
      <c r="D23" s="298" t="s">
        <v>55</v>
      </c>
      <c r="E23" s="299"/>
      <c r="F23" s="299"/>
      <c r="G23" s="300"/>
      <c r="H23" s="79"/>
      <c r="I23" s="298" t="s">
        <v>56</v>
      </c>
      <c r="J23" s="299"/>
      <c r="K23" s="299"/>
      <c r="L23" s="300"/>
      <c r="M23" s="79"/>
      <c r="N23" s="298" t="s">
        <v>57</v>
      </c>
      <c r="O23" s="299"/>
      <c r="P23" s="299"/>
      <c r="Q23" s="300"/>
      <c r="R23" s="79"/>
      <c r="S23" s="298" t="s">
        <v>22</v>
      </c>
      <c r="T23" s="299"/>
      <c r="U23" s="299"/>
      <c r="V23" s="300"/>
      <c r="X23" s="78"/>
      <c r="Y23" s="79"/>
      <c r="Z23" s="298" t="s">
        <v>55</v>
      </c>
      <c r="AA23" s="299"/>
      <c r="AB23" s="299"/>
      <c r="AC23" s="300"/>
      <c r="AD23" s="79"/>
      <c r="AE23" s="298" t="s">
        <v>56</v>
      </c>
      <c r="AF23" s="299"/>
      <c r="AG23" s="299"/>
      <c r="AH23" s="300"/>
      <c r="AI23" s="79"/>
      <c r="AJ23" s="298" t="s">
        <v>57</v>
      </c>
      <c r="AK23" s="299"/>
      <c r="AL23" s="299"/>
      <c r="AM23" s="300"/>
      <c r="AN23" s="79"/>
      <c r="AO23" s="298" t="s">
        <v>22</v>
      </c>
      <c r="AP23" s="299"/>
      <c r="AQ23" s="299"/>
      <c r="AR23" s="300"/>
      <c r="AT23" s="78"/>
      <c r="AU23" s="79"/>
      <c r="AV23" s="298" t="s">
        <v>55</v>
      </c>
      <c r="AW23" s="299"/>
      <c r="AX23" s="299"/>
      <c r="AY23" s="300"/>
      <c r="AZ23" s="79"/>
      <c r="BA23" s="298" t="s">
        <v>56</v>
      </c>
      <c r="BB23" s="299"/>
      <c r="BC23" s="299"/>
      <c r="BD23" s="300"/>
      <c r="BE23" s="79"/>
      <c r="BF23" s="298" t="s">
        <v>57</v>
      </c>
      <c r="BG23" s="299"/>
      <c r="BH23" s="299"/>
      <c r="BI23" s="300"/>
      <c r="BJ23" s="79"/>
      <c r="BK23" s="298" t="s">
        <v>22</v>
      </c>
      <c r="BL23" s="299"/>
      <c r="BM23" s="299"/>
      <c r="BN23" s="300"/>
    </row>
    <row r="24" spans="1:66" ht="46.5" x14ac:dyDescent="0.45">
      <c r="A24" s="302"/>
      <c r="B24" s="80"/>
      <c r="C24" s="81"/>
      <c r="D24" s="82" t="s">
        <v>98</v>
      </c>
      <c r="E24" s="83" t="s">
        <v>99</v>
      </c>
      <c r="F24" s="84">
        <v>2017</v>
      </c>
      <c r="G24" s="85" t="s">
        <v>100</v>
      </c>
      <c r="H24" s="86"/>
      <c r="I24" s="82" t="s">
        <v>98</v>
      </c>
      <c r="J24" s="83" t="s">
        <v>99</v>
      </c>
      <c r="K24" s="84">
        <v>2017</v>
      </c>
      <c r="L24" s="85" t="s">
        <v>100</v>
      </c>
      <c r="M24" s="86"/>
      <c r="N24" s="82" t="s">
        <v>98</v>
      </c>
      <c r="O24" s="83" t="s">
        <v>99</v>
      </c>
      <c r="P24" s="84">
        <v>2017</v>
      </c>
      <c r="Q24" s="85" t="s">
        <v>100</v>
      </c>
      <c r="R24" s="86"/>
      <c r="S24" s="82" t="s">
        <v>98</v>
      </c>
      <c r="T24" s="83" t="s">
        <v>99</v>
      </c>
      <c r="U24" s="84">
        <v>2017</v>
      </c>
      <c r="V24" s="85" t="s">
        <v>100</v>
      </c>
      <c r="X24" s="80"/>
      <c r="Y24" s="81"/>
      <c r="Z24" s="82" t="s">
        <v>98</v>
      </c>
      <c r="AA24" s="83" t="s">
        <v>99</v>
      </c>
      <c r="AB24" s="84">
        <v>2017</v>
      </c>
      <c r="AC24" s="85" t="s">
        <v>100</v>
      </c>
      <c r="AD24" s="86"/>
      <c r="AE24" s="82" t="s">
        <v>98</v>
      </c>
      <c r="AF24" s="83" t="s">
        <v>99</v>
      </c>
      <c r="AG24" s="84">
        <v>2017</v>
      </c>
      <c r="AH24" s="85" t="s">
        <v>100</v>
      </c>
      <c r="AI24" s="86"/>
      <c r="AJ24" s="82" t="s">
        <v>98</v>
      </c>
      <c r="AK24" s="83" t="s">
        <v>99</v>
      </c>
      <c r="AL24" s="84">
        <v>2017</v>
      </c>
      <c r="AM24" s="85" t="s">
        <v>100</v>
      </c>
      <c r="AN24" s="86"/>
      <c r="AO24" s="82" t="s">
        <v>98</v>
      </c>
      <c r="AP24" s="83" t="s">
        <v>99</v>
      </c>
      <c r="AQ24" s="84">
        <v>2017</v>
      </c>
      <c r="AR24" s="85" t="s">
        <v>100</v>
      </c>
      <c r="AT24" s="80"/>
      <c r="AU24" s="81"/>
      <c r="AV24" s="82" t="s">
        <v>98</v>
      </c>
      <c r="AW24" s="83" t="s">
        <v>99</v>
      </c>
      <c r="AX24" s="84">
        <v>2017</v>
      </c>
      <c r="AY24" s="85" t="s">
        <v>100</v>
      </c>
      <c r="AZ24" s="86"/>
      <c r="BA24" s="82" t="s">
        <v>98</v>
      </c>
      <c r="BB24" s="83" t="s">
        <v>99</v>
      </c>
      <c r="BC24" s="84">
        <v>2017</v>
      </c>
      <c r="BD24" s="85" t="s">
        <v>100</v>
      </c>
      <c r="BE24" s="86"/>
      <c r="BF24" s="82" t="s">
        <v>98</v>
      </c>
      <c r="BG24" s="83" t="s">
        <v>99</v>
      </c>
      <c r="BH24" s="84">
        <v>2017</v>
      </c>
      <c r="BI24" s="85" t="s">
        <v>100</v>
      </c>
      <c r="BJ24" s="86"/>
      <c r="BK24" s="82" t="s">
        <v>98</v>
      </c>
      <c r="BL24" s="83" t="s">
        <v>99</v>
      </c>
      <c r="BM24" s="84">
        <v>2017</v>
      </c>
      <c r="BN24" s="85" t="s">
        <v>100</v>
      </c>
    </row>
    <row r="25" spans="1:66" x14ac:dyDescent="0.45">
      <c r="A25" s="302"/>
      <c r="B25" s="87"/>
      <c r="C25" s="88"/>
      <c r="D25" s="89"/>
      <c r="E25" s="88"/>
      <c r="F25" s="88"/>
      <c r="G25" s="88"/>
      <c r="H25" s="88"/>
      <c r="I25" s="90"/>
      <c r="J25" s="88"/>
      <c r="K25" s="88"/>
      <c r="L25" s="88"/>
      <c r="M25" s="88"/>
      <c r="N25" s="90"/>
      <c r="O25" s="88"/>
      <c r="P25" s="88"/>
      <c r="Q25" s="88"/>
      <c r="R25" s="88"/>
      <c r="S25" s="90"/>
      <c r="T25" s="88"/>
      <c r="U25" s="88"/>
      <c r="V25" s="88"/>
      <c r="X25" s="87"/>
      <c r="Y25" s="88"/>
      <c r="Z25" s="89"/>
      <c r="AA25" s="88"/>
      <c r="AB25" s="88"/>
      <c r="AC25" s="88"/>
      <c r="AD25" s="88"/>
      <c r="AE25" s="90"/>
      <c r="AF25" s="88"/>
      <c r="AG25" s="88"/>
      <c r="AH25" s="88"/>
      <c r="AI25" s="88"/>
      <c r="AJ25" s="90"/>
      <c r="AK25" s="88"/>
      <c r="AL25" s="88"/>
      <c r="AM25" s="88"/>
      <c r="AN25" s="88"/>
      <c r="AO25" s="90"/>
      <c r="AP25" s="88"/>
      <c r="AQ25" s="88"/>
      <c r="AR25" s="88"/>
      <c r="AT25" s="87"/>
      <c r="AU25" s="88"/>
      <c r="AV25" s="89"/>
      <c r="AW25" s="88"/>
      <c r="AX25" s="88"/>
      <c r="AY25" s="88"/>
      <c r="AZ25" s="88"/>
      <c r="BA25" s="90"/>
      <c r="BB25" s="88"/>
      <c r="BC25" s="88"/>
      <c r="BD25" s="88"/>
      <c r="BE25" s="88"/>
      <c r="BF25" s="90"/>
      <c r="BG25" s="88"/>
      <c r="BH25" s="88"/>
      <c r="BI25" s="88"/>
      <c r="BJ25" s="88"/>
      <c r="BK25" s="90"/>
      <c r="BL25" s="88"/>
      <c r="BM25" s="88"/>
      <c r="BN25" s="88"/>
    </row>
    <row r="26" spans="1:66" x14ac:dyDescent="0.45">
      <c r="A26" s="302"/>
      <c r="B26" s="87" t="s">
        <v>33</v>
      </c>
      <c r="C26" s="88"/>
      <c r="D26" s="89"/>
      <c r="E26" s="88"/>
      <c r="F26" s="88"/>
      <c r="G26" s="88"/>
      <c r="H26" s="88"/>
      <c r="I26" s="89"/>
      <c r="J26" s="88"/>
      <c r="K26" s="88"/>
      <c r="L26" s="88"/>
      <c r="M26" s="88"/>
      <c r="N26" s="89"/>
      <c r="O26" s="88"/>
      <c r="P26" s="88"/>
      <c r="Q26" s="88"/>
      <c r="R26" s="88"/>
      <c r="S26" s="89"/>
      <c r="T26" s="88"/>
      <c r="U26" s="88"/>
      <c r="V26" s="88"/>
      <c r="X26" s="87" t="s">
        <v>33</v>
      </c>
      <c r="Y26" s="88"/>
      <c r="Z26" s="89"/>
      <c r="AA26" s="88"/>
      <c r="AB26" s="88"/>
      <c r="AC26" s="88"/>
      <c r="AD26" s="88"/>
      <c r="AE26" s="89"/>
      <c r="AF26" s="88"/>
      <c r="AG26" s="88"/>
      <c r="AH26" s="88"/>
      <c r="AI26" s="88"/>
      <c r="AJ26" s="89"/>
      <c r="AK26" s="88"/>
      <c r="AL26" s="88"/>
      <c r="AM26" s="88"/>
      <c r="AN26" s="88"/>
      <c r="AO26" s="89"/>
      <c r="AP26" s="88"/>
      <c r="AQ26" s="88"/>
      <c r="AR26" s="88"/>
      <c r="AT26" s="87" t="s">
        <v>33</v>
      </c>
      <c r="AU26" s="88"/>
      <c r="AV26" s="89"/>
      <c r="AW26" s="88"/>
      <c r="AX26" s="88"/>
      <c r="AY26" s="88"/>
      <c r="AZ26" s="88"/>
      <c r="BA26" s="89"/>
      <c r="BB26" s="88"/>
      <c r="BC26" s="88"/>
      <c r="BD26" s="88"/>
      <c r="BE26" s="88"/>
      <c r="BF26" s="89"/>
      <c r="BG26" s="88"/>
      <c r="BH26" s="88"/>
      <c r="BI26" s="88"/>
      <c r="BJ26" s="88"/>
      <c r="BK26" s="89"/>
      <c r="BL26" s="88"/>
      <c r="BM26" s="88"/>
      <c r="BN26" s="88"/>
    </row>
    <row r="27" spans="1:66" x14ac:dyDescent="0.45">
      <c r="A27" s="302"/>
      <c r="B27" s="91" t="s">
        <v>22</v>
      </c>
      <c r="C27" s="88"/>
      <c r="D27" s="92">
        <v>410</v>
      </c>
      <c r="E27" s="93">
        <v>570</v>
      </c>
      <c r="F27" s="93">
        <v>680</v>
      </c>
      <c r="G27" s="93" t="s">
        <v>130</v>
      </c>
      <c r="H27" s="94"/>
      <c r="I27" s="92">
        <v>90</v>
      </c>
      <c r="J27" s="93">
        <v>130</v>
      </c>
      <c r="K27" s="93">
        <v>180</v>
      </c>
      <c r="L27" s="93" t="s">
        <v>130</v>
      </c>
      <c r="M27" s="94"/>
      <c r="N27" s="92">
        <v>60</v>
      </c>
      <c r="O27" s="93">
        <v>70</v>
      </c>
      <c r="P27" s="93">
        <v>100</v>
      </c>
      <c r="Q27" s="93" t="s">
        <v>130</v>
      </c>
      <c r="R27" s="94"/>
      <c r="S27" s="92">
        <v>560</v>
      </c>
      <c r="T27" s="93">
        <v>770</v>
      </c>
      <c r="U27" s="93">
        <v>960</v>
      </c>
      <c r="V27" s="93" t="s">
        <v>130</v>
      </c>
      <c r="X27" s="91" t="s">
        <v>22</v>
      </c>
      <c r="Y27" s="88"/>
      <c r="Z27" s="92">
        <v>440</v>
      </c>
      <c r="AA27" s="93">
        <v>590</v>
      </c>
      <c r="AB27" s="93">
        <v>690</v>
      </c>
      <c r="AC27" s="93" t="s">
        <v>130</v>
      </c>
      <c r="AD27" s="94"/>
      <c r="AE27" s="92">
        <v>80</v>
      </c>
      <c r="AF27" s="93">
        <v>120</v>
      </c>
      <c r="AG27" s="93">
        <v>190</v>
      </c>
      <c r="AH27" s="93" t="s">
        <v>130</v>
      </c>
      <c r="AI27" s="94"/>
      <c r="AJ27" s="92">
        <v>60</v>
      </c>
      <c r="AK27" s="93">
        <v>60</v>
      </c>
      <c r="AL27" s="93">
        <v>100</v>
      </c>
      <c r="AM27" s="93" t="s">
        <v>130</v>
      </c>
      <c r="AN27" s="94"/>
      <c r="AO27" s="92">
        <v>590</v>
      </c>
      <c r="AP27" s="93">
        <v>770</v>
      </c>
      <c r="AQ27" s="93">
        <v>980</v>
      </c>
      <c r="AR27" s="93" t="s">
        <v>130</v>
      </c>
      <c r="AT27" s="91" t="s">
        <v>22</v>
      </c>
      <c r="AU27" s="88"/>
      <c r="AV27" s="92">
        <v>850</v>
      </c>
      <c r="AW27" s="93">
        <v>1160</v>
      </c>
      <c r="AX27" s="93">
        <v>1370</v>
      </c>
      <c r="AY27" s="93" t="s">
        <v>130</v>
      </c>
      <c r="AZ27" s="94"/>
      <c r="BA27" s="92">
        <v>170</v>
      </c>
      <c r="BB27" s="93">
        <v>260</v>
      </c>
      <c r="BC27" s="93">
        <v>370</v>
      </c>
      <c r="BD27" s="93" t="s">
        <v>130</v>
      </c>
      <c r="BE27" s="94"/>
      <c r="BF27" s="92">
        <v>130</v>
      </c>
      <c r="BG27" s="93">
        <v>130</v>
      </c>
      <c r="BH27" s="93">
        <v>200</v>
      </c>
      <c r="BI27" s="93" t="s">
        <v>130</v>
      </c>
      <c r="BJ27" s="94"/>
      <c r="BK27" s="92">
        <v>1150</v>
      </c>
      <c r="BL27" s="93">
        <v>1540</v>
      </c>
      <c r="BM27" s="93">
        <v>1940</v>
      </c>
      <c r="BN27" s="93" t="s">
        <v>130</v>
      </c>
    </row>
    <row r="28" spans="1:66" x14ac:dyDescent="0.45">
      <c r="A28" s="302"/>
      <c r="B28" s="91"/>
      <c r="C28" s="88"/>
      <c r="D28" s="95"/>
      <c r="E28" s="94"/>
      <c r="F28" s="94"/>
      <c r="G28" s="94"/>
      <c r="H28" s="94"/>
      <c r="I28" s="95"/>
      <c r="J28" s="94"/>
      <c r="K28" s="94"/>
      <c r="L28" s="94"/>
      <c r="M28" s="94"/>
      <c r="N28" s="95"/>
      <c r="O28" s="94"/>
      <c r="P28" s="94"/>
      <c r="Q28" s="94"/>
      <c r="R28" s="94"/>
      <c r="S28" s="95"/>
      <c r="T28" s="94"/>
      <c r="U28" s="94"/>
      <c r="V28" s="94"/>
      <c r="X28" s="91"/>
      <c r="Y28" s="88"/>
      <c r="Z28" s="95"/>
      <c r="AA28" s="94"/>
      <c r="AB28" s="94"/>
      <c r="AC28" s="94"/>
      <c r="AD28" s="94"/>
      <c r="AE28" s="95"/>
      <c r="AF28" s="94"/>
      <c r="AG28" s="94"/>
      <c r="AH28" s="94"/>
      <c r="AI28" s="94"/>
      <c r="AJ28" s="95"/>
      <c r="AK28" s="94"/>
      <c r="AL28" s="94"/>
      <c r="AM28" s="94"/>
      <c r="AN28" s="94"/>
      <c r="AO28" s="95"/>
      <c r="AP28" s="94"/>
      <c r="AQ28" s="94"/>
      <c r="AR28" s="94"/>
      <c r="AT28" s="91"/>
      <c r="AU28" s="88"/>
      <c r="AV28" s="95"/>
      <c r="AW28" s="94"/>
      <c r="AX28" s="94"/>
      <c r="AY28" s="94"/>
      <c r="AZ28" s="94"/>
      <c r="BA28" s="95"/>
      <c r="BB28" s="94"/>
      <c r="BC28" s="94"/>
      <c r="BD28" s="94"/>
      <c r="BE28" s="94"/>
      <c r="BF28" s="95"/>
      <c r="BG28" s="94"/>
      <c r="BH28" s="94"/>
      <c r="BI28" s="94"/>
      <c r="BJ28" s="94"/>
      <c r="BK28" s="95"/>
      <c r="BL28" s="94"/>
      <c r="BM28" s="94"/>
      <c r="BN28" s="94"/>
    </row>
    <row r="29" spans="1:66" x14ac:dyDescent="0.45">
      <c r="A29" s="302"/>
      <c r="B29" s="96" t="s">
        <v>65</v>
      </c>
      <c r="C29" s="88"/>
      <c r="D29" s="92">
        <v>220</v>
      </c>
      <c r="E29" s="93">
        <v>320</v>
      </c>
      <c r="F29" s="93">
        <v>400</v>
      </c>
      <c r="G29" s="93" t="s">
        <v>130</v>
      </c>
      <c r="H29" s="94"/>
      <c r="I29" s="92">
        <v>60</v>
      </c>
      <c r="J29" s="93">
        <v>90</v>
      </c>
      <c r="K29" s="93">
        <v>120</v>
      </c>
      <c r="L29" s="93" t="s">
        <v>130</v>
      </c>
      <c r="M29" s="94"/>
      <c r="N29" s="92">
        <v>40</v>
      </c>
      <c r="O29" s="93">
        <v>50</v>
      </c>
      <c r="P29" s="93">
        <v>60</v>
      </c>
      <c r="Q29" s="93" t="s">
        <v>130</v>
      </c>
      <c r="R29" s="94"/>
      <c r="S29" s="92">
        <v>320</v>
      </c>
      <c r="T29" s="93">
        <v>460</v>
      </c>
      <c r="U29" s="93">
        <v>580</v>
      </c>
      <c r="V29" s="93" t="s">
        <v>130</v>
      </c>
      <c r="X29" s="96" t="s">
        <v>65</v>
      </c>
      <c r="Y29" s="88"/>
      <c r="Z29" s="92">
        <v>170</v>
      </c>
      <c r="AA29" s="93">
        <v>250</v>
      </c>
      <c r="AB29" s="93">
        <v>300</v>
      </c>
      <c r="AC29" s="93" t="s">
        <v>130</v>
      </c>
      <c r="AD29" s="94"/>
      <c r="AE29" s="92">
        <v>40</v>
      </c>
      <c r="AF29" s="93">
        <v>70</v>
      </c>
      <c r="AG29" s="93">
        <v>90</v>
      </c>
      <c r="AH29" s="93" t="s">
        <v>130</v>
      </c>
      <c r="AI29" s="94"/>
      <c r="AJ29" s="92">
        <v>30</v>
      </c>
      <c r="AK29" s="93">
        <v>30</v>
      </c>
      <c r="AL29" s="93">
        <v>50</v>
      </c>
      <c r="AM29" s="93" t="s">
        <v>130</v>
      </c>
      <c r="AN29" s="94"/>
      <c r="AO29" s="92">
        <v>240</v>
      </c>
      <c r="AP29" s="93">
        <v>340</v>
      </c>
      <c r="AQ29" s="93">
        <v>430</v>
      </c>
      <c r="AR29" s="93" t="s">
        <v>130</v>
      </c>
      <c r="AT29" s="96" t="s">
        <v>65</v>
      </c>
      <c r="AU29" s="88"/>
      <c r="AV29" s="92">
        <v>400</v>
      </c>
      <c r="AW29" s="93">
        <v>570</v>
      </c>
      <c r="AX29" s="93">
        <v>690</v>
      </c>
      <c r="AY29" s="93" t="s">
        <v>130</v>
      </c>
      <c r="AZ29" s="94"/>
      <c r="BA29" s="92">
        <v>90</v>
      </c>
      <c r="BB29" s="93">
        <v>160</v>
      </c>
      <c r="BC29" s="93">
        <v>210</v>
      </c>
      <c r="BD29" s="93" t="s">
        <v>130</v>
      </c>
      <c r="BE29" s="94"/>
      <c r="BF29" s="92">
        <v>70</v>
      </c>
      <c r="BG29" s="93">
        <v>80</v>
      </c>
      <c r="BH29" s="93">
        <v>110</v>
      </c>
      <c r="BI29" s="93" t="s">
        <v>130</v>
      </c>
      <c r="BJ29" s="94"/>
      <c r="BK29" s="92">
        <v>560</v>
      </c>
      <c r="BL29" s="93">
        <v>800</v>
      </c>
      <c r="BM29" s="93">
        <v>1010</v>
      </c>
      <c r="BN29" s="93" t="s">
        <v>130</v>
      </c>
    </row>
    <row r="30" spans="1:66" x14ac:dyDescent="0.45">
      <c r="A30" s="302"/>
      <c r="B30" s="96"/>
      <c r="C30" s="88"/>
      <c r="D30" s="97"/>
      <c r="E30" s="98"/>
      <c r="F30" s="98"/>
      <c r="G30" s="98"/>
      <c r="H30" s="98"/>
      <c r="I30" s="97"/>
      <c r="J30" s="98"/>
      <c r="K30" s="98"/>
      <c r="L30" s="98"/>
      <c r="M30" s="98"/>
      <c r="N30" s="97"/>
      <c r="O30" s="98"/>
      <c r="P30" s="98"/>
      <c r="Q30" s="98"/>
      <c r="R30" s="98"/>
      <c r="S30" s="97"/>
      <c r="T30" s="98"/>
      <c r="U30" s="98"/>
      <c r="V30" s="98"/>
      <c r="X30" s="96"/>
      <c r="Y30" s="88"/>
      <c r="Z30" s="97"/>
      <c r="AA30" s="98"/>
      <c r="AB30" s="98"/>
      <c r="AC30" s="98"/>
      <c r="AD30" s="98"/>
      <c r="AE30" s="97"/>
      <c r="AF30" s="98"/>
      <c r="AG30" s="98"/>
      <c r="AH30" s="98"/>
      <c r="AI30" s="98"/>
      <c r="AJ30" s="97"/>
      <c r="AK30" s="98"/>
      <c r="AL30" s="98"/>
      <c r="AM30" s="98"/>
      <c r="AN30" s="98"/>
      <c r="AO30" s="97"/>
      <c r="AP30" s="98"/>
      <c r="AQ30" s="98"/>
      <c r="AR30" s="98"/>
      <c r="AT30" s="96"/>
      <c r="AU30" s="88"/>
      <c r="AV30" s="97"/>
      <c r="AW30" s="98"/>
      <c r="AX30" s="98"/>
      <c r="AY30" s="98"/>
      <c r="AZ30" s="98"/>
      <c r="BA30" s="97"/>
      <c r="BB30" s="98"/>
      <c r="BC30" s="98"/>
      <c r="BD30" s="98"/>
      <c r="BE30" s="98"/>
      <c r="BF30" s="97"/>
      <c r="BG30" s="98"/>
      <c r="BH30" s="98"/>
      <c r="BI30" s="98"/>
      <c r="BJ30" s="98"/>
      <c r="BK30" s="97"/>
      <c r="BL30" s="98"/>
      <c r="BM30" s="98"/>
      <c r="BN30" s="98"/>
    </row>
    <row r="31" spans="1:66" x14ac:dyDescent="0.45">
      <c r="A31" s="302"/>
      <c r="B31" s="96" t="s">
        <v>36</v>
      </c>
      <c r="C31" s="88"/>
      <c r="D31" s="92">
        <v>190</v>
      </c>
      <c r="E31" s="93">
        <v>250</v>
      </c>
      <c r="F31" s="93">
        <v>280</v>
      </c>
      <c r="G31" s="93" t="s">
        <v>130</v>
      </c>
      <c r="H31" s="94"/>
      <c r="I31" s="92">
        <v>30</v>
      </c>
      <c r="J31" s="93">
        <v>50</v>
      </c>
      <c r="K31" s="93">
        <v>60</v>
      </c>
      <c r="L31" s="93" t="s">
        <v>130</v>
      </c>
      <c r="M31" s="94"/>
      <c r="N31" s="92">
        <v>20</v>
      </c>
      <c r="O31" s="93">
        <v>20</v>
      </c>
      <c r="P31" s="93">
        <v>40</v>
      </c>
      <c r="Q31" s="93" t="s">
        <v>130</v>
      </c>
      <c r="R31" s="94"/>
      <c r="S31" s="92">
        <v>240</v>
      </c>
      <c r="T31" s="93">
        <v>310</v>
      </c>
      <c r="U31" s="93">
        <v>380</v>
      </c>
      <c r="V31" s="93" t="s">
        <v>130</v>
      </c>
      <c r="X31" s="96" t="s">
        <v>36</v>
      </c>
      <c r="Y31" s="88"/>
      <c r="Z31" s="92">
        <v>270</v>
      </c>
      <c r="AA31" s="93">
        <v>340</v>
      </c>
      <c r="AB31" s="93">
        <v>390</v>
      </c>
      <c r="AC31" s="93" t="s">
        <v>130</v>
      </c>
      <c r="AD31" s="94"/>
      <c r="AE31" s="92">
        <v>50</v>
      </c>
      <c r="AF31" s="93">
        <v>60</v>
      </c>
      <c r="AG31" s="93">
        <v>100</v>
      </c>
      <c r="AH31" s="93" t="s">
        <v>130</v>
      </c>
      <c r="AI31" s="94"/>
      <c r="AJ31" s="92">
        <v>30</v>
      </c>
      <c r="AK31" s="93">
        <v>30</v>
      </c>
      <c r="AL31" s="93">
        <v>60</v>
      </c>
      <c r="AM31" s="93" t="s">
        <v>130</v>
      </c>
      <c r="AN31" s="94"/>
      <c r="AO31" s="92">
        <v>350</v>
      </c>
      <c r="AP31" s="93">
        <v>430</v>
      </c>
      <c r="AQ31" s="93">
        <v>540</v>
      </c>
      <c r="AR31" s="93" t="s">
        <v>130</v>
      </c>
      <c r="AT31" s="96" t="s">
        <v>36</v>
      </c>
      <c r="AU31" s="88"/>
      <c r="AV31" s="92">
        <v>450</v>
      </c>
      <c r="AW31" s="93">
        <v>590</v>
      </c>
      <c r="AX31" s="93">
        <v>670</v>
      </c>
      <c r="AY31" s="93" t="s">
        <v>130</v>
      </c>
      <c r="AZ31" s="94"/>
      <c r="BA31" s="92">
        <v>80</v>
      </c>
      <c r="BB31" s="93">
        <v>100</v>
      </c>
      <c r="BC31" s="93">
        <v>160</v>
      </c>
      <c r="BD31" s="93" t="s">
        <v>130</v>
      </c>
      <c r="BE31" s="94"/>
      <c r="BF31" s="92">
        <v>60</v>
      </c>
      <c r="BG31" s="93">
        <v>50</v>
      </c>
      <c r="BH31" s="93">
        <v>90</v>
      </c>
      <c r="BI31" s="93" t="s">
        <v>130</v>
      </c>
      <c r="BJ31" s="94"/>
      <c r="BK31" s="92">
        <v>590</v>
      </c>
      <c r="BL31" s="93">
        <v>740</v>
      </c>
      <c r="BM31" s="93">
        <v>930</v>
      </c>
      <c r="BN31" s="93" t="s">
        <v>130</v>
      </c>
    </row>
    <row r="32" spans="1:66" x14ac:dyDescent="0.45">
      <c r="A32" s="302"/>
      <c r="B32" s="96" t="s">
        <v>101</v>
      </c>
      <c r="C32" s="99"/>
      <c r="D32" s="92">
        <v>70</v>
      </c>
      <c r="E32" s="93">
        <v>110</v>
      </c>
      <c r="F32" s="93">
        <v>110</v>
      </c>
      <c r="G32" s="93" t="s">
        <v>130</v>
      </c>
      <c r="H32" s="94"/>
      <c r="I32" s="92">
        <v>10</v>
      </c>
      <c r="J32" s="93">
        <v>10</v>
      </c>
      <c r="K32" s="93">
        <v>20</v>
      </c>
      <c r="L32" s="93" t="s">
        <v>130</v>
      </c>
      <c r="M32" s="94"/>
      <c r="N32" s="92">
        <v>10</v>
      </c>
      <c r="O32" s="93">
        <v>10</v>
      </c>
      <c r="P32" s="93">
        <v>20</v>
      </c>
      <c r="Q32" s="93" t="s">
        <v>130</v>
      </c>
      <c r="R32" s="94"/>
      <c r="S32" s="92">
        <v>90</v>
      </c>
      <c r="T32" s="93">
        <v>140</v>
      </c>
      <c r="U32" s="93">
        <v>150</v>
      </c>
      <c r="V32" s="93" t="s">
        <v>130</v>
      </c>
      <c r="X32" s="96" t="s">
        <v>128</v>
      </c>
      <c r="Y32" s="99"/>
      <c r="Z32" s="92">
        <v>140</v>
      </c>
      <c r="AA32" s="93">
        <v>170</v>
      </c>
      <c r="AB32" s="93">
        <v>200</v>
      </c>
      <c r="AC32" s="93" t="s">
        <v>130</v>
      </c>
      <c r="AD32" s="94"/>
      <c r="AE32" s="92">
        <v>20</v>
      </c>
      <c r="AF32" s="93">
        <v>30</v>
      </c>
      <c r="AG32" s="93">
        <v>50</v>
      </c>
      <c r="AH32" s="93" t="s">
        <v>130</v>
      </c>
      <c r="AI32" s="94"/>
      <c r="AJ32" s="92">
        <v>10</v>
      </c>
      <c r="AK32" s="93">
        <v>20</v>
      </c>
      <c r="AL32" s="93">
        <v>30</v>
      </c>
      <c r="AM32" s="93" t="s">
        <v>130</v>
      </c>
      <c r="AN32" s="94"/>
      <c r="AO32" s="92">
        <v>180</v>
      </c>
      <c r="AP32" s="93">
        <v>220</v>
      </c>
      <c r="AQ32" s="93">
        <v>280</v>
      </c>
      <c r="AR32" s="93" t="s">
        <v>130</v>
      </c>
      <c r="AT32" s="96" t="s">
        <v>128</v>
      </c>
      <c r="AU32" s="99"/>
      <c r="AV32" s="92">
        <v>220</v>
      </c>
      <c r="AW32" s="93">
        <v>280</v>
      </c>
      <c r="AX32" s="93">
        <v>310</v>
      </c>
      <c r="AY32" s="93" t="s">
        <v>130</v>
      </c>
      <c r="AZ32" s="94"/>
      <c r="BA32" s="92">
        <v>30</v>
      </c>
      <c r="BB32" s="93">
        <v>50</v>
      </c>
      <c r="BC32" s="93">
        <v>60</v>
      </c>
      <c r="BD32" s="93" t="s">
        <v>130</v>
      </c>
      <c r="BE32" s="94"/>
      <c r="BF32" s="92">
        <v>20</v>
      </c>
      <c r="BG32" s="93">
        <v>30</v>
      </c>
      <c r="BH32" s="93">
        <v>50</v>
      </c>
      <c r="BI32" s="93" t="s">
        <v>130</v>
      </c>
      <c r="BJ32" s="94"/>
      <c r="BK32" s="92">
        <v>270</v>
      </c>
      <c r="BL32" s="93">
        <v>350</v>
      </c>
      <c r="BM32" s="93">
        <v>430</v>
      </c>
      <c r="BN32" s="93" t="s">
        <v>130</v>
      </c>
    </row>
    <row r="33" spans="1:66" x14ac:dyDescent="0.45">
      <c r="A33" s="302"/>
      <c r="B33" s="96" t="s">
        <v>102</v>
      </c>
      <c r="C33" s="99"/>
      <c r="D33" s="92">
        <v>110</v>
      </c>
      <c r="E33" s="93">
        <v>130</v>
      </c>
      <c r="F33" s="93">
        <v>170</v>
      </c>
      <c r="G33" s="93" t="s">
        <v>130</v>
      </c>
      <c r="H33" s="94"/>
      <c r="I33" s="92">
        <v>20</v>
      </c>
      <c r="J33" s="93">
        <v>30</v>
      </c>
      <c r="K33" s="93">
        <v>50</v>
      </c>
      <c r="L33" s="93" t="s">
        <v>130</v>
      </c>
      <c r="M33" s="94"/>
      <c r="N33" s="92">
        <v>20</v>
      </c>
      <c r="O33" s="93">
        <v>10</v>
      </c>
      <c r="P33" s="93">
        <v>20</v>
      </c>
      <c r="Q33" s="93" t="s">
        <v>130</v>
      </c>
      <c r="R33" s="94"/>
      <c r="S33" s="92">
        <v>150</v>
      </c>
      <c r="T33" s="93">
        <v>180</v>
      </c>
      <c r="U33" s="93">
        <v>230</v>
      </c>
      <c r="V33" s="93" t="s">
        <v>130</v>
      </c>
      <c r="X33" s="96" t="s">
        <v>129</v>
      </c>
      <c r="Y33" s="99"/>
      <c r="Z33" s="92">
        <v>130</v>
      </c>
      <c r="AA33" s="93">
        <v>170</v>
      </c>
      <c r="AB33" s="93">
        <v>200</v>
      </c>
      <c r="AC33" s="93" t="s">
        <v>130</v>
      </c>
      <c r="AD33" s="94"/>
      <c r="AE33" s="92">
        <v>30</v>
      </c>
      <c r="AF33" s="93">
        <v>20</v>
      </c>
      <c r="AG33" s="93">
        <v>50</v>
      </c>
      <c r="AH33" s="93" t="s">
        <v>130</v>
      </c>
      <c r="AI33" s="94"/>
      <c r="AJ33" s="92">
        <v>20</v>
      </c>
      <c r="AK33" s="93">
        <v>20</v>
      </c>
      <c r="AL33" s="93">
        <v>20</v>
      </c>
      <c r="AM33" s="93" t="s">
        <v>130</v>
      </c>
      <c r="AN33" s="94"/>
      <c r="AO33" s="92">
        <v>170</v>
      </c>
      <c r="AP33" s="93">
        <v>210</v>
      </c>
      <c r="AQ33" s="93">
        <v>270</v>
      </c>
      <c r="AR33" s="93" t="s">
        <v>130</v>
      </c>
      <c r="AT33" s="96" t="s">
        <v>129</v>
      </c>
      <c r="AU33" s="99"/>
      <c r="AV33" s="92">
        <v>240</v>
      </c>
      <c r="AW33" s="93">
        <v>300</v>
      </c>
      <c r="AX33" s="93">
        <v>370</v>
      </c>
      <c r="AY33" s="93" t="s">
        <v>130</v>
      </c>
      <c r="AZ33" s="94"/>
      <c r="BA33" s="92">
        <v>50</v>
      </c>
      <c r="BB33" s="93">
        <v>60</v>
      </c>
      <c r="BC33" s="93">
        <v>100</v>
      </c>
      <c r="BD33" s="93" t="s">
        <v>130</v>
      </c>
      <c r="BE33" s="94"/>
      <c r="BF33" s="92">
        <v>40</v>
      </c>
      <c r="BG33" s="93">
        <v>30</v>
      </c>
      <c r="BH33" s="93">
        <v>40</v>
      </c>
      <c r="BI33" s="93" t="s">
        <v>130</v>
      </c>
      <c r="BJ33" s="94"/>
      <c r="BK33" s="92">
        <v>320</v>
      </c>
      <c r="BL33" s="93">
        <v>390</v>
      </c>
      <c r="BM33" s="93">
        <v>500</v>
      </c>
      <c r="BN33" s="93" t="s">
        <v>130</v>
      </c>
    </row>
    <row r="34" spans="1:66" x14ac:dyDescent="0.45">
      <c r="A34" s="302"/>
      <c r="B34" s="87"/>
      <c r="C34" s="88"/>
      <c r="D34" s="95"/>
      <c r="E34" s="94"/>
      <c r="F34" s="94"/>
      <c r="G34" s="94"/>
      <c r="H34" s="94"/>
      <c r="I34" s="95"/>
      <c r="J34" s="94"/>
      <c r="K34" s="94"/>
      <c r="L34" s="94"/>
      <c r="M34" s="94"/>
      <c r="N34" s="95"/>
      <c r="O34" s="94"/>
      <c r="P34" s="94"/>
      <c r="Q34" s="94"/>
      <c r="R34" s="94"/>
      <c r="S34" s="95"/>
      <c r="T34" s="94"/>
      <c r="U34" s="94"/>
      <c r="V34" s="94"/>
      <c r="X34" s="87"/>
      <c r="Y34" s="88"/>
      <c r="Z34" s="95"/>
      <c r="AA34" s="94"/>
      <c r="AB34" s="94"/>
      <c r="AC34" s="94"/>
      <c r="AD34" s="94"/>
      <c r="AE34" s="95"/>
      <c r="AF34" s="94"/>
      <c r="AG34" s="94"/>
      <c r="AH34" s="94"/>
      <c r="AI34" s="94"/>
      <c r="AJ34" s="95"/>
      <c r="AK34" s="94"/>
      <c r="AL34" s="94"/>
      <c r="AM34" s="94"/>
      <c r="AN34" s="94"/>
      <c r="AO34" s="95"/>
      <c r="AP34" s="94"/>
      <c r="AQ34" s="94"/>
      <c r="AR34" s="94"/>
      <c r="AT34" s="87"/>
      <c r="AU34" s="88"/>
      <c r="AV34" s="95"/>
      <c r="AW34" s="94"/>
      <c r="AX34" s="94"/>
      <c r="AY34" s="94"/>
      <c r="AZ34" s="94"/>
      <c r="BA34" s="95"/>
      <c r="BB34" s="94"/>
      <c r="BC34" s="94"/>
      <c r="BD34" s="94"/>
      <c r="BE34" s="94"/>
      <c r="BF34" s="95"/>
      <c r="BG34" s="94"/>
      <c r="BH34" s="94"/>
      <c r="BI34" s="94"/>
      <c r="BJ34" s="94"/>
      <c r="BK34" s="95"/>
      <c r="BL34" s="94"/>
      <c r="BM34" s="94"/>
      <c r="BN34" s="94"/>
    </row>
    <row r="35" spans="1:66" x14ac:dyDescent="0.45">
      <c r="A35" s="302"/>
      <c r="B35" s="87" t="s">
        <v>80</v>
      </c>
      <c r="C35" s="88"/>
      <c r="D35" s="95"/>
      <c r="E35" s="94"/>
      <c r="F35" s="94"/>
      <c r="G35" s="94"/>
      <c r="H35" s="94"/>
      <c r="I35" s="95"/>
      <c r="J35" s="94"/>
      <c r="K35" s="94"/>
      <c r="L35" s="94"/>
      <c r="M35" s="94"/>
      <c r="N35" s="95"/>
      <c r="O35" s="94"/>
      <c r="P35" s="94"/>
      <c r="Q35" s="94"/>
      <c r="R35" s="94"/>
      <c r="S35" s="95"/>
      <c r="T35" s="94"/>
      <c r="U35" s="94"/>
      <c r="V35" s="94"/>
      <c r="X35" s="87" t="s">
        <v>80</v>
      </c>
      <c r="Y35" s="88"/>
      <c r="Z35" s="95"/>
      <c r="AA35" s="94"/>
      <c r="AB35" s="94"/>
      <c r="AC35" s="94"/>
      <c r="AD35" s="94"/>
      <c r="AE35" s="95"/>
      <c r="AF35" s="94"/>
      <c r="AG35" s="94"/>
      <c r="AH35" s="94"/>
      <c r="AI35" s="94"/>
      <c r="AJ35" s="95"/>
      <c r="AK35" s="94"/>
      <c r="AL35" s="94"/>
      <c r="AM35" s="94"/>
      <c r="AN35" s="94"/>
      <c r="AO35" s="95"/>
      <c r="AP35" s="94"/>
      <c r="AQ35" s="94"/>
      <c r="AR35" s="94"/>
      <c r="AT35" s="87" t="s">
        <v>80</v>
      </c>
      <c r="AU35" s="88"/>
      <c r="AV35" s="95"/>
      <c r="AW35" s="94"/>
      <c r="AX35" s="94"/>
      <c r="AY35" s="94"/>
      <c r="AZ35" s="94"/>
      <c r="BA35" s="95"/>
      <c r="BB35" s="94"/>
      <c r="BC35" s="94"/>
      <c r="BD35" s="94"/>
      <c r="BE35" s="94"/>
      <c r="BF35" s="95"/>
      <c r="BG35" s="94"/>
      <c r="BH35" s="94"/>
      <c r="BI35" s="94"/>
      <c r="BJ35" s="94"/>
      <c r="BK35" s="95"/>
      <c r="BL35" s="94"/>
      <c r="BM35" s="94"/>
      <c r="BN35" s="94"/>
    </row>
    <row r="36" spans="1:66" x14ac:dyDescent="0.45">
      <c r="A36" s="302"/>
      <c r="B36" s="91" t="s">
        <v>22</v>
      </c>
      <c r="C36" s="88"/>
      <c r="D36" s="100">
        <v>19.7</v>
      </c>
      <c r="E36" s="101">
        <v>22.8</v>
      </c>
      <c r="F36" s="101">
        <v>21.9</v>
      </c>
      <c r="G36" s="101" t="s">
        <v>130</v>
      </c>
      <c r="H36" s="94"/>
      <c r="I36" s="100">
        <v>14.6</v>
      </c>
      <c r="J36" s="101">
        <v>17.2</v>
      </c>
      <c r="K36" s="101">
        <v>15.8</v>
      </c>
      <c r="L36" s="101" t="s">
        <v>130</v>
      </c>
      <c r="M36" s="94"/>
      <c r="N36" s="100">
        <v>19</v>
      </c>
      <c r="O36" s="101">
        <v>33.299999999999997</v>
      </c>
      <c r="P36" s="101">
        <v>17.5</v>
      </c>
      <c r="Q36" s="101" t="s">
        <v>130</v>
      </c>
      <c r="R36" s="94"/>
      <c r="S36" s="100">
        <v>18.8</v>
      </c>
      <c r="T36" s="101">
        <v>22.7</v>
      </c>
      <c r="U36" s="101">
        <v>20.3</v>
      </c>
      <c r="V36" s="101" t="s">
        <v>130</v>
      </c>
      <c r="X36" s="91" t="s">
        <v>22</v>
      </c>
      <c r="Y36" s="88"/>
      <c r="Z36" s="100">
        <v>15.4</v>
      </c>
      <c r="AA36" s="101">
        <v>16.600000000000001</v>
      </c>
      <c r="AB36" s="101">
        <v>16.899999999999999</v>
      </c>
      <c r="AC36" s="101" t="s">
        <v>130</v>
      </c>
      <c r="AD36" s="94"/>
      <c r="AE36" s="100">
        <v>8.4</v>
      </c>
      <c r="AF36" s="101">
        <v>8.1</v>
      </c>
      <c r="AG36" s="101">
        <v>13.9</v>
      </c>
      <c r="AH36" s="101" t="s">
        <v>130</v>
      </c>
      <c r="AI36" s="94"/>
      <c r="AJ36" s="100">
        <v>20.3</v>
      </c>
      <c r="AK36" s="101">
        <v>11.7</v>
      </c>
      <c r="AL36" s="101">
        <v>11.7</v>
      </c>
      <c r="AM36" s="101" t="s">
        <v>130</v>
      </c>
      <c r="AN36" s="94"/>
      <c r="AO36" s="100">
        <v>15</v>
      </c>
      <c r="AP36" s="101">
        <v>14.9</v>
      </c>
      <c r="AQ36" s="101">
        <v>15.8</v>
      </c>
      <c r="AR36" s="101" t="s">
        <v>130</v>
      </c>
      <c r="AT36" s="91" t="s">
        <v>22</v>
      </c>
      <c r="AU36" s="88"/>
      <c r="AV36" s="100">
        <v>17.5</v>
      </c>
      <c r="AW36" s="101">
        <v>19.600000000000001</v>
      </c>
      <c r="AX36" s="101">
        <v>19.399999999999999</v>
      </c>
      <c r="AY36" s="101" t="s">
        <v>130</v>
      </c>
      <c r="AZ36" s="94"/>
      <c r="BA36" s="100">
        <v>11.6</v>
      </c>
      <c r="BB36" s="101">
        <v>12.8</v>
      </c>
      <c r="BC36" s="101">
        <v>14.9</v>
      </c>
      <c r="BD36" s="101" t="s">
        <v>130</v>
      </c>
      <c r="BE36" s="94"/>
      <c r="BF36" s="100">
        <v>19.7</v>
      </c>
      <c r="BG36" s="101">
        <v>23.3</v>
      </c>
      <c r="BH36" s="101">
        <v>14.5</v>
      </c>
      <c r="BI36" s="101" t="s">
        <v>130</v>
      </c>
      <c r="BJ36" s="94"/>
      <c r="BK36" s="100">
        <v>16.8</v>
      </c>
      <c r="BL36" s="101">
        <v>18.8</v>
      </c>
      <c r="BM36" s="101">
        <v>18</v>
      </c>
      <c r="BN36" s="101" t="s">
        <v>130</v>
      </c>
    </row>
    <row r="37" spans="1:66" x14ac:dyDescent="0.45">
      <c r="A37" s="302"/>
      <c r="B37" s="91"/>
      <c r="C37" s="88"/>
      <c r="D37" s="95"/>
      <c r="E37" s="94"/>
      <c r="F37" s="94"/>
      <c r="G37" s="94"/>
      <c r="H37" s="101"/>
      <c r="I37" s="95"/>
      <c r="J37" s="94"/>
      <c r="K37" s="94"/>
      <c r="L37" s="94"/>
      <c r="M37" s="101"/>
      <c r="N37" s="95"/>
      <c r="O37" s="94"/>
      <c r="P37" s="94"/>
      <c r="Q37" s="94"/>
      <c r="R37" s="101"/>
      <c r="S37" s="95"/>
      <c r="T37" s="94"/>
      <c r="U37" s="94"/>
      <c r="V37" s="94"/>
      <c r="X37" s="91"/>
      <c r="Y37" s="88"/>
      <c r="Z37" s="95"/>
      <c r="AA37" s="94"/>
      <c r="AB37" s="94"/>
      <c r="AC37" s="94"/>
      <c r="AD37" s="101"/>
      <c r="AE37" s="95"/>
      <c r="AF37" s="94"/>
      <c r="AG37" s="94"/>
      <c r="AH37" s="94"/>
      <c r="AI37" s="101"/>
      <c r="AJ37" s="95"/>
      <c r="AK37" s="94"/>
      <c r="AL37" s="94"/>
      <c r="AM37" s="94"/>
      <c r="AN37" s="101"/>
      <c r="AO37" s="95"/>
      <c r="AP37" s="94"/>
      <c r="AQ37" s="94"/>
      <c r="AR37" s="94"/>
      <c r="AT37" s="91"/>
      <c r="AU37" s="88"/>
      <c r="AV37" s="95"/>
      <c r="AW37" s="94"/>
      <c r="AX37" s="94"/>
      <c r="AY37" s="94"/>
      <c r="AZ37" s="101"/>
      <c r="BA37" s="95"/>
      <c r="BB37" s="94"/>
      <c r="BC37" s="94"/>
      <c r="BD37" s="94"/>
      <c r="BE37" s="101"/>
      <c r="BF37" s="95"/>
      <c r="BG37" s="94"/>
      <c r="BH37" s="94"/>
      <c r="BI37" s="94"/>
      <c r="BJ37" s="101"/>
      <c r="BK37" s="95"/>
      <c r="BL37" s="94"/>
      <c r="BM37" s="94"/>
      <c r="BN37" s="94"/>
    </row>
    <row r="38" spans="1:66" x14ac:dyDescent="0.45">
      <c r="A38" s="302"/>
      <c r="B38" s="96" t="s">
        <v>65</v>
      </c>
      <c r="C38" s="88"/>
      <c r="D38" s="100">
        <v>29.7</v>
      </c>
      <c r="E38" s="101">
        <v>33.9</v>
      </c>
      <c r="F38" s="101">
        <v>32</v>
      </c>
      <c r="G38" s="101" t="s">
        <v>130</v>
      </c>
      <c r="H38" s="94"/>
      <c r="I38" s="100">
        <v>20.3</v>
      </c>
      <c r="J38" s="101">
        <v>24.7</v>
      </c>
      <c r="K38" s="101">
        <v>22.5</v>
      </c>
      <c r="L38" s="101" t="s">
        <v>130</v>
      </c>
      <c r="M38" s="94"/>
      <c r="N38" s="100">
        <v>28.2</v>
      </c>
      <c r="O38" s="101">
        <v>43.8</v>
      </c>
      <c r="P38" s="101">
        <v>25.4</v>
      </c>
      <c r="Q38" s="101" t="s">
        <v>130</v>
      </c>
      <c r="R38" s="94"/>
      <c r="S38" s="100">
        <v>27.8</v>
      </c>
      <c r="T38" s="101">
        <v>33.1</v>
      </c>
      <c r="U38" s="101">
        <v>29.3</v>
      </c>
      <c r="V38" s="101" t="s">
        <v>130</v>
      </c>
      <c r="X38" s="96" t="s">
        <v>65</v>
      </c>
      <c r="Y38" s="88"/>
      <c r="Z38" s="100">
        <v>31</v>
      </c>
      <c r="AA38" s="101">
        <v>32.4</v>
      </c>
      <c r="AB38" s="101">
        <v>31.2</v>
      </c>
      <c r="AC38" s="101" t="s">
        <v>130</v>
      </c>
      <c r="AD38" s="94"/>
      <c r="AE38" s="100" t="s">
        <v>118</v>
      </c>
      <c r="AF38" s="101">
        <v>15.2</v>
      </c>
      <c r="AG38" s="101">
        <v>24.4</v>
      </c>
      <c r="AH38" s="101" t="s">
        <v>130</v>
      </c>
      <c r="AI38" s="94"/>
      <c r="AJ38" s="100">
        <v>29</v>
      </c>
      <c r="AK38" s="101" t="s">
        <v>118</v>
      </c>
      <c r="AL38" s="101">
        <v>22.9</v>
      </c>
      <c r="AM38" s="101" t="s">
        <v>130</v>
      </c>
      <c r="AN38" s="94"/>
      <c r="AO38" s="100">
        <v>28.3</v>
      </c>
      <c r="AP38" s="101">
        <v>28</v>
      </c>
      <c r="AQ38" s="101">
        <v>28.9</v>
      </c>
      <c r="AR38" s="101" t="s">
        <v>130</v>
      </c>
      <c r="AT38" s="96" t="s">
        <v>65</v>
      </c>
      <c r="AU38" s="88"/>
      <c r="AV38" s="100">
        <v>30.3</v>
      </c>
      <c r="AW38" s="101">
        <v>33.200000000000003</v>
      </c>
      <c r="AX38" s="101">
        <v>31.6</v>
      </c>
      <c r="AY38" s="101" t="s">
        <v>130</v>
      </c>
      <c r="AZ38" s="94"/>
      <c r="BA38" s="100">
        <v>18.100000000000001</v>
      </c>
      <c r="BB38" s="101">
        <v>20.6</v>
      </c>
      <c r="BC38" s="101">
        <v>23.3</v>
      </c>
      <c r="BD38" s="101" t="s">
        <v>130</v>
      </c>
      <c r="BE38" s="94"/>
      <c r="BF38" s="100">
        <v>28.6</v>
      </c>
      <c r="BG38" s="101">
        <v>34.700000000000003</v>
      </c>
      <c r="BH38" s="101">
        <v>24.3</v>
      </c>
      <c r="BI38" s="101" t="s">
        <v>130</v>
      </c>
      <c r="BJ38" s="94"/>
      <c r="BK38" s="100">
        <v>28</v>
      </c>
      <c r="BL38" s="101">
        <v>30.9</v>
      </c>
      <c r="BM38" s="101">
        <v>29.1</v>
      </c>
      <c r="BN38" s="101" t="s">
        <v>130</v>
      </c>
    </row>
    <row r="39" spans="1:66" x14ac:dyDescent="0.45">
      <c r="A39" s="302"/>
      <c r="B39" s="96"/>
      <c r="C39" s="88"/>
      <c r="D39" s="97"/>
      <c r="E39" s="98"/>
      <c r="F39" s="98"/>
      <c r="G39" s="98"/>
      <c r="H39" s="102"/>
      <c r="I39" s="97"/>
      <c r="J39" s="98"/>
      <c r="K39" s="98"/>
      <c r="L39" s="98"/>
      <c r="M39" s="102"/>
      <c r="N39" s="97"/>
      <c r="O39" s="98"/>
      <c r="P39" s="98"/>
      <c r="Q39" s="98"/>
      <c r="R39" s="102"/>
      <c r="S39" s="97"/>
      <c r="T39" s="98"/>
      <c r="U39" s="98"/>
      <c r="V39" s="98"/>
      <c r="X39" s="96"/>
      <c r="Y39" s="88"/>
      <c r="Z39" s="97"/>
      <c r="AA39" s="98"/>
      <c r="AB39" s="98"/>
      <c r="AC39" s="98"/>
      <c r="AD39" s="102"/>
      <c r="AE39" s="97"/>
      <c r="AF39" s="98"/>
      <c r="AG39" s="98"/>
      <c r="AH39" s="98"/>
      <c r="AI39" s="102"/>
      <c r="AJ39" s="97"/>
      <c r="AK39" s="98"/>
      <c r="AL39" s="98"/>
      <c r="AM39" s="98"/>
      <c r="AN39" s="102"/>
      <c r="AO39" s="97"/>
      <c r="AP39" s="98"/>
      <c r="AQ39" s="98"/>
      <c r="AR39" s="98"/>
      <c r="AT39" s="96"/>
      <c r="AU39" s="88"/>
      <c r="AV39" s="97"/>
      <c r="AW39" s="98"/>
      <c r="AX39" s="98"/>
      <c r="AY39" s="98"/>
      <c r="AZ39" s="102"/>
      <c r="BA39" s="97"/>
      <c r="BB39" s="98"/>
      <c r="BC39" s="98"/>
      <c r="BD39" s="98"/>
      <c r="BE39" s="102"/>
      <c r="BF39" s="97"/>
      <c r="BG39" s="98"/>
      <c r="BH39" s="98"/>
      <c r="BI39" s="98"/>
      <c r="BJ39" s="102"/>
      <c r="BK39" s="97"/>
      <c r="BL39" s="98"/>
      <c r="BM39" s="98"/>
      <c r="BN39" s="98"/>
    </row>
    <row r="40" spans="1:66" x14ac:dyDescent="0.45">
      <c r="A40" s="302"/>
      <c r="B40" s="96" t="s">
        <v>36</v>
      </c>
      <c r="C40" s="88"/>
      <c r="D40" s="100">
        <v>7.6</v>
      </c>
      <c r="E40" s="101">
        <v>8.1999999999999993</v>
      </c>
      <c r="F40" s="101">
        <v>7.8</v>
      </c>
      <c r="G40" s="101" t="s">
        <v>130</v>
      </c>
      <c r="H40" s="94"/>
      <c r="I40" s="100" t="s">
        <v>118</v>
      </c>
      <c r="J40" s="101" t="s">
        <v>118</v>
      </c>
      <c r="K40" s="101" t="s">
        <v>118</v>
      </c>
      <c r="L40" s="101" t="s">
        <v>130</v>
      </c>
      <c r="M40" s="94"/>
      <c r="N40" s="100" t="s">
        <v>118</v>
      </c>
      <c r="O40" s="101" t="s">
        <v>118</v>
      </c>
      <c r="P40" s="101" t="s">
        <v>118</v>
      </c>
      <c r="Q40" s="101" t="s">
        <v>130</v>
      </c>
      <c r="R40" s="94"/>
      <c r="S40" s="100">
        <v>6.7</v>
      </c>
      <c r="T40" s="101">
        <v>7.4</v>
      </c>
      <c r="U40" s="101">
        <v>6.8</v>
      </c>
      <c r="V40" s="101" t="s">
        <v>130</v>
      </c>
      <c r="X40" s="96" t="s">
        <v>36</v>
      </c>
      <c r="Y40" s="88"/>
      <c r="Z40" s="100">
        <v>5.2</v>
      </c>
      <c r="AA40" s="101">
        <v>5</v>
      </c>
      <c r="AB40" s="101">
        <v>6.1</v>
      </c>
      <c r="AC40" s="101" t="s">
        <v>130</v>
      </c>
      <c r="AD40" s="94"/>
      <c r="AE40" s="100" t="s">
        <v>118</v>
      </c>
      <c r="AF40" s="101">
        <v>0</v>
      </c>
      <c r="AG40" s="101" t="s">
        <v>118</v>
      </c>
      <c r="AH40" s="101" t="s">
        <v>130</v>
      </c>
      <c r="AI40" s="94"/>
      <c r="AJ40" s="100" t="s">
        <v>118</v>
      </c>
      <c r="AK40" s="101" t="s">
        <v>118</v>
      </c>
      <c r="AL40" s="101" t="s">
        <v>118</v>
      </c>
      <c r="AM40" s="101" t="s">
        <v>130</v>
      </c>
      <c r="AN40" s="94"/>
      <c r="AO40" s="100">
        <v>5.7</v>
      </c>
      <c r="AP40" s="101">
        <v>4.4000000000000004</v>
      </c>
      <c r="AQ40" s="101">
        <v>5.3</v>
      </c>
      <c r="AR40" s="101" t="s">
        <v>130</v>
      </c>
      <c r="AT40" s="96" t="s">
        <v>36</v>
      </c>
      <c r="AU40" s="88"/>
      <c r="AV40" s="100">
        <v>6.2</v>
      </c>
      <c r="AW40" s="101">
        <v>6.3</v>
      </c>
      <c r="AX40" s="101">
        <v>6.8</v>
      </c>
      <c r="AY40" s="101" t="s">
        <v>130</v>
      </c>
      <c r="AZ40" s="94"/>
      <c r="BA40" s="100" t="s">
        <v>118</v>
      </c>
      <c r="BB40" s="101" t="s">
        <v>118</v>
      </c>
      <c r="BC40" s="101">
        <v>3.8</v>
      </c>
      <c r="BD40" s="101" t="s">
        <v>130</v>
      </c>
      <c r="BE40" s="94"/>
      <c r="BF40" s="100" t="s">
        <v>118</v>
      </c>
      <c r="BG40" s="101" t="s">
        <v>118</v>
      </c>
      <c r="BH40" s="101" t="s">
        <v>118</v>
      </c>
      <c r="BI40" s="101" t="s">
        <v>130</v>
      </c>
      <c r="BJ40" s="94"/>
      <c r="BK40" s="100">
        <v>6.1</v>
      </c>
      <c r="BL40" s="101">
        <v>5.7</v>
      </c>
      <c r="BM40" s="101">
        <v>5.9</v>
      </c>
      <c r="BN40" s="101" t="s">
        <v>130</v>
      </c>
    </row>
    <row r="41" spans="1:66" x14ac:dyDescent="0.45">
      <c r="A41" s="302"/>
      <c r="B41" s="96" t="s">
        <v>101</v>
      </c>
      <c r="C41" s="96"/>
      <c r="D41" s="100" t="s">
        <v>118</v>
      </c>
      <c r="E41" s="101" t="s">
        <v>118</v>
      </c>
      <c r="F41" s="101">
        <v>0</v>
      </c>
      <c r="G41" s="101" t="s">
        <v>130</v>
      </c>
      <c r="H41" s="94"/>
      <c r="I41" s="100">
        <v>0</v>
      </c>
      <c r="J41" s="101">
        <v>0</v>
      </c>
      <c r="K41" s="101">
        <v>0</v>
      </c>
      <c r="L41" s="101" t="s">
        <v>130</v>
      </c>
      <c r="M41" s="94"/>
      <c r="N41" s="100">
        <v>0</v>
      </c>
      <c r="O41" s="101">
        <v>0</v>
      </c>
      <c r="P41" s="101">
        <v>0</v>
      </c>
      <c r="Q41" s="101" t="s">
        <v>130</v>
      </c>
      <c r="R41" s="94"/>
      <c r="S41" s="100" t="s">
        <v>118</v>
      </c>
      <c r="T41" s="101" t="s">
        <v>118</v>
      </c>
      <c r="U41" s="101">
        <v>0</v>
      </c>
      <c r="V41" s="101" t="s">
        <v>130</v>
      </c>
      <c r="X41" s="96" t="s">
        <v>128</v>
      </c>
      <c r="Y41" s="96"/>
      <c r="Z41" s="100" t="s">
        <v>118</v>
      </c>
      <c r="AA41" s="101" t="s">
        <v>118</v>
      </c>
      <c r="AB41" s="101" t="s">
        <v>118</v>
      </c>
      <c r="AC41" s="101" t="s">
        <v>130</v>
      </c>
      <c r="AD41" s="94"/>
      <c r="AE41" s="100" t="s">
        <v>118</v>
      </c>
      <c r="AF41" s="101">
        <v>0</v>
      </c>
      <c r="AG41" s="101" t="s">
        <v>118</v>
      </c>
      <c r="AH41" s="101" t="s">
        <v>130</v>
      </c>
      <c r="AI41" s="94"/>
      <c r="AJ41" s="100" t="s">
        <v>118</v>
      </c>
      <c r="AK41" s="101">
        <v>0</v>
      </c>
      <c r="AL41" s="101">
        <v>0</v>
      </c>
      <c r="AM41" s="101" t="s">
        <v>130</v>
      </c>
      <c r="AN41" s="94"/>
      <c r="AO41" s="100" t="s">
        <v>118</v>
      </c>
      <c r="AP41" s="101" t="s">
        <v>118</v>
      </c>
      <c r="AQ41" s="101">
        <v>2.2000000000000002</v>
      </c>
      <c r="AR41" s="101" t="s">
        <v>130</v>
      </c>
      <c r="AT41" s="96" t="s">
        <v>128</v>
      </c>
      <c r="AU41" s="96"/>
      <c r="AV41" s="100" t="s">
        <v>118</v>
      </c>
      <c r="AW41" s="101">
        <v>2.1</v>
      </c>
      <c r="AX41" s="101" t="s">
        <v>118</v>
      </c>
      <c r="AY41" s="101" t="s">
        <v>130</v>
      </c>
      <c r="AZ41" s="94"/>
      <c r="BA41" s="100" t="s">
        <v>118</v>
      </c>
      <c r="BB41" s="101">
        <v>0</v>
      </c>
      <c r="BC41" s="101" t="s">
        <v>118</v>
      </c>
      <c r="BD41" s="101" t="s">
        <v>130</v>
      </c>
      <c r="BE41" s="94"/>
      <c r="BF41" s="100" t="s">
        <v>118</v>
      </c>
      <c r="BG41" s="101">
        <v>0</v>
      </c>
      <c r="BH41" s="101">
        <v>0</v>
      </c>
      <c r="BI41" s="101" t="s">
        <v>130</v>
      </c>
      <c r="BJ41" s="94"/>
      <c r="BK41" s="100">
        <v>2.2000000000000002</v>
      </c>
      <c r="BL41" s="101">
        <v>1.7</v>
      </c>
      <c r="BM41" s="101">
        <v>1.4</v>
      </c>
      <c r="BN41" s="101" t="s">
        <v>130</v>
      </c>
    </row>
    <row r="42" spans="1:66" x14ac:dyDescent="0.45">
      <c r="A42" s="302"/>
      <c r="B42" s="103" t="s">
        <v>102</v>
      </c>
      <c r="C42" s="103"/>
      <c r="D42" s="104">
        <v>10.8</v>
      </c>
      <c r="E42" s="105">
        <v>12.2</v>
      </c>
      <c r="F42" s="105">
        <v>13</v>
      </c>
      <c r="G42" s="105" t="s">
        <v>130</v>
      </c>
      <c r="H42" s="106"/>
      <c r="I42" s="104" t="s">
        <v>118</v>
      </c>
      <c r="J42" s="105" t="s">
        <v>118</v>
      </c>
      <c r="K42" s="105" t="s">
        <v>118</v>
      </c>
      <c r="L42" s="105" t="s">
        <v>130</v>
      </c>
      <c r="M42" s="106"/>
      <c r="N42" s="104" t="s">
        <v>118</v>
      </c>
      <c r="O42" s="105" t="s">
        <v>118</v>
      </c>
      <c r="P42" s="105" t="s">
        <v>118</v>
      </c>
      <c r="Q42" s="105" t="s">
        <v>130</v>
      </c>
      <c r="R42" s="106"/>
      <c r="S42" s="104">
        <v>9.5</v>
      </c>
      <c r="T42" s="105">
        <v>10.8</v>
      </c>
      <c r="U42" s="105">
        <v>11.2</v>
      </c>
      <c r="V42" s="105" t="s">
        <v>130</v>
      </c>
      <c r="X42" s="103" t="s">
        <v>129</v>
      </c>
      <c r="Y42" s="103"/>
      <c r="Z42" s="104">
        <v>9.5</v>
      </c>
      <c r="AA42" s="105">
        <v>8.6999999999999993</v>
      </c>
      <c r="AB42" s="105">
        <v>9.6999999999999993</v>
      </c>
      <c r="AC42" s="105" t="s">
        <v>130</v>
      </c>
      <c r="AD42" s="106"/>
      <c r="AE42" s="104" t="s">
        <v>118</v>
      </c>
      <c r="AF42" s="105">
        <v>0</v>
      </c>
      <c r="AG42" s="105" t="s">
        <v>118</v>
      </c>
      <c r="AH42" s="105" t="s">
        <v>130</v>
      </c>
      <c r="AI42" s="106"/>
      <c r="AJ42" s="104" t="s">
        <v>118</v>
      </c>
      <c r="AK42" s="105" t="s">
        <v>118</v>
      </c>
      <c r="AL42" s="105" t="s">
        <v>118</v>
      </c>
      <c r="AM42" s="105" t="s">
        <v>130</v>
      </c>
      <c r="AN42" s="106"/>
      <c r="AO42" s="104">
        <v>9.3000000000000007</v>
      </c>
      <c r="AP42" s="105">
        <v>8.1</v>
      </c>
      <c r="AQ42" s="105">
        <v>8.6</v>
      </c>
      <c r="AR42" s="105" t="s">
        <v>130</v>
      </c>
      <c r="AT42" s="103" t="s">
        <v>129</v>
      </c>
      <c r="AU42" s="103"/>
      <c r="AV42" s="104">
        <v>10.1</v>
      </c>
      <c r="AW42" s="105">
        <v>10.199999999999999</v>
      </c>
      <c r="AX42" s="105">
        <v>11.2</v>
      </c>
      <c r="AY42" s="105" t="s">
        <v>130</v>
      </c>
      <c r="AZ42" s="106"/>
      <c r="BA42" s="104" t="s">
        <v>118</v>
      </c>
      <c r="BB42" s="105" t="s">
        <v>118</v>
      </c>
      <c r="BC42" s="105" t="s">
        <v>118</v>
      </c>
      <c r="BD42" s="105" t="s">
        <v>130</v>
      </c>
      <c r="BE42" s="106"/>
      <c r="BF42" s="104" t="s">
        <v>118</v>
      </c>
      <c r="BG42" s="105" t="s">
        <v>118</v>
      </c>
      <c r="BH42" s="105" t="s">
        <v>118</v>
      </c>
      <c r="BI42" s="105" t="s">
        <v>130</v>
      </c>
      <c r="BJ42" s="106"/>
      <c r="BK42" s="104">
        <v>9.4</v>
      </c>
      <c r="BL42" s="105">
        <v>9.3000000000000007</v>
      </c>
      <c r="BM42" s="105">
        <v>9.8000000000000007</v>
      </c>
      <c r="BN42" s="105" t="s">
        <v>130</v>
      </c>
    </row>
    <row r="44" spans="1:66" x14ac:dyDescent="0.45">
      <c r="A44" s="302" t="s">
        <v>127</v>
      </c>
      <c r="B44" s="78"/>
      <c r="C44" s="79"/>
      <c r="D44" s="298" t="s">
        <v>55</v>
      </c>
      <c r="E44" s="299"/>
      <c r="F44" s="299"/>
      <c r="G44" s="300"/>
      <c r="H44" s="79"/>
      <c r="I44" s="298" t="s">
        <v>56</v>
      </c>
      <c r="J44" s="299"/>
      <c r="K44" s="299"/>
      <c r="L44" s="300"/>
      <c r="M44" s="79"/>
      <c r="N44" s="298" t="s">
        <v>57</v>
      </c>
      <c r="O44" s="299"/>
      <c r="P44" s="299"/>
      <c r="Q44" s="300"/>
      <c r="R44" s="79"/>
      <c r="S44" s="298" t="s">
        <v>22</v>
      </c>
      <c r="T44" s="299"/>
      <c r="U44" s="299"/>
      <c r="V44" s="300"/>
      <c r="X44" s="78"/>
      <c r="Y44" s="79"/>
      <c r="Z44" s="298" t="s">
        <v>55</v>
      </c>
      <c r="AA44" s="299"/>
      <c r="AB44" s="299"/>
      <c r="AC44" s="300"/>
      <c r="AD44" s="79"/>
      <c r="AE44" s="298" t="s">
        <v>56</v>
      </c>
      <c r="AF44" s="299"/>
      <c r="AG44" s="299"/>
      <c r="AH44" s="300"/>
      <c r="AI44" s="79"/>
      <c r="AJ44" s="298" t="s">
        <v>57</v>
      </c>
      <c r="AK44" s="299"/>
      <c r="AL44" s="299"/>
      <c r="AM44" s="300"/>
      <c r="AN44" s="79"/>
      <c r="AO44" s="298" t="s">
        <v>22</v>
      </c>
      <c r="AP44" s="299"/>
      <c r="AQ44" s="299"/>
      <c r="AR44" s="300"/>
      <c r="AT44" s="78"/>
      <c r="AU44" s="79"/>
      <c r="AV44" s="298" t="s">
        <v>55</v>
      </c>
      <c r="AW44" s="299"/>
      <c r="AX44" s="299"/>
      <c r="AY44" s="300"/>
      <c r="AZ44" s="79"/>
      <c r="BA44" s="298" t="s">
        <v>56</v>
      </c>
      <c r="BB44" s="299"/>
      <c r="BC44" s="299"/>
      <c r="BD44" s="300"/>
      <c r="BE44" s="79"/>
      <c r="BF44" s="298" t="s">
        <v>57</v>
      </c>
      <c r="BG44" s="299"/>
      <c r="BH44" s="299"/>
      <c r="BI44" s="300"/>
      <c r="BJ44" s="79"/>
      <c r="BK44" s="298" t="s">
        <v>22</v>
      </c>
      <c r="BL44" s="299"/>
      <c r="BM44" s="299"/>
      <c r="BN44" s="300"/>
    </row>
    <row r="45" spans="1:66" ht="46.5" x14ac:dyDescent="0.45">
      <c r="A45" s="302"/>
      <c r="B45" s="80"/>
      <c r="C45" s="81"/>
      <c r="D45" s="82" t="s">
        <v>98</v>
      </c>
      <c r="E45" s="83" t="s">
        <v>99</v>
      </c>
      <c r="F45" s="84">
        <v>2017</v>
      </c>
      <c r="G45" s="85" t="s">
        <v>100</v>
      </c>
      <c r="H45" s="86"/>
      <c r="I45" s="82" t="s">
        <v>98</v>
      </c>
      <c r="J45" s="83" t="s">
        <v>99</v>
      </c>
      <c r="K45" s="84">
        <v>2017</v>
      </c>
      <c r="L45" s="85" t="s">
        <v>100</v>
      </c>
      <c r="M45" s="86"/>
      <c r="N45" s="82" t="s">
        <v>98</v>
      </c>
      <c r="O45" s="83" t="s">
        <v>99</v>
      </c>
      <c r="P45" s="84">
        <v>2017</v>
      </c>
      <c r="Q45" s="85" t="s">
        <v>100</v>
      </c>
      <c r="R45" s="86"/>
      <c r="S45" s="82" t="s">
        <v>98</v>
      </c>
      <c r="T45" s="83" t="s">
        <v>99</v>
      </c>
      <c r="U45" s="84">
        <v>2017</v>
      </c>
      <c r="V45" s="85" t="s">
        <v>100</v>
      </c>
      <c r="X45" s="80"/>
      <c r="Y45" s="81"/>
      <c r="Z45" s="82" t="s">
        <v>98</v>
      </c>
      <c r="AA45" s="83" t="s">
        <v>99</v>
      </c>
      <c r="AB45" s="84">
        <v>2017</v>
      </c>
      <c r="AC45" s="85" t="s">
        <v>100</v>
      </c>
      <c r="AD45" s="86"/>
      <c r="AE45" s="82" t="s">
        <v>98</v>
      </c>
      <c r="AF45" s="83" t="s">
        <v>99</v>
      </c>
      <c r="AG45" s="84">
        <v>2017</v>
      </c>
      <c r="AH45" s="85" t="s">
        <v>100</v>
      </c>
      <c r="AI45" s="86"/>
      <c r="AJ45" s="82" t="s">
        <v>98</v>
      </c>
      <c r="AK45" s="83" t="s">
        <v>99</v>
      </c>
      <c r="AL45" s="84">
        <v>2017</v>
      </c>
      <c r="AM45" s="85" t="s">
        <v>100</v>
      </c>
      <c r="AN45" s="86"/>
      <c r="AO45" s="82" t="s">
        <v>98</v>
      </c>
      <c r="AP45" s="83" t="s">
        <v>99</v>
      </c>
      <c r="AQ45" s="84">
        <v>2017</v>
      </c>
      <c r="AR45" s="85" t="s">
        <v>100</v>
      </c>
      <c r="AT45" s="80"/>
      <c r="AU45" s="81"/>
      <c r="AV45" s="82" t="s">
        <v>98</v>
      </c>
      <c r="AW45" s="83" t="s">
        <v>99</v>
      </c>
      <c r="AX45" s="84">
        <v>2017</v>
      </c>
      <c r="AY45" s="85" t="s">
        <v>100</v>
      </c>
      <c r="AZ45" s="86"/>
      <c r="BA45" s="82" t="s">
        <v>98</v>
      </c>
      <c r="BB45" s="83" t="s">
        <v>99</v>
      </c>
      <c r="BC45" s="84">
        <v>2017</v>
      </c>
      <c r="BD45" s="85" t="s">
        <v>100</v>
      </c>
      <c r="BE45" s="86"/>
      <c r="BF45" s="82" t="s">
        <v>98</v>
      </c>
      <c r="BG45" s="83" t="s">
        <v>99</v>
      </c>
      <c r="BH45" s="84">
        <v>2017</v>
      </c>
      <c r="BI45" s="85" t="s">
        <v>100</v>
      </c>
      <c r="BJ45" s="86"/>
      <c r="BK45" s="82" t="s">
        <v>98</v>
      </c>
      <c r="BL45" s="83" t="s">
        <v>99</v>
      </c>
      <c r="BM45" s="84">
        <v>2017</v>
      </c>
      <c r="BN45" s="85" t="s">
        <v>100</v>
      </c>
    </row>
    <row r="46" spans="1:66" x14ac:dyDescent="0.45">
      <c r="A46" s="302"/>
      <c r="B46" s="87"/>
      <c r="C46" s="88"/>
      <c r="D46" s="89"/>
      <c r="E46" s="88"/>
      <c r="F46" s="88"/>
      <c r="G46" s="88"/>
      <c r="H46" s="88"/>
      <c r="I46" s="90"/>
      <c r="J46" s="88"/>
      <c r="K46" s="88"/>
      <c r="L46" s="88"/>
      <c r="M46" s="88"/>
      <c r="N46" s="90"/>
      <c r="O46" s="88"/>
      <c r="P46" s="88"/>
      <c r="Q46" s="88"/>
      <c r="R46" s="88"/>
      <c r="S46" s="90"/>
      <c r="T46" s="88"/>
      <c r="U46" s="88"/>
      <c r="V46" s="88"/>
      <c r="X46" s="87"/>
      <c r="Y46" s="88"/>
      <c r="Z46" s="89"/>
      <c r="AA46" s="88"/>
      <c r="AB46" s="88"/>
      <c r="AC46" s="88"/>
      <c r="AD46" s="88"/>
      <c r="AE46" s="90"/>
      <c r="AF46" s="88"/>
      <c r="AG46" s="88"/>
      <c r="AH46" s="88"/>
      <c r="AI46" s="88"/>
      <c r="AJ46" s="90"/>
      <c r="AK46" s="88"/>
      <c r="AL46" s="88"/>
      <c r="AM46" s="88"/>
      <c r="AN46" s="88"/>
      <c r="AO46" s="90"/>
      <c r="AP46" s="88"/>
      <c r="AQ46" s="88"/>
      <c r="AR46" s="88"/>
      <c r="AT46" s="87"/>
      <c r="AU46" s="88"/>
      <c r="AV46" s="89"/>
      <c r="AW46" s="88"/>
      <c r="AX46" s="88"/>
      <c r="AY46" s="88"/>
      <c r="AZ46" s="88"/>
      <c r="BA46" s="90"/>
      <c r="BB46" s="88"/>
      <c r="BC46" s="88"/>
      <c r="BD46" s="88"/>
      <c r="BE46" s="88"/>
      <c r="BF46" s="90"/>
      <c r="BG46" s="88"/>
      <c r="BH46" s="88"/>
      <c r="BI46" s="88"/>
      <c r="BJ46" s="88"/>
      <c r="BK46" s="90"/>
      <c r="BL46" s="88"/>
      <c r="BM46" s="88"/>
      <c r="BN46" s="88"/>
    </row>
    <row r="47" spans="1:66" x14ac:dyDescent="0.45">
      <c r="A47" s="302"/>
      <c r="B47" s="87" t="s">
        <v>33</v>
      </c>
      <c r="C47" s="88"/>
      <c r="D47" s="89"/>
      <c r="E47" s="88"/>
      <c r="F47" s="88"/>
      <c r="G47" s="88"/>
      <c r="H47" s="88"/>
      <c r="I47" s="89"/>
      <c r="J47" s="88"/>
      <c r="K47" s="88"/>
      <c r="L47" s="88"/>
      <c r="M47" s="88"/>
      <c r="N47" s="89"/>
      <c r="O47" s="88"/>
      <c r="P47" s="88"/>
      <c r="Q47" s="88"/>
      <c r="R47" s="88"/>
      <c r="S47" s="89"/>
      <c r="T47" s="88"/>
      <c r="U47" s="88"/>
      <c r="V47" s="88"/>
      <c r="X47" s="87" t="s">
        <v>33</v>
      </c>
      <c r="Y47" s="88"/>
      <c r="Z47" s="89"/>
      <c r="AA47" s="88"/>
      <c r="AB47" s="88"/>
      <c r="AC47" s="88"/>
      <c r="AD47" s="88"/>
      <c r="AE47" s="89"/>
      <c r="AF47" s="88"/>
      <c r="AG47" s="88"/>
      <c r="AH47" s="88"/>
      <c r="AI47" s="88"/>
      <c r="AJ47" s="89"/>
      <c r="AK47" s="88"/>
      <c r="AL47" s="88"/>
      <c r="AM47" s="88"/>
      <c r="AN47" s="88"/>
      <c r="AO47" s="89"/>
      <c r="AP47" s="88"/>
      <c r="AQ47" s="88"/>
      <c r="AR47" s="88"/>
      <c r="AT47" s="87" t="s">
        <v>33</v>
      </c>
      <c r="AU47" s="88"/>
      <c r="AV47" s="89"/>
      <c r="AW47" s="88"/>
      <c r="AX47" s="88"/>
      <c r="AY47" s="88"/>
      <c r="AZ47" s="88"/>
      <c r="BA47" s="89"/>
      <c r="BB47" s="88"/>
      <c r="BC47" s="88"/>
      <c r="BD47" s="88"/>
      <c r="BE47" s="88"/>
      <c r="BF47" s="89"/>
      <c r="BG47" s="88"/>
      <c r="BH47" s="88"/>
      <c r="BI47" s="88"/>
      <c r="BJ47" s="88"/>
      <c r="BK47" s="89"/>
      <c r="BL47" s="88"/>
      <c r="BM47" s="88"/>
      <c r="BN47" s="88"/>
    </row>
    <row r="48" spans="1:66" x14ac:dyDescent="0.45">
      <c r="A48" s="302"/>
      <c r="B48" s="91" t="s">
        <v>22</v>
      </c>
      <c r="C48" s="88"/>
      <c r="D48" s="92">
        <v>410</v>
      </c>
      <c r="E48" s="93">
        <v>570</v>
      </c>
      <c r="F48" s="93">
        <v>680</v>
      </c>
      <c r="G48" s="93">
        <v>680</v>
      </c>
      <c r="H48" s="94"/>
      <c r="I48" s="92">
        <v>90</v>
      </c>
      <c r="J48" s="93">
        <v>130</v>
      </c>
      <c r="K48" s="93">
        <v>180</v>
      </c>
      <c r="L48" s="93">
        <v>180</v>
      </c>
      <c r="M48" s="94"/>
      <c r="N48" s="92">
        <v>60</v>
      </c>
      <c r="O48" s="93">
        <v>70</v>
      </c>
      <c r="P48" s="93">
        <v>100</v>
      </c>
      <c r="Q48" s="93">
        <v>100</v>
      </c>
      <c r="R48" s="94"/>
      <c r="S48" s="92">
        <v>560</v>
      </c>
      <c r="T48" s="93">
        <v>770</v>
      </c>
      <c r="U48" s="93">
        <v>960</v>
      </c>
      <c r="V48" s="93">
        <v>960</v>
      </c>
      <c r="X48" s="91" t="s">
        <v>22</v>
      </c>
      <c r="Y48" s="88"/>
      <c r="Z48" s="92">
        <v>440</v>
      </c>
      <c r="AA48" s="93">
        <v>590</v>
      </c>
      <c r="AB48" s="93">
        <v>690</v>
      </c>
      <c r="AC48" s="93">
        <v>690</v>
      </c>
      <c r="AD48" s="94"/>
      <c r="AE48" s="92">
        <v>80</v>
      </c>
      <c r="AF48" s="93">
        <v>120</v>
      </c>
      <c r="AG48" s="93">
        <v>190</v>
      </c>
      <c r="AH48" s="93">
        <v>190</v>
      </c>
      <c r="AI48" s="94"/>
      <c r="AJ48" s="92">
        <v>60</v>
      </c>
      <c r="AK48" s="93">
        <v>60</v>
      </c>
      <c r="AL48" s="93">
        <v>100</v>
      </c>
      <c r="AM48" s="93">
        <v>100</v>
      </c>
      <c r="AN48" s="94"/>
      <c r="AO48" s="92">
        <v>590</v>
      </c>
      <c r="AP48" s="93">
        <v>770</v>
      </c>
      <c r="AQ48" s="93">
        <v>980</v>
      </c>
      <c r="AR48" s="93">
        <v>980</v>
      </c>
      <c r="AT48" s="91" t="s">
        <v>22</v>
      </c>
      <c r="AU48" s="88"/>
      <c r="AV48" s="92">
        <v>850</v>
      </c>
      <c r="AW48" s="93">
        <v>1160</v>
      </c>
      <c r="AX48" s="93">
        <v>1370</v>
      </c>
      <c r="AY48" s="93">
        <v>1370</v>
      </c>
      <c r="AZ48" s="94"/>
      <c r="BA48" s="92">
        <v>170</v>
      </c>
      <c r="BB48" s="93">
        <v>260</v>
      </c>
      <c r="BC48" s="93">
        <v>370</v>
      </c>
      <c r="BD48" s="93">
        <v>370</v>
      </c>
      <c r="BE48" s="94"/>
      <c r="BF48" s="92">
        <v>130</v>
      </c>
      <c r="BG48" s="93">
        <v>130</v>
      </c>
      <c r="BH48" s="93">
        <v>200</v>
      </c>
      <c r="BI48" s="93">
        <v>200</v>
      </c>
      <c r="BJ48" s="94"/>
      <c r="BK48" s="92">
        <v>1150</v>
      </c>
      <c r="BL48" s="93">
        <v>1540</v>
      </c>
      <c r="BM48" s="93">
        <v>1940</v>
      </c>
      <c r="BN48" s="93">
        <v>1940</v>
      </c>
    </row>
    <row r="49" spans="1:66" x14ac:dyDescent="0.45">
      <c r="A49" s="302"/>
      <c r="B49" s="91"/>
      <c r="C49" s="88"/>
      <c r="D49" s="95"/>
      <c r="E49" s="94"/>
      <c r="F49" s="94"/>
      <c r="G49" s="94"/>
      <c r="H49" s="94"/>
      <c r="I49" s="95"/>
      <c r="J49" s="94"/>
      <c r="K49" s="94"/>
      <c r="L49" s="94"/>
      <c r="M49" s="94"/>
      <c r="N49" s="95"/>
      <c r="O49" s="94"/>
      <c r="P49" s="94"/>
      <c r="Q49" s="94"/>
      <c r="R49" s="94"/>
      <c r="S49" s="95"/>
      <c r="T49" s="94"/>
      <c r="U49" s="94"/>
      <c r="V49" s="94"/>
      <c r="X49" s="91"/>
      <c r="Y49" s="88"/>
      <c r="Z49" s="95"/>
      <c r="AA49" s="94"/>
      <c r="AB49" s="94"/>
      <c r="AC49" s="94"/>
      <c r="AD49" s="94"/>
      <c r="AE49" s="95"/>
      <c r="AF49" s="94"/>
      <c r="AG49" s="94"/>
      <c r="AH49" s="94"/>
      <c r="AI49" s="94"/>
      <c r="AJ49" s="95"/>
      <c r="AK49" s="94"/>
      <c r="AL49" s="94"/>
      <c r="AM49" s="94"/>
      <c r="AN49" s="94"/>
      <c r="AO49" s="95"/>
      <c r="AP49" s="94"/>
      <c r="AQ49" s="94"/>
      <c r="AR49" s="94"/>
      <c r="AT49" s="91"/>
      <c r="AU49" s="88"/>
      <c r="AV49" s="95"/>
      <c r="AW49" s="94"/>
      <c r="AX49" s="94"/>
      <c r="AY49" s="94"/>
      <c r="AZ49" s="94"/>
      <c r="BA49" s="95"/>
      <c r="BB49" s="94"/>
      <c r="BC49" s="94"/>
      <c r="BD49" s="94"/>
      <c r="BE49" s="94"/>
      <c r="BF49" s="95"/>
      <c r="BG49" s="94"/>
      <c r="BH49" s="94"/>
      <c r="BI49" s="94"/>
      <c r="BJ49" s="94"/>
      <c r="BK49" s="95"/>
      <c r="BL49" s="94"/>
      <c r="BM49" s="94"/>
      <c r="BN49" s="94"/>
    </row>
    <row r="50" spans="1:66" x14ac:dyDescent="0.45">
      <c r="A50" s="302"/>
      <c r="B50" s="96" t="s">
        <v>65</v>
      </c>
      <c r="C50" s="88"/>
      <c r="D50" s="92">
        <v>220</v>
      </c>
      <c r="E50" s="93">
        <v>320</v>
      </c>
      <c r="F50" s="93">
        <v>400</v>
      </c>
      <c r="G50" s="93">
        <v>400</v>
      </c>
      <c r="H50" s="94"/>
      <c r="I50" s="92">
        <v>60</v>
      </c>
      <c r="J50" s="93">
        <v>90</v>
      </c>
      <c r="K50" s="93">
        <v>120</v>
      </c>
      <c r="L50" s="93">
        <v>120</v>
      </c>
      <c r="M50" s="94"/>
      <c r="N50" s="92">
        <v>40</v>
      </c>
      <c r="O50" s="93">
        <v>50</v>
      </c>
      <c r="P50" s="93">
        <v>60</v>
      </c>
      <c r="Q50" s="93">
        <v>60</v>
      </c>
      <c r="R50" s="94"/>
      <c r="S50" s="92">
        <v>320</v>
      </c>
      <c r="T50" s="93">
        <v>460</v>
      </c>
      <c r="U50" s="93">
        <v>580</v>
      </c>
      <c r="V50" s="93">
        <v>580</v>
      </c>
      <c r="X50" s="96" t="s">
        <v>65</v>
      </c>
      <c r="Y50" s="88"/>
      <c r="Z50" s="92">
        <v>170</v>
      </c>
      <c r="AA50" s="93">
        <v>250</v>
      </c>
      <c r="AB50" s="93">
        <v>300</v>
      </c>
      <c r="AC50" s="93">
        <v>300</v>
      </c>
      <c r="AD50" s="94"/>
      <c r="AE50" s="92">
        <v>40</v>
      </c>
      <c r="AF50" s="93">
        <v>70</v>
      </c>
      <c r="AG50" s="93">
        <v>90</v>
      </c>
      <c r="AH50" s="93">
        <v>90</v>
      </c>
      <c r="AI50" s="94"/>
      <c r="AJ50" s="92">
        <v>30</v>
      </c>
      <c r="AK50" s="93">
        <v>30</v>
      </c>
      <c r="AL50" s="93">
        <v>50</v>
      </c>
      <c r="AM50" s="93">
        <v>50</v>
      </c>
      <c r="AN50" s="94"/>
      <c r="AO50" s="92">
        <v>240</v>
      </c>
      <c r="AP50" s="93">
        <v>340</v>
      </c>
      <c r="AQ50" s="93">
        <v>430</v>
      </c>
      <c r="AR50" s="93">
        <v>430</v>
      </c>
      <c r="AT50" s="96" t="s">
        <v>65</v>
      </c>
      <c r="AU50" s="88"/>
      <c r="AV50" s="92">
        <v>400</v>
      </c>
      <c r="AW50" s="93">
        <v>570</v>
      </c>
      <c r="AX50" s="93">
        <v>690</v>
      </c>
      <c r="AY50" s="93">
        <v>690</v>
      </c>
      <c r="AZ50" s="94"/>
      <c r="BA50" s="92">
        <v>90</v>
      </c>
      <c r="BB50" s="93">
        <v>160</v>
      </c>
      <c r="BC50" s="93">
        <v>210</v>
      </c>
      <c r="BD50" s="93">
        <v>210</v>
      </c>
      <c r="BE50" s="94"/>
      <c r="BF50" s="92">
        <v>70</v>
      </c>
      <c r="BG50" s="93">
        <v>80</v>
      </c>
      <c r="BH50" s="93">
        <v>110</v>
      </c>
      <c r="BI50" s="93">
        <v>110</v>
      </c>
      <c r="BJ50" s="94"/>
      <c r="BK50" s="92">
        <v>560</v>
      </c>
      <c r="BL50" s="93">
        <v>800</v>
      </c>
      <c r="BM50" s="93">
        <v>1010</v>
      </c>
      <c r="BN50" s="93">
        <v>1010</v>
      </c>
    </row>
    <row r="51" spans="1:66" x14ac:dyDescent="0.45">
      <c r="A51" s="302"/>
      <c r="B51" s="96"/>
      <c r="C51" s="88"/>
      <c r="D51" s="97"/>
      <c r="E51" s="98"/>
      <c r="F51" s="98"/>
      <c r="G51" s="98"/>
      <c r="H51" s="98"/>
      <c r="I51" s="97"/>
      <c r="J51" s="98"/>
      <c r="K51" s="98"/>
      <c r="L51" s="98"/>
      <c r="M51" s="98"/>
      <c r="N51" s="97"/>
      <c r="O51" s="98"/>
      <c r="P51" s="98"/>
      <c r="Q51" s="98"/>
      <c r="R51" s="98"/>
      <c r="S51" s="97"/>
      <c r="T51" s="98"/>
      <c r="U51" s="98"/>
      <c r="V51" s="98"/>
      <c r="X51" s="96"/>
      <c r="Y51" s="88"/>
      <c r="Z51" s="97"/>
      <c r="AA51" s="98"/>
      <c r="AB51" s="98"/>
      <c r="AC51" s="98"/>
      <c r="AD51" s="98"/>
      <c r="AE51" s="97"/>
      <c r="AF51" s="98"/>
      <c r="AG51" s="98"/>
      <c r="AH51" s="98"/>
      <c r="AI51" s="98"/>
      <c r="AJ51" s="97"/>
      <c r="AK51" s="98"/>
      <c r="AL51" s="98"/>
      <c r="AM51" s="98"/>
      <c r="AN51" s="98"/>
      <c r="AO51" s="97"/>
      <c r="AP51" s="98"/>
      <c r="AQ51" s="98"/>
      <c r="AR51" s="98"/>
      <c r="AT51" s="96"/>
      <c r="AU51" s="88"/>
      <c r="AV51" s="97"/>
      <c r="AW51" s="98"/>
      <c r="AX51" s="98"/>
      <c r="AY51" s="98"/>
      <c r="AZ51" s="98"/>
      <c r="BA51" s="97"/>
      <c r="BB51" s="98"/>
      <c r="BC51" s="98"/>
      <c r="BD51" s="98"/>
      <c r="BE51" s="98"/>
      <c r="BF51" s="97"/>
      <c r="BG51" s="98"/>
      <c r="BH51" s="98"/>
      <c r="BI51" s="98"/>
      <c r="BJ51" s="98"/>
      <c r="BK51" s="97"/>
      <c r="BL51" s="98"/>
      <c r="BM51" s="98"/>
      <c r="BN51" s="98"/>
    </row>
    <row r="52" spans="1:66" x14ac:dyDescent="0.45">
      <c r="A52" s="302"/>
      <c r="B52" s="96" t="s">
        <v>36</v>
      </c>
      <c r="C52" s="88"/>
      <c r="D52" s="92">
        <v>190</v>
      </c>
      <c r="E52" s="93">
        <v>250</v>
      </c>
      <c r="F52" s="93">
        <v>280</v>
      </c>
      <c r="G52" s="93">
        <v>280</v>
      </c>
      <c r="H52" s="94"/>
      <c r="I52" s="92">
        <v>30</v>
      </c>
      <c r="J52" s="93">
        <v>50</v>
      </c>
      <c r="K52" s="93">
        <v>60</v>
      </c>
      <c r="L52" s="93">
        <v>60</v>
      </c>
      <c r="M52" s="94"/>
      <c r="N52" s="92">
        <v>20</v>
      </c>
      <c r="O52" s="93">
        <v>20</v>
      </c>
      <c r="P52" s="93">
        <v>40</v>
      </c>
      <c r="Q52" s="93">
        <v>40</v>
      </c>
      <c r="R52" s="94"/>
      <c r="S52" s="92">
        <v>240</v>
      </c>
      <c r="T52" s="93">
        <v>310</v>
      </c>
      <c r="U52" s="93">
        <v>380</v>
      </c>
      <c r="V52" s="93">
        <v>380</v>
      </c>
      <c r="X52" s="96" t="s">
        <v>36</v>
      </c>
      <c r="Y52" s="88"/>
      <c r="Z52" s="92">
        <v>270</v>
      </c>
      <c r="AA52" s="93">
        <v>340</v>
      </c>
      <c r="AB52" s="93">
        <v>390</v>
      </c>
      <c r="AC52" s="93">
        <v>390</v>
      </c>
      <c r="AD52" s="94"/>
      <c r="AE52" s="92">
        <v>50</v>
      </c>
      <c r="AF52" s="93">
        <v>60</v>
      </c>
      <c r="AG52" s="93">
        <v>100</v>
      </c>
      <c r="AH52" s="93">
        <v>100</v>
      </c>
      <c r="AI52" s="94"/>
      <c r="AJ52" s="92">
        <v>30</v>
      </c>
      <c r="AK52" s="93">
        <v>30</v>
      </c>
      <c r="AL52" s="93">
        <v>60</v>
      </c>
      <c r="AM52" s="93">
        <v>60</v>
      </c>
      <c r="AN52" s="94"/>
      <c r="AO52" s="92">
        <v>350</v>
      </c>
      <c r="AP52" s="93">
        <v>430</v>
      </c>
      <c r="AQ52" s="93">
        <v>540</v>
      </c>
      <c r="AR52" s="93">
        <v>540</v>
      </c>
      <c r="AT52" s="96" t="s">
        <v>36</v>
      </c>
      <c r="AU52" s="88"/>
      <c r="AV52" s="92">
        <v>450</v>
      </c>
      <c r="AW52" s="93">
        <v>590</v>
      </c>
      <c r="AX52" s="93">
        <v>670</v>
      </c>
      <c r="AY52" s="93">
        <v>670</v>
      </c>
      <c r="AZ52" s="94"/>
      <c r="BA52" s="92">
        <v>80</v>
      </c>
      <c r="BB52" s="93">
        <v>100</v>
      </c>
      <c r="BC52" s="93">
        <v>160</v>
      </c>
      <c r="BD52" s="93">
        <v>160</v>
      </c>
      <c r="BE52" s="94"/>
      <c r="BF52" s="92">
        <v>60</v>
      </c>
      <c r="BG52" s="93">
        <v>50</v>
      </c>
      <c r="BH52" s="93">
        <v>90</v>
      </c>
      <c r="BI52" s="93">
        <v>90</v>
      </c>
      <c r="BJ52" s="94"/>
      <c r="BK52" s="92">
        <v>590</v>
      </c>
      <c r="BL52" s="93">
        <v>740</v>
      </c>
      <c r="BM52" s="93">
        <v>930</v>
      </c>
      <c r="BN52" s="93">
        <v>930</v>
      </c>
    </row>
    <row r="53" spans="1:66" x14ac:dyDescent="0.45">
      <c r="A53" s="302"/>
      <c r="B53" s="96" t="s">
        <v>101</v>
      </c>
      <c r="C53" s="99"/>
      <c r="D53" s="92">
        <v>70</v>
      </c>
      <c r="E53" s="93">
        <v>110</v>
      </c>
      <c r="F53" s="93">
        <v>110</v>
      </c>
      <c r="G53" s="93">
        <v>110</v>
      </c>
      <c r="H53" s="94"/>
      <c r="I53" s="92">
        <v>10</v>
      </c>
      <c r="J53" s="93">
        <v>10</v>
      </c>
      <c r="K53" s="93">
        <v>20</v>
      </c>
      <c r="L53" s="93">
        <v>20</v>
      </c>
      <c r="M53" s="94"/>
      <c r="N53" s="92">
        <v>10</v>
      </c>
      <c r="O53" s="93">
        <v>10</v>
      </c>
      <c r="P53" s="93">
        <v>20</v>
      </c>
      <c r="Q53" s="93">
        <v>20</v>
      </c>
      <c r="R53" s="94"/>
      <c r="S53" s="92">
        <v>90</v>
      </c>
      <c r="T53" s="93">
        <v>140</v>
      </c>
      <c r="U53" s="93">
        <v>150</v>
      </c>
      <c r="V53" s="93">
        <v>150</v>
      </c>
      <c r="X53" s="96" t="s">
        <v>128</v>
      </c>
      <c r="Y53" s="99"/>
      <c r="Z53" s="92">
        <v>140</v>
      </c>
      <c r="AA53" s="93">
        <v>170</v>
      </c>
      <c r="AB53" s="93">
        <v>200</v>
      </c>
      <c r="AC53" s="93">
        <v>200</v>
      </c>
      <c r="AD53" s="94"/>
      <c r="AE53" s="92">
        <v>20</v>
      </c>
      <c r="AF53" s="93">
        <v>30</v>
      </c>
      <c r="AG53" s="93">
        <v>50</v>
      </c>
      <c r="AH53" s="93">
        <v>50</v>
      </c>
      <c r="AI53" s="94"/>
      <c r="AJ53" s="92">
        <v>10</v>
      </c>
      <c r="AK53" s="93">
        <v>20</v>
      </c>
      <c r="AL53" s="93">
        <v>30</v>
      </c>
      <c r="AM53" s="93">
        <v>30</v>
      </c>
      <c r="AN53" s="94"/>
      <c r="AO53" s="92">
        <v>180</v>
      </c>
      <c r="AP53" s="93">
        <v>220</v>
      </c>
      <c r="AQ53" s="93">
        <v>280</v>
      </c>
      <c r="AR53" s="93">
        <v>280</v>
      </c>
      <c r="AT53" s="96" t="s">
        <v>128</v>
      </c>
      <c r="AU53" s="99"/>
      <c r="AV53" s="92">
        <v>220</v>
      </c>
      <c r="AW53" s="93">
        <v>280</v>
      </c>
      <c r="AX53" s="93">
        <v>310</v>
      </c>
      <c r="AY53" s="93">
        <v>310</v>
      </c>
      <c r="AZ53" s="94"/>
      <c r="BA53" s="92">
        <v>30</v>
      </c>
      <c r="BB53" s="93">
        <v>50</v>
      </c>
      <c r="BC53" s="93">
        <v>60</v>
      </c>
      <c r="BD53" s="93">
        <v>60</v>
      </c>
      <c r="BE53" s="94"/>
      <c r="BF53" s="92">
        <v>20</v>
      </c>
      <c r="BG53" s="93">
        <v>30</v>
      </c>
      <c r="BH53" s="93">
        <v>50</v>
      </c>
      <c r="BI53" s="93">
        <v>50</v>
      </c>
      <c r="BJ53" s="94"/>
      <c r="BK53" s="92">
        <v>270</v>
      </c>
      <c r="BL53" s="93">
        <v>350</v>
      </c>
      <c r="BM53" s="93">
        <v>430</v>
      </c>
      <c r="BN53" s="93">
        <v>430</v>
      </c>
    </row>
    <row r="54" spans="1:66" x14ac:dyDescent="0.45">
      <c r="A54" s="302"/>
      <c r="B54" s="96" t="s">
        <v>102</v>
      </c>
      <c r="C54" s="99"/>
      <c r="D54" s="92">
        <v>110</v>
      </c>
      <c r="E54" s="93">
        <v>130</v>
      </c>
      <c r="F54" s="93">
        <v>170</v>
      </c>
      <c r="G54" s="93">
        <v>170</v>
      </c>
      <c r="H54" s="94"/>
      <c r="I54" s="92">
        <v>20</v>
      </c>
      <c r="J54" s="93">
        <v>30</v>
      </c>
      <c r="K54" s="93">
        <v>50</v>
      </c>
      <c r="L54" s="93">
        <v>50</v>
      </c>
      <c r="M54" s="94"/>
      <c r="N54" s="92">
        <v>20</v>
      </c>
      <c r="O54" s="93">
        <v>10</v>
      </c>
      <c r="P54" s="93">
        <v>20</v>
      </c>
      <c r="Q54" s="93">
        <v>20</v>
      </c>
      <c r="R54" s="94"/>
      <c r="S54" s="92">
        <v>150</v>
      </c>
      <c r="T54" s="93">
        <v>180</v>
      </c>
      <c r="U54" s="93">
        <v>230</v>
      </c>
      <c r="V54" s="93">
        <v>230</v>
      </c>
      <c r="X54" s="96" t="s">
        <v>129</v>
      </c>
      <c r="Y54" s="99"/>
      <c r="Z54" s="92">
        <v>130</v>
      </c>
      <c r="AA54" s="93">
        <v>170</v>
      </c>
      <c r="AB54" s="93">
        <v>200</v>
      </c>
      <c r="AC54" s="93">
        <v>200</v>
      </c>
      <c r="AD54" s="94"/>
      <c r="AE54" s="92">
        <v>30</v>
      </c>
      <c r="AF54" s="93">
        <v>20</v>
      </c>
      <c r="AG54" s="93">
        <v>50</v>
      </c>
      <c r="AH54" s="93">
        <v>50</v>
      </c>
      <c r="AI54" s="94"/>
      <c r="AJ54" s="92">
        <v>20</v>
      </c>
      <c r="AK54" s="93">
        <v>20</v>
      </c>
      <c r="AL54" s="93">
        <v>20</v>
      </c>
      <c r="AM54" s="93">
        <v>20</v>
      </c>
      <c r="AN54" s="94"/>
      <c r="AO54" s="92">
        <v>170</v>
      </c>
      <c r="AP54" s="93">
        <v>210</v>
      </c>
      <c r="AQ54" s="93">
        <v>270</v>
      </c>
      <c r="AR54" s="93">
        <v>270</v>
      </c>
      <c r="AT54" s="96" t="s">
        <v>129</v>
      </c>
      <c r="AU54" s="99"/>
      <c r="AV54" s="92">
        <v>240</v>
      </c>
      <c r="AW54" s="93">
        <v>300</v>
      </c>
      <c r="AX54" s="93">
        <v>370</v>
      </c>
      <c r="AY54" s="93">
        <v>370</v>
      </c>
      <c r="AZ54" s="94"/>
      <c r="BA54" s="92">
        <v>50</v>
      </c>
      <c r="BB54" s="93">
        <v>60</v>
      </c>
      <c r="BC54" s="93">
        <v>100</v>
      </c>
      <c r="BD54" s="93">
        <v>100</v>
      </c>
      <c r="BE54" s="94"/>
      <c r="BF54" s="92">
        <v>40</v>
      </c>
      <c r="BG54" s="93">
        <v>30</v>
      </c>
      <c r="BH54" s="93">
        <v>40</v>
      </c>
      <c r="BI54" s="93">
        <v>40</v>
      </c>
      <c r="BJ54" s="94"/>
      <c r="BK54" s="92">
        <v>320</v>
      </c>
      <c r="BL54" s="93">
        <v>390</v>
      </c>
      <c r="BM54" s="93">
        <v>500</v>
      </c>
      <c r="BN54" s="93">
        <v>500</v>
      </c>
    </row>
    <row r="55" spans="1:66" x14ac:dyDescent="0.45">
      <c r="A55" s="302"/>
      <c r="B55" s="87"/>
      <c r="C55" s="88"/>
      <c r="D55" s="95"/>
      <c r="E55" s="94"/>
      <c r="F55" s="94"/>
      <c r="G55" s="94"/>
      <c r="H55" s="94"/>
      <c r="I55" s="95"/>
      <c r="J55" s="94"/>
      <c r="K55" s="94"/>
      <c r="L55" s="94"/>
      <c r="M55" s="94"/>
      <c r="N55" s="95"/>
      <c r="O55" s="94"/>
      <c r="P55" s="94"/>
      <c r="Q55" s="94"/>
      <c r="R55" s="94"/>
      <c r="S55" s="95"/>
      <c r="T55" s="94"/>
      <c r="U55" s="94"/>
      <c r="V55" s="94"/>
      <c r="X55" s="87"/>
      <c r="Y55" s="88"/>
      <c r="Z55" s="95"/>
      <c r="AA55" s="94"/>
      <c r="AB55" s="94"/>
      <c r="AC55" s="94"/>
      <c r="AD55" s="94"/>
      <c r="AE55" s="95"/>
      <c r="AF55" s="94"/>
      <c r="AG55" s="94"/>
      <c r="AH55" s="94"/>
      <c r="AI55" s="94"/>
      <c r="AJ55" s="95"/>
      <c r="AK55" s="94"/>
      <c r="AL55" s="94"/>
      <c r="AM55" s="94"/>
      <c r="AN55" s="94"/>
      <c r="AO55" s="95"/>
      <c r="AP55" s="94"/>
      <c r="AQ55" s="94"/>
      <c r="AR55" s="94"/>
      <c r="AT55" s="87"/>
      <c r="AU55" s="88"/>
      <c r="AV55" s="95"/>
      <c r="AW55" s="94"/>
      <c r="AX55" s="94"/>
      <c r="AY55" s="94"/>
      <c r="AZ55" s="94"/>
      <c r="BA55" s="95"/>
      <c r="BB55" s="94"/>
      <c r="BC55" s="94"/>
      <c r="BD55" s="94"/>
      <c r="BE55" s="94"/>
      <c r="BF55" s="95"/>
      <c r="BG55" s="94"/>
      <c r="BH55" s="94"/>
      <c r="BI55" s="94"/>
      <c r="BJ55" s="94"/>
      <c r="BK55" s="95"/>
      <c r="BL55" s="94"/>
      <c r="BM55" s="94"/>
      <c r="BN55" s="94"/>
    </row>
    <row r="56" spans="1:66" x14ac:dyDescent="0.45">
      <c r="A56" s="302"/>
      <c r="B56" s="87" t="s">
        <v>80</v>
      </c>
      <c r="C56" s="88"/>
      <c r="D56" s="95"/>
      <c r="E56" s="94"/>
      <c r="F56" s="94"/>
      <c r="G56" s="94"/>
      <c r="H56" s="94"/>
      <c r="I56" s="95"/>
      <c r="J56" s="94"/>
      <c r="K56" s="94"/>
      <c r="L56" s="94"/>
      <c r="M56" s="94"/>
      <c r="N56" s="95"/>
      <c r="O56" s="94"/>
      <c r="P56" s="94"/>
      <c r="Q56" s="94"/>
      <c r="R56" s="94"/>
      <c r="S56" s="95"/>
      <c r="T56" s="94"/>
      <c r="U56" s="94"/>
      <c r="V56" s="94"/>
      <c r="X56" s="87" t="s">
        <v>80</v>
      </c>
      <c r="Y56" s="88"/>
      <c r="Z56" s="95"/>
      <c r="AA56" s="94"/>
      <c r="AB56" s="94"/>
      <c r="AC56" s="94"/>
      <c r="AD56" s="94"/>
      <c r="AE56" s="95"/>
      <c r="AF56" s="94"/>
      <c r="AG56" s="94"/>
      <c r="AH56" s="94"/>
      <c r="AI56" s="94"/>
      <c r="AJ56" s="95"/>
      <c r="AK56" s="94"/>
      <c r="AL56" s="94"/>
      <c r="AM56" s="94"/>
      <c r="AN56" s="94"/>
      <c r="AO56" s="95"/>
      <c r="AP56" s="94"/>
      <c r="AQ56" s="94"/>
      <c r="AR56" s="94"/>
      <c r="AT56" s="87" t="s">
        <v>80</v>
      </c>
      <c r="AU56" s="88"/>
      <c r="AV56" s="95"/>
      <c r="AW56" s="94"/>
      <c r="AX56" s="94"/>
      <c r="AY56" s="94"/>
      <c r="AZ56" s="94"/>
      <c r="BA56" s="95"/>
      <c r="BB56" s="94"/>
      <c r="BC56" s="94"/>
      <c r="BD56" s="94"/>
      <c r="BE56" s="94"/>
      <c r="BF56" s="95"/>
      <c r="BG56" s="94"/>
      <c r="BH56" s="94"/>
      <c r="BI56" s="94"/>
      <c r="BJ56" s="94"/>
      <c r="BK56" s="95"/>
      <c r="BL56" s="94"/>
      <c r="BM56" s="94"/>
      <c r="BN56" s="94"/>
    </row>
    <row r="57" spans="1:66" x14ac:dyDescent="0.45">
      <c r="A57" s="302"/>
      <c r="B57" s="91" t="s">
        <v>22</v>
      </c>
      <c r="C57" s="88"/>
      <c r="D57" s="100">
        <v>8.4</v>
      </c>
      <c r="E57" s="101">
        <v>8.6</v>
      </c>
      <c r="F57" s="101">
        <v>6.3</v>
      </c>
      <c r="G57" s="101">
        <v>8.8000000000000007</v>
      </c>
      <c r="H57" s="94"/>
      <c r="I57" s="100">
        <v>7.9</v>
      </c>
      <c r="J57" s="101">
        <v>8.1999999999999993</v>
      </c>
      <c r="K57" s="101">
        <v>6.6</v>
      </c>
      <c r="L57" s="101">
        <v>8.1999999999999993</v>
      </c>
      <c r="M57" s="94"/>
      <c r="N57" s="100">
        <v>11.1</v>
      </c>
      <c r="O57" s="101">
        <v>17.399999999999999</v>
      </c>
      <c r="P57" s="101" t="s">
        <v>118</v>
      </c>
      <c r="Q57" s="101">
        <v>9.3000000000000007</v>
      </c>
      <c r="R57" s="94"/>
      <c r="S57" s="100">
        <v>8.6</v>
      </c>
      <c r="T57" s="101">
        <v>9.4</v>
      </c>
      <c r="U57" s="101">
        <v>6.2</v>
      </c>
      <c r="V57" s="101">
        <v>8.8000000000000007</v>
      </c>
      <c r="X57" s="91" t="s">
        <v>22</v>
      </c>
      <c r="Y57" s="88"/>
      <c r="Z57" s="100">
        <v>4.3</v>
      </c>
      <c r="AA57" s="101">
        <v>6.9</v>
      </c>
      <c r="AB57" s="101">
        <v>5.5</v>
      </c>
      <c r="AC57" s="101">
        <v>6.3</v>
      </c>
      <c r="AD57" s="94"/>
      <c r="AE57" s="100" t="s">
        <v>118</v>
      </c>
      <c r="AF57" s="101" t="s">
        <v>118</v>
      </c>
      <c r="AG57" s="101" t="s">
        <v>118</v>
      </c>
      <c r="AH57" s="101">
        <v>3.7</v>
      </c>
      <c r="AI57" s="94"/>
      <c r="AJ57" s="100" t="s">
        <v>118</v>
      </c>
      <c r="AK57" s="101" t="s">
        <v>118</v>
      </c>
      <c r="AL57" s="101" t="s">
        <v>118</v>
      </c>
      <c r="AM57" s="101" t="s">
        <v>118</v>
      </c>
      <c r="AN57" s="94"/>
      <c r="AO57" s="100">
        <v>3.7</v>
      </c>
      <c r="AP57" s="101">
        <v>5.7</v>
      </c>
      <c r="AQ57" s="101">
        <v>4.7</v>
      </c>
      <c r="AR57" s="101">
        <v>5.4</v>
      </c>
      <c r="AT57" s="91" t="s">
        <v>22</v>
      </c>
      <c r="AU57" s="88"/>
      <c r="AV57" s="100">
        <v>6.3</v>
      </c>
      <c r="AW57" s="101">
        <v>7.8</v>
      </c>
      <c r="AX57" s="101">
        <v>5.9</v>
      </c>
      <c r="AY57" s="101">
        <v>7.5</v>
      </c>
      <c r="AZ57" s="94"/>
      <c r="BA57" s="100">
        <v>4.7</v>
      </c>
      <c r="BB57" s="101">
        <v>4.7</v>
      </c>
      <c r="BC57" s="101">
        <v>4.5999999999999996</v>
      </c>
      <c r="BD57" s="101">
        <v>5.9</v>
      </c>
      <c r="BE57" s="94"/>
      <c r="BF57" s="100">
        <v>7.1</v>
      </c>
      <c r="BG57" s="101">
        <v>10.9</v>
      </c>
      <c r="BH57" s="101">
        <v>3.5</v>
      </c>
      <c r="BI57" s="101">
        <v>6</v>
      </c>
      <c r="BJ57" s="94"/>
      <c r="BK57" s="100">
        <v>6.1</v>
      </c>
      <c r="BL57" s="101">
        <v>7.5</v>
      </c>
      <c r="BM57" s="101">
        <v>5.4</v>
      </c>
      <c r="BN57" s="101">
        <v>7.1</v>
      </c>
    </row>
    <row r="58" spans="1:66" x14ac:dyDescent="0.45">
      <c r="A58" s="302"/>
      <c r="B58" s="91"/>
      <c r="C58" s="88"/>
      <c r="D58" s="95"/>
      <c r="E58" s="94"/>
      <c r="F58" s="94"/>
      <c r="G58" s="94"/>
      <c r="H58" s="101"/>
      <c r="I58" s="95"/>
      <c r="J58" s="94"/>
      <c r="K58" s="94"/>
      <c r="L58" s="94"/>
      <c r="M58" s="101"/>
      <c r="N58" s="95"/>
      <c r="O58" s="94"/>
      <c r="P58" s="94"/>
      <c r="Q58" s="94"/>
      <c r="R58" s="101"/>
      <c r="S58" s="95"/>
      <c r="T58" s="94"/>
      <c r="U58" s="94"/>
      <c r="V58" s="94"/>
      <c r="X58" s="91"/>
      <c r="Y58" s="88"/>
      <c r="Z58" s="95"/>
      <c r="AA58" s="94"/>
      <c r="AB58" s="94"/>
      <c r="AC58" s="94"/>
      <c r="AD58" s="101"/>
      <c r="AE58" s="95"/>
      <c r="AF58" s="94"/>
      <c r="AG58" s="94"/>
      <c r="AH58" s="94"/>
      <c r="AI58" s="101"/>
      <c r="AJ58" s="95"/>
      <c r="AK58" s="94"/>
      <c r="AL58" s="94"/>
      <c r="AM58" s="94"/>
      <c r="AN58" s="101"/>
      <c r="AO58" s="95"/>
      <c r="AP58" s="94"/>
      <c r="AQ58" s="94"/>
      <c r="AR58" s="94"/>
      <c r="AT58" s="91"/>
      <c r="AU58" s="88"/>
      <c r="AV58" s="95"/>
      <c r="AW58" s="94"/>
      <c r="AX58" s="94"/>
      <c r="AY58" s="94"/>
      <c r="AZ58" s="101"/>
      <c r="BA58" s="95"/>
      <c r="BB58" s="94"/>
      <c r="BC58" s="94"/>
      <c r="BD58" s="94"/>
      <c r="BE58" s="101"/>
      <c r="BF58" s="95"/>
      <c r="BG58" s="94"/>
      <c r="BH58" s="94"/>
      <c r="BI58" s="94"/>
      <c r="BJ58" s="101"/>
      <c r="BK58" s="95"/>
      <c r="BL58" s="94"/>
      <c r="BM58" s="94"/>
      <c r="BN58" s="94"/>
    </row>
    <row r="59" spans="1:66" x14ac:dyDescent="0.45">
      <c r="A59" s="302"/>
      <c r="B59" s="96" t="s">
        <v>65</v>
      </c>
      <c r="C59" s="88"/>
      <c r="D59" s="100">
        <v>14</v>
      </c>
      <c r="E59" s="101">
        <v>13.4</v>
      </c>
      <c r="F59" s="101">
        <v>9.1</v>
      </c>
      <c r="G59" s="101">
        <v>11.8</v>
      </c>
      <c r="H59" s="94"/>
      <c r="I59" s="100">
        <v>11.9</v>
      </c>
      <c r="J59" s="101">
        <v>12.4</v>
      </c>
      <c r="K59" s="101">
        <v>9.1999999999999993</v>
      </c>
      <c r="L59" s="101">
        <v>11.7</v>
      </c>
      <c r="M59" s="94"/>
      <c r="N59" s="100">
        <v>17.899999999999999</v>
      </c>
      <c r="O59" s="101">
        <v>20.8</v>
      </c>
      <c r="P59" s="101" t="s">
        <v>118</v>
      </c>
      <c r="Q59" s="101">
        <v>13.6</v>
      </c>
      <c r="R59" s="94"/>
      <c r="S59" s="100">
        <v>14.1</v>
      </c>
      <c r="T59" s="101">
        <v>13.9</v>
      </c>
      <c r="U59" s="101">
        <v>8.6999999999999993</v>
      </c>
      <c r="V59" s="101">
        <v>12</v>
      </c>
      <c r="X59" s="96" t="s">
        <v>65</v>
      </c>
      <c r="Y59" s="88"/>
      <c r="Z59" s="100">
        <v>10.3</v>
      </c>
      <c r="AA59" s="101">
        <v>13.6</v>
      </c>
      <c r="AB59" s="101">
        <v>11.9</v>
      </c>
      <c r="AC59" s="101">
        <v>12.9</v>
      </c>
      <c r="AD59" s="94"/>
      <c r="AE59" s="100" t="s">
        <v>118</v>
      </c>
      <c r="AF59" s="101" t="s">
        <v>118</v>
      </c>
      <c r="AG59" s="101" t="s">
        <v>118</v>
      </c>
      <c r="AH59" s="101">
        <v>6.7</v>
      </c>
      <c r="AI59" s="94"/>
      <c r="AJ59" s="100" t="s">
        <v>118</v>
      </c>
      <c r="AK59" s="101" t="s">
        <v>118</v>
      </c>
      <c r="AL59" s="101" t="s">
        <v>118</v>
      </c>
      <c r="AM59" s="101" t="s">
        <v>118</v>
      </c>
      <c r="AN59" s="94"/>
      <c r="AO59" s="100">
        <v>8.8000000000000007</v>
      </c>
      <c r="AP59" s="101">
        <v>10.8</v>
      </c>
      <c r="AQ59" s="101">
        <v>9.9</v>
      </c>
      <c r="AR59" s="101">
        <v>10.9</v>
      </c>
      <c r="AT59" s="96" t="s">
        <v>65</v>
      </c>
      <c r="AU59" s="88"/>
      <c r="AV59" s="100">
        <v>12.4</v>
      </c>
      <c r="AW59" s="101">
        <v>13.5</v>
      </c>
      <c r="AX59" s="101">
        <v>10.3</v>
      </c>
      <c r="AY59" s="101">
        <v>12.3</v>
      </c>
      <c r="AZ59" s="94"/>
      <c r="BA59" s="100">
        <v>8.5</v>
      </c>
      <c r="BB59" s="101">
        <v>7.7</v>
      </c>
      <c r="BC59" s="101">
        <v>7.6</v>
      </c>
      <c r="BD59" s="101">
        <v>9.5</v>
      </c>
      <c r="BE59" s="94"/>
      <c r="BF59" s="100">
        <v>12.9</v>
      </c>
      <c r="BG59" s="101">
        <v>16</v>
      </c>
      <c r="BH59" s="101">
        <v>5.6</v>
      </c>
      <c r="BI59" s="101">
        <v>10.3</v>
      </c>
      <c r="BJ59" s="94"/>
      <c r="BK59" s="100">
        <v>11.8</v>
      </c>
      <c r="BL59" s="101">
        <v>12.6</v>
      </c>
      <c r="BM59" s="101">
        <v>9.1999999999999993</v>
      </c>
      <c r="BN59" s="101">
        <v>11.5</v>
      </c>
    </row>
    <row r="60" spans="1:66" x14ac:dyDescent="0.45">
      <c r="A60" s="302"/>
      <c r="B60" s="96"/>
      <c r="C60" s="88"/>
      <c r="D60" s="97"/>
      <c r="E60" s="98"/>
      <c r="F60" s="98"/>
      <c r="G60" s="98"/>
      <c r="H60" s="102"/>
      <c r="I60" s="97"/>
      <c r="J60" s="98"/>
      <c r="K60" s="98"/>
      <c r="L60" s="98"/>
      <c r="M60" s="102"/>
      <c r="N60" s="97"/>
      <c r="O60" s="98"/>
      <c r="P60" s="98"/>
      <c r="Q60" s="98"/>
      <c r="R60" s="102"/>
      <c r="S60" s="97"/>
      <c r="T60" s="98"/>
      <c r="U60" s="98"/>
      <c r="V60" s="98"/>
      <c r="X60" s="96"/>
      <c r="Y60" s="88"/>
      <c r="Z60" s="97"/>
      <c r="AA60" s="98"/>
      <c r="AB60" s="98"/>
      <c r="AC60" s="98"/>
      <c r="AD60" s="102"/>
      <c r="AE60" s="97"/>
      <c r="AF60" s="98"/>
      <c r="AG60" s="98"/>
      <c r="AH60" s="98"/>
      <c r="AI60" s="102"/>
      <c r="AJ60" s="97"/>
      <c r="AK60" s="98"/>
      <c r="AL60" s="98"/>
      <c r="AM60" s="98"/>
      <c r="AN60" s="102"/>
      <c r="AO60" s="97"/>
      <c r="AP60" s="98"/>
      <c r="AQ60" s="98"/>
      <c r="AR60" s="98"/>
      <c r="AT60" s="96"/>
      <c r="AU60" s="88"/>
      <c r="AV60" s="97"/>
      <c r="AW60" s="98"/>
      <c r="AX60" s="98"/>
      <c r="AY60" s="98"/>
      <c r="AZ60" s="102"/>
      <c r="BA60" s="97"/>
      <c r="BB60" s="98"/>
      <c r="BC60" s="98"/>
      <c r="BD60" s="98"/>
      <c r="BE60" s="102"/>
      <c r="BF60" s="97"/>
      <c r="BG60" s="98"/>
      <c r="BH60" s="98"/>
      <c r="BI60" s="98"/>
      <c r="BJ60" s="102"/>
      <c r="BK60" s="97"/>
      <c r="BL60" s="98"/>
      <c r="BM60" s="98"/>
      <c r="BN60" s="98"/>
    </row>
    <row r="61" spans="1:66" x14ac:dyDescent="0.45">
      <c r="A61" s="302"/>
      <c r="B61" s="96" t="s">
        <v>36</v>
      </c>
      <c r="C61" s="88"/>
      <c r="D61" s="100" t="s">
        <v>118</v>
      </c>
      <c r="E61" s="101">
        <v>2.4</v>
      </c>
      <c r="F61" s="101">
        <v>2.5</v>
      </c>
      <c r="G61" s="101">
        <v>4.5999999999999996</v>
      </c>
      <c r="H61" s="94"/>
      <c r="I61" s="100">
        <v>0</v>
      </c>
      <c r="J61" s="101">
        <v>0</v>
      </c>
      <c r="K61" s="101" t="s">
        <v>118</v>
      </c>
      <c r="L61" s="101" t="s">
        <v>118</v>
      </c>
      <c r="M61" s="94"/>
      <c r="N61" s="100">
        <v>0</v>
      </c>
      <c r="O61" s="101" t="s">
        <v>118</v>
      </c>
      <c r="P61" s="101" t="s">
        <v>118</v>
      </c>
      <c r="Q61" s="101" t="s">
        <v>118</v>
      </c>
      <c r="R61" s="94"/>
      <c r="S61" s="100" t="s">
        <v>118</v>
      </c>
      <c r="T61" s="101">
        <v>2.6</v>
      </c>
      <c r="U61" s="101">
        <v>2.2999999999999998</v>
      </c>
      <c r="V61" s="101">
        <v>3.9</v>
      </c>
      <c r="X61" s="96" t="s">
        <v>36</v>
      </c>
      <c r="Y61" s="88"/>
      <c r="Z61" s="100" t="s">
        <v>118</v>
      </c>
      <c r="AA61" s="101">
        <v>2.1</v>
      </c>
      <c r="AB61" s="101" t="s">
        <v>118</v>
      </c>
      <c r="AC61" s="101" t="s">
        <v>118</v>
      </c>
      <c r="AD61" s="94"/>
      <c r="AE61" s="100">
        <v>0</v>
      </c>
      <c r="AF61" s="101">
        <v>0</v>
      </c>
      <c r="AG61" s="101">
        <v>0</v>
      </c>
      <c r="AH61" s="101" t="s">
        <v>118</v>
      </c>
      <c r="AI61" s="94"/>
      <c r="AJ61" s="100">
        <v>0</v>
      </c>
      <c r="AK61" s="101">
        <v>0</v>
      </c>
      <c r="AL61" s="101">
        <v>0</v>
      </c>
      <c r="AM61" s="101">
        <v>0</v>
      </c>
      <c r="AN61" s="94"/>
      <c r="AO61" s="100" t="s">
        <v>118</v>
      </c>
      <c r="AP61" s="101">
        <v>1.6</v>
      </c>
      <c r="AQ61" s="101" t="s">
        <v>118</v>
      </c>
      <c r="AR61" s="101">
        <v>1.1000000000000001</v>
      </c>
      <c r="AT61" s="96" t="s">
        <v>36</v>
      </c>
      <c r="AU61" s="88"/>
      <c r="AV61" s="100" t="s">
        <v>118</v>
      </c>
      <c r="AW61" s="101">
        <v>2.2000000000000002</v>
      </c>
      <c r="AX61" s="101">
        <v>1.5</v>
      </c>
      <c r="AY61" s="101">
        <v>2.7</v>
      </c>
      <c r="AZ61" s="94"/>
      <c r="BA61" s="100">
        <v>0</v>
      </c>
      <c r="BB61" s="101">
        <v>0</v>
      </c>
      <c r="BC61" s="101" t="s">
        <v>118</v>
      </c>
      <c r="BD61" s="101" t="s">
        <v>118</v>
      </c>
      <c r="BE61" s="94"/>
      <c r="BF61" s="100">
        <v>0</v>
      </c>
      <c r="BG61" s="101" t="s">
        <v>118</v>
      </c>
      <c r="BH61" s="101" t="s">
        <v>118</v>
      </c>
      <c r="BI61" s="101" t="s">
        <v>118</v>
      </c>
      <c r="BJ61" s="94"/>
      <c r="BK61" s="100" t="s">
        <v>118</v>
      </c>
      <c r="BL61" s="101">
        <v>2</v>
      </c>
      <c r="BM61" s="101">
        <v>1.3</v>
      </c>
      <c r="BN61" s="101">
        <v>2.2999999999999998</v>
      </c>
    </row>
    <row r="62" spans="1:66" x14ac:dyDescent="0.45">
      <c r="A62" s="302"/>
      <c r="B62" s="96" t="s">
        <v>101</v>
      </c>
      <c r="C62" s="96"/>
      <c r="D62" s="100" t="s">
        <v>118</v>
      </c>
      <c r="E62" s="101">
        <v>0</v>
      </c>
      <c r="F62" s="101">
        <v>0</v>
      </c>
      <c r="G62" s="101">
        <v>0</v>
      </c>
      <c r="H62" s="94"/>
      <c r="I62" s="100">
        <v>0</v>
      </c>
      <c r="J62" s="101">
        <v>0</v>
      </c>
      <c r="K62" s="101">
        <v>0</v>
      </c>
      <c r="L62" s="101">
        <v>0</v>
      </c>
      <c r="M62" s="94"/>
      <c r="N62" s="100">
        <v>0</v>
      </c>
      <c r="O62" s="101">
        <v>0</v>
      </c>
      <c r="P62" s="101">
        <v>0</v>
      </c>
      <c r="Q62" s="101">
        <v>0</v>
      </c>
      <c r="R62" s="94"/>
      <c r="S62" s="100" t="s">
        <v>118</v>
      </c>
      <c r="T62" s="101">
        <v>0</v>
      </c>
      <c r="U62" s="101">
        <v>0</v>
      </c>
      <c r="V62" s="101">
        <v>0</v>
      </c>
      <c r="X62" s="96" t="s">
        <v>128</v>
      </c>
      <c r="Y62" s="96"/>
      <c r="Z62" s="100">
        <v>0</v>
      </c>
      <c r="AA62" s="101">
        <v>0</v>
      </c>
      <c r="AB62" s="101" t="s">
        <v>118</v>
      </c>
      <c r="AC62" s="101" t="s">
        <v>118</v>
      </c>
      <c r="AD62" s="94"/>
      <c r="AE62" s="100">
        <v>0</v>
      </c>
      <c r="AF62" s="101">
        <v>0</v>
      </c>
      <c r="AG62" s="101">
        <v>0</v>
      </c>
      <c r="AH62" s="101">
        <v>0</v>
      </c>
      <c r="AI62" s="94"/>
      <c r="AJ62" s="100">
        <v>0</v>
      </c>
      <c r="AK62" s="101">
        <v>0</v>
      </c>
      <c r="AL62" s="101">
        <v>0</v>
      </c>
      <c r="AM62" s="101">
        <v>0</v>
      </c>
      <c r="AN62" s="94"/>
      <c r="AO62" s="100">
        <v>0</v>
      </c>
      <c r="AP62" s="101">
        <v>0</v>
      </c>
      <c r="AQ62" s="101" t="s">
        <v>118</v>
      </c>
      <c r="AR62" s="101" t="s">
        <v>118</v>
      </c>
      <c r="AT62" s="96" t="s">
        <v>128</v>
      </c>
      <c r="AU62" s="96"/>
      <c r="AV62" s="100" t="s">
        <v>118</v>
      </c>
      <c r="AW62" s="101">
        <v>0</v>
      </c>
      <c r="AX62" s="101" t="s">
        <v>118</v>
      </c>
      <c r="AY62" s="101" t="s">
        <v>118</v>
      </c>
      <c r="AZ62" s="94"/>
      <c r="BA62" s="100">
        <v>0</v>
      </c>
      <c r="BB62" s="101">
        <v>0</v>
      </c>
      <c r="BC62" s="101">
        <v>0</v>
      </c>
      <c r="BD62" s="101">
        <v>0</v>
      </c>
      <c r="BE62" s="94"/>
      <c r="BF62" s="100">
        <v>0</v>
      </c>
      <c r="BG62" s="101">
        <v>0</v>
      </c>
      <c r="BH62" s="101">
        <v>0</v>
      </c>
      <c r="BI62" s="101">
        <v>0</v>
      </c>
      <c r="BJ62" s="94"/>
      <c r="BK62" s="100" t="s">
        <v>118</v>
      </c>
      <c r="BL62" s="101">
        <v>0</v>
      </c>
      <c r="BM62" s="101" t="s">
        <v>118</v>
      </c>
      <c r="BN62" s="101" t="s">
        <v>118</v>
      </c>
    </row>
    <row r="63" spans="1:66" x14ac:dyDescent="0.45">
      <c r="A63" s="302"/>
      <c r="B63" s="103" t="s">
        <v>102</v>
      </c>
      <c r="C63" s="103"/>
      <c r="D63" s="104" t="s">
        <v>118</v>
      </c>
      <c r="E63" s="105">
        <v>4.5999999999999996</v>
      </c>
      <c r="F63" s="105">
        <v>4.0999999999999996</v>
      </c>
      <c r="G63" s="105">
        <v>7.7</v>
      </c>
      <c r="H63" s="106"/>
      <c r="I63" s="104">
        <v>0</v>
      </c>
      <c r="J63" s="105">
        <v>0</v>
      </c>
      <c r="K63" s="105" t="s">
        <v>118</v>
      </c>
      <c r="L63" s="105" t="s">
        <v>118</v>
      </c>
      <c r="M63" s="106"/>
      <c r="N63" s="104">
        <v>0</v>
      </c>
      <c r="O63" s="105" t="s">
        <v>118</v>
      </c>
      <c r="P63" s="105" t="s">
        <v>118</v>
      </c>
      <c r="Q63" s="105" t="s">
        <v>118</v>
      </c>
      <c r="R63" s="106"/>
      <c r="S63" s="104" t="s">
        <v>118</v>
      </c>
      <c r="T63" s="105">
        <v>4.5</v>
      </c>
      <c r="U63" s="105">
        <v>3.9</v>
      </c>
      <c r="V63" s="105">
        <v>6.4</v>
      </c>
      <c r="X63" s="103" t="s">
        <v>129</v>
      </c>
      <c r="Y63" s="103"/>
      <c r="Z63" s="104" t="s">
        <v>118</v>
      </c>
      <c r="AA63" s="105">
        <v>4.0999999999999996</v>
      </c>
      <c r="AB63" s="105" t="s">
        <v>118</v>
      </c>
      <c r="AC63" s="105" t="s">
        <v>118</v>
      </c>
      <c r="AD63" s="106"/>
      <c r="AE63" s="104">
        <v>0</v>
      </c>
      <c r="AF63" s="105">
        <v>0</v>
      </c>
      <c r="AG63" s="105">
        <v>0</v>
      </c>
      <c r="AH63" s="105" t="s">
        <v>118</v>
      </c>
      <c r="AI63" s="106"/>
      <c r="AJ63" s="104">
        <v>0</v>
      </c>
      <c r="AK63" s="105">
        <v>0</v>
      </c>
      <c r="AL63" s="105">
        <v>0</v>
      </c>
      <c r="AM63" s="105">
        <v>0</v>
      </c>
      <c r="AN63" s="106"/>
      <c r="AO63" s="104" t="s">
        <v>118</v>
      </c>
      <c r="AP63" s="105">
        <v>3.3</v>
      </c>
      <c r="AQ63" s="105" t="s">
        <v>118</v>
      </c>
      <c r="AR63" s="105" t="s">
        <v>118</v>
      </c>
      <c r="AT63" s="103" t="s">
        <v>129</v>
      </c>
      <c r="AU63" s="103"/>
      <c r="AV63" s="104" t="s">
        <v>118</v>
      </c>
      <c r="AW63" s="105">
        <v>4.3</v>
      </c>
      <c r="AX63" s="105">
        <v>2.2000000000000002</v>
      </c>
      <c r="AY63" s="105">
        <v>4.0999999999999996</v>
      </c>
      <c r="AZ63" s="106"/>
      <c r="BA63" s="104">
        <v>0</v>
      </c>
      <c r="BB63" s="105">
        <v>0</v>
      </c>
      <c r="BC63" s="105" t="s">
        <v>118</v>
      </c>
      <c r="BD63" s="105" t="s">
        <v>118</v>
      </c>
      <c r="BE63" s="106"/>
      <c r="BF63" s="104">
        <v>0</v>
      </c>
      <c r="BG63" s="105" t="s">
        <v>118</v>
      </c>
      <c r="BH63" s="105" t="s">
        <v>118</v>
      </c>
      <c r="BI63" s="105" t="s">
        <v>118</v>
      </c>
      <c r="BJ63" s="106"/>
      <c r="BK63" s="104" t="s">
        <v>118</v>
      </c>
      <c r="BL63" s="105">
        <v>3.9</v>
      </c>
      <c r="BM63" s="105">
        <v>2</v>
      </c>
      <c r="BN63" s="105">
        <v>3.6</v>
      </c>
    </row>
  </sheetData>
  <mergeCells count="42">
    <mergeCell ref="AV44:AY44"/>
    <mergeCell ref="BA44:BD44"/>
    <mergeCell ref="BF44:BI44"/>
    <mergeCell ref="BK44:BN44"/>
    <mergeCell ref="BK23:BN23"/>
    <mergeCell ref="AV23:AY23"/>
    <mergeCell ref="BA23:BD23"/>
    <mergeCell ref="BF23:BI23"/>
    <mergeCell ref="A44:A63"/>
    <mergeCell ref="D44:G44"/>
    <mergeCell ref="I44:L44"/>
    <mergeCell ref="N44:Q44"/>
    <mergeCell ref="S44:V44"/>
    <mergeCell ref="Z44:AC44"/>
    <mergeCell ref="AE44:AH44"/>
    <mergeCell ref="AJ44:AM44"/>
    <mergeCell ref="AO44:AR44"/>
    <mergeCell ref="AE23:AH23"/>
    <mergeCell ref="AJ23:AM23"/>
    <mergeCell ref="AO23:AR23"/>
    <mergeCell ref="Z23:AC23"/>
    <mergeCell ref="A23:A42"/>
    <mergeCell ref="D23:G23"/>
    <mergeCell ref="I23:L23"/>
    <mergeCell ref="N23:Q23"/>
    <mergeCell ref="S23:V23"/>
    <mergeCell ref="BK2:BN2"/>
    <mergeCell ref="B1:V1"/>
    <mergeCell ref="X1:AR1"/>
    <mergeCell ref="AT1:BN1"/>
    <mergeCell ref="A2:A21"/>
    <mergeCell ref="D2:G2"/>
    <mergeCell ref="I2:L2"/>
    <mergeCell ref="N2:Q2"/>
    <mergeCell ref="S2:V2"/>
    <mergeCell ref="Z2:AC2"/>
    <mergeCell ref="AE2:AH2"/>
    <mergeCell ref="AJ2:AM2"/>
    <mergeCell ref="AO2:AR2"/>
    <mergeCell ref="AV2:AY2"/>
    <mergeCell ref="BA2:BD2"/>
    <mergeCell ref="BF2:BI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R76"/>
  <sheetViews>
    <sheetView showGridLines="0" zoomScaleNormal="100" zoomScaleSheetLayoutView="85" workbookViewId="0"/>
  </sheetViews>
  <sheetFormatPr defaultRowHeight="12.75" x14ac:dyDescent="0.35"/>
  <cols>
    <col min="1" max="1" width="6.59765625" style="133" customWidth="1"/>
    <col min="2" max="2" width="34.3984375" style="133" customWidth="1"/>
    <col min="3" max="6" width="11.73046875" style="133" customWidth="1"/>
    <col min="7" max="7" width="3.73046875" style="133" customWidth="1"/>
    <col min="8" max="11" width="11.73046875" style="133" customWidth="1"/>
    <col min="12" max="12" width="3.73046875" style="133" customWidth="1"/>
    <col min="13" max="16" width="11.73046875" style="133" customWidth="1"/>
    <col min="17" max="17" width="3.73046875" style="133" customWidth="1"/>
    <col min="18" max="23" width="11.73046875" style="133" customWidth="1"/>
    <col min="24" max="24" width="8.73046875" style="179" customWidth="1"/>
    <col min="25" max="25" width="6.3984375" style="179" hidden="1" customWidth="1"/>
    <col min="26" max="26" width="36" style="133" hidden="1" customWidth="1"/>
    <col min="27" max="44" width="9" style="133" hidden="1" customWidth="1"/>
    <col min="45" max="221" width="9" style="133"/>
    <col min="222" max="222" width="2" style="133" customWidth="1"/>
    <col min="223" max="223" width="9" style="133"/>
    <col min="224" max="224" width="21.265625" style="133" customWidth="1"/>
    <col min="225" max="225" width="2.86328125" style="133" customWidth="1"/>
    <col min="226" max="230" width="7.59765625" style="133" bestFit="1" customWidth="1"/>
    <col min="231" max="231" width="2.3984375" style="133" customWidth="1"/>
    <col min="232" max="236" width="7.59765625" style="133" bestFit="1" customWidth="1"/>
    <col min="237" max="237" width="2.3984375" style="133" customWidth="1"/>
    <col min="238" max="242" width="7.59765625" style="133" bestFit="1" customWidth="1"/>
    <col min="243" max="477" width="9" style="133"/>
    <col min="478" max="478" width="2" style="133" customWidth="1"/>
    <col min="479" max="479" width="9" style="133"/>
    <col min="480" max="480" width="21.265625" style="133" customWidth="1"/>
    <col min="481" max="481" width="2.86328125" style="133" customWidth="1"/>
    <col min="482" max="486" width="7.59765625" style="133" bestFit="1" customWidth="1"/>
    <col min="487" max="487" width="2.3984375" style="133" customWidth="1"/>
    <col min="488" max="492" width="7.59765625" style="133" bestFit="1" customWidth="1"/>
    <col min="493" max="493" width="2.3984375" style="133" customWidth="1"/>
    <col min="494" max="498" width="7.59765625" style="133" bestFit="1" customWidth="1"/>
    <col min="499" max="733" width="9" style="133"/>
    <col min="734" max="734" width="2" style="133" customWidth="1"/>
    <col min="735" max="735" width="9" style="133"/>
    <col min="736" max="736" width="21.265625" style="133" customWidth="1"/>
    <col min="737" max="737" width="2.86328125" style="133" customWidth="1"/>
    <col min="738" max="742" width="7.59765625" style="133" bestFit="1" customWidth="1"/>
    <col min="743" max="743" width="2.3984375" style="133" customWidth="1"/>
    <col min="744" max="748" width="7.59765625" style="133" bestFit="1" customWidth="1"/>
    <col min="749" max="749" width="2.3984375" style="133" customWidth="1"/>
    <col min="750" max="754" width="7.59765625" style="133" bestFit="1" customWidth="1"/>
    <col min="755" max="989" width="9" style="133"/>
    <col min="990" max="990" width="2" style="133" customWidth="1"/>
    <col min="991" max="991" width="9" style="133"/>
    <col min="992" max="992" width="21.265625" style="133" customWidth="1"/>
    <col min="993" max="993" width="2.86328125" style="133" customWidth="1"/>
    <col min="994" max="998" width="7.59765625" style="133" bestFit="1" customWidth="1"/>
    <col min="999" max="999" width="2.3984375" style="133" customWidth="1"/>
    <col min="1000" max="1004" width="7.59765625" style="133" bestFit="1" customWidth="1"/>
    <col min="1005" max="1005" width="2.3984375" style="133" customWidth="1"/>
    <col min="1006" max="1010" width="7.59765625" style="133" bestFit="1" customWidth="1"/>
    <col min="1011" max="1245" width="9" style="133"/>
    <col min="1246" max="1246" width="2" style="133" customWidth="1"/>
    <col min="1247" max="1247" width="9" style="133"/>
    <col min="1248" max="1248" width="21.265625" style="133" customWidth="1"/>
    <col min="1249" max="1249" width="2.86328125" style="133" customWidth="1"/>
    <col min="1250" max="1254" width="7.59765625" style="133" bestFit="1" customWidth="1"/>
    <col min="1255" max="1255" width="2.3984375" style="133" customWidth="1"/>
    <col min="1256" max="1260" width="7.59765625" style="133" bestFit="1" customWidth="1"/>
    <col min="1261" max="1261" width="2.3984375" style="133" customWidth="1"/>
    <col min="1262" max="1266" width="7.59765625" style="133" bestFit="1" customWidth="1"/>
    <col min="1267" max="1501" width="9" style="133"/>
    <col min="1502" max="1502" width="2" style="133" customWidth="1"/>
    <col min="1503" max="1503" width="9" style="133"/>
    <col min="1504" max="1504" width="21.265625" style="133" customWidth="1"/>
    <col min="1505" max="1505" width="2.86328125" style="133" customWidth="1"/>
    <col min="1506" max="1510" width="7.59765625" style="133" bestFit="1" customWidth="1"/>
    <col min="1511" max="1511" width="2.3984375" style="133" customWidth="1"/>
    <col min="1512" max="1516" width="7.59765625" style="133" bestFit="1" customWidth="1"/>
    <col min="1517" max="1517" width="2.3984375" style="133" customWidth="1"/>
    <col min="1518" max="1522" width="7.59765625" style="133" bestFit="1" customWidth="1"/>
    <col min="1523" max="1757" width="9" style="133"/>
    <col min="1758" max="1758" width="2" style="133" customWidth="1"/>
    <col min="1759" max="1759" width="9" style="133"/>
    <col min="1760" max="1760" width="21.265625" style="133" customWidth="1"/>
    <col min="1761" max="1761" width="2.86328125" style="133" customWidth="1"/>
    <col min="1762" max="1766" width="7.59765625" style="133" bestFit="1" customWidth="1"/>
    <col min="1767" max="1767" width="2.3984375" style="133" customWidth="1"/>
    <col min="1768" max="1772" width="7.59765625" style="133" bestFit="1" customWidth="1"/>
    <col min="1773" max="1773" width="2.3984375" style="133" customWidth="1"/>
    <col min="1774" max="1778" width="7.59765625" style="133" bestFit="1" customWidth="1"/>
    <col min="1779" max="2013" width="9" style="133"/>
    <col min="2014" max="2014" width="2" style="133" customWidth="1"/>
    <col min="2015" max="2015" width="9" style="133"/>
    <col min="2016" max="2016" width="21.265625" style="133" customWidth="1"/>
    <col min="2017" max="2017" width="2.86328125" style="133" customWidth="1"/>
    <col min="2018" max="2022" width="7.59765625" style="133" bestFit="1" customWidth="1"/>
    <col min="2023" max="2023" width="2.3984375" style="133" customWidth="1"/>
    <col min="2024" max="2028" width="7.59765625" style="133" bestFit="1" customWidth="1"/>
    <col min="2029" max="2029" width="2.3984375" style="133" customWidth="1"/>
    <col min="2030" max="2034" width="7.59765625" style="133" bestFit="1" customWidth="1"/>
    <col min="2035" max="2269" width="9" style="133"/>
    <col min="2270" max="2270" width="2" style="133" customWidth="1"/>
    <col min="2271" max="2271" width="9" style="133"/>
    <col min="2272" max="2272" width="21.265625" style="133" customWidth="1"/>
    <col min="2273" max="2273" width="2.86328125" style="133" customWidth="1"/>
    <col min="2274" max="2278" width="7.59765625" style="133" bestFit="1" customWidth="1"/>
    <col min="2279" max="2279" width="2.3984375" style="133" customWidth="1"/>
    <col min="2280" max="2284" width="7.59765625" style="133" bestFit="1" customWidth="1"/>
    <col min="2285" max="2285" width="2.3984375" style="133" customWidth="1"/>
    <col min="2286" max="2290" width="7.59765625" style="133" bestFit="1" customWidth="1"/>
    <col min="2291" max="2525" width="9" style="133"/>
    <col min="2526" max="2526" width="2" style="133" customWidth="1"/>
    <col min="2527" max="2527" width="9" style="133"/>
    <col min="2528" max="2528" width="21.265625" style="133" customWidth="1"/>
    <col min="2529" max="2529" width="2.86328125" style="133" customWidth="1"/>
    <col min="2530" max="2534" width="7.59765625" style="133" bestFit="1" customWidth="1"/>
    <col min="2535" max="2535" width="2.3984375" style="133" customWidth="1"/>
    <col min="2536" max="2540" width="7.59765625" style="133" bestFit="1" customWidth="1"/>
    <col min="2541" max="2541" width="2.3984375" style="133" customWidth="1"/>
    <col min="2542" max="2546" width="7.59765625" style="133" bestFit="1" customWidth="1"/>
    <col min="2547" max="2781" width="9" style="133"/>
    <col min="2782" max="2782" width="2" style="133" customWidth="1"/>
    <col min="2783" max="2783" width="9" style="133"/>
    <col min="2784" max="2784" width="21.265625" style="133" customWidth="1"/>
    <col min="2785" max="2785" width="2.86328125" style="133" customWidth="1"/>
    <col min="2786" max="2790" width="7.59765625" style="133" bestFit="1" customWidth="1"/>
    <col min="2791" max="2791" width="2.3984375" style="133" customWidth="1"/>
    <col min="2792" max="2796" width="7.59765625" style="133" bestFit="1" customWidth="1"/>
    <col min="2797" max="2797" width="2.3984375" style="133" customWidth="1"/>
    <col min="2798" max="2802" width="7.59765625" style="133" bestFit="1" customWidth="1"/>
    <col min="2803" max="3037" width="9" style="133"/>
    <col min="3038" max="3038" width="2" style="133" customWidth="1"/>
    <col min="3039" max="3039" width="9" style="133"/>
    <col min="3040" max="3040" width="21.265625" style="133" customWidth="1"/>
    <col min="3041" max="3041" width="2.86328125" style="133" customWidth="1"/>
    <col min="3042" max="3046" width="7.59765625" style="133" bestFit="1" customWidth="1"/>
    <col min="3047" max="3047" width="2.3984375" style="133" customWidth="1"/>
    <col min="3048" max="3052" width="7.59765625" style="133" bestFit="1" customWidth="1"/>
    <col min="3053" max="3053" width="2.3984375" style="133" customWidth="1"/>
    <col min="3054" max="3058" width="7.59765625" style="133" bestFit="1" customWidth="1"/>
    <col min="3059" max="3293" width="9" style="133"/>
    <col min="3294" max="3294" width="2" style="133" customWidth="1"/>
    <col min="3295" max="3295" width="9" style="133"/>
    <col min="3296" max="3296" width="21.265625" style="133" customWidth="1"/>
    <col min="3297" max="3297" width="2.86328125" style="133" customWidth="1"/>
    <col min="3298" max="3302" width="7.59765625" style="133" bestFit="1" customWidth="1"/>
    <col min="3303" max="3303" width="2.3984375" style="133" customWidth="1"/>
    <col min="3304" max="3308" width="7.59765625" style="133" bestFit="1" customWidth="1"/>
    <col min="3309" max="3309" width="2.3984375" style="133" customWidth="1"/>
    <col min="3310" max="3314" width="7.59765625" style="133" bestFit="1" customWidth="1"/>
    <col min="3315" max="3549" width="9" style="133"/>
    <col min="3550" max="3550" width="2" style="133" customWidth="1"/>
    <col min="3551" max="3551" width="9" style="133"/>
    <col min="3552" max="3552" width="21.265625" style="133" customWidth="1"/>
    <col min="3553" max="3553" width="2.86328125" style="133" customWidth="1"/>
    <col min="3554" max="3558" width="7.59765625" style="133" bestFit="1" customWidth="1"/>
    <col min="3559" max="3559" width="2.3984375" style="133" customWidth="1"/>
    <col min="3560" max="3564" width="7.59765625" style="133" bestFit="1" customWidth="1"/>
    <col min="3565" max="3565" width="2.3984375" style="133" customWidth="1"/>
    <col min="3566" max="3570" width="7.59765625" style="133" bestFit="1" customWidth="1"/>
    <col min="3571" max="3805" width="9" style="133"/>
    <col min="3806" max="3806" width="2" style="133" customWidth="1"/>
    <col min="3807" max="3807" width="9" style="133"/>
    <col min="3808" max="3808" width="21.265625" style="133" customWidth="1"/>
    <col min="3809" max="3809" width="2.86328125" style="133" customWidth="1"/>
    <col min="3810" max="3814" width="7.59765625" style="133" bestFit="1" customWidth="1"/>
    <col min="3815" max="3815" width="2.3984375" style="133" customWidth="1"/>
    <col min="3816" max="3820" width="7.59765625" style="133" bestFit="1" customWidth="1"/>
    <col min="3821" max="3821" width="2.3984375" style="133" customWidth="1"/>
    <col min="3822" max="3826" width="7.59765625" style="133" bestFit="1" customWidth="1"/>
    <col min="3827" max="4061" width="9" style="133"/>
    <col min="4062" max="4062" width="2" style="133" customWidth="1"/>
    <col min="4063" max="4063" width="9" style="133"/>
    <col min="4064" max="4064" width="21.265625" style="133" customWidth="1"/>
    <col min="4065" max="4065" width="2.86328125" style="133" customWidth="1"/>
    <col min="4066" max="4070" width="7.59765625" style="133" bestFit="1" customWidth="1"/>
    <col min="4071" max="4071" width="2.3984375" style="133" customWidth="1"/>
    <col min="4072" max="4076" width="7.59765625" style="133" bestFit="1" customWidth="1"/>
    <col min="4077" max="4077" width="2.3984375" style="133" customWidth="1"/>
    <col min="4078" max="4082" width="7.59765625" style="133" bestFit="1" customWidth="1"/>
    <col min="4083" max="4317" width="9" style="133"/>
    <col min="4318" max="4318" width="2" style="133" customWidth="1"/>
    <col min="4319" max="4319" width="9" style="133"/>
    <col min="4320" max="4320" width="21.265625" style="133" customWidth="1"/>
    <col min="4321" max="4321" width="2.86328125" style="133" customWidth="1"/>
    <col min="4322" max="4326" width="7.59765625" style="133" bestFit="1" customWidth="1"/>
    <col min="4327" max="4327" width="2.3984375" style="133" customWidth="1"/>
    <col min="4328" max="4332" width="7.59765625" style="133" bestFit="1" customWidth="1"/>
    <col min="4333" max="4333" width="2.3984375" style="133" customWidth="1"/>
    <col min="4334" max="4338" width="7.59765625" style="133" bestFit="1" customWidth="1"/>
    <col min="4339" max="4573" width="9" style="133"/>
    <col min="4574" max="4574" width="2" style="133" customWidth="1"/>
    <col min="4575" max="4575" width="9" style="133"/>
    <col min="4576" max="4576" width="21.265625" style="133" customWidth="1"/>
    <col min="4577" max="4577" width="2.86328125" style="133" customWidth="1"/>
    <col min="4578" max="4582" width="7.59765625" style="133" bestFit="1" customWidth="1"/>
    <col min="4583" max="4583" width="2.3984375" style="133" customWidth="1"/>
    <col min="4584" max="4588" width="7.59765625" style="133" bestFit="1" customWidth="1"/>
    <col min="4589" max="4589" width="2.3984375" style="133" customWidth="1"/>
    <col min="4590" max="4594" width="7.59765625" style="133" bestFit="1" customWidth="1"/>
    <col min="4595" max="4829" width="9" style="133"/>
    <col min="4830" max="4830" width="2" style="133" customWidth="1"/>
    <col min="4831" max="4831" width="9" style="133"/>
    <col min="4832" max="4832" width="21.265625" style="133" customWidth="1"/>
    <col min="4833" max="4833" width="2.86328125" style="133" customWidth="1"/>
    <col min="4834" max="4838" width="7.59765625" style="133" bestFit="1" customWidth="1"/>
    <col min="4839" max="4839" width="2.3984375" style="133" customWidth="1"/>
    <col min="4840" max="4844" width="7.59765625" style="133" bestFit="1" customWidth="1"/>
    <col min="4845" max="4845" width="2.3984375" style="133" customWidth="1"/>
    <col min="4846" max="4850" width="7.59765625" style="133" bestFit="1" customWidth="1"/>
    <col min="4851" max="5085" width="9" style="133"/>
    <col min="5086" max="5086" width="2" style="133" customWidth="1"/>
    <col min="5087" max="5087" width="9" style="133"/>
    <col min="5088" max="5088" width="21.265625" style="133" customWidth="1"/>
    <col min="5089" max="5089" width="2.86328125" style="133" customWidth="1"/>
    <col min="5090" max="5094" width="7.59765625" style="133" bestFit="1" customWidth="1"/>
    <col min="5095" max="5095" width="2.3984375" style="133" customWidth="1"/>
    <col min="5096" max="5100" width="7.59765625" style="133" bestFit="1" customWidth="1"/>
    <col min="5101" max="5101" width="2.3984375" style="133" customWidth="1"/>
    <col min="5102" max="5106" width="7.59765625" style="133" bestFit="1" customWidth="1"/>
    <col min="5107" max="5341" width="9" style="133"/>
    <col min="5342" max="5342" width="2" style="133" customWidth="1"/>
    <col min="5343" max="5343" width="9" style="133"/>
    <col min="5344" max="5344" width="21.265625" style="133" customWidth="1"/>
    <col min="5345" max="5345" width="2.86328125" style="133" customWidth="1"/>
    <col min="5346" max="5350" width="7.59765625" style="133" bestFit="1" customWidth="1"/>
    <col min="5351" max="5351" width="2.3984375" style="133" customWidth="1"/>
    <col min="5352" max="5356" width="7.59765625" style="133" bestFit="1" customWidth="1"/>
    <col min="5357" max="5357" width="2.3984375" style="133" customWidth="1"/>
    <col min="5358" max="5362" width="7.59765625" style="133" bestFit="1" customWidth="1"/>
    <col min="5363" max="5597" width="9" style="133"/>
    <col min="5598" max="5598" width="2" style="133" customWidth="1"/>
    <col min="5599" max="5599" width="9" style="133"/>
    <col min="5600" max="5600" width="21.265625" style="133" customWidth="1"/>
    <col min="5601" max="5601" width="2.86328125" style="133" customWidth="1"/>
    <col min="5602" max="5606" width="7.59765625" style="133" bestFit="1" customWidth="1"/>
    <col min="5607" max="5607" width="2.3984375" style="133" customWidth="1"/>
    <col min="5608" max="5612" width="7.59765625" style="133" bestFit="1" customWidth="1"/>
    <col min="5613" max="5613" width="2.3984375" style="133" customWidth="1"/>
    <col min="5614" max="5618" width="7.59765625" style="133" bestFit="1" customWidth="1"/>
    <col min="5619" max="5853" width="9" style="133"/>
    <col min="5854" max="5854" width="2" style="133" customWidth="1"/>
    <col min="5855" max="5855" width="9" style="133"/>
    <col min="5856" max="5856" width="21.265625" style="133" customWidth="1"/>
    <col min="5857" max="5857" width="2.86328125" style="133" customWidth="1"/>
    <col min="5858" max="5862" width="7.59765625" style="133" bestFit="1" customWidth="1"/>
    <col min="5863" max="5863" width="2.3984375" style="133" customWidth="1"/>
    <col min="5864" max="5868" width="7.59765625" style="133" bestFit="1" customWidth="1"/>
    <col min="5869" max="5869" width="2.3984375" style="133" customWidth="1"/>
    <col min="5870" max="5874" width="7.59765625" style="133" bestFit="1" customWidth="1"/>
    <col min="5875" max="6109" width="9" style="133"/>
    <col min="6110" max="6110" width="2" style="133" customWidth="1"/>
    <col min="6111" max="6111" width="9" style="133"/>
    <col min="6112" max="6112" width="21.265625" style="133" customWidth="1"/>
    <col min="6113" max="6113" width="2.86328125" style="133" customWidth="1"/>
    <col min="6114" max="6118" width="7.59765625" style="133" bestFit="1" customWidth="1"/>
    <col min="6119" max="6119" width="2.3984375" style="133" customWidth="1"/>
    <col min="6120" max="6124" width="7.59765625" style="133" bestFit="1" customWidth="1"/>
    <col min="6125" max="6125" width="2.3984375" style="133" customWidth="1"/>
    <col min="6126" max="6130" width="7.59765625" style="133" bestFit="1" customWidth="1"/>
    <col min="6131" max="6365" width="9" style="133"/>
    <col min="6366" max="6366" width="2" style="133" customWidth="1"/>
    <col min="6367" max="6367" width="9" style="133"/>
    <col min="6368" max="6368" width="21.265625" style="133" customWidth="1"/>
    <col min="6369" max="6369" width="2.86328125" style="133" customWidth="1"/>
    <col min="6370" max="6374" width="7.59765625" style="133" bestFit="1" customWidth="1"/>
    <col min="6375" max="6375" width="2.3984375" style="133" customWidth="1"/>
    <col min="6376" max="6380" width="7.59765625" style="133" bestFit="1" customWidth="1"/>
    <col min="6381" max="6381" width="2.3984375" style="133" customWidth="1"/>
    <col min="6382" max="6386" width="7.59765625" style="133" bestFit="1" customWidth="1"/>
    <col min="6387" max="6621" width="9" style="133"/>
    <col min="6622" max="6622" width="2" style="133" customWidth="1"/>
    <col min="6623" max="6623" width="9" style="133"/>
    <col min="6624" max="6624" width="21.265625" style="133" customWidth="1"/>
    <col min="6625" max="6625" width="2.86328125" style="133" customWidth="1"/>
    <col min="6626" max="6630" width="7.59765625" style="133" bestFit="1" customWidth="1"/>
    <col min="6631" max="6631" width="2.3984375" style="133" customWidth="1"/>
    <col min="6632" max="6636" width="7.59765625" style="133" bestFit="1" customWidth="1"/>
    <col min="6637" max="6637" width="2.3984375" style="133" customWidth="1"/>
    <col min="6638" max="6642" width="7.59765625" style="133" bestFit="1" customWidth="1"/>
    <col min="6643" max="6877" width="9" style="133"/>
    <col min="6878" max="6878" width="2" style="133" customWidth="1"/>
    <col min="6879" max="6879" width="9" style="133"/>
    <col min="6880" max="6880" width="21.265625" style="133" customWidth="1"/>
    <col min="6881" max="6881" width="2.86328125" style="133" customWidth="1"/>
    <col min="6882" max="6886" width="7.59765625" style="133" bestFit="1" customWidth="1"/>
    <col min="6887" max="6887" width="2.3984375" style="133" customWidth="1"/>
    <col min="6888" max="6892" width="7.59765625" style="133" bestFit="1" customWidth="1"/>
    <col min="6893" max="6893" width="2.3984375" style="133" customWidth="1"/>
    <col min="6894" max="6898" width="7.59765625" style="133" bestFit="1" customWidth="1"/>
    <col min="6899" max="7133" width="9" style="133"/>
    <col min="7134" max="7134" width="2" style="133" customWidth="1"/>
    <col min="7135" max="7135" width="9" style="133"/>
    <col min="7136" max="7136" width="21.265625" style="133" customWidth="1"/>
    <col min="7137" max="7137" width="2.86328125" style="133" customWidth="1"/>
    <col min="7138" max="7142" width="7.59765625" style="133" bestFit="1" customWidth="1"/>
    <col min="7143" max="7143" width="2.3984375" style="133" customWidth="1"/>
    <col min="7144" max="7148" width="7.59765625" style="133" bestFit="1" customWidth="1"/>
    <col min="7149" max="7149" width="2.3984375" style="133" customWidth="1"/>
    <col min="7150" max="7154" width="7.59765625" style="133" bestFit="1" customWidth="1"/>
    <col min="7155" max="7389" width="9" style="133"/>
    <col min="7390" max="7390" width="2" style="133" customWidth="1"/>
    <col min="7391" max="7391" width="9" style="133"/>
    <col min="7392" max="7392" width="21.265625" style="133" customWidth="1"/>
    <col min="7393" max="7393" width="2.86328125" style="133" customWidth="1"/>
    <col min="7394" max="7398" width="7.59765625" style="133" bestFit="1" customWidth="1"/>
    <col min="7399" max="7399" width="2.3984375" style="133" customWidth="1"/>
    <col min="7400" max="7404" width="7.59765625" style="133" bestFit="1" customWidth="1"/>
    <col min="7405" max="7405" width="2.3984375" style="133" customWidth="1"/>
    <col min="7406" max="7410" width="7.59765625" style="133" bestFit="1" customWidth="1"/>
    <col min="7411" max="7645" width="9" style="133"/>
    <col min="7646" max="7646" width="2" style="133" customWidth="1"/>
    <col min="7647" max="7647" width="9" style="133"/>
    <col min="7648" max="7648" width="21.265625" style="133" customWidth="1"/>
    <col min="7649" max="7649" width="2.86328125" style="133" customWidth="1"/>
    <col min="7650" max="7654" width="7.59765625" style="133" bestFit="1" customWidth="1"/>
    <col min="7655" max="7655" width="2.3984375" style="133" customWidth="1"/>
    <col min="7656" max="7660" width="7.59765625" style="133" bestFit="1" customWidth="1"/>
    <col min="7661" max="7661" width="2.3984375" style="133" customWidth="1"/>
    <col min="7662" max="7666" width="7.59765625" style="133" bestFit="1" customWidth="1"/>
    <col min="7667" max="7901" width="9" style="133"/>
    <col min="7902" max="7902" width="2" style="133" customWidth="1"/>
    <col min="7903" max="7903" width="9" style="133"/>
    <col min="7904" max="7904" width="21.265625" style="133" customWidth="1"/>
    <col min="7905" max="7905" width="2.86328125" style="133" customWidth="1"/>
    <col min="7906" max="7910" width="7.59765625" style="133" bestFit="1" customWidth="1"/>
    <col min="7911" max="7911" width="2.3984375" style="133" customWidth="1"/>
    <col min="7912" max="7916" width="7.59765625" style="133" bestFit="1" customWidth="1"/>
    <col min="7917" max="7917" width="2.3984375" style="133" customWidth="1"/>
    <col min="7918" max="7922" width="7.59765625" style="133" bestFit="1" customWidth="1"/>
    <col min="7923" max="8157" width="9" style="133"/>
    <col min="8158" max="8158" width="2" style="133" customWidth="1"/>
    <col min="8159" max="8159" width="9" style="133"/>
    <col min="8160" max="8160" width="21.265625" style="133" customWidth="1"/>
    <col min="8161" max="8161" width="2.86328125" style="133" customWidth="1"/>
    <col min="8162" max="8166" width="7.59765625" style="133" bestFit="1" customWidth="1"/>
    <col min="8167" max="8167" width="2.3984375" style="133" customWidth="1"/>
    <col min="8168" max="8172" width="7.59765625" style="133" bestFit="1" customWidth="1"/>
    <col min="8173" max="8173" width="2.3984375" style="133" customWidth="1"/>
    <col min="8174" max="8178" width="7.59765625" style="133" bestFit="1" customWidth="1"/>
    <col min="8179" max="8413" width="9" style="133"/>
    <col min="8414" max="8414" width="2" style="133" customWidth="1"/>
    <col min="8415" max="8415" width="9" style="133"/>
    <col min="8416" max="8416" width="21.265625" style="133" customWidth="1"/>
    <col min="8417" max="8417" width="2.86328125" style="133" customWidth="1"/>
    <col min="8418" max="8422" width="7.59765625" style="133" bestFit="1" customWidth="1"/>
    <col min="8423" max="8423" width="2.3984375" style="133" customWidth="1"/>
    <col min="8424" max="8428" width="7.59765625" style="133" bestFit="1" customWidth="1"/>
    <col min="8429" max="8429" width="2.3984375" style="133" customWidth="1"/>
    <col min="8430" max="8434" width="7.59765625" style="133" bestFit="1" customWidth="1"/>
    <col min="8435" max="8669" width="9" style="133"/>
    <col min="8670" max="8670" width="2" style="133" customWidth="1"/>
    <col min="8671" max="8671" width="9" style="133"/>
    <col min="8672" max="8672" width="21.265625" style="133" customWidth="1"/>
    <col min="8673" max="8673" width="2.86328125" style="133" customWidth="1"/>
    <col min="8674" max="8678" width="7.59765625" style="133" bestFit="1" customWidth="1"/>
    <col min="8679" max="8679" width="2.3984375" style="133" customWidth="1"/>
    <col min="8680" max="8684" width="7.59765625" style="133" bestFit="1" customWidth="1"/>
    <col min="8685" max="8685" width="2.3984375" style="133" customWidth="1"/>
    <col min="8686" max="8690" width="7.59765625" style="133" bestFit="1" customWidth="1"/>
    <col min="8691" max="8925" width="9" style="133"/>
    <col min="8926" max="8926" width="2" style="133" customWidth="1"/>
    <col min="8927" max="8927" width="9" style="133"/>
    <col min="8928" max="8928" width="21.265625" style="133" customWidth="1"/>
    <col min="8929" max="8929" width="2.86328125" style="133" customWidth="1"/>
    <col min="8930" max="8934" width="7.59765625" style="133" bestFit="1" customWidth="1"/>
    <col min="8935" max="8935" width="2.3984375" style="133" customWidth="1"/>
    <col min="8936" max="8940" width="7.59765625" style="133" bestFit="1" customWidth="1"/>
    <col min="8941" max="8941" width="2.3984375" style="133" customWidth="1"/>
    <col min="8942" max="8946" width="7.59765625" style="133" bestFit="1" customWidth="1"/>
    <col min="8947" max="9181" width="9" style="133"/>
    <col min="9182" max="9182" width="2" style="133" customWidth="1"/>
    <col min="9183" max="9183" width="9" style="133"/>
    <col min="9184" max="9184" width="21.265625" style="133" customWidth="1"/>
    <col min="9185" max="9185" width="2.86328125" style="133" customWidth="1"/>
    <col min="9186" max="9190" width="7.59765625" style="133" bestFit="1" customWidth="1"/>
    <col min="9191" max="9191" width="2.3984375" style="133" customWidth="1"/>
    <col min="9192" max="9196" width="7.59765625" style="133" bestFit="1" customWidth="1"/>
    <col min="9197" max="9197" width="2.3984375" style="133" customWidth="1"/>
    <col min="9198" max="9202" width="7.59765625" style="133" bestFit="1" customWidth="1"/>
    <col min="9203" max="9437" width="9" style="133"/>
    <col min="9438" max="9438" width="2" style="133" customWidth="1"/>
    <col min="9439" max="9439" width="9" style="133"/>
    <col min="9440" max="9440" width="21.265625" style="133" customWidth="1"/>
    <col min="9441" max="9441" width="2.86328125" style="133" customWidth="1"/>
    <col min="9442" max="9446" width="7.59765625" style="133" bestFit="1" customWidth="1"/>
    <col min="9447" max="9447" width="2.3984375" style="133" customWidth="1"/>
    <col min="9448" max="9452" width="7.59765625" style="133" bestFit="1" customWidth="1"/>
    <col min="9453" max="9453" width="2.3984375" style="133" customWidth="1"/>
    <col min="9454" max="9458" width="7.59765625" style="133" bestFit="1" customWidth="1"/>
    <col min="9459" max="9693" width="9" style="133"/>
    <col min="9694" max="9694" width="2" style="133" customWidth="1"/>
    <col min="9695" max="9695" width="9" style="133"/>
    <col min="9696" max="9696" width="21.265625" style="133" customWidth="1"/>
    <col min="9697" max="9697" width="2.86328125" style="133" customWidth="1"/>
    <col min="9698" max="9702" width="7.59765625" style="133" bestFit="1" customWidth="1"/>
    <col min="9703" max="9703" width="2.3984375" style="133" customWidth="1"/>
    <col min="9704" max="9708" width="7.59765625" style="133" bestFit="1" customWidth="1"/>
    <col min="9709" max="9709" width="2.3984375" style="133" customWidth="1"/>
    <col min="9710" max="9714" width="7.59765625" style="133" bestFit="1" customWidth="1"/>
    <col min="9715" max="9949" width="9" style="133"/>
    <col min="9950" max="9950" width="2" style="133" customWidth="1"/>
    <col min="9951" max="9951" width="9" style="133"/>
    <col min="9952" max="9952" width="21.265625" style="133" customWidth="1"/>
    <col min="9953" max="9953" width="2.86328125" style="133" customWidth="1"/>
    <col min="9954" max="9958" width="7.59765625" style="133" bestFit="1" customWidth="1"/>
    <col min="9959" max="9959" width="2.3984375" style="133" customWidth="1"/>
    <col min="9960" max="9964" width="7.59765625" style="133" bestFit="1" customWidth="1"/>
    <col min="9965" max="9965" width="2.3984375" style="133" customWidth="1"/>
    <col min="9966" max="9970" width="7.59765625" style="133" bestFit="1" customWidth="1"/>
    <col min="9971" max="10205" width="9" style="133"/>
    <col min="10206" max="10206" width="2" style="133" customWidth="1"/>
    <col min="10207" max="10207" width="9" style="133"/>
    <col min="10208" max="10208" width="21.265625" style="133" customWidth="1"/>
    <col min="10209" max="10209" width="2.86328125" style="133" customWidth="1"/>
    <col min="10210" max="10214" width="7.59765625" style="133" bestFit="1" customWidth="1"/>
    <col min="10215" max="10215" width="2.3984375" style="133" customWidth="1"/>
    <col min="10216" max="10220" width="7.59765625" style="133" bestFit="1" customWidth="1"/>
    <col min="10221" max="10221" width="2.3984375" style="133" customWidth="1"/>
    <col min="10222" max="10226" width="7.59765625" style="133" bestFit="1" customWidth="1"/>
    <col min="10227" max="10461" width="9" style="133"/>
    <col min="10462" max="10462" width="2" style="133" customWidth="1"/>
    <col min="10463" max="10463" width="9" style="133"/>
    <col min="10464" max="10464" width="21.265625" style="133" customWidth="1"/>
    <col min="10465" max="10465" width="2.86328125" style="133" customWidth="1"/>
    <col min="10466" max="10470" width="7.59765625" style="133" bestFit="1" customWidth="1"/>
    <col min="10471" max="10471" width="2.3984375" style="133" customWidth="1"/>
    <col min="10472" max="10476" width="7.59765625" style="133" bestFit="1" customWidth="1"/>
    <col min="10477" max="10477" width="2.3984375" style="133" customWidth="1"/>
    <col min="10478" max="10482" width="7.59765625" style="133" bestFit="1" customWidth="1"/>
    <col min="10483" max="10717" width="9" style="133"/>
    <col min="10718" max="10718" width="2" style="133" customWidth="1"/>
    <col min="10719" max="10719" width="9" style="133"/>
    <col min="10720" max="10720" width="21.265625" style="133" customWidth="1"/>
    <col min="10721" max="10721" width="2.86328125" style="133" customWidth="1"/>
    <col min="10722" max="10726" width="7.59765625" style="133" bestFit="1" customWidth="1"/>
    <col min="10727" max="10727" width="2.3984375" style="133" customWidth="1"/>
    <col min="10728" max="10732" width="7.59765625" style="133" bestFit="1" customWidth="1"/>
    <col min="10733" max="10733" width="2.3984375" style="133" customWidth="1"/>
    <col min="10734" max="10738" width="7.59765625" style="133" bestFit="1" customWidth="1"/>
    <col min="10739" max="10973" width="9" style="133"/>
    <col min="10974" max="10974" width="2" style="133" customWidth="1"/>
    <col min="10975" max="10975" width="9" style="133"/>
    <col min="10976" max="10976" width="21.265625" style="133" customWidth="1"/>
    <col min="10977" max="10977" width="2.86328125" style="133" customWidth="1"/>
    <col min="10978" max="10982" width="7.59765625" style="133" bestFit="1" customWidth="1"/>
    <col min="10983" max="10983" width="2.3984375" style="133" customWidth="1"/>
    <col min="10984" max="10988" width="7.59765625" style="133" bestFit="1" customWidth="1"/>
    <col min="10989" max="10989" width="2.3984375" style="133" customWidth="1"/>
    <col min="10990" max="10994" width="7.59765625" style="133" bestFit="1" customWidth="1"/>
    <col min="10995" max="11229" width="9" style="133"/>
    <col min="11230" max="11230" width="2" style="133" customWidth="1"/>
    <col min="11231" max="11231" width="9" style="133"/>
    <col min="11232" max="11232" width="21.265625" style="133" customWidth="1"/>
    <col min="11233" max="11233" width="2.86328125" style="133" customWidth="1"/>
    <col min="11234" max="11238" width="7.59765625" style="133" bestFit="1" customWidth="1"/>
    <col min="11239" max="11239" width="2.3984375" style="133" customWidth="1"/>
    <col min="11240" max="11244" width="7.59765625" style="133" bestFit="1" customWidth="1"/>
    <col min="11245" max="11245" width="2.3984375" style="133" customWidth="1"/>
    <col min="11246" max="11250" width="7.59765625" style="133" bestFit="1" customWidth="1"/>
    <col min="11251" max="11485" width="9" style="133"/>
    <col min="11486" max="11486" width="2" style="133" customWidth="1"/>
    <col min="11487" max="11487" width="9" style="133"/>
    <col min="11488" max="11488" width="21.265625" style="133" customWidth="1"/>
    <col min="11489" max="11489" width="2.86328125" style="133" customWidth="1"/>
    <col min="11490" max="11494" width="7.59765625" style="133" bestFit="1" customWidth="1"/>
    <col min="11495" max="11495" width="2.3984375" style="133" customWidth="1"/>
    <col min="11496" max="11500" width="7.59765625" style="133" bestFit="1" customWidth="1"/>
    <col min="11501" max="11501" width="2.3984375" style="133" customWidth="1"/>
    <col min="11502" max="11506" width="7.59765625" style="133" bestFit="1" customWidth="1"/>
    <col min="11507" max="11741" width="9" style="133"/>
    <col min="11742" max="11742" width="2" style="133" customWidth="1"/>
    <col min="11743" max="11743" width="9" style="133"/>
    <col min="11744" max="11744" width="21.265625" style="133" customWidth="1"/>
    <col min="11745" max="11745" width="2.86328125" style="133" customWidth="1"/>
    <col min="11746" max="11750" width="7.59765625" style="133" bestFit="1" customWidth="1"/>
    <col min="11751" max="11751" width="2.3984375" style="133" customWidth="1"/>
    <col min="11752" max="11756" width="7.59765625" style="133" bestFit="1" customWidth="1"/>
    <col min="11757" max="11757" width="2.3984375" style="133" customWidth="1"/>
    <col min="11758" max="11762" width="7.59765625" style="133" bestFit="1" customWidth="1"/>
    <col min="11763" max="11997" width="9" style="133"/>
    <col min="11998" max="11998" width="2" style="133" customWidth="1"/>
    <col min="11999" max="11999" width="9" style="133"/>
    <col min="12000" max="12000" width="21.265625" style="133" customWidth="1"/>
    <col min="12001" max="12001" width="2.86328125" style="133" customWidth="1"/>
    <col min="12002" max="12006" width="7.59765625" style="133" bestFit="1" customWidth="1"/>
    <col min="12007" max="12007" width="2.3984375" style="133" customWidth="1"/>
    <col min="12008" max="12012" width="7.59765625" style="133" bestFit="1" customWidth="1"/>
    <col min="12013" max="12013" width="2.3984375" style="133" customWidth="1"/>
    <col min="12014" max="12018" width="7.59765625" style="133" bestFit="1" customWidth="1"/>
    <col min="12019" max="12253" width="9" style="133"/>
    <col min="12254" max="12254" width="2" style="133" customWidth="1"/>
    <col min="12255" max="12255" width="9" style="133"/>
    <col min="12256" max="12256" width="21.265625" style="133" customWidth="1"/>
    <col min="12257" max="12257" width="2.86328125" style="133" customWidth="1"/>
    <col min="12258" max="12262" width="7.59765625" style="133" bestFit="1" customWidth="1"/>
    <col min="12263" max="12263" width="2.3984375" style="133" customWidth="1"/>
    <col min="12264" max="12268" width="7.59765625" style="133" bestFit="1" customWidth="1"/>
    <col min="12269" max="12269" width="2.3984375" style="133" customWidth="1"/>
    <col min="12270" max="12274" width="7.59765625" style="133" bestFit="1" customWidth="1"/>
    <col min="12275" max="12509" width="9" style="133"/>
    <col min="12510" max="12510" width="2" style="133" customWidth="1"/>
    <col min="12511" max="12511" width="9" style="133"/>
    <col min="12512" max="12512" width="21.265625" style="133" customWidth="1"/>
    <col min="12513" max="12513" width="2.86328125" style="133" customWidth="1"/>
    <col min="12514" max="12518" width="7.59765625" style="133" bestFit="1" customWidth="1"/>
    <col min="12519" max="12519" width="2.3984375" style="133" customWidth="1"/>
    <col min="12520" max="12524" width="7.59765625" style="133" bestFit="1" customWidth="1"/>
    <col min="12525" max="12525" width="2.3984375" style="133" customWidth="1"/>
    <col min="12526" max="12530" width="7.59765625" style="133" bestFit="1" customWidth="1"/>
    <col min="12531" max="12765" width="9" style="133"/>
    <col min="12766" max="12766" width="2" style="133" customWidth="1"/>
    <col min="12767" max="12767" width="9" style="133"/>
    <col min="12768" max="12768" width="21.265625" style="133" customWidth="1"/>
    <col min="12769" max="12769" width="2.86328125" style="133" customWidth="1"/>
    <col min="12770" max="12774" width="7.59765625" style="133" bestFit="1" customWidth="1"/>
    <col min="12775" max="12775" width="2.3984375" style="133" customWidth="1"/>
    <col min="12776" max="12780" width="7.59765625" style="133" bestFit="1" customWidth="1"/>
    <col min="12781" max="12781" width="2.3984375" style="133" customWidth="1"/>
    <col min="12782" max="12786" width="7.59765625" style="133" bestFit="1" customWidth="1"/>
    <col min="12787" max="13021" width="9" style="133"/>
    <col min="13022" max="13022" width="2" style="133" customWidth="1"/>
    <col min="13023" max="13023" width="9" style="133"/>
    <col min="13024" max="13024" width="21.265625" style="133" customWidth="1"/>
    <col min="13025" max="13025" width="2.86328125" style="133" customWidth="1"/>
    <col min="13026" max="13030" width="7.59765625" style="133" bestFit="1" customWidth="1"/>
    <col min="13031" max="13031" width="2.3984375" style="133" customWidth="1"/>
    <col min="13032" max="13036" width="7.59765625" style="133" bestFit="1" customWidth="1"/>
    <col min="13037" max="13037" width="2.3984375" style="133" customWidth="1"/>
    <col min="13038" max="13042" width="7.59765625" style="133" bestFit="1" customWidth="1"/>
    <col min="13043" max="13277" width="9" style="133"/>
    <col min="13278" max="13278" width="2" style="133" customWidth="1"/>
    <col min="13279" max="13279" width="9" style="133"/>
    <col min="13280" max="13280" width="21.265625" style="133" customWidth="1"/>
    <col min="13281" max="13281" width="2.86328125" style="133" customWidth="1"/>
    <col min="13282" max="13286" width="7.59765625" style="133" bestFit="1" customWidth="1"/>
    <col min="13287" max="13287" width="2.3984375" style="133" customWidth="1"/>
    <col min="13288" max="13292" width="7.59765625" style="133" bestFit="1" customWidth="1"/>
    <col min="13293" max="13293" width="2.3984375" style="133" customWidth="1"/>
    <col min="13294" max="13298" width="7.59765625" style="133" bestFit="1" customWidth="1"/>
    <col min="13299" max="13533" width="9" style="133"/>
    <col min="13534" max="13534" width="2" style="133" customWidth="1"/>
    <col min="13535" max="13535" width="9" style="133"/>
    <col min="13536" max="13536" width="21.265625" style="133" customWidth="1"/>
    <col min="13537" max="13537" width="2.86328125" style="133" customWidth="1"/>
    <col min="13538" max="13542" width="7.59765625" style="133" bestFit="1" customWidth="1"/>
    <col min="13543" max="13543" width="2.3984375" style="133" customWidth="1"/>
    <col min="13544" max="13548" width="7.59765625" style="133" bestFit="1" customWidth="1"/>
    <col min="13549" max="13549" width="2.3984375" style="133" customWidth="1"/>
    <col min="13550" max="13554" width="7.59765625" style="133" bestFit="1" customWidth="1"/>
    <col min="13555" max="13789" width="9" style="133"/>
    <col min="13790" max="13790" width="2" style="133" customWidth="1"/>
    <col min="13791" max="13791" width="9" style="133"/>
    <col min="13792" max="13792" width="21.265625" style="133" customWidth="1"/>
    <col min="13793" max="13793" width="2.86328125" style="133" customWidth="1"/>
    <col min="13794" max="13798" width="7.59765625" style="133" bestFit="1" customWidth="1"/>
    <col min="13799" max="13799" width="2.3984375" style="133" customWidth="1"/>
    <col min="13800" max="13804" width="7.59765625" style="133" bestFit="1" customWidth="1"/>
    <col min="13805" max="13805" width="2.3984375" style="133" customWidth="1"/>
    <col min="13806" max="13810" width="7.59765625" style="133" bestFit="1" customWidth="1"/>
    <col min="13811" max="14045" width="9" style="133"/>
    <col min="14046" max="14046" width="2" style="133" customWidth="1"/>
    <col min="14047" max="14047" width="9" style="133"/>
    <col min="14048" max="14048" width="21.265625" style="133" customWidth="1"/>
    <col min="14049" max="14049" width="2.86328125" style="133" customWidth="1"/>
    <col min="14050" max="14054" width="7.59765625" style="133" bestFit="1" customWidth="1"/>
    <col min="14055" max="14055" width="2.3984375" style="133" customWidth="1"/>
    <col min="14056" max="14060" width="7.59765625" style="133" bestFit="1" customWidth="1"/>
    <col min="14061" max="14061" width="2.3984375" style="133" customWidth="1"/>
    <col min="14062" max="14066" width="7.59765625" style="133" bestFit="1" customWidth="1"/>
    <col min="14067" max="14301" width="9" style="133"/>
    <col min="14302" max="14302" width="2" style="133" customWidth="1"/>
    <col min="14303" max="14303" width="9" style="133"/>
    <col min="14304" max="14304" width="21.265625" style="133" customWidth="1"/>
    <col min="14305" max="14305" width="2.86328125" style="133" customWidth="1"/>
    <col min="14306" max="14310" width="7.59765625" style="133" bestFit="1" customWidth="1"/>
    <col min="14311" max="14311" width="2.3984375" style="133" customWidth="1"/>
    <col min="14312" max="14316" width="7.59765625" style="133" bestFit="1" customWidth="1"/>
    <col min="14317" max="14317" width="2.3984375" style="133" customWidth="1"/>
    <col min="14318" max="14322" width="7.59765625" style="133" bestFit="1" customWidth="1"/>
    <col min="14323" max="14557" width="9" style="133"/>
    <col min="14558" max="14558" width="2" style="133" customWidth="1"/>
    <col min="14559" max="14559" width="9" style="133"/>
    <col min="14560" max="14560" width="21.265625" style="133" customWidth="1"/>
    <col min="14561" max="14561" width="2.86328125" style="133" customWidth="1"/>
    <col min="14562" max="14566" width="7.59765625" style="133" bestFit="1" customWidth="1"/>
    <col min="14567" max="14567" width="2.3984375" style="133" customWidth="1"/>
    <col min="14568" max="14572" width="7.59765625" style="133" bestFit="1" customWidth="1"/>
    <col min="14573" max="14573" width="2.3984375" style="133" customWidth="1"/>
    <col min="14574" max="14578" width="7.59765625" style="133" bestFit="1" customWidth="1"/>
    <col min="14579" max="14813" width="9" style="133"/>
    <col min="14814" max="14814" width="2" style="133" customWidth="1"/>
    <col min="14815" max="14815" width="9" style="133"/>
    <col min="14816" max="14816" width="21.265625" style="133" customWidth="1"/>
    <col min="14817" max="14817" width="2.86328125" style="133" customWidth="1"/>
    <col min="14818" max="14822" width="7.59765625" style="133" bestFit="1" customWidth="1"/>
    <col min="14823" max="14823" width="2.3984375" style="133" customWidth="1"/>
    <col min="14824" max="14828" width="7.59765625" style="133" bestFit="1" customWidth="1"/>
    <col min="14829" max="14829" width="2.3984375" style="133" customWidth="1"/>
    <col min="14830" max="14834" width="7.59765625" style="133" bestFit="1" customWidth="1"/>
    <col min="14835" max="15069" width="9" style="133"/>
    <col min="15070" max="15070" width="2" style="133" customWidth="1"/>
    <col min="15071" max="15071" width="9" style="133"/>
    <col min="15072" max="15072" width="21.265625" style="133" customWidth="1"/>
    <col min="15073" max="15073" width="2.86328125" style="133" customWidth="1"/>
    <col min="15074" max="15078" width="7.59765625" style="133" bestFit="1" customWidth="1"/>
    <col min="15079" max="15079" width="2.3984375" style="133" customWidth="1"/>
    <col min="15080" max="15084" width="7.59765625" style="133" bestFit="1" customWidth="1"/>
    <col min="15085" max="15085" width="2.3984375" style="133" customWidth="1"/>
    <col min="15086" max="15090" width="7.59765625" style="133" bestFit="1" customWidth="1"/>
    <col min="15091" max="15325" width="9" style="133"/>
    <col min="15326" max="15326" width="2" style="133" customWidth="1"/>
    <col min="15327" max="15327" width="9" style="133"/>
    <col min="15328" max="15328" width="21.265625" style="133" customWidth="1"/>
    <col min="15329" max="15329" width="2.86328125" style="133" customWidth="1"/>
    <col min="15330" max="15334" width="7.59765625" style="133" bestFit="1" customWidth="1"/>
    <col min="15335" max="15335" width="2.3984375" style="133" customWidth="1"/>
    <col min="15336" max="15340" width="7.59765625" style="133" bestFit="1" customWidth="1"/>
    <col min="15341" max="15341" width="2.3984375" style="133" customWidth="1"/>
    <col min="15342" max="15346" width="7.59765625" style="133" bestFit="1" customWidth="1"/>
    <col min="15347" max="15581" width="9" style="133"/>
    <col min="15582" max="15582" width="2" style="133" customWidth="1"/>
    <col min="15583" max="15583" width="9" style="133"/>
    <col min="15584" max="15584" width="21.265625" style="133" customWidth="1"/>
    <col min="15585" max="15585" width="2.86328125" style="133" customWidth="1"/>
    <col min="15586" max="15590" width="7.59765625" style="133" bestFit="1" customWidth="1"/>
    <col min="15591" max="15591" width="2.3984375" style="133" customWidth="1"/>
    <col min="15592" max="15596" width="7.59765625" style="133" bestFit="1" customWidth="1"/>
    <col min="15597" max="15597" width="2.3984375" style="133" customWidth="1"/>
    <col min="15598" max="15602" width="7.59765625" style="133" bestFit="1" customWidth="1"/>
    <col min="15603" max="15837" width="9" style="133"/>
    <col min="15838" max="15838" width="2" style="133" customWidth="1"/>
    <col min="15839" max="15839" width="9" style="133"/>
    <col min="15840" max="15840" width="21.265625" style="133" customWidth="1"/>
    <col min="15841" max="15841" width="2.86328125" style="133" customWidth="1"/>
    <col min="15842" max="15846" width="7.59765625" style="133" bestFit="1" customWidth="1"/>
    <col min="15847" max="15847" width="2.3984375" style="133" customWidth="1"/>
    <col min="15848" max="15852" width="7.59765625" style="133" bestFit="1" customWidth="1"/>
    <col min="15853" max="15853" width="2.3984375" style="133" customWidth="1"/>
    <col min="15854" max="15858" width="7.59765625" style="133" bestFit="1" customWidth="1"/>
    <col min="15859" max="16093" width="9" style="133"/>
    <col min="16094" max="16094" width="2" style="133" customWidth="1"/>
    <col min="16095" max="16095" width="9" style="133"/>
    <col min="16096" max="16096" width="21.265625" style="133" customWidth="1"/>
    <col min="16097" max="16097" width="2.86328125" style="133" customWidth="1"/>
    <col min="16098" max="16102" width="7.59765625" style="133" bestFit="1" customWidth="1"/>
    <col min="16103" max="16103" width="2.3984375" style="133" customWidth="1"/>
    <col min="16104" max="16108" width="7.59765625" style="133" bestFit="1" customWidth="1"/>
    <col min="16109" max="16109" width="2.3984375" style="133" customWidth="1"/>
    <col min="16110" max="16114" width="7.59765625" style="133" bestFit="1" customWidth="1"/>
    <col min="16115" max="16364" width="9" style="133"/>
    <col min="16365" max="16384" width="9" style="133" customWidth="1"/>
  </cols>
  <sheetData>
    <row r="1" spans="1:44" ht="15" customHeight="1" x14ac:dyDescent="0.45">
      <c r="A1" s="132" t="s">
        <v>18</v>
      </c>
      <c r="B1" s="117"/>
      <c r="X1" s="133"/>
      <c r="Y1" s="133"/>
    </row>
    <row r="2" spans="1:44" ht="19.5" customHeight="1" x14ac:dyDescent="0.3">
      <c r="A2" s="309" t="s">
        <v>77</v>
      </c>
      <c r="B2" s="309"/>
      <c r="C2" s="309"/>
      <c r="D2" s="309"/>
      <c r="E2" s="309"/>
      <c r="F2" s="309"/>
      <c r="G2" s="309"/>
      <c r="H2" s="309"/>
      <c r="I2" s="309"/>
      <c r="J2" s="309"/>
      <c r="K2" s="309"/>
      <c r="L2" s="309"/>
      <c r="M2" s="309"/>
      <c r="N2" s="309"/>
      <c r="O2" s="309"/>
      <c r="P2" s="309"/>
      <c r="Q2" s="309"/>
      <c r="R2" s="309"/>
      <c r="X2" s="133"/>
      <c r="Y2" s="133"/>
    </row>
    <row r="3" spans="1:44" ht="15" customHeight="1" x14ac:dyDescent="0.4">
      <c r="A3" s="135" t="s">
        <v>96</v>
      </c>
      <c r="B3" s="176"/>
      <c r="C3" s="176"/>
      <c r="D3" s="176"/>
      <c r="E3" s="176"/>
      <c r="F3" s="176"/>
      <c r="G3" s="176"/>
      <c r="H3" s="176"/>
      <c r="I3" s="176"/>
      <c r="J3" s="176"/>
      <c r="K3" s="176"/>
      <c r="L3" s="176"/>
      <c r="M3" s="177"/>
      <c r="N3" s="177"/>
      <c r="O3" s="177"/>
      <c r="P3" s="177"/>
      <c r="X3" s="133"/>
      <c r="Y3" s="133"/>
    </row>
    <row r="4" spans="1:44" ht="15" customHeight="1" x14ac:dyDescent="0.4">
      <c r="A4" s="137" t="s">
        <v>152</v>
      </c>
      <c r="B4" s="176"/>
      <c r="C4" s="176"/>
      <c r="D4" s="176"/>
      <c r="E4" s="176"/>
      <c r="F4" s="176"/>
      <c r="G4" s="176"/>
      <c r="H4" s="176"/>
      <c r="I4" s="176"/>
      <c r="J4" s="176"/>
      <c r="K4" s="176"/>
      <c r="L4" s="176"/>
      <c r="M4" s="177"/>
      <c r="N4" s="177"/>
      <c r="O4" s="177"/>
      <c r="P4" s="177"/>
      <c r="V4" s="178"/>
      <c r="W4" s="178"/>
      <c r="X4" s="178"/>
      <c r="Y4" s="178"/>
    </row>
    <row r="5" spans="1:44" ht="15" customHeight="1" x14ac:dyDescent="0.4">
      <c r="A5" s="137"/>
      <c r="B5" s="176"/>
      <c r="C5" s="176"/>
      <c r="D5" s="176"/>
      <c r="E5" s="176"/>
      <c r="F5" s="176"/>
      <c r="G5" s="176"/>
      <c r="H5" s="176"/>
      <c r="I5" s="176"/>
      <c r="J5" s="176"/>
      <c r="K5" s="176"/>
      <c r="L5" s="176"/>
      <c r="M5" s="177"/>
      <c r="N5" s="177"/>
      <c r="O5" s="177"/>
      <c r="P5" s="177"/>
      <c r="V5" s="178"/>
      <c r="W5" s="178"/>
      <c r="X5" s="178"/>
      <c r="Y5" s="178"/>
    </row>
    <row r="6" spans="1:44" ht="15" customHeight="1" x14ac:dyDescent="0.45">
      <c r="A6" s="268" t="s">
        <v>106</v>
      </c>
      <c r="B6" s="269"/>
      <c r="C6" s="269"/>
      <c r="D6" s="269"/>
      <c r="E6" s="269"/>
      <c r="F6" s="269"/>
      <c r="G6" s="269"/>
      <c r="H6" s="269"/>
      <c r="I6" s="269"/>
      <c r="J6" s="269"/>
      <c r="K6" s="269"/>
      <c r="L6" s="269"/>
      <c r="M6" s="269"/>
      <c r="N6" s="269"/>
      <c r="O6" s="269"/>
      <c r="P6" s="269"/>
      <c r="Q6" s="269"/>
      <c r="R6" s="269"/>
      <c r="S6" s="269"/>
      <c r="T6" s="269"/>
      <c r="U6" s="269"/>
      <c r="V6" s="141"/>
      <c r="W6" s="141"/>
      <c r="X6" s="141"/>
      <c r="Y6" s="141"/>
    </row>
    <row r="7" spans="1:44" ht="15" customHeight="1" x14ac:dyDescent="0.45">
      <c r="A7" s="269"/>
      <c r="B7" s="269"/>
      <c r="C7" s="269"/>
      <c r="D7" s="269"/>
      <c r="E7" s="269"/>
      <c r="F7" s="269"/>
      <c r="G7" s="269"/>
      <c r="H7" s="269"/>
      <c r="I7" s="269"/>
      <c r="J7" s="269"/>
      <c r="K7" s="269"/>
      <c r="L7" s="269"/>
      <c r="M7" s="269"/>
      <c r="N7" s="269"/>
      <c r="O7" s="269"/>
      <c r="P7" s="269"/>
      <c r="Q7" s="269"/>
      <c r="R7" s="269"/>
      <c r="S7" s="269"/>
      <c r="T7" s="269"/>
      <c r="U7" s="269"/>
      <c r="V7" s="141"/>
      <c r="Y7" s="180"/>
    </row>
    <row r="8" spans="1:44" s="183" customFormat="1" ht="15" customHeight="1" x14ac:dyDescent="0.45">
      <c r="A8" s="269"/>
      <c r="B8" s="269"/>
      <c r="C8" s="269"/>
      <c r="D8" s="269"/>
      <c r="E8" s="269"/>
      <c r="F8" s="269"/>
      <c r="G8" s="269"/>
      <c r="H8" s="269"/>
      <c r="I8" s="269"/>
      <c r="J8" s="269"/>
      <c r="K8" s="269"/>
      <c r="L8" s="269"/>
      <c r="M8" s="269"/>
      <c r="N8" s="269"/>
      <c r="O8" s="269"/>
      <c r="P8" s="269"/>
      <c r="Q8" s="269"/>
      <c r="R8" s="269"/>
      <c r="S8" s="269"/>
      <c r="T8" s="269"/>
      <c r="U8" s="269"/>
      <c r="V8" s="141"/>
      <c r="W8" s="181"/>
      <c r="X8" s="179"/>
      <c r="Y8" s="182"/>
    </row>
    <row r="9" spans="1:44" s="183" customFormat="1" ht="15" customHeight="1" x14ac:dyDescent="0.45">
      <c r="A9" s="184"/>
      <c r="B9" s="184"/>
      <c r="C9" s="184"/>
      <c r="D9" s="184"/>
      <c r="E9" s="184"/>
      <c r="F9" s="184"/>
      <c r="G9" s="184"/>
      <c r="H9" s="184"/>
      <c r="I9" s="184"/>
      <c r="J9" s="184"/>
      <c r="K9" s="184"/>
      <c r="L9" s="184"/>
      <c r="M9" s="184"/>
      <c r="N9" s="184"/>
      <c r="O9" s="184"/>
      <c r="P9" s="184"/>
      <c r="Q9" s="184"/>
      <c r="R9" s="184"/>
      <c r="S9" s="184"/>
      <c r="T9" s="184"/>
      <c r="U9" s="184"/>
      <c r="V9" s="185"/>
      <c r="W9" s="185"/>
      <c r="X9" s="179"/>
      <c r="Y9" s="182"/>
    </row>
    <row r="10" spans="1:44" ht="15" customHeight="1" x14ac:dyDescent="0.45">
      <c r="B10" s="176"/>
      <c r="C10" s="176"/>
      <c r="D10" s="176"/>
      <c r="E10" s="176"/>
      <c r="F10" s="176"/>
      <c r="G10" s="176"/>
      <c r="H10" s="176"/>
      <c r="I10" s="176"/>
      <c r="J10" s="176"/>
      <c r="K10" s="176"/>
      <c r="L10" s="176"/>
      <c r="M10" s="176"/>
      <c r="N10" s="176"/>
      <c r="O10" s="176"/>
      <c r="P10" s="186" t="s">
        <v>30</v>
      </c>
      <c r="Q10" s="307" t="s">
        <v>22</v>
      </c>
      <c r="R10" s="307"/>
      <c r="S10" s="307"/>
      <c r="T10" s="307"/>
      <c r="U10" s="308"/>
      <c r="V10" s="143"/>
      <c r="W10" s="143"/>
      <c r="Y10" s="187" t="s">
        <v>22</v>
      </c>
      <c r="Z10" s="187" t="s">
        <v>97</v>
      </c>
    </row>
    <row r="11" spans="1:44" ht="15" customHeight="1" x14ac:dyDescent="0.45">
      <c r="B11" s="136"/>
      <c r="C11" s="136"/>
      <c r="D11" s="136"/>
      <c r="E11" s="136"/>
      <c r="F11" s="136"/>
      <c r="G11" s="136"/>
      <c r="P11" s="186" t="s">
        <v>31</v>
      </c>
      <c r="Q11" s="307" t="s">
        <v>97</v>
      </c>
      <c r="R11" s="307"/>
      <c r="S11" s="307"/>
      <c r="T11" s="307"/>
      <c r="U11" s="308"/>
      <c r="V11" s="143"/>
      <c r="W11" s="143"/>
      <c r="Y11" s="187" t="s">
        <v>24</v>
      </c>
      <c r="Z11" s="187" t="s">
        <v>78</v>
      </c>
    </row>
    <row r="12" spans="1:44" ht="15" customHeight="1" x14ac:dyDescent="0.45">
      <c r="B12" s="136"/>
      <c r="C12" s="136"/>
      <c r="D12" s="136"/>
      <c r="E12" s="136"/>
      <c r="F12" s="136"/>
      <c r="G12" s="136"/>
      <c r="V12" s="155"/>
      <c r="W12" s="155"/>
      <c r="Y12" s="187" t="s">
        <v>26</v>
      </c>
      <c r="Z12" s="187" t="s">
        <v>79</v>
      </c>
    </row>
    <row r="13" spans="1:44" ht="15" customHeight="1" x14ac:dyDescent="0.35">
      <c r="A13" s="142"/>
      <c r="B13" s="143"/>
      <c r="C13" s="143"/>
      <c r="D13" s="143"/>
      <c r="E13" s="143"/>
      <c r="F13" s="143"/>
      <c r="G13" s="143"/>
      <c r="H13" s="142"/>
      <c r="I13" s="142"/>
      <c r="J13" s="142"/>
      <c r="K13" s="142"/>
      <c r="L13" s="143"/>
      <c r="M13" s="143"/>
      <c r="N13" s="143"/>
      <c r="O13" s="143"/>
      <c r="P13" s="143"/>
      <c r="V13" s="188"/>
      <c r="W13" s="188"/>
      <c r="Y13" s="189">
        <f>21*IF(Q11="Achieving a pass in English and mathematics",0,IF(Q11="Entering the English Baccalaureate",1,2))</f>
        <v>0</v>
      </c>
      <c r="Z13" s="190"/>
      <c r="AA13" s="190"/>
      <c r="AB13" s="190"/>
      <c r="AC13" s="190"/>
      <c r="AD13" s="190"/>
      <c r="AE13" s="190"/>
      <c r="AF13" s="190"/>
      <c r="AG13" s="190"/>
      <c r="AH13" s="190"/>
      <c r="AI13" s="190"/>
      <c r="AJ13" s="190"/>
      <c r="AK13" s="190"/>
      <c r="AL13" s="190"/>
    </row>
    <row r="14" spans="1:44" ht="15" customHeight="1" x14ac:dyDescent="0.45">
      <c r="A14" s="191"/>
      <c r="B14" s="150"/>
      <c r="C14" s="294" t="s">
        <v>55</v>
      </c>
      <c r="D14" s="297"/>
      <c r="E14" s="297"/>
      <c r="F14" s="296"/>
      <c r="G14" s="150"/>
      <c r="H14" s="294" t="s">
        <v>56</v>
      </c>
      <c r="I14" s="297"/>
      <c r="J14" s="297"/>
      <c r="K14" s="296"/>
      <c r="L14" s="150"/>
      <c r="M14" s="294" t="s">
        <v>57</v>
      </c>
      <c r="N14" s="297"/>
      <c r="O14" s="297"/>
      <c r="P14" s="296"/>
      <c r="Q14" s="150"/>
      <c r="R14" s="294" t="s">
        <v>22</v>
      </c>
      <c r="S14" s="297"/>
      <c r="T14" s="297"/>
      <c r="U14" s="296"/>
      <c r="V14" s="155"/>
      <c r="W14" s="155"/>
      <c r="Y14" s="187">
        <f>22*IF(Q10="Female",0,IF(Q10="Male",1,2))</f>
        <v>44</v>
      </c>
      <c r="Z14" s="192"/>
      <c r="AA14" s="192"/>
      <c r="AB14" s="192"/>
      <c r="AC14" s="192"/>
      <c r="AD14" s="192"/>
      <c r="AE14" s="192"/>
      <c r="AF14" s="192"/>
      <c r="AG14" s="192"/>
      <c r="AH14" s="192"/>
      <c r="AI14" s="192"/>
      <c r="AJ14" s="192"/>
      <c r="AK14" s="192"/>
      <c r="AL14" s="192"/>
    </row>
    <row r="15" spans="1:44" ht="35.65" customHeight="1" x14ac:dyDescent="0.35">
      <c r="A15" s="151"/>
      <c r="B15" s="152"/>
      <c r="C15" s="193" t="s">
        <v>153</v>
      </c>
      <c r="D15" s="194" t="s">
        <v>154</v>
      </c>
      <c r="E15" s="195" t="s">
        <v>174</v>
      </c>
      <c r="F15" s="196" t="s">
        <v>155</v>
      </c>
      <c r="G15" s="197"/>
      <c r="H15" s="193" t="s">
        <v>153</v>
      </c>
      <c r="I15" s="194" t="s">
        <v>154</v>
      </c>
      <c r="J15" s="195" t="s">
        <v>174</v>
      </c>
      <c r="K15" s="196" t="s">
        <v>155</v>
      </c>
      <c r="L15" s="197"/>
      <c r="M15" s="193" t="s">
        <v>153</v>
      </c>
      <c r="N15" s="194" t="s">
        <v>154</v>
      </c>
      <c r="O15" s="195" t="s">
        <v>174</v>
      </c>
      <c r="P15" s="196" t="s">
        <v>155</v>
      </c>
      <c r="Q15" s="197"/>
      <c r="R15" s="193" t="s">
        <v>153</v>
      </c>
      <c r="S15" s="194" t="s">
        <v>154</v>
      </c>
      <c r="T15" s="195" t="s">
        <v>174</v>
      </c>
      <c r="U15" s="196" t="s">
        <v>155</v>
      </c>
      <c r="V15" s="198"/>
      <c r="W15" s="198"/>
      <c r="Y15" s="192"/>
      <c r="Z15" s="192"/>
      <c r="AA15" s="192"/>
      <c r="AB15" s="192"/>
      <c r="AC15" s="192"/>
      <c r="AD15" s="192"/>
      <c r="AE15" s="192"/>
      <c r="AF15" s="192"/>
      <c r="AG15" s="192"/>
      <c r="AH15" s="192"/>
      <c r="AI15" s="192"/>
      <c r="AJ15" s="192"/>
      <c r="AK15" s="192"/>
      <c r="AL15" s="192"/>
    </row>
    <row r="16" spans="1:44" ht="15" customHeight="1" x14ac:dyDescent="0.35">
      <c r="A16" s="153"/>
      <c r="B16" s="143"/>
      <c r="C16" s="199"/>
      <c r="D16" s="143"/>
      <c r="E16" s="143"/>
      <c r="F16" s="143"/>
      <c r="G16" s="143"/>
      <c r="H16" s="200"/>
      <c r="I16" s="143"/>
      <c r="J16" s="143"/>
      <c r="K16" s="143"/>
      <c r="L16" s="143"/>
      <c r="M16" s="200"/>
      <c r="N16" s="143"/>
      <c r="O16" s="143"/>
      <c r="P16" s="143"/>
      <c r="Q16" s="143"/>
      <c r="R16" s="200"/>
      <c r="S16" s="143"/>
      <c r="T16" s="143"/>
      <c r="U16" s="143"/>
      <c r="V16" s="155"/>
      <c r="W16" s="155"/>
      <c r="Y16" s="163"/>
      <c r="Z16" s="201">
        <v>1</v>
      </c>
      <c r="AA16" s="201">
        <f>Z16+1</f>
        <v>2</v>
      </c>
      <c r="AB16" s="201">
        <f t="shared" ref="AB16:AR16" si="0">AA16+1</f>
        <v>3</v>
      </c>
      <c r="AC16" s="201">
        <f t="shared" si="0"/>
        <v>4</v>
      </c>
      <c r="AD16" s="201">
        <f t="shared" si="0"/>
        <v>5</v>
      </c>
      <c r="AE16" s="201">
        <f t="shared" si="0"/>
        <v>6</v>
      </c>
      <c r="AF16" s="201">
        <f t="shared" si="0"/>
        <v>7</v>
      </c>
      <c r="AG16" s="201">
        <f t="shared" si="0"/>
        <v>8</v>
      </c>
      <c r="AH16" s="201">
        <f t="shared" si="0"/>
        <v>9</v>
      </c>
      <c r="AI16" s="201">
        <f t="shared" si="0"/>
        <v>10</v>
      </c>
      <c r="AJ16" s="201">
        <f t="shared" si="0"/>
        <v>11</v>
      </c>
      <c r="AK16" s="201">
        <f t="shared" si="0"/>
        <v>12</v>
      </c>
      <c r="AL16" s="201">
        <f t="shared" si="0"/>
        <v>13</v>
      </c>
      <c r="AM16" s="201">
        <f t="shared" si="0"/>
        <v>14</v>
      </c>
      <c r="AN16" s="201">
        <f t="shared" si="0"/>
        <v>15</v>
      </c>
      <c r="AO16" s="201">
        <f t="shared" si="0"/>
        <v>16</v>
      </c>
      <c r="AP16" s="201">
        <f t="shared" si="0"/>
        <v>17</v>
      </c>
      <c r="AQ16" s="201">
        <f t="shared" si="0"/>
        <v>18</v>
      </c>
      <c r="AR16" s="201">
        <f t="shared" si="0"/>
        <v>19</v>
      </c>
    </row>
    <row r="17" spans="1:38" ht="15" customHeight="1" x14ac:dyDescent="0.35">
      <c r="A17" s="202" t="s">
        <v>143</v>
      </c>
      <c r="B17" s="143"/>
      <c r="C17" s="199"/>
      <c r="D17" s="143"/>
      <c r="E17" s="143"/>
      <c r="F17" s="143"/>
      <c r="G17" s="143"/>
      <c r="H17" s="199"/>
      <c r="I17" s="143"/>
      <c r="J17" s="143"/>
      <c r="K17" s="143"/>
      <c r="L17" s="143"/>
      <c r="M17" s="199"/>
      <c r="N17" s="143"/>
      <c r="O17" s="143"/>
      <c r="P17" s="143"/>
      <c r="Q17" s="143"/>
      <c r="R17" s="199"/>
      <c r="S17" s="143"/>
      <c r="T17" s="143"/>
      <c r="U17" s="143"/>
      <c r="V17" s="155"/>
      <c r="W17" s="155"/>
      <c r="Y17" s="201">
        <v>1</v>
      </c>
      <c r="Z17" s="163"/>
      <c r="AA17" s="163"/>
      <c r="AB17" s="163"/>
      <c r="AC17" s="163"/>
      <c r="AD17" s="163"/>
      <c r="AE17" s="163"/>
      <c r="AF17" s="163"/>
      <c r="AG17" s="163"/>
      <c r="AH17" s="163"/>
      <c r="AI17" s="163"/>
      <c r="AJ17" s="163"/>
      <c r="AK17" s="163"/>
      <c r="AL17" s="163"/>
    </row>
    <row r="18" spans="1:38" ht="15" customHeight="1" x14ac:dyDescent="0.35">
      <c r="A18" s="159" t="s">
        <v>22</v>
      </c>
      <c r="B18" s="143"/>
      <c r="C18" s="203">
        <f>INDEX('Table B1 figures'!$D$6:$BN$63,$Y$13+$Y17,$Y$14+Z$16)</f>
        <v>850</v>
      </c>
      <c r="D18" s="188">
        <f>INDEX('Table B1 figures'!$D$6:$BN$63,$Y$13+$Y17,$Y$14+AA$16)</f>
        <v>1160</v>
      </c>
      <c r="E18" s="188">
        <f>INDEX('Table B1 figures'!$D$6:$BN$63,$Y$13+$Y17,$Y$14+AB$16)</f>
        <v>1370</v>
      </c>
      <c r="F18" s="188">
        <f>INDEX('Table B1 figures'!$D$6:$BN$63,$Y$13+$Y17,$Y$14+AC$16)</f>
        <v>1370</v>
      </c>
      <c r="G18" s="188"/>
      <c r="H18" s="203">
        <f>INDEX('Table B1 figures'!$D$6:$BN$63,$Y$13+$Y17,$Y$14+AE$16)</f>
        <v>170</v>
      </c>
      <c r="I18" s="188">
        <f>INDEX('Table B1 figures'!$D$6:$BN$63,$Y$13+$Y17,$Y$14+AF$16)</f>
        <v>260</v>
      </c>
      <c r="J18" s="188">
        <f>INDEX('Table B1 figures'!$D$6:$BN$63,$Y$13+$Y17,$Y$14+AG$16)</f>
        <v>370</v>
      </c>
      <c r="K18" s="188">
        <f>INDEX('Table B1 figures'!$D$6:$BN$63,$Y$13+$Y17,$Y$14+AH$16)</f>
        <v>370</v>
      </c>
      <c r="L18" s="188"/>
      <c r="M18" s="203">
        <f>INDEX('Table B1 figures'!$D$6:$BN$63,$Y$13+$Y17,$Y$14+AJ$16)</f>
        <v>130</v>
      </c>
      <c r="N18" s="188">
        <f>INDEX('Table B1 figures'!$D$6:$BN$63,$Y$13+$Y17,$Y$14+AK$16)</f>
        <v>130</v>
      </c>
      <c r="O18" s="188">
        <f>INDEX('Table B1 figures'!$D$6:$BN$63,$Y$13+$Y17,$Y$14+AL$16)</f>
        <v>200</v>
      </c>
      <c r="P18" s="188">
        <f>INDEX('Table B1 figures'!$D$6:$BN$63,$Y$13+$Y17,$Y$14+AM$16)</f>
        <v>200</v>
      </c>
      <c r="Q18" s="188"/>
      <c r="R18" s="203">
        <f>INDEX('Table B1 figures'!$D$6:$BN$63,$Y$13+$Y17,$Y$14+AO$16)</f>
        <v>1150</v>
      </c>
      <c r="S18" s="188">
        <f>INDEX('Table B1 figures'!$D$6:$BN$63,$Y$13+$Y17,$Y$14+AP$16)</f>
        <v>1540</v>
      </c>
      <c r="T18" s="188">
        <f>INDEX('Table B1 figures'!$D$6:$BN$63,$Y$13+$Y17,$Y$14+AQ$16)</f>
        <v>1940</v>
      </c>
      <c r="U18" s="188">
        <f>INDEX('Table B1 figures'!$D$6:$BN$63,$Y$13+$Y17,$Y$14+AR$16)</f>
        <v>1940</v>
      </c>
      <c r="V18" s="155"/>
      <c r="W18" s="155"/>
      <c r="Y18" s="201">
        <f>Y17+1</f>
        <v>2</v>
      </c>
      <c r="Z18" s="163"/>
      <c r="AA18" s="163"/>
      <c r="AB18" s="163"/>
      <c r="AC18" s="163"/>
      <c r="AD18" s="163"/>
      <c r="AE18" s="163"/>
      <c r="AF18" s="163"/>
      <c r="AG18" s="163"/>
      <c r="AH18" s="163"/>
      <c r="AI18" s="163"/>
      <c r="AJ18" s="163"/>
      <c r="AK18" s="163"/>
      <c r="AL18" s="163"/>
    </row>
    <row r="19" spans="1:38" ht="15" customHeight="1" x14ac:dyDescent="0.35">
      <c r="A19" s="159"/>
      <c r="B19" s="143"/>
      <c r="C19" s="203"/>
      <c r="D19" s="188"/>
      <c r="E19" s="188"/>
      <c r="F19" s="188"/>
      <c r="G19" s="188"/>
      <c r="H19" s="203"/>
      <c r="I19" s="188"/>
      <c r="J19" s="188"/>
      <c r="K19" s="188"/>
      <c r="L19" s="188"/>
      <c r="M19" s="203"/>
      <c r="N19" s="188"/>
      <c r="O19" s="188"/>
      <c r="P19" s="188"/>
      <c r="Q19" s="188"/>
      <c r="R19" s="203"/>
      <c r="S19" s="188"/>
      <c r="T19" s="188"/>
      <c r="U19" s="188"/>
      <c r="V19" s="143"/>
      <c r="W19" s="143"/>
      <c r="Y19" s="201">
        <f t="shared" ref="Y19:Y33" si="1">Y18+1</f>
        <v>3</v>
      </c>
      <c r="Z19" s="163"/>
      <c r="AA19" s="163"/>
      <c r="AB19" s="163"/>
      <c r="AC19" s="163"/>
      <c r="AD19" s="163"/>
      <c r="AE19" s="163"/>
      <c r="AF19" s="163"/>
      <c r="AG19" s="163"/>
      <c r="AH19" s="163"/>
      <c r="AI19" s="163"/>
      <c r="AJ19" s="163"/>
      <c r="AK19" s="163"/>
      <c r="AL19" s="163"/>
    </row>
    <row r="20" spans="1:38" ht="15" customHeight="1" x14ac:dyDescent="0.35">
      <c r="A20" s="160" t="s">
        <v>65</v>
      </c>
      <c r="B20" s="143"/>
      <c r="C20" s="203">
        <f>INDEX('Table B1 figures'!$D$6:$BN$63,$Y$13+$Y19,$Y$14+Z$16)</f>
        <v>400</v>
      </c>
      <c r="D20" s="188">
        <f>INDEX('Table B1 figures'!$D$6:$BN$63,$Y$13+$Y19,$Y$14+AA$16)</f>
        <v>570</v>
      </c>
      <c r="E20" s="188">
        <f>INDEX('Table B1 figures'!$D$6:$BN$63,$Y$13+$Y19,$Y$14+AB$16)</f>
        <v>690</v>
      </c>
      <c r="F20" s="188">
        <f>INDEX('Table B1 figures'!$D$6:$BN$63,$Y$13+$Y19,$Y$14+AC$16)</f>
        <v>690</v>
      </c>
      <c r="G20" s="188"/>
      <c r="H20" s="203">
        <f>INDEX('Table B1 figures'!$D$6:$BN$63,$Y$13+$Y19,$Y$14+AE$16)</f>
        <v>90</v>
      </c>
      <c r="I20" s="188">
        <f>INDEX('Table B1 figures'!$D$6:$BN$63,$Y$13+$Y19,$Y$14+AF$16)</f>
        <v>160</v>
      </c>
      <c r="J20" s="188">
        <f>INDEX('Table B1 figures'!$D$6:$BN$63,$Y$13+$Y19,$Y$14+AG$16)</f>
        <v>210</v>
      </c>
      <c r="K20" s="188">
        <f>INDEX('Table B1 figures'!$D$6:$BN$63,$Y$13+$Y19,$Y$14+AH$16)</f>
        <v>210</v>
      </c>
      <c r="L20" s="188"/>
      <c r="M20" s="203">
        <f>INDEX('Table B1 figures'!$D$6:$BN$63,$Y$13+$Y19,$Y$14+AJ$16)</f>
        <v>70</v>
      </c>
      <c r="N20" s="188">
        <f>INDEX('Table B1 figures'!$D$6:$BN$63,$Y$13+$Y19,$Y$14+AK$16)</f>
        <v>80</v>
      </c>
      <c r="O20" s="188">
        <f>INDEX('Table B1 figures'!$D$6:$BN$63,$Y$13+$Y19,$Y$14+AL$16)</f>
        <v>110</v>
      </c>
      <c r="P20" s="188">
        <f>INDEX('Table B1 figures'!$D$6:$BN$63,$Y$13+$Y19,$Y$14+AM$16)</f>
        <v>110</v>
      </c>
      <c r="Q20" s="188"/>
      <c r="R20" s="203">
        <f>INDEX('Table B1 figures'!$D$6:$BN$63,$Y$13+$Y19,$Y$14+AO$16)</f>
        <v>560</v>
      </c>
      <c r="S20" s="188">
        <f>INDEX('Table B1 figures'!$D$6:$BN$63,$Y$13+$Y19,$Y$14+AP$16)</f>
        <v>800</v>
      </c>
      <c r="T20" s="188">
        <f>INDEX('Table B1 figures'!$D$6:$BN$63,$Y$13+$Y19,$Y$14+AQ$16)</f>
        <v>1010</v>
      </c>
      <c r="U20" s="188">
        <f>INDEX('Table B1 figures'!$D$6:$BN$63,$Y$13+$Y19,$Y$14+AR$16)</f>
        <v>1010</v>
      </c>
      <c r="V20" s="143"/>
      <c r="W20" s="143"/>
      <c r="Y20" s="201">
        <f t="shared" si="1"/>
        <v>4</v>
      </c>
      <c r="Z20" s="163"/>
      <c r="AA20" s="163"/>
      <c r="AB20" s="163"/>
      <c r="AC20" s="163"/>
      <c r="AD20" s="163"/>
      <c r="AE20" s="163"/>
      <c r="AF20" s="163"/>
      <c r="AG20" s="163"/>
      <c r="AH20" s="163"/>
      <c r="AI20" s="163"/>
      <c r="AJ20" s="163"/>
      <c r="AK20" s="163"/>
      <c r="AL20" s="163"/>
    </row>
    <row r="21" spans="1:38" ht="15" customHeight="1" x14ac:dyDescent="0.35">
      <c r="A21" s="160"/>
      <c r="B21" s="143"/>
      <c r="C21" s="204"/>
      <c r="D21" s="156"/>
      <c r="E21" s="156"/>
      <c r="F21" s="156"/>
      <c r="G21" s="156"/>
      <c r="H21" s="204"/>
      <c r="I21" s="156"/>
      <c r="J21" s="156"/>
      <c r="K21" s="156"/>
      <c r="L21" s="156"/>
      <c r="M21" s="204"/>
      <c r="N21" s="156"/>
      <c r="O21" s="156"/>
      <c r="P21" s="156"/>
      <c r="Q21" s="156"/>
      <c r="R21" s="204"/>
      <c r="S21" s="156"/>
      <c r="T21" s="156"/>
      <c r="U21" s="156"/>
      <c r="V21" s="205"/>
      <c r="W21" s="205"/>
      <c r="Y21" s="201">
        <f t="shared" si="1"/>
        <v>5</v>
      </c>
      <c r="Z21" s="163"/>
      <c r="AA21" s="163"/>
      <c r="AB21" s="163"/>
      <c r="AC21" s="163"/>
      <c r="AD21" s="163"/>
      <c r="AE21" s="163"/>
      <c r="AF21" s="163"/>
      <c r="AG21" s="163"/>
      <c r="AH21" s="163"/>
      <c r="AI21" s="163"/>
      <c r="AJ21" s="163"/>
      <c r="AK21" s="163"/>
      <c r="AL21" s="163"/>
    </row>
    <row r="22" spans="1:38" ht="15" customHeight="1" x14ac:dyDescent="0.35">
      <c r="A22" s="160" t="s">
        <v>36</v>
      </c>
      <c r="B22" s="143"/>
      <c r="C22" s="203">
        <f>INDEX('Table B1 figures'!$D$6:$BN$63,$Y$13+$Y21,$Y$14+Z$16)</f>
        <v>450</v>
      </c>
      <c r="D22" s="188">
        <f>INDEX('Table B1 figures'!$D$6:$BN$63,$Y$13+$Y21,$Y$14+AA$16)</f>
        <v>590</v>
      </c>
      <c r="E22" s="188">
        <f>INDEX('Table B1 figures'!$D$6:$BN$63,$Y$13+$Y21,$Y$14+AB$16)</f>
        <v>670</v>
      </c>
      <c r="F22" s="188">
        <f>INDEX('Table B1 figures'!$D$6:$BN$63,$Y$13+$Y21,$Y$14+AC$16)</f>
        <v>670</v>
      </c>
      <c r="G22" s="188"/>
      <c r="H22" s="203">
        <f>INDEX('Table B1 figures'!$D$6:$BN$63,$Y$13+$Y21,$Y$14+AE$16)</f>
        <v>80</v>
      </c>
      <c r="I22" s="188">
        <f>INDEX('Table B1 figures'!$D$6:$BN$63,$Y$13+$Y21,$Y$14+AF$16)</f>
        <v>100</v>
      </c>
      <c r="J22" s="188">
        <f>INDEX('Table B1 figures'!$D$6:$BN$63,$Y$13+$Y21,$Y$14+AG$16)</f>
        <v>160</v>
      </c>
      <c r="K22" s="188">
        <f>INDEX('Table B1 figures'!$D$6:$BN$63,$Y$13+$Y21,$Y$14+AH$16)</f>
        <v>160</v>
      </c>
      <c r="L22" s="188"/>
      <c r="M22" s="203">
        <f>INDEX('Table B1 figures'!$D$6:$BN$63,$Y$13+$Y21,$Y$14+AJ$16)</f>
        <v>60</v>
      </c>
      <c r="N22" s="188">
        <f>INDEX('Table B1 figures'!$D$6:$BN$63,$Y$13+$Y21,$Y$14+AK$16)</f>
        <v>50</v>
      </c>
      <c r="O22" s="188">
        <f>INDEX('Table B1 figures'!$D$6:$BN$63,$Y$13+$Y21,$Y$14+AL$16)</f>
        <v>90</v>
      </c>
      <c r="P22" s="188">
        <f>INDEX('Table B1 figures'!$D$6:$BN$63,$Y$13+$Y21,$Y$14+AM$16)</f>
        <v>90</v>
      </c>
      <c r="Q22" s="188"/>
      <c r="R22" s="203">
        <f>INDEX('Table B1 figures'!$D$6:$BN$63,$Y$13+$Y21,$Y$14+AO$16)</f>
        <v>590</v>
      </c>
      <c r="S22" s="188">
        <f>INDEX('Table B1 figures'!$D$6:$BN$63,$Y$13+$Y21,$Y$14+AP$16)</f>
        <v>740</v>
      </c>
      <c r="T22" s="188">
        <f>INDEX('Table B1 figures'!$D$6:$BN$63,$Y$13+$Y21,$Y$14+AQ$16)</f>
        <v>930</v>
      </c>
      <c r="U22" s="188">
        <f>INDEX('Table B1 figures'!$D$6:$BN$63,$Y$13+$Y21,$Y$14+AR$16)</f>
        <v>930</v>
      </c>
      <c r="V22" s="206"/>
      <c r="W22" s="206"/>
      <c r="Y22" s="201">
        <f t="shared" si="1"/>
        <v>6</v>
      </c>
      <c r="Z22" s="163"/>
      <c r="AA22" s="163"/>
      <c r="AB22" s="163"/>
      <c r="AC22" s="163"/>
      <c r="AD22" s="163"/>
      <c r="AE22" s="163"/>
      <c r="AF22" s="163"/>
      <c r="AG22" s="163"/>
      <c r="AH22" s="163"/>
      <c r="AI22" s="163"/>
      <c r="AJ22" s="163"/>
      <c r="AK22" s="163"/>
      <c r="AL22" s="163"/>
    </row>
    <row r="23" spans="1:38" ht="15" customHeight="1" x14ac:dyDescent="0.35">
      <c r="A23" s="160" t="s">
        <v>156</v>
      </c>
      <c r="C23" s="203">
        <f>INDEX('Table B1 figures'!$D$6:$BN$63,$Y$13+$Y22,$Y$14+Z$16)</f>
        <v>220</v>
      </c>
      <c r="D23" s="188">
        <f>INDEX('Table B1 figures'!$D$6:$BN$63,$Y$13+$Y22,$Y$14+AA$16)</f>
        <v>280</v>
      </c>
      <c r="E23" s="188">
        <f>INDEX('Table B1 figures'!$D$6:$BN$63,$Y$13+$Y22,$Y$14+AB$16)</f>
        <v>310</v>
      </c>
      <c r="F23" s="188">
        <f>INDEX('Table B1 figures'!$D$6:$BN$63,$Y$13+$Y22,$Y$14+AC$16)</f>
        <v>310</v>
      </c>
      <c r="G23" s="188"/>
      <c r="H23" s="203">
        <f>INDEX('Table B1 figures'!$D$6:$BN$63,$Y$13+$Y22,$Y$14+AE$16)</f>
        <v>30</v>
      </c>
      <c r="I23" s="188">
        <f>INDEX('Table B1 figures'!$D$6:$BN$63,$Y$13+$Y22,$Y$14+AF$16)</f>
        <v>50</v>
      </c>
      <c r="J23" s="188">
        <f>INDEX('Table B1 figures'!$D$6:$BN$63,$Y$13+$Y22,$Y$14+AG$16)</f>
        <v>60</v>
      </c>
      <c r="K23" s="188">
        <f>INDEX('Table B1 figures'!$D$6:$BN$63,$Y$13+$Y22,$Y$14+AH$16)</f>
        <v>60</v>
      </c>
      <c r="L23" s="188"/>
      <c r="M23" s="203">
        <f>INDEX('Table B1 figures'!$D$6:$BN$63,$Y$13+$Y22,$Y$14+AJ$16)</f>
        <v>20</v>
      </c>
      <c r="N23" s="188">
        <f>INDEX('Table B1 figures'!$D$6:$BN$63,$Y$13+$Y22,$Y$14+AK$16)</f>
        <v>30</v>
      </c>
      <c r="O23" s="188">
        <f>INDEX('Table B1 figures'!$D$6:$BN$63,$Y$13+$Y22,$Y$14+AL$16)</f>
        <v>50</v>
      </c>
      <c r="P23" s="188">
        <f>INDEX('Table B1 figures'!$D$6:$BN$63,$Y$13+$Y22,$Y$14+AM$16)</f>
        <v>50</v>
      </c>
      <c r="Q23" s="188"/>
      <c r="R23" s="203">
        <f>INDEX('Table B1 figures'!$D$6:$BN$63,$Y$13+$Y22,$Y$14+AO$16)</f>
        <v>270</v>
      </c>
      <c r="S23" s="188">
        <f>INDEX('Table B1 figures'!$D$6:$BN$63,$Y$13+$Y22,$Y$14+AP$16)</f>
        <v>350</v>
      </c>
      <c r="T23" s="188">
        <f>INDEX('Table B1 figures'!$D$6:$BN$63,$Y$13+$Y22,$Y$14+AQ$16)</f>
        <v>430</v>
      </c>
      <c r="U23" s="188">
        <f>INDEX('Table B1 figures'!$D$6:$BN$63,$Y$13+$Y22,$Y$14+AR$16)</f>
        <v>430</v>
      </c>
      <c r="V23" s="205"/>
      <c r="W23" s="205"/>
      <c r="Y23" s="201">
        <f t="shared" si="1"/>
        <v>7</v>
      </c>
      <c r="Z23" s="163"/>
      <c r="AA23" s="163"/>
      <c r="AB23" s="163"/>
      <c r="AC23" s="163"/>
      <c r="AD23" s="163"/>
      <c r="AE23" s="163"/>
      <c r="AF23" s="163"/>
      <c r="AG23" s="163"/>
      <c r="AH23" s="163"/>
      <c r="AI23" s="163"/>
      <c r="AJ23" s="163"/>
      <c r="AK23" s="163"/>
      <c r="AL23" s="163"/>
    </row>
    <row r="24" spans="1:38" ht="15" customHeight="1" x14ac:dyDescent="0.35">
      <c r="A24" s="160" t="s">
        <v>157</v>
      </c>
      <c r="C24" s="203">
        <f>INDEX('Table B1 figures'!$D$6:$BN$63,$Y$13+$Y23,$Y$14+Z$16)</f>
        <v>240</v>
      </c>
      <c r="D24" s="188">
        <f>INDEX('Table B1 figures'!$D$6:$BN$63,$Y$13+$Y23,$Y$14+AA$16)</f>
        <v>300</v>
      </c>
      <c r="E24" s="188">
        <f>INDEX('Table B1 figures'!$D$6:$BN$63,$Y$13+$Y23,$Y$14+AB$16)</f>
        <v>370</v>
      </c>
      <c r="F24" s="188">
        <f>INDEX('Table B1 figures'!$D$6:$BN$63,$Y$13+$Y23,$Y$14+AC$16)</f>
        <v>370</v>
      </c>
      <c r="G24" s="188"/>
      <c r="H24" s="203">
        <f>INDEX('Table B1 figures'!$D$6:$BN$63,$Y$13+$Y23,$Y$14+AE$16)</f>
        <v>50</v>
      </c>
      <c r="I24" s="188">
        <f>INDEX('Table B1 figures'!$D$6:$BN$63,$Y$13+$Y23,$Y$14+AF$16)</f>
        <v>60</v>
      </c>
      <c r="J24" s="188">
        <f>INDEX('Table B1 figures'!$D$6:$BN$63,$Y$13+$Y23,$Y$14+AG$16)</f>
        <v>100</v>
      </c>
      <c r="K24" s="188">
        <f>INDEX('Table B1 figures'!$D$6:$BN$63,$Y$13+$Y23,$Y$14+AH$16)</f>
        <v>100</v>
      </c>
      <c r="L24" s="188"/>
      <c r="M24" s="203">
        <f>INDEX('Table B1 figures'!$D$6:$BN$63,$Y$13+$Y23,$Y$14+AJ$16)</f>
        <v>40</v>
      </c>
      <c r="N24" s="188">
        <f>INDEX('Table B1 figures'!$D$6:$BN$63,$Y$13+$Y23,$Y$14+AK$16)</f>
        <v>30</v>
      </c>
      <c r="O24" s="188">
        <f>INDEX('Table B1 figures'!$D$6:$BN$63,$Y$13+$Y23,$Y$14+AL$16)</f>
        <v>40</v>
      </c>
      <c r="P24" s="188">
        <f>INDEX('Table B1 figures'!$D$6:$BN$63,$Y$13+$Y23,$Y$14+AM$16)</f>
        <v>40</v>
      </c>
      <c r="Q24" s="188"/>
      <c r="R24" s="203">
        <f>INDEX('Table B1 figures'!$D$6:$BN$63,$Y$13+$Y23,$Y$14+AO$16)</f>
        <v>320</v>
      </c>
      <c r="S24" s="188">
        <f>INDEX('Table B1 figures'!$D$6:$BN$63,$Y$13+$Y23,$Y$14+AP$16)</f>
        <v>390</v>
      </c>
      <c r="T24" s="188">
        <f>INDEX('Table B1 figures'!$D$6:$BN$63,$Y$13+$Y23,$Y$14+AQ$16)</f>
        <v>500</v>
      </c>
      <c r="U24" s="188">
        <f>INDEX('Table B1 figures'!$D$6:$BN$63,$Y$13+$Y23,$Y$14+AR$16)</f>
        <v>500</v>
      </c>
      <c r="V24" s="207"/>
      <c r="W24" s="207"/>
      <c r="Y24" s="201">
        <f t="shared" si="1"/>
        <v>8</v>
      </c>
      <c r="Z24" s="163"/>
      <c r="AA24" s="163"/>
      <c r="AB24" s="163"/>
      <c r="AC24" s="163"/>
      <c r="AD24" s="163"/>
      <c r="AE24" s="163"/>
      <c r="AF24" s="163"/>
      <c r="AG24" s="163"/>
      <c r="AH24" s="163"/>
      <c r="AI24" s="163"/>
      <c r="AJ24" s="163"/>
      <c r="AK24" s="163"/>
      <c r="AL24" s="163"/>
    </row>
    <row r="25" spans="1:38" ht="15" customHeight="1" x14ac:dyDescent="0.35">
      <c r="A25" s="153"/>
      <c r="B25" s="143"/>
      <c r="C25" s="208"/>
      <c r="D25" s="209"/>
      <c r="E25" s="209"/>
      <c r="F25" s="209"/>
      <c r="G25" s="209"/>
      <c r="H25" s="208"/>
      <c r="I25" s="209"/>
      <c r="J25" s="209"/>
      <c r="K25" s="209"/>
      <c r="L25" s="209"/>
      <c r="M25" s="208"/>
      <c r="N25" s="209"/>
      <c r="O25" s="209"/>
      <c r="P25" s="209"/>
      <c r="Q25" s="209"/>
      <c r="R25" s="208"/>
      <c r="S25" s="209"/>
      <c r="T25" s="209"/>
      <c r="U25" s="209"/>
      <c r="V25" s="205"/>
      <c r="W25" s="205"/>
      <c r="Y25" s="201">
        <f t="shared" si="1"/>
        <v>9</v>
      </c>
      <c r="Z25" s="210"/>
      <c r="AA25" s="210"/>
      <c r="AB25" s="210"/>
      <c r="AC25" s="210"/>
      <c r="AD25" s="210"/>
      <c r="AE25" s="210"/>
      <c r="AF25" s="210"/>
      <c r="AG25" s="210"/>
      <c r="AH25" s="210"/>
      <c r="AI25" s="210"/>
      <c r="AJ25" s="210"/>
      <c r="AK25" s="210"/>
      <c r="AL25" s="210"/>
    </row>
    <row r="26" spans="1:38" ht="15" customHeight="1" x14ac:dyDescent="0.35">
      <c r="A26" s="153" t="s">
        <v>80</v>
      </c>
      <c r="B26" s="143"/>
      <c r="C26" s="208"/>
      <c r="D26" s="209"/>
      <c r="E26" s="209"/>
      <c r="F26" s="209"/>
      <c r="G26" s="209"/>
      <c r="H26" s="208"/>
      <c r="I26" s="209"/>
      <c r="J26" s="209"/>
      <c r="K26" s="209"/>
      <c r="L26" s="209"/>
      <c r="M26" s="208"/>
      <c r="N26" s="209"/>
      <c r="O26" s="209"/>
      <c r="P26" s="209"/>
      <c r="Q26" s="209"/>
      <c r="R26" s="208"/>
      <c r="S26" s="209"/>
      <c r="T26" s="209"/>
      <c r="U26" s="209"/>
      <c r="V26" s="205"/>
      <c r="W26" s="205"/>
      <c r="Y26" s="201">
        <f t="shared" si="1"/>
        <v>10</v>
      </c>
      <c r="Z26" s="163"/>
      <c r="AA26" s="163"/>
      <c r="AB26" s="163"/>
      <c r="AC26" s="163"/>
      <c r="AD26" s="163"/>
      <c r="AE26" s="163"/>
      <c r="AF26" s="163"/>
      <c r="AG26" s="163"/>
      <c r="AH26" s="163"/>
      <c r="AI26" s="163"/>
      <c r="AJ26" s="163"/>
      <c r="AK26" s="163"/>
      <c r="AL26" s="163"/>
    </row>
    <row r="27" spans="1:38" ht="15" customHeight="1" x14ac:dyDescent="0.35">
      <c r="A27" s="159" t="s">
        <v>22</v>
      </c>
      <c r="B27" s="143"/>
      <c r="C27" s="211">
        <f>INDEX('Table B1 figures'!$D$6:$BN$63,$Y$13+$Y26,$Y$14+Z$16)</f>
        <v>24.9</v>
      </c>
      <c r="D27" s="212">
        <f>INDEX('Table B1 figures'!$D$6:$BN$63,$Y$13+$Y26,$Y$14+AA$16)</f>
        <v>31.7</v>
      </c>
      <c r="E27" s="212">
        <f>INDEX('Table B1 figures'!$D$6:$BN$63,$Y$13+$Y26,$Y$14+AB$16)</f>
        <v>16.8</v>
      </c>
      <c r="F27" s="212">
        <f>INDEX('Table B1 figures'!$D$6:$BN$63,$Y$13+$Y26,$Y$14+AC$16)</f>
        <v>34.700000000000003</v>
      </c>
      <c r="G27" s="212"/>
      <c r="H27" s="211">
        <f>INDEX('Table B1 figures'!$D$6:$BN$63,$Y$13+$Y26,$Y$14+AE$16)</f>
        <v>23.8</v>
      </c>
      <c r="I27" s="212">
        <f>INDEX('Table B1 figures'!$D$6:$BN$63,$Y$13+$Y26,$Y$14+AF$16)</f>
        <v>31.5</v>
      </c>
      <c r="J27" s="212">
        <f>INDEX('Table B1 figures'!$D$6:$BN$63,$Y$13+$Y26,$Y$14+AG$16)</f>
        <v>13</v>
      </c>
      <c r="K27" s="212">
        <f>INDEX('Table B1 figures'!$D$6:$BN$63,$Y$13+$Y26,$Y$14+AH$16)</f>
        <v>29.7</v>
      </c>
      <c r="L27" s="212"/>
      <c r="M27" s="211">
        <f>INDEX('Table B1 figures'!$D$6:$BN$63,$Y$13+$Y26,$Y$14+AJ$16)</f>
        <v>24.4</v>
      </c>
      <c r="N27" s="212">
        <f>INDEX('Table B1 figures'!$D$6:$BN$63,$Y$13+$Y26,$Y$14+AK$16)</f>
        <v>31</v>
      </c>
      <c r="O27" s="212">
        <f>INDEX('Table B1 figures'!$D$6:$BN$63,$Y$13+$Y26,$Y$14+AL$16)</f>
        <v>11</v>
      </c>
      <c r="P27" s="212">
        <f>INDEX('Table B1 figures'!$D$6:$BN$63,$Y$13+$Y26,$Y$14+AM$16)</f>
        <v>25.5</v>
      </c>
      <c r="Q27" s="212"/>
      <c r="R27" s="211">
        <f>INDEX('Table B1 figures'!$D$6:$BN$63,$Y$13+$Y26,$Y$14+AO$16)</f>
        <v>24.7</v>
      </c>
      <c r="S27" s="212">
        <f>INDEX('Table B1 figures'!$D$6:$BN$63,$Y$13+$Y26,$Y$14+AP$16)</f>
        <v>31.6</v>
      </c>
      <c r="T27" s="212">
        <f>INDEX('Table B1 figures'!$D$6:$BN$63,$Y$13+$Y26,$Y$14+AQ$16)</f>
        <v>15.5</v>
      </c>
      <c r="U27" s="212">
        <f>INDEX('Table B1 figures'!$D$6:$BN$63,$Y$13+$Y26,$Y$14+AR$16)</f>
        <v>32.799999999999997</v>
      </c>
      <c r="V27" s="205"/>
      <c r="W27" s="205"/>
      <c r="Y27" s="201">
        <f t="shared" si="1"/>
        <v>11</v>
      </c>
      <c r="Z27" s="163"/>
      <c r="AA27" s="163"/>
      <c r="AB27" s="163"/>
      <c r="AC27" s="163"/>
      <c r="AD27" s="163"/>
      <c r="AE27" s="163"/>
      <c r="AF27" s="163"/>
      <c r="AG27" s="163"/>
      <c r="AH27" s="163"/>
      <c r="AI27" s="163"/>
      <c r="AJ27" s="163"/>
      <c r="AK27" s="163"/>
      <c r="AL27" s="163"/>
    </row>
    <row r="28" spans="1:38" ht="11.25" customHeight="1" x14ac:dyDescent="0.35">
      <c r="A28" s="159"/>
      <c r="B28" s="143"/>
      <c r="C28" s="211"/>
      <c r="D28" s="212"/>
      <c r="E28" s="212"/>
      <c r="F28" s="212"/>
      <c r="G28" s="212"/>
      <c r="H28" s="211"/>
      <c r="I28" s="212"/>
      <c r="J28" s="212"/>
      <c r="K28" s="212"/>
      <c r="L28" s="212"/>
      <c r="M28" s="211"/>
      <c r="N28" s="212"/>
      <c r="O28" s="212"/>
      <c r="P28" s="212"/>
      <c r="Q28" s="212"/>
      <c r="R28" s="211"/>
      <c r="S28" s="212"/>
      <c r="T28" s="212"/>
      <c r="U28" s="212"/>
      <c r="V28" s="167"/>
      <c r="W28" s="167"/>
      <c r="Y28" s="201">
        <f t="shared" si="1"/>
        <v>12</v>
      </c>
      <c r="Z28" s="163"/>
      <c r="AA28" s="163"/>
      <c r="AB28" s="163"/>
      <c r="AC28" s="163"/>
      <c r="AD28" s="163"/>
      <c r="AE28" s="163"/>
      <c r="AF28" s="163"/>
      <c r="AG28" s="163"/>
      <c r="AH28" s="163"/>
      <c r="AI28" s="163"/>
      <c r="AJ28" s="163"/>
      <c r="AK28" s="163"/>
      <c r="AL28" s="163"/>
    </row>
    <row r="29" spans="1:38" ht="11.25" customHeight="1" x14ac:dyDescent="0.35">
      <c r="A29" s="160" t="s">
        <v>65</v>
      </c>
      <c r="B29" s="143"/>
      <c r="C29" s="211">
        <f>INDEX('Table B1 figures'!$D$6:$BN$63,$Y$13+$Y28,$Y$14+Z$16)</f>
        <v>43.2</v>
      </c>
      <c r="D29" s="212">
        <f>INDEX('Table B1 figures'!$D$6:$BN$63,$Y$13+$Y28,$Y$14+AA$16)</f>
        <v>52.1</v>
      </c>
      <c r="E29" s="212">
        <f>INDEX('Table B1 figures'!$D$6:$BN$63,$Y$13+$Y28,$Y$14+AB$16)</f>
        <v>27.7</v>
      </c>
      <c r="F29" s="212">
        <f>INDEX('Table B1 figures'!$D$6:$BN$63,$Y$13+$Y28,$Y$14+AC$16)</f>
        <v>53.6</v>
      </c>
      <c r="G29" s="212"/>
      <c r="H29" s="211">
        <f>INDEX('Table B1 figures'!$D$6:$BN$63,$Y$13+$Y28,$Y$14+AE$16)</f>
        <v>35.1</v>
      </c>
      <c r="I29" s="212">
        <f>INDEX('Table B1 figures'!$D$6:$BN$63,$Y$13+$Y28,$Y$14+AF$16)</f>
        <v>47.1</v>
      </c>
      <c r="J29" s="212">
        <f>INDEX('Table B1 figures'!$D$6:$BN$63,$Y$13+$Y28,$Y$14+AG$16)</f>
        <v>21</v>
      </c>
      <c r="K29" s="212">
        <f>INDEX('Table B1 figures'!$D$6:$BN$63,$Y$13+$Y28,$Y$14+AH$16)</f>
        <v>45.2</v>
      </c>
      <c r="L29" s="212"/>
      <c r="M29" s="211">
        <f>INDEX('Table B1 figures'!$D$6:$BN$63,$Y$13+$Y28,$Y$14+AJ$16)</f>
        <v>38.6</v>
      </c>
      <c r="N29" s="212">
        <f>INDEX('Table B1 figures'!$D$6:$BN$63,$Y$13+$Y28,$Y$14+AK$16)</f>
        <v>41.3</v>
      </c>
      <c r="O29" s="212">
        <f>INDEX('Table B1 figures'!$D$6:$BN$63,$Y$13+$Y28,$Y$14+AL$16)</f>
        <v>15</v>
      </c>
      <c r="P29" s="212">
        <f>INDEX('Table B1 figures'!$D$6:$BN$63,$Y$13+$Y28,$Y$14+AM$16)</f>
        <v>39.299999999999997</v>
      </c>
      <c r="Q29" s="212"/>
      <c r="R29" s="211">
        <f>INDEX('Table B1 figures'!$D$6:$BN$63,$Y$13+$Y28,$Y$14+AO$16)</f>
        <v>41.3</v>
      </c>
      <c r="S29" s="212">
        <f>INDEX('Table B1 figures'!$D$6:$BN$63,$Y$13+$Y28,$Y$14+AP$16)</f>
        <v>50.1</v>
      </c>
      <c r="T29" s="212">
        <f>INDEX('Table B1 figures'!$D$6:$BN$63,$Y$13+$Y28,$Y$14+AQ$16)</f>
        <v>25</v>
      </c>
      <c r="U29" s="212">
        <f>INDEX('Table B1 figures'!$D$6:$BN$63,$Y$13+$Y28,$Y$14+AR$16)</f>
        <v>50.3</v>
      </c>
      <c r="Y29" s="201">
        <f t="shared" si="1"/>
        <v>13</v>
      </c>
      <c r="Z29" s="163"/>
      <c r="AA29" s="163"/>
      <c r="AB29" s="163"/>
      <c r="AC29" s="163"/>
      <c r="AD29" s="163"/>
      <c r="AE29" s="163"/>
      <c r="AF29" s="163"/>
      <c r="AG29" s="163"/>
      <c r="AH29" s="163"/>
      <c r="AI29" s="163"/>
      <c r="AJ29" s="163"/>
      <c r="AK29" s="163"/>
      <c r="AL29" s="163"/>
    </row>
    <row r="30" spans="1:38" ht="11.25" customHeight="1" x14ac:dyDescent="0.3">
      <c r="A30" s="160"/>
      <c r="B30" s="143"/>
      <c r="C30" s="213"/>
      <c r="D30" s="214"/>
      <c r="E30" s="214"/>
      <c r="F30" s="214"/>
      <c r="G30" s="214"/>
      <c r="H30" s="213"/>
      <c r="I30" s="214"/>
      <c r="J30" s="214"/>
      <c r="K30" s="214"/>
      <c r="L30" s="214"/>
      <c r="M30" s="213"/>
      <c r="N30" s="214"/>
      <c r="O30" s="214"/>
      <c r="P30" s="214"/>
      <c r="Q30" s="214"/>
      <c r="R30" s="213"/>
      <c r="S30" s="214"/>
      <c r="T30" s="214"/>
      <c r="U30" s="214"/>
      <c r="X30" s="133"/>
      <c r="Y30" s="201">
        <f t="shared" si="1"/>
        <v>14</v>
      </c>
      <c r="Z30" s="163"/>
      <c r="AA30" s="163"/>
      <c r="AB30" s="163"/>
      <c r="AC30" s="163"/>
      <c r="AD30" s="163"/>
      <c r="AE30" s="163"/>
      <c r="AF30" s="163"/>
      <c r="AG30" s="163"/>
      <c r="AH30" s="163"/>
      <c r="AI30" s="163"/>
      <c r="AJ30" s="163"/>
      <c r="AK30" s="163"/>
      <c r="AL30" s="163"/>
    </row>
    <row r="31" spans="1:38" ht="11.25" customHeight="1" x14ac:dyDescent="0.3">
      <c r="A31" s="160" t="s">
        <v>36</v>
      </c>
      <c r="B31" s="143"/>
      <c r="C31" s="211">
        <f>INDEX('Table B1 figures'!$D$6:$BN$63,$Y$13+$Y30,$Y$14+Z$16)</f>
        <v>8.8000000000000007</v>
      </c>
      <c r="D31" s="212">
        <f>INDEX('Table B1 figures'!$D$6:$BN$63,$Y$13+$Y30,$Y$14+AA$16)</f>
        <v>11.8</v>
      </c>
      <c r="E31" s="212">
        <f>INDEX('Table B1 figures'!$D$6:$BN$63,$Y$13+$Y30,$Y$14+AB$16)</f>
        <v>5.6</v>
      </c>
      <c r="F31" s="212">
        <f>INDEX('Table B1 figures'!$D$6:$BN$63,$Y$13+$Y30,$Y$14+AC$16)</f>
        <v>15.3</v>
      </c>
      <c r="G31" s="212"/>
      <c r="H31" s="211">
        <f>INDEX('Table B1 figures'!$D$6:$BN$63,$Y$13+$Y30,$Y$14+AE$16)</f>
        <v>10.3</v>
      </c>
      <c r="I31" s="212">
        <f>INDEX('Table B1 figures'!$D$6:$BN$63,$Y$13+$Y30,$Y$14+AF$16)</f>
        <v>7.8</v>
      </c>
      <c r="J31" s="212" t="str">
        <f>INDEX('Table B1 figures'!$D$6:$BN$63,$Y$13+$Y30,$Y$14+AG$16)</f>
        <v>x</v>
      </c>
      <c r="K31" s="212">
        <f>INDEX('Table B1 figures'!$D$6:$BN$63,$Y$13+$Y30,$Y$14+AH$16)</f>
        <v>9.4</v>
      </c>
      <c r="L31" s="212"/>
      <c r="M31" s="211" t="str">
        <f>INDEX('Table B1 figures'!$D$6:$BN$63,$Y$13+$Y30,$Y$14+AJ$16)</f>
        <v>x</v>
      </c>
      <c r="N31" s="212">
        <f>INDEX('Table B1 figures'!$D$6:$BN$63,$Y$13+$Y30,$Y$14+AK$16)</f>
        <v>16.7</v>
      </c>
      <c r="O31" s="212">
        <f>INDEX('Table B1 figures'!$D$6:$BN$63,$Y$13+$Y30,$Y$14+AL$16)</f>
        <v>6.5</v>
      </c>
      <c r="P31" s="212">
        <f>INDEX('Table B1 figures'!$D$6:$BN$63,$Y$13+$Y30,$Y$14+AM$16)</f>
        <v>9.6999999999999993</v>
      </c>
      <c r="Q31" s="212"/>
      <c r="R31" s="211">
        <f>INDEX('Table B1 figures'!$D$6:$BN$63,$Y$13+$Y30,$Y$14+AO$16)</f>
        <v>8.9</v>
      </c>
      <c r="S31" s="212">
        <f>INDEX('Table B1 figures'!$D$6:$BN$63,$Y$13+$Y30,$Y$14+AP$16)</f>
        <v>11.6</v>
      </c>
      <c r="T31" s="212">
        <f>INDEX('Table B1 figures'!$D$6:$BN$63,$Y$13+$Y30,$Y$14+AQ$16)</f>
        <v>5.2</v>
      </c>
      <c r="U31" s="212">
        <f>INDEX('Table B1 figures'!$D$6:$BN$63,$Y$13+$Y30,$Y$14+AR$16)</f>
        <v>13.7</v>
      </c>
      <c r="X31" s="133"/>
      <c r="Y31" s="201">
        <f t="shared" si="1"/>
        <v>15</v>
      </c>
      <c r="Z31" s="163"/>
      <c r="AA31" s="163"/>
      <c r="AB31" s="163"/>
      <c r="AC31" s="163"/>
      <c r="AD31" s="163"/>
      <c r="AE31" s="163"/>
      <c r="AF31" s="163"/>
      <c r="AG31" s="163"/>
      <c r="AH31" s="163"/>
      <c r="AI31" s="163"/>
      <c r="AJ31" s="163"/>
      <c r="AK31" s="163"/>
      <c r="AL31" s="163"/>
    </row>
    <row r="32" spans="1:38" ht="11.25" customHeight="1" x14ac:dyDescent="0.3">
      <c r="A32" s="160" t="s">
        <v>156</v>
      </c>
      <c r="B32" s="160"/>
      <c r="C32" s="211">
        <f>INDEX('Table B1 figures'!$D$6:$BN$63,$Y$13+$Y31,$Y$14+Z$16)</f>
        <v>5.6</v>
      </c>
      <c r="D32" s="212">
        <f>INDEX('Table B1 figures'!$D$6:$BN$63,$Y$13+$Y31,$Y$14+AA$16)</f>
        <v>4.3</v>
      </c>
      <c r="E32" s="212">
        <f>INDEX('Table B1 figures'!$D$6:$BN$63,$Y$13+$Y31,$Y$14+AB$16)</f>
        <v>3.2</v>
      </c>
      <c r="F32" s="212">
        <f>INDEX('Table B1 figures'!$D$6:$BN$63,$Y$13+$Y31,$Y$14+AC$16)</f>
        <v>5.8</v>
      </c>
      <c r="G32" s="212"/>
      <c r="H32" s="211">
        <f>INDEX('Table B1 figures'!$D$6:$BN$63,$Y$13+$Y31,$Y$14+AE$16)</f>
        <v>0</v>
      </c>
      <c r="I32" s="212" t="str">
        <f>INDEX('Table B1 figures'!$D$6:$BN$63,$Y$13+$Y31,$Y$14+AF$16)</f>
        <v>x</v>
      </c>
      <c r="J32" s="212" t="str">
        <f>INDEX('Table B1 figures'!$D$6:$BN$63,$Y$13+$Y31,$Y$14+AG$16)</f>
        <v>x</v>
      </c>
      <c r="K32" s="212" t="str">
        <f>INDEX('Table B1 figures'!$D$6:$BN$63,$Y$13+$Y31,$Y$14+AH$16)</f>
        <v>x</v>
      </c>
      <c r="L32" s="212"/>
      <c r="M32" s="211">
        <f>INDEX('Table B1 figures'!$D$6:$BN$63,$Y$13+$Y31,$Y$14+AJ$16)</f>
        <v>0</v>
      </c>
      <c r="N32" s="212" t="str">
        <f>INDEX('Table B1 figures'!$D$6:$BN$63,$Y$13+$Y31,$Y$14+AK$16)</f>
        <v>x</v>
      </c>
      <c r="O32" s="212" t="str">
        <f>INDEX('Table B1 figures'!$D$6:$BN$63,$Y$13+$Y31,$Y$14+AL$16)</f>
        <v>x</v>
      </c>
      <c r="P32" s="212" t="str">
        <f>INDEX('Table B1 figures'!$D$6:$BN$63,$Y$13+$Y31,$Y$14+AM$16)</f>
        <v>x</v>
      </c>
      <c r="Q32" s="212"/>
      <c r="R32" s="211">
        <f>INDEX('Table B1 figures'!$D$6:$BN$63,$Y$13+$Y31,$Y$14+AO$16)</f>
        <v>4.5</v>
      </c>
      <c r="S32" s="212">
        <f>INDEX('Table B1 figures'!$D$6:$BN$63,$Y$13+$Y31,$Y$14+AP$16)</f>
        <v>4.8</v>
      </c>
      <c r="T32" s="212">
        <f>INDEX('Table B1 figures'!$D$6:$BN$63,$Y$13+$Y31,$Y$14+AQ$16)</f>
        <v>2.8</v>
      </c>
      <c r="U32" s="212">
        <f>INDEX('Table B1 figures'!$D$6:$BN$63,$Y$13+$Y31,$Y$14+AR$16)</f>
        <v>5.2</v>
      </c>
      <c r="X32" s="133"/>
      <c r="Y32" s="201">
        <f t="shared" si="1"/>
        <v>16</v>
      </c>
      <c r="Z32" s="163"/>
      <c r="AA32" s="163"/>
      <c r="AB32" s="163"/>
      <c r="AC32" s="163"/>
      <c r="AD32" s="163"/>
      <c r="AE32" s="163"/>
      <c r="AF32" s="163"/>
      <c r="AG32" s="163"/>
      <c r="AH32" s="163"/>
      <c r="AI32" s="163"/>
      <c r="AJ32" s="163"/>
      <c r="AK32" s="163"/>
      <c r="AL32" s="163"/>
    </row>
    <row r="33" spans="1:38" ht="11.25" customHeight="1" x14ac:dyDescent="0.35">
      <c r="A33" s="164" t="s">
        <v>157</v>
      </c>
      <c r="B33" s="164"/>
      <c r="C33" s="215">
        <f>INDEX('Table B1 figures'!$D$6:$BN$63,$Y$13+$Y32,$Y$14+Z$16)</f>
        <v>11.8</v>
      </c>
      <c r="D33" s="216">
        <f>INDEX('Table B1 figures'!$D$6:$BN$63,$Y$13+$Y32,$Y$14+AA$16)</f>
        <v>18.8</v>
      </c>
      <c r="E33" s="216">
        <f>INDEX('Table B1 figures'!$D$6:$BN$63,$Y$13+$Y32,$Y$14+AB$16)</f>
        <v>7.7</v>
      </c>
      <c r="F33" s="216">
        <f>INDEX('Table B1 figures'!$D$6:$BN$63,$Y$13+$Y32,$Y$14+AC$16)</f>
        <v>23.3</v>
      </c>
      <c r="G33" s="216"/>
      <c r="H33" s="215">
        <f>INDEX('Table B1 figures'!$D$6:$BN$63,$Y$13+$Y32,$Y$14+AE$16)</f>
        <v>17.8</v>
      </c>
      <c r="I33" s="216" t="str">
        <f>INDEX('Table B1 figures'!$D$6:$BN$63,$Y$13+$Y32,$Y$14+AF$16)</f>
        <v>x</v>
      </c>
      <c r="J33" s="216" t="str">
        <f>INDEX('Table B1 figures'!$D$6:$BN$63,$Y$13+$Y32,$Y$14+AG$16)</f>
        <v>x</v>
      </c>
      <c r="K33" s="216">
        <f>INDEX('Table B1 figures'!$D$6:$BN$63,$Y$13+$Y32,$Y$14+AH$16)</f>
        <v>12.5</v>
      </c>
      <c r="L33" s="216"/>
      <c r="M33" s="215" t="str">
        <f>INDEX('Table B1 figures'!$D$6:$BN$63,$Y$13+$Y32,$Y$14+AJ$16)</f>
        <v>x</v>
      </c>
      <c r="N33" s="216">
        <f>INDEX('Table B1 figures'!$D$6:$BN$63,$Y$13+$Y32,$Y$14+AK$16)</f>
        <v>24.1</v>
      </c>
      <c r="O33" s="216" t="str">
        <f>INDEX('Table B1 figures'!$D$6:$BN$63,$Y$13+$Y32,$Y$14+AL$16)</f>
        <v>x</v>
      </c>
      <c r="P33" s="216">
        <f>INDEX('Table B1 figures'!$D$6:$BN$63,$Y$13+$Y32,$Y$14+AM$16)</f>
        <v>19.5</v>
      </c>
      <c r="Q33" s="216"/>
      <c r="R33" s="215">
        <f>INDEX('Table B1 figures'!$D$6:$BN$63,$Y$13+$Y32,$Y$14+AO$16)</f>
        <v>12.5</v>
      </c>
      <c r="S33" s="216">
        <f>INDEX('Table B1 figures'!$D$6:$BN$63,$Y$13+$Y32,$Y$14+AP$16)</f>
        <v>17.8</v>
      </c>
      <c r="T33" s="216">
        <f>INDEX('Table B1 figures'!$D$6:$BN$63,$Y$13+$Y32,$Y$14+AQ$16)</f>
        <v>7.2</v>
      </c>
      <c r="U33" s="216">
        <f>INDEX('Table B1 figures'!$D$6:$BN$63,$Y$13+$Y32,$Y$14+AR$16)</f>
        <v>20.9</v>
      </c>
      <c r="Y33" s="201">
        <f t="shared" si="1"/>
        <v>17</v>
      </c>
      <c r="Z33" s="163"/>
      <c r="AA33" s="163"/>
      <c r="AB33" s="163"/>
      <c r="AC33" s="163"/>
      <c r="AD33" s="163"/>
      <c r="AE33" s="163"/>
      <c r="AF33" s="163"/>
      <c r="AG33" s="163"/>
      <c r="AH33" s="163"/>
      <c r="AI33" s="163"/>
      <c r="AJ33" s="163"/>
      <c r="AK33" s="163"/>
      <c r="AL33" s="163"/>
    </row>
    <row r="34" spans="1:38" ht="11.25" customHeight="1" x14ac:dyDescent="0.4">
      <c r="A34" s="166"/>
      <c r="P34" s="161"/>
      <c r="U34" s="167" t="s">
        <v>70</v>
      </c>
      <c r="Y34" s="182"/>
    </row>
    <row r="35" spans="1:38" ht="13.15" x14ac:dyDescent="0.4">
      <c r="A35" s="217"/>
      <c r="P35" s="161"/>
      <c r="Y35" s="182"/>
    </row>
    <row r="36" spans="1:38" ht="41.25" customHeight="1" x14ac:dyDescent="0.4">
      <c r="A36" s="303" t="s">
        <v>170</v>
      </c>
      <c r="B36" s="306"/>
      <c r="C36" s="306"/>
      <c r="D36" s="306"/>
      <c r="E36" s="306"/>
      <c r="F36" s="306"/>
      <c r="G36" s="306"/>
      <c r="H36" s="306"/>
      <c r="I36" s="306"/>
      <c r="J36" s="306"/>
      <c r="K36" s="306"/>
      <c r="L36" s="306"/>
      <c r="M36" s="306"/>
      <c r="N36" s="306"/>
      <c r="O36" s="306"/>
      <c r="P36" s="306"/>
      <c r="Q36" s="306"/>
      <c r="R36" s="306"/>
      <c r="S36" s="306"/>
      <c r="T36" s="306"/>
      <c r="U36" s="306"/>
      <c r="Y36" s="182"/>
    </row>
    <row r="37" spans="1:38" ht="41.25" customHeight="1" x14ac:dyDescent="0.4">
      <c r="A37" s="303" t="s">
        <v>144</v>
      </c>
      <c r="B37" s="303"/>
      <c r="C37" s="303"/>
      <c r="D37" s="303"/>
      <c r="E37" s="303"/>
      <c r="F37" s="303"/>
      <c r="G37" s="303"/>
      <c r="H37" s="303"/>
      <c r="I37" s="303"/>
      <c r="J37" s="303"/>
      <c r="K37" s="303"/>
      <c r="L37" s="303"/>
      <c r="M37" s="303"/>
      <c r="N37" s="303"/>
      <c r="O37" s="303"/>
      <c r="P37" s="303"/>
      <c r="Q37" s="303"/>
      <c r="R37" s="303"/>
      <c r="S37" s="303"/>
      <c r="T37" s="303"/>
      <c r="U37" s="303"/>
      <c r="Y37" s="182"/>
    </row>
    <row r="38" spans="1:38" s="136" customFormat="1" ht="35.85" customHeight="1" x14ac:dyDescent="0.45">
      <c r="A38" s="303" t="s">
        <v>145</v>
      </c>
      <c r="B38" s="304"/>
      <c r="C38" s="304"/>
      <c r="D38" s="304"/>
      <c r="E38" s="304"/>
      <c r="F38" s="304"/>
      <c r="G38" s="304"/>
      <c r="H38" s="304"/>
      <c r="I38" s="304"/>
      <c r="J38" s="304"/>
      <c r="K38" s="304"/>
      <c r="L38" s="304"/>
      <c r="M38" s="304"/>
      <c r="N38" s="304"/>
      <c r="O38" s="304"/>
      <c r="P38" s="304"/>
      <c r="Q38" s="304"/>
      <c r="R38" s="304"/>
      <c r="S38" s="304"/>
      <c r="T38" s="304"/>
      <c r="U38" s="304"/>
      <c r="X38" s="218"/>
      <c r="Y38" s="219"/>
    </row>
    <row r="39" spans="1:38" s="136" customFormat="1" ht="31.5" customHeight="1" x14ac:dyDescent="0.45">
      <c r="A39" s="303" t="s">
        <v>146</v>
      </c>
      <c r="B39" s="304"/>
      <c r="C39" s="304"/>
      <c r="D39" s="304"/>
      <c r="E39" s="304"/>
      <c r="F39" s="304"/>
      <c r="G39" s="304"/>
      <c r="H39" s="304"/>
      <c r="I39" s="304"/>
      <c r="J39" s="304"/>
      <c r="K39" s="304"/>
      <c r="L39" s="304"/>
      <c r="M39" s="304"/>
      <c r="N39" s="304"/>
      <c r="O39" s="304"/>
      <c r="P39" s="304"/>
      <c r="Q39" s="304"/>
      <c r="R39" s="304"/>
      <c r="S39" s="304"/>
      <c r="T39" s="304"/>
      <c r="U39" s="304"/>
      <c r="X39" s="218"/>
      <c r="Y39" s="219"/>
    </row>
    <row r="40" spans="1:38" s="136" customFormat="1" ht="32.85" customHeight="1" x14ac:dyDescent="0.45">
      <c r="A40" s="303" t="s">
        <v>147</v>
      </c>
      <c r="B40" s="304"/>
      <c r="C40" s="304"/>
      <c r="D40" s="304"/>
      <c r="E40" s="304"/>
      <c r="F40" s="304"/>
      <c r="G40" s="304"/>
      <c r="H40" s="304"/>
      <c r="I40" s="304"/>
      <c r="J40" s="304"/>
      <c r="K40" s="304"/>
      <c r="L40" s="304"/>
      <c r="M40" s="304"/>
      <c r="N40" s="304"/>
      <c r="O40" s="304"/>
      <c r="P40" s="304"/>
      <c r="Q40" s="304"/>
      <c r="R40" s="304"/>
      <c r="S40" s="304"/>
      <c r="T40" s="304"/>
      <c r="U40" s="304"/>
      <c r="X40" s="218"/>
      <c r="Y40" s="219"/>
    </row>
    <row r="41" spans="1:38" s="136" customFormat="1" ht="45.75" customHeight="1" x14ac:dyDescent="0.45">
      <c r="A41" s="303" t="s">
        <v>148</v>
      </c>
      <c r="B41" s="303"/>
      <c r="C41" s="303"/>
      <c r="D41" s="303"/>
      <c r="E41" s="303"/>
      <c r="F41" s="303"/>
      <c r="G41" s="303"/>
      <c r="H41" s="303"/>
      <c r="I41" s="303"/>
      <c r="J41" s="303"/>
      <c r="K41" s="303"/>
      <c r="L41" s="303"/>
      <c r="M41" s="303"/>
      <c r="N41" s="303"/>
      <c r="O41" s="303"/>
      <c r="P41" s="303"/>
      <c r="Q41" s="303"/>
      <c r="R41" s="303"/>
      <c r="S41" s="303"/>
      <c r="T41" s="303"/>
      <c r="U41" s="303"/>
      <c r="V41" s="220"/>
      <c r="X41" s="218"/>
      <c r="Y41" s="219"/>
    </row>
    <row r="42" spans="1:38" s="136" customFormat="1" ht="33.75" customHeight="1" x14ac:dyDescent="0.45">
      <c r="A42" s="305" t="s">
        <v>149</v>
      </c>
      <c r="B42" s="305"/>
      <c r="C42" s="305"/>
      <c r="D42" s="305"/>
      <c r="E42" s="305"/>
      <c r="F42" s="305"/>
      <c r="G42" s="305"/>
      <c r="H42" s="305"/>
      <c r="I42" s="305"/>
      <c r="J42" s="305"/>
      <c r="K42" s="305"/>
      <c r="L42" s="305"/>
      <c r="M42" s="305"/>
      <c r="N42" s="305"/>
      <c r="O42" s="305"/>
      <c r="P42" s="305"/>
      <c r="Q42" s="305"/>
      <c r="R42" s="305"/>
      <c r="S42" s="305"/>
      <c r="T42" s="305"/>
      <c r="U42" s="305"/>
      <c r="V42" s="221"/>
      <c r="X42" s="218"/>
      <c r="Y42" s="219"/>
    </row>
    <row r="43" spans="1:38" s="136" customFormat="1" ht="33.75" customHeight="1" x14ac:dyDescent="0.45">
      <c r="A43" s="305" t="s">
        <v>150</v>
      </c>
      <c r="B43" s="305"/>
      <c r="C43" s="305"/>
      <c r="D43" s="305"/>
      <c r="E43" s="305"/>
      <c r="F43" s="305"/>
      <c r="G43" s="305"/>
      <c r="H43" s="305"/>
      <c r="I43" s="305"/>
      <c r="J43" s="305"/>
      <c r="K43" s="305"/>
      <c r="L43" s="305"/>
      <c r="M43" s="305"/>
      <c r="N43" s="305"/>
      <c r="O43" s="305"/>
      <c r="P43" s="305"/>
      <c r="Q43" s="305"/>
      <c r="R43" s="305"/>
      <c r="S43" s="305"/>
      <c r="T43" s="305"/>
      <c r="U43" s="305"/>
      <c r="V43" s="221"/>
      <c r="X43" s="218"/>
      <c r="Y43" s="219"/>
    </row>
    <row r="44" spans="1:38" s="136" customFormat="1" ht="33.75" customHeight="1" x14ac:dyDescent="0.45">
      <c r="A44" s="303" t="s">
        <v>151</v>
      </c>
      <c r="B44" s="304"/>
      <c r="C44" s="304"/>
      <c r="D44" s="304"/>
      <c r="E44" s="304"/>
      <c r="F44" s="304"/>
      <c r="G44" s="304"/>
      <c r="H44" s="304"/>
      <c r="I44" s="304"/>
      <c r="J44" s="304"/>
      <c r="K44" s="304"/>
      <c r="L44" s="304"/>
      <c r="M44" s="304"/>
      <c r="N44" s="304"/>
      <c r="O44" s="304"/>
      <c r="P44" s="304"/>
      <c r="Q44" s="304"/>
      <c r="R44" s="304"/>
      <c r="S44" s="304"/>
      <c r="T44" s="304"/>
      <c r="U44" s="304"/>
      <c r="V44" s="221"/>
      <c r="X44" s="218"/>
      <c r="Y44" s="219"/>
    </row>
    <row r="45" spans="1:38" ht="11.25" customHeight="1" x14ac:dyDescent="0.35"/>
    <row r="46" spans="1:38" ht="11.25" customHeight="1" x14ac:dyDescent="0.35">
      <c r="A46" s="133" t="s">
        <v>82</v>
      </c>
    </row>
    <row r="47" spans="1:38" s="124" customFormat="1" ht="11.25" customHeight="1" x14ac:dyDescent="0.45">
      <c r="A47" s="222" t="s">
        <v>47</v>
      </c>
      <c r="B47" s="223"/>
      <c r="C47" s="223"/>
      <c r="D47" s="223"/>
      <c r="E47" s="223"/>
      <c r="F47" s="223"/>
      <c r="G47" s="223"/>
      <c r="H47" s="223"/>
      <c r="I47" s="223"/>
      <c r="J47" s="223"/>
      <c r="K47" s="223"/>
      <c r="L47" s="223"/>
      <c r="M47" s="223"/>
      <c r="N47" s="223"/>
      <c r="O47" s="223"/>
      <c r="P47" s="223"/>
      <c r="Q47" s="223"/>
      <c r="R47" s="223"/>
      <c r="S47" s="223"/>
      <c r="T47" s="223"/>
      <c r="U47" s="223"/>
      <c r="V47" s="223"/>
    </row>
    <row r="48" spans="1:38" s="124" customFormat="1" ht="11.25" customHeight="1" x14ac:dyDescent="0.45">
      <c r="A48" s="174" t="s">
        <v>48</v>
      </c>
      <c r="B48" s="133"/>
      <c r="C48" s="133"/>
      <c r="D48" s="133"/>
      <c r="E48" s="133"/>
      <c r="F48" s="133"/>
      <c r="G48" s="133"/>
      <c r="H48" s="133"/>
      <c r="I48" s="133"/>
      <c r="J48" s="133"/>
      <c r="K48" s="133"/>
      <c r="L48" s="133"/>
      <c r="M48" s="133"/>
      <c r="N48" s="133"/>
      <c r="O48" s="133"/>
      <c r="P48" s="133"/>
      <c r="Q48" s="133"/>
      <c r="R48" s="133"/>
      <c r="S48" s="133"/>
      <c r="T48" s="133"/>
      <c r="U48" s="133"/>
      <c r="V48" s="133"/>
    </row>
    <row r="49" spans="1:25" s="124" customFormat="1" ht="11.25" customHeight="1" x14ac:dyDescent="0.45">
      <c r="A49" s="174" t="s">
        <v>49</v>
      </c>
      <c r="B49" s="133"/>
      <c r="C49" s="133"/>
      <c r="D49" s="133"/>
      <c r="E49" s="133"/>
      <c r="F49" s="133"/>
      <c r="G49" s="133"/>
      <c r="H49" s="133"/>
      <c r="I49" s="133"/>
      <c r="J49" s="133"/>
      <c r="K49" s="133"/>
      <c r="L49" s="133"/>
      <c r="M49" s="133"/>
      <c r="N49" s="133"/>
      <c r="O49" s="133"/>
      <c r="P49" s="133"/>
      <c r="Q49" s="133"/>
      <c r="R49" s="133"/>
      <c r="S49" s="133"/>
      <c r="T49" s="133"/>
      <c r="U49" s="133"/>
      <c r="V49" s="133"/>
    </row>
    <row r="50" spans="1:25" s="124" customFormat="1" ht="11.25" customHeight="1" x14ac:dyDescent="0.45">
      <c r="A50" s="174" t="s">
        <v>50</v>
      </c>
      <c r="B50" s="133"/>
      <c r="C50" s="133"/>
      <c r="D50" s="133"/>
      <c r="E50" s="133"/>
      <c r="F50" s="133"/>
      <c r="G50" s="133"/>
      <c r="H50" s="133"/>
      <c r="I50" s="133"/>
      <c r="J50" s="133"/>
      <c r="K50" s="133"/>
      <c r="L50" s="133"/>
      <c r="M50" s="133"/>
      <c r="N50" s="133"/>
      <c r="O50" s="133"/>
      <c r="P50" s="133"/>
      <c r="Q50" s="133"/>
      <c r="R50" s="133"/>
      <c r="S50" s="133"/>
      <c r="T50" s="133"/>
      <c r="U50" s="133"/>
      <c r="V50" s="133"/>
    </row>
    <row r="51" spans="1:25" s="124" customFormat="1" ht="11.25" customHeight="1" x14ac:dyDescent="0.45">
      <c r="A51" s="174" t="str">
        <f>"-  (hyphen)  negligible"</f>
        <v>-  (hyphen)  negligible</v>
      </c>
      <c r="B51" s="133"/>
      <c r="C51" s="133"/>
      <c r="D51" s="133"/>
      <c r="E51" s="133"/>
      <c r="F51" s="133"/>
      <c r="G51" s="133"/>
      <c r="H51" s="133"/>
      <c r="I51" s="133"/>
      <c r="J51" s="133"/>
      <c r="K51" s="133"/>
      <c r="L51" s="133"/>
      <c r="M51" s="133"/>
      <c r="N51" s="133"/>
      <c r="O51" s="133"/>
      <c r="P51" s="133"/>
      <c r="Q51" s="133"/>
      <c r="R51" s="133"/>
      <c r="S51" s="133"/>
      <c r="T51" s="133"/>
      <c r="U51" s="133"/>
      <c r="V51" s="133"/>
    </row>
    <row r="52" spans="1:25" s="124" customFormat="1" ht="11.25" customHeight="1" x14ac:dyDescent="0.45">
      <c r="A52" s="133" t="s">
        <v>51</v>
      </c>
      <c r="B52" s="133"/>
      <c r="C52" s="133"/>
      <c r="D52" s="133"/>
      <c r="E52" s="133"/>
      <c r="F52" s="133"/>
      <c r="G52" s="133"/>
      <c r="H52" s="133"/>
      <c r="I52" s="133"/>
      <c r="J52" s="133"/>
      <c r="K52" s="133"/>
      <c r="L52" s="133"/>
      <c r="M52" s="133"/>
      <c r="N52" s="133"/>
      <c r="O52" s="133"/>
      <c r="P52" s="133"/>
      <c r="Q52" s="133"/>
      <c r="R52" s="133"/>
      <c r="S52" s="133"/>
      <c r="T52" s="133"/>
      <c r="U52" s="133"/>
      <c r="V52" s="133"/>
    </row>
    <row r="53" spans="1:25" ht="13.15" x14ac:dyDescent="0.4">
      <c r="Y53" s="182"/>
    </row>
    <row r="54" spans="1:25" ht="13.15" x14ac:dyDescent="0.4">
      <c r="Y54" s="182"/>
    </row>
    <row r="55" spans="1:25" ht="13.15" x14ac:dyDescent="0.4">
      <c r="M55" s="142"/>
      <c r="N55" s="142"/>
      <c r="O55" s="142"/>
      <c r="P55" s="142"/>
      <c r="Y55" s="182"/>
    </row>
    <row r="56" spans="1:25" ht="13.15" x14ac:dyDescent="0.4">
      <c r="K56" s="224"/>
      <c r="M56" s="142"/>
      <c r="N56" s="142"/>
      <c r="O56" s="142"/>
      <c r="P56" s="142"/>
      <c r="Y56" s="182"/>
    </row>
    <row r="57" spans="1:25" ht="13.15" x14ac:dyDescent="0.4">
      <c r="A57" s="225"/>
      <c r="B57" s="225"/>
      <c r="F57" s="142"/>
      <c r="G57" s="142"/>
      <c r="H57" s="142"/>
      <c r="I57" s="142"/>
      <c r="J57" s="142"/>
      <c r="K57" s="142"/>
      <c r="L57" s="142"/>
      <c r="Y57" s="182"/>
    </row>
    <row r="58" spans="1:25" ht="13.15" x14ac:dyDescent="0.4">
      <c r="A58" s="225"/>
      <c r="B58" s="225"/>
      <c r="F58" s="142"/>
      <c r="G58" s="142"/>
      <c r="H58" s="142"/>
      <c r="I58" s="142"/>
      <c r="J58" s="142"/>
      <c r="K58" s="142"/>
      <c r="L58" s="142"/>
      <c r="Y58" s="182"/>
    </row>
    <row r="61" spans="1:25" x14ac:dyDescent="0.35">
      <c r="C61" s="226"/>
      <c r="D61" s="226"/>
      <c r="E61" s="226"/>
      <c r="F61" s="226"/>
      <c r="G61" s="226"/>
      <c r="L61" s="226"/>
    </row>
    <row r="63" spans="1:25" ht="14.25" customHeight="1" x14ac:dyDescent="0.35"/>
    <row r="64" spans="1:25" ht="22.5" customHeight="1" x14ac:dyDescent="0.35"/>
    <row r="65" ht="22.5" customHeight="1" x14ac:dyDescent="0.35"/>
    <row r="66" ht="22.5" customHeight="1" x14ac:dyDescent="0.35"/>
    <row r="67" ht="33.75" customHeight="1" x14ac:dyDescent="0.35"/>
    <row r="68" ht="11.25" customHeight="1" x14ac:dyDescent="0.35"/>
    <row r="69" ht="33.75" customHeight="1" x14ac:dyDescent="0.35"/>
    <row r="70" ht="33.75" customHeight="1" x14ac:dyDescent="0.35"/>
    <row r="71" ht="22.5" customHeight="1" x14ac:dyDescent="0.35"/>
    <row r="72" ht="22.5" customHeight="1" x14ac:dyDescent="0.35"/>
    <row r="73" ht="11.25" customHeight="1" x14ac:dyDescent="0.35"/>
    <row r="74" ht="15" customHeight="1" x14ac:dyDescent="0.35"/>
    <row r="75" ht="11.85" customHeight="1" x14ac:dyDescent="0.35"/>
    <row r="76" ht="11.85" customHeight="1" x14ac:dyDescent="0.35"/>
  </sheetData>
  <sheetProtection password="C1DE" sheet="1" objects="1" scenarios="1"/>
  <mergeCells count="17">
    <mergeCell ref="M14:P14"/>
    <mergeCell ref="R14:U14"/>
    <mergeCell ref="Q10:U10"/>
    <mergeCell ref="Q11:U11"/>
    <mergeCell ref="A2:R2"/>
    <mergeCell ref="A6:U8"/>
    <mergeCell ref="C14:F14"/>
    <mergeCell ref="H14:K14"/>
    <mergeCell ref="A44:U44"/>
    <mergeCell ref="A41:U41"/>
    <mergeCell ref="A42:U42"/>
    <mergeCell ref="A43:U43"/>
    <mergeCell ref="A36:U36"/>
    <mergeCell ref="A38:U38"/>
    <mergeCell ref="A39:U39"/>
    <mergeCell ref="A40:U40"/>
    <mergeCell ref="A37:U37"/>
  </mergeCells>
  <dataValidations count="4">
    <dataValidation type="list" allowBlank="1" showInputMessage="1" showErrorMessage="1" sqref="V5:Y5">
      <formula1>$Y$4:$Y$6</formula1>
    </dataValidation>
    <dataValidation type="list" allowBlank="1" showInputMessage="1" showErrorMessage="1" sqref="V4:Y4">
      <formula1>$Y$1:$Y$2</formula1>
    </dataValidation>
    <dataValidation type="list" allowBlank="1" showInputMessage="1" showErrorMessage="1" sqref="Q10">
      <formula1>$Y$10:$Y$12</formula1>
    </dataValidation>
    <dataValidation type="list" allowBlank="1" showInputMessage="1" showErrorMessage="1" sqref="Q11">
      <formula1>$Z$10:$Z$12</formula1>
    </dataValidation>
  </dataValidations>
  <hyperlinks>
    <hyperlink ref="A1" location="INDEX!A1" display="Back to index"/>
  </hyperlinks>
  <pageMargins left="0.7" right="0.7" top="0.75" bottom="0.75" header="0.3" footer="0.3"/>
  <pageSetup paperSize="9" scale="53" orientation="landscape" r:id="rId1"/>
  <ignoredErrors>
    <ignoredError sqref="R15:S15 M15:N15 H15:I15 C15:D1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3"/>
  <sheetViews>
    <sheetView workbookViewId="0">
      <selection sqref="A1:U1"/>
    </sheetView>
  </sheetViews>
  <sheetFormatPr defaultRowHeight="14.25" x14ac:dyDescent="0.45"/>
  <cols>
    <col min="2" max="2" width="40.3984375" customWidth="1"/>
    <col min="24" max="24" width="40.3984375" customWidth="1"/>
    <col min="46" max="46" width="40.3984375" customWidth="1"/>
  </cols>
  <sheetData>
    <row r="1" spans="1:65" x14ac:dyDescent="0.45">
      <c r="A1" s="287" t="s">
        <v>107</v>
      </c>
      <c r="B1" s="287"/>
      <c r="C1" s="287"/>
      <c r="D1" s="287"/>
      <c r="E1" s="287"/>
      <c r="F1" s="287"/>
      <c r="G1" s="287"/>
      <c r="H1" s="287"/>
      <c r="I1" s="287"/>
      <c r="J1" s="287"/>
      <c r="K1" s="287"/>
      <c r="L1" s="287"/>
      <c r="M1" s="287"/>
      <c r="N1" s="287"/>
      <c r="O1" s="287"/>
      <c r="P1" s="287"/>
      <c r="Q1" s="287"/>
      <c r="R1" s="287"/>
      <c r="S1" s="287"/>
      <c r="T1" s="287"/>
      <c r="U1" s="287"/>
      <c r="W1" s="287" t="s">
        <v>108</v>
      </c>
      <c r="X1" s="287"/>
      <c r="Y1" s="287"/>
      <c r="Z1" s="287"/>
      <c r="AA1" s="287"/>
      <c r="AB1" s="287"/>
      <c r="AC1" s="287"/>
      <c r="AD1" s="287"/>
      <c r="AE1" s="287"/>
      <c r="AF1" s="287"/>
      <c r="AG1" s="287"/>
      <c r="AH1" s="287"/>
      <c r="AI1" s="287"/>
      <c r="AJ1" s="287"/>
      <c r="AK1" s="287"/>
      <c r="AL1" s="287"/>
      <c r="AM1" s="287"/>
      <c r="AN1" s="287"/>
      <c r="AO1" s="287"/>
      <c r="AP1" s="287"/>
      <c r="AQ1" s="287"/>
      <c r="AS1" s="287" t="s">
        <v>109</v>
      </c>
      <c r="AT1" s="287"/>
      <c r="AU1" s="287"/>
      <c r="AV1" s="287"/>
      <c r="AW1" s="287"/>
      <c r="AX1" s="287"/>
      <c r="AY1" s="287"/>
      <c r="AZ1" s="287"/>
      <c r="BA1" s="287"/>
      <c r="BB1" s="287"/>
      <c r="BC1" s="287"/>
      <c r="BD1" s="287"/>
      <c r="BE1" s="287"/>
      <c r="BF1" s="287"/>
      <c r="BG1" s="287"/>
      <c r="BH1" s="287"/>
      <c r="BI1" s="287"/>
      <c r="BJ1" s="287"/>
      <c r="BK1" s="287"/>
      <c r="BL1" s="287"/>
      <c r="BM1" s="287"/>
    </row>
    <row r="2" spans="1:65" x14ac:dyDescent="0.45">
      <c r="A2" s="4"/>
      <c r="B2" s="5"/>
      <c r="C2" s="272" t="s">
        <v>55</v>
      </c>
      <c r="D2" s="272"/>
      <c r="E2" s="272"/>
      <c r="F2" s="272"/>
      <c r="G2" s="5"/>
      <c r="H2" s="272" t="s">
        <v>56</v>
      </c>
      <c r="I2" s="272"/>
      <c r="J2" s="272"/>
      <c r="K2" s="272"/>
      <c r="L2" s="60"/>
      <c r="M2" s="272" t="s">
        <v>57</v>
      </c>
      <c r="N2" s="272"/>
      <c r="O2" s="272"/>
      <c r="P2" s="272"/>
      <c r="Q2" s="60"/>
      <c r="R2" s="272" t="s">
        <v>22</v>
      </c>
      <c r="S2" s="272"/>
      <c r="T2" s="272"/>
      <c r="U2" s="272"/>
      <c r="W2" s="4"/>
      <c r="X2" s="5"/>
      <c r="Y2" s="272" t="s">
        <v>55</v>
      </c>
      <c r="Z2" s="272"/>
      <c r="AA2" s="272"/>
      <c r="AB2" s="272"/>
      <c r="AC2" s="5"/>
      <c r="AD2" s="272" t="s">
        <v>56</v>
      </c>
      <c r="AE2" s="272"/>
      <c r="AF2" s="272"/>
      <c r="AG2" s="272"/>
      <c r="AH2" s="60"/>
      <c r="AI2" s="272" t="s">
        <v>57</v>
      </c>
      <c r="AJ2" s="272"/>
      <c r="AK2" s="272"/>
      <c r="AL2" s="272"/>
      <c r="AM2" s="60"/>
      <c r="AN2" s="272" t="s">
        <v>22</v>
      </c>
      <c r="AO2" s="272"/>
      <c r="AP2" s="272"/>
      <c r="AQ2" s="272"/>
      <c r="AS2" s="4"/>
      <c r="AT2" s="5"/>
      <c r="AU2" s="272" t="s">
        <v>55</v>
      </c>
      <c r="AV2" s="272"/>
      <c r="AW2" s="272"/>
      <c r="AX2" s="272"/>
      <c r="AY2" s="5"/>
      <c r="AZ2" s="272" t="s">
        <v>56</v>
      </c>
      <c r="BA2" s="272"/>
      <c r="BB2" s="272"/>
      <c r="BC2" s="272"/>
      <c r="BD2" s="60"/>
      <c r="BE2" s="272" t="s">
        <v>57</v>
      </c>
      <c r="BF2" s="272"/>
      <c r="BG2" s="272"/>
      <c r="BH2" s="272"/>
      <c r="BI2" s="60"/>
      <c r="BJ2" s="272" t="s">
        <v>22</v>
      </c>
      <c r="BK2" s="272"/>
      <c r="BL2" s="272"/>
      <c r="BM2" s="272"/>
    </row>
    <row r="3" spans="1:65" x14ac:dyDescent="0.45">
      <c r="A3" s="20"/>
      <c r="B3" s="20"/>
      <c r="C3" s="310">
        <v>2016</v>
      </c>
      <c r="D3" s="311"/>
      <c r="E3" s="312" t="s">
        <v>83</v>
      </c>
      <c r="F3" s="311"/>
      <c r="G3" s="45"/>
      <c r="H3" s="310">
        <v>2016</v>
      </c>
      <c r="I3" s="311"/>
      <c r="J3" s="312" t="s">
        <v>83</v>
      </c>
      <c r="K3" s="311"/>
      <c r="L3" s="45"/>
      <c r="M3" s="310">
        <v>2016</v>
      </c>
      <c r="N3" s="311"/>
      <c r="O3" s="312" t="s">
        <v>83</v>
      </c>
      <c r="P3" s="311"/>
      <c r="Q3" s="45"/>
      <c r="R3" s="310">
        <v>2016</v>
      </c>
      <c r="S3" s="311"/>
      <c r="T3" s="312" t="s">
        <v>83</v>
      </c>
      <c r="U3" s="311"/>
      <c r="W3" s="20"/>
      <c r="X3" s="20"/>
      <c r="Y3" s="310">
        <v>2016</v>
      </c>
      <c r="Z3" s="311"/>
      <c r="AA3" s="312" t="s">
        <v>83</v>
      </c>
      <c r="AB3" s="311"/>
      <c r="AC3" s="45"/>
      <c r="AD3" s="310">
        <v>2016</v>
      </c>
      <c r="AE3" s="311"/>
      <c r="AF3" s="312" t="s">
        <v>83</v>
      </c>
      <c r="AG3" s="311"/>
      <c r="AH3" s="45"/>
      <c r="AI3" s="310">
        <v>2016</v>
      </c>
      <c r="AJ3" s="311"/>
      <c r="AK3" s="312" t="s">
        <v>83</v>
      </c>
      <c r="AL3" s="311"/>
      <c r="AM3" s="45"/>
      <c r="AN3" s="310">
        <v>2016</v>
      </c>
      <c r="AO3" s="311"/>
      <c r="AP3" s="312" t="s">
        <v>83</v>
      </c>
      <c r="AQ3" s="311"/>
      <c r="AS3" s="20"/>
      <c r="AT3" s="20"/>
      <c r="AU3" s="310">
        <v>2016</v>
      </c>
      <c r="AV3" s="311"/>
      <c r="AW3" s="312" t="s">
        <v>83</v>
      </c>
      <c r="AX3" s="311"/>
      <c r="AY3" s="45"/>
      <c r="AZ3" s="310">
        <v>2016</v>
      </c>
      <c r="BA3" s="311"/>
      <c r="BB3" s="312" t="s">
        <v>83</v>
      </c>
      <c r="BC3" s="311"/>
      <c r="BD3" s="45"/>
      <c r="BE3" s="310">
        <v>2016</v>
      </c>
      <c r="BF3" s="311"/>
      <c r="BG3" s="312" t="s">
        <v>83</v>
      </c>
      <c r="BH3" s="311"/>
      <c r="BI3" s="45"/>
      <c r="BJ3" s="310">
        <v>2016</v>
      </c>
      <c r="BK3" s="311"/>
      <c r="BL3" s="312" t="s">
        <v>83</v>
      </c>
      <c r="BM3" s="311"/>
    </row>
    <row r="4" spans="1:65" ht="42" x14ac:dyDescent="0.45">
      <c r="A4" s="6"/>
      <c r="B4" s="7"/>
      <c r="C4" s="46" t="s">
        <v>84</v>
      </c>
      <c r="D4" s="46" t="s">
        <v>85</v>
      </c>
      <c r="E4" s="46" t="s">
        <v>84</v>
      </c>
      <c r="F4" s="46" t="s">
        <v>85</v>
      </c>
      <c r="G4" s="47"/>
      <c r="H4" s="46" t="s">
        <v>84</v>
      </c>
      <c r="I4" s="46" t="s">
        <v>85</v>
      </c>
      <c r="J4" s="46" t="s">
        <v>84</v>
      </c>
      <c r="K4" s="46" t="s">
        <v>85</v>
      </c>
      <c r="L4" s="46"/>
      <c r="M4" s="46" t="s">
        <v>84</v>
      </c>
      <c r="N4" s="46" t="s">
        <v>85</v>
      </c>
      <c r="O4" s="46" t="s">
        <v>84</v>
      </c>
      <c r="P4" s="46" t="s">
        <v>85</v>
      </c>
      <c r="Q4" s="46"/>
      <c r="R4" s="46" t="s">
        <v>84</v>
      </c>
      <c r="S4" s="46" t="s">
        <v>85</v>
      </c>
      <c r="T4" s="46" t="s">
        <v>84</v>
      </c>
      <c r="U4" s="46" t="s">
        <v>85</v>
      </c>
      <c r="W4" s="6"/>
      <c r="X4" s="7"/>
      <c r="Y4" s="46" t="s">
        <v>84</v>
      </c>
      <c r="Z4" s="46" t="s">
        <v>85</v>
      </c>
      <c r="AA4" s="46" t="s">
        <v>84</v>
      </c>
      <c r="AB4" s="46" t="s">
        <v>85</v>
      </c>
      <c r="AC4" s="47"/>
      <c r="AD4" s="46" t="s">
        <v>84</v>
      </c>
      <c r="AE4" s="46" t="s">
        <v>85</v>
      </c>
      <c r="AF4" s="46" t="s">
        <v>84</v>
      </c>
      <c r="AG4" s="46" t="s">
        <v>85</v>
      </c>
      <c r="AH4" s="46"/>
      <c r="AI4" s="46" t="s">
        <v>84</v>
      </c>
      <c r="AJ4" s="46" t="s">
        <v>85</v>
      </c>
      <c r="AK4" s="46" t="s">
        <v>84</v>
      </c>
      <c r="AL4" s="46" t="s">
        <v>85</v>
      </c>
      <c r="AM4" s="46"/>
      <c r="AN4" s="46" t="s">
        <v>84</v>
      </c>
      <c r="AO4" s="46" t="s">
        <v>85</v>
      </c>
      <c r="AP4" s="46" t="s">
        <v>84</v>
      </c>
      <c r="AQ4" s="46" t="s">
        <v>85</v>
      </c>
      <c r="AS4" s="6"/>
      <c r="AT4" s="7"/>
      <c r="AU4" s="46" t="s">
        <v>84</v>
      </c>
      <c r="AV4" s="46" t="s">
        <v>85</v>
      </c>
      <c r="AW4" s="46" t="s">
        <v>84</v>
      </c>
      <c r="AX4" s="46" t="s">
        <v>85</v>
      </c>
      <c r="AY4" s="47"/>
      <c r="AZ4" s="46" t="s">
        <v>84</v>
      </c>
      <c r="BA4" s="46" t="s">
        <v>85</v>
      </c>
      <c r="BB4" s="46" t="s">
        <v>84</v>
      </c>
      <c r="BC4" s="46" t="s">
        <v>85</v>
      </c>
      <c r="BD4" s="46"/>
      <c r="BE4" s="46" t="s">
        <v>84</v>
      </c>
      <c r="BF4" s="46" t="s">
        <v>85</v>
      </c>
      <c r="BG4" s="46" t="s">
        <v>84</v>
      </c>
      <c r="BH4" s="46" t="s">
        <v>85</v>
      </c>
      <c r="BI4" s="46"/>
      <c r="BJ4" s="46" t="s">
        <v>84</v>
      </c>
      <c r="BK4" s="46" t="s">
        <v>85</v>
      </c>
      <c r="BL4" s="46" t="s">
        <v>84</v>
      </c>
      <c r="BM4" s="46" t="s">
        <v>85</v>
      </c>
    </row>
    <row r="5" spans="1:65" x14ac:dyDescent="0.45">
      <c r="A5" s="115"/>
      <c r="B5" s="11"/>
      <c r="C5" s="11"/>
      <c r="D5" s="11"/>
      <c r="E5" s="11"/>
      <c r="F5" s="11"/>
      <c r="G5" s="11"/>
      <c r="H5" s="11"/>
      <c r="I5" s="11"/>
      <c r="J5" s="11"/>
      <c r="K5" s="11"/>
      <c r="L5" s="11"/>
      <c r="M5" s="11"/>
      <c r="N5" s="11"/>
      <c r="O5" s="11"/>
      <c r="P5" s="11"/>
      <c r="Q5" s="11"/>
      <c r="R5" s="11"/>
      <c r="S5" s="11"/>
      <c r="T5" s="11"/>
      <c r="U5" s="11"/>
      <c r="W5" s="10"/>
      <c r="X5" s="11"/>
      <c r="Y5" s="11"/>
      <c r="Z5" s="11"/>
      <c r="AA5" s="11"/>
      <c r="AB5" s="11"/>
      <c r="AC5" s="11"/>
      <c r="AD5" s="11"/>
      <c r="AE5" s="11"/>
      <c r="AF5" s="11"/>
      <c r="AG5" s="11"/>
      <c r="AH5" s="11"/>
      <c r="AI5" s="11"/>
      <c r="AJ5" s="11"/>
      <c r="AK5" s="11"/>
      <c r="AL5" s="11"/>
      <c r="AM5" s="11"/>
      <c r="AN5" s="11"/>
      <c r="AO5" s="11"/>
      <c r="AP5" s="11"/>
      <c r="AQ5" s="11"/>
      <c r="AS5" s="10"/>
      <c r="AT5" s="11"/>
      <c r="AU5" s="11"/>
      <c r="AV5" s="11"/>
      <c r="AW5" s="11"/>
      <c r="AX5" s="11"/>
      <c r="AY5" s="11"/>
      <c r="AZ5" s="11"/>
      <c r="BA5" s="11"/>
      <c r="BB5" s="11"/>
      <c r="BC5" s="11"/>
      <c r="BD5" s="11"/>
      <c r="BE5" s="11"/>
      <c r="BF5" s="11"/>
      <c r="BG5" s="11"/>
      <c r="BH5" s="11"/>
      <c r="BI5" s="11"/>
      <c r="BJ5" s="11"/>
      <c r="BK5" s="11"/>
      <c r="BL5" s="11"/>
      <c r="BM5" s="11"/>
    </row>
    <row r="6" spans="1:65" x14ac:dyDescent="0.45">
      <c r="A6" s="32" t="s">
        <v>22</v>
      </c>
      <c r="B6" s="26"/>
      <c r="C6" s="30">
        <v>570</v>
      </c>
      <c r="D6" s="107">
        <v>36.299999999999997</v>
      </c>
      <c r="E6" s="30">
        <v>680</v>
      </c>
      <c r="F6" s="107">
        <v>32.200000000000003</v>
      </c>
      <c r="G6" s="30"/>
      <c r="H6" s="30">
        <v>130</v>
      </c>
      <c r="I6" s="107">
        <v>37.799999999999997</v>
      </c>
      <c r="J6" s="30">
        <v>180</v>
      </c>
      <c r="K6" s="107">
        <v>31.4</v>
      </c>
      <c r="L6" s="30"/>
      <c r="M6" s="30">
        <v>70</v>
      </c>
      <c r="N6" s="107">
        <v>38.200000000000003</v>
      </c>
      <c r="O6" s="30">
        <v>100</v>
      </c>
      <c r="P6" s="107">
        <v>28.5</v>
      </c>
      <c r="Q6" s="30"/>
      <c r="R6" s="30">
        <v>770</v>
      </c>
      <c r="S6" s="107">
        <v>36.700000000000003</v>
      </c>
      <c r="T6" s="30">
        <v>960</v>
      </c>
      <c r="U6" s="107">
        <v>31.6</v>
      </c>
      <c r="W6" s="32" t="s">
        <v>22</v>
      </c>
      <c r="X6" s="26"/>
      <c r="Y6" s="30">
        <v>590</v>
      </c>
      <c r="Z6" s="107">
        <v>32.9</v>
      </c>
      <c r="AA6" s="30">
        <v>690</v>
      </c>
      <c r="AB6" s="107">
        <v>28.6</v>
      </c>
      <c r="AC6" s="30"/>
      <c r="AD6" s="30">
        <v>120</v>
      </c>
      <c r="AE6" s="107">
        <v>32.700000000000003</v>
      </c>
      <c r="AF6" s="30">
        <v>190</v>
      </c>
      <c r="AG6" s="107">
        <v>26.1</v>
      </c>
      <c r="AH6" s="30"/>
      <c r="AI6" s="30">
        <v>60</v>
      </c>
      <c r="AJ6" s="107">
        <v>31.7</v>
      </c>
      <c r="AK6" s="30">
        <v>100</v>
      </c>
      <c r="AL6" s="107">
        <v>23.5</v>
      </c>
      <c r="AM6" s="30"/>
      <c r="AN6" s="30">
        <v>770</v>
      </c>
      <c r="AO6" s="107">
        <v>32.799999999999997</v>
      </c>
      <c r="AP6" s="30">
        <v>980</v>
      </c>
      <c r="AQ6" s="107">
        <v>27.5</v>
      </c>
      <c r="AS6" s="32" t="s">
        <v>22</v>
      </c>
      <c r="AT6" s="26"/>
      <c r="AU6" s="30">
        <v>1160</v>
      </c>
      <c r="AV6" s="107">
        <v>34.6</v>
      </c>
      <c r="AW6" s="30">
        <v>1370</v>
      </c>
      <c r="AX6" s="107">
        <v>30.3</v>
      </c>
      <c r="AY6" s="30"/>
      <c r="AZ6" s="30">
        <v>260</v>
      </c>
      <c r="BA6" s="107">
        <v>35.299999999999997</v>
      </c>
      <c r="BB6" s="30">
        <v>370</v>
      </c>
      <c r="BC6" s="107">
        <v>28.7</v>
      </c>
      <c r="BD6" s="30"/>
      <c r="BE6" s="30">
        <v>130</v>
      </c>
      <c r="BF6" s="107">
        <v>35.200000000000003</v>
      </c>
      <c r="BG6" s="30">
        <v>200</v>
      </c>
      <c r="BH6" s="107">
        <v>25.9</v>
      </c>
      <c r="BI6" s="30"/>
      <c r="BJ6" s="30">
        <v>1540</v>
      </c>
      <c r="BK6" s="107">
        <v>34.700000000000003</v>
      </c>
      <c r="BL6" s="30">
        <v>1940</v>
      </c>
      <c r="BM6" s="107">
        <v>29.6</v>
      </c>
    </row>
    <row r="7" spans="1:65" x14ac:dyDescent="0.45">
      <c r="A7" s="14"/>
      <c r="B7" s="11"/>
      <c r="C7" s="48"/>
      <c r="D7" s="48"/>
      <c r="E7" s="48"/>
      <c r="F7" s="48"/>
      <c r="G7" s="48"/>
      <c r="H7" s="48"/>
      <c r="I7" s="48"/>
      <c r="J7" s="48"/>
      <c r="K7" s="48"/>
      <c r="L7" s="48"/>
      <c r="M7" s="48"/>
      <c r="N7" s="48"/>
      <c r="O7" s="48"/>
      <c r="P7" s="48"/>
      <c r="Q7" s="48"/>
      <c r="R7" s="48"/>
      <c r="S7" s="48"/>
      <c r="T7" s="48"/>
      <c r="U7" s="48"/>
      <c r="W7" s="14"/>
      <c r="X7" s="11"/>
      <c r="Y7" s="48"/>
      <c r="Z7" s="48"/>
      <c r="AA7" s="48"/>
      <c r="AB7" s="48"/>
      <c r="AC7" s="48"/>
      <c r="AD7" s="48"/>
      <c r="AE7" s="48"/>
      <c r="AF7" s="48"/>
      <c r="AG7" s="48"/>
      <c r="AH7" s="48"/>
      <c r="AI7" s="48"/>
      <c r="AJ7" s="48"/>
      <c r="AK7" s="48"/>
      <c r="AL7" s="48"/>
      <c r="AM7" s="48"/>
      <c r="AN7" s="48"/>
      <c r="AO7" s="48"/>
      <c r="AP7" s="48"/>
      <c r="AQ7" s="48"/>
      <c r="AS7" s="14"/>
      <c r="AT7" s="11"/>
      <c r="AU7" s="48"/>
      <c r="AV7" s="48"/>
      <c r="AW7" s="48"/>
      <c r="AX7" s="48"/>
      <c r="AY7" s="48"/>
      <c r="AZ7" s="48"/>
      <c r="BA7" s="48"/>
      <c r="BB7" s="48"/>
      <c r="BC7" s="48"/>
      <c r="BD7" s="48"/>
      <c r="BE7" s="48"/>
      <c r="BF7" s="48"/>
      <c r="BG7" s="48"/>
      <c r="BH7" s="48"/>
      <c r="BI7" s="48"/>
      <c r="BJ7" s="48"/>
      <c r="BK7" s="48"/>
      <c r="BL7" s="48"/>
      <c r="BM7" s="48"/>
    </row>
    <row r="8" spans="1:65" x14ac:dyDescent="0.45">
      <c r="A8" s="15" t="s">
        <v>65</v>
      </c>
      <c r="B8" s="11"/>
      <c r="C8" s="30">
        <v>320</v>
      </c>
      <c r="D8" s="107">
        <v>46.2</v>
      </c>
      <c r="E8" s="30">
        <v>400</v>
      </c>
      <c r="F8" s="107">
        <v>40.700000000000003</v>
      </c>
      <c r="G8" s="48"/>
      <c r="H8" s="30">
        <v>90</v>
      </c>
      <c r="I8" s="107">
        <v>45.1</v>
      </c>
      <c r="J8" s="30">
        <v>120</v>
      </c>
      <c r="K8" s="107">
        <v>38.1</v>
      </c>
      <c r="L8" s="48"/>
      <c r="M8" s="30">
        <v>50</v>
      </c>
      <c r="N8" s="107">
        <v>44.8</v>
      </c>
      <c r="O8" s="30">
        <v>60</v>
      </c>
      <c r="P8" s="107">
        <v>38.5</v>
      </c>
      <c r="Q8" s="48"/>
      <c r="R8" s="30">
        <v>460</v>
      </c>
      <c r="S8" s="107">
        <v>45.8</v>
      </c>
      <c r="T8" s="30">
        <v>580</v>
      </c>
      <c r="U8" s="107">
        <v>39.9</v>
      </c>
      <c r="W8" s="15" t="s">
        <v>65</v>
      </c>
      <c r="X8" s="11"/>
      <c r="Y8" s="30">
        <v>250</v>
      </c>
      <c r="Z8" s="107">
        <v>46.2</v>
      </c>
      <c r="AA8" s="30">
        <v>300</v>
      </c>
      <c r="AB8" s="107">
        <v>40.5</v>
      </c>
      <c r="AC8" s="48"/>
      <c r="AD8" s="30">
        <v>70</v>
      </c>
      <c r="AE8" s="107">
        <v>40.5</v>
      </c>
      <c r="AF8" s="30">
        <v>90</v>
      </c>
      <c r="AG8" s="107">
        <v>35.700000000000003</v>
      </c>
      <c r="AH8" s="48"/>
      <c r="AI8" s="30">
        <v>30</v>
      </c>
      <c r="AJ8" s="107">
        <v>42.6</v>
      </c>
      <c r="AK8" s="30">
        <v>50</v>
      </c>
      <c r="AL8" s="107">
        <v>30.7</v>
      </c>
      <c r="AM8" s="48"/>
      <c r="AN8" s="30">
        <v>340</v>
      </c>
      <c r="AO8" s="107">
        <v>44.8</v>
      </c>
      <c r="AP8" s="30">
        <v>430</v>
      </c>
      <c r="AQ8" s="107">
        <v>38.4</v>
      </c>
      <c r="AS8" s="15" t="s">
        <v>65</v>
      </c>
      <c r="AT8" s="11"/>
      <c r="AU8" s="30">
        <v>570</v>
      </c>
      <c r="AV8" s="107">
        <v>46.2</v>
      </c>
      <c r="AW8" s="30">
        <v>690</v>
      </c>
      <c r="AX8" s="107">
        <v>40.6</v>
      </c>
      <c r="AY8" s="48"/>
      <c r="AZ8" s="30">
        <v>160</v>
      </c>
      <c r="BA8" s="107">
        <v>43.2</v>
      </c>
      <c r="BB8" s="30">
        <v>210</v>
      </c>
      <c r="BC8" s="107">
        <v>37.1</v>
      </c>
      <c r="BD8" s="48"/>
      <c r="BE8" s="30">
        <v>80</v>
      </c>
      <c r="BF8" s="107">
        <v>44</v>
      </c>
      <c r="BG8" s="30">
        <v>110</v>
      </c>
      <c r="BH8" s="107">
        <v>35</v>
      </c>
      <c r="BI8" s="48"/>
      <c r="BJ8" s="30">
        <v>800</v>
      </c>
      <c r="BK8" s="107">
        <v>45.4</v>
      </c>
      <c r="BL8" s="30">
        <v>1010</v>
      </c>
      <c r="BM8" s="107">
        <v>39.299999999999997</v>
      </c>
    </row>
    <row r="9" spans="1:65" x14ac:dyDescent="0.45">
      <c r="A9" s="15"/>
      <c r="B9" s="11"/>
      <c r="C9" s="49"/>
      <c r="D9" s="49"/>
      <c r="E9" s="49"/>
      <c r="F9" s="49"/>
      <c r="G9" s="50"/>
      <c r="H9" s="49"/>
      <c r="I9" s="49"/>
      <c r="J9" s="49"/>
      <c r="K9" s="49"/>
      <c r="L9" s="50"/>
      <c r="M9" s="49"/>
      <c r="N9" s="49"/>
      <c r="O9" s="49"/>
      <c r="P9" s="49"/>
      <c r="Q9" s="50"/>
      <c r="R9" s="49"/>
      <c r="S9" s="49"/>
      <c r="T9" s="49"/>
      <c r="U9" s="49"/>
      <c r="W9" s="15"/>
      <c r="X9" s="11"/>
      <c r="Y9" s="49"/>
      <c r="Z9" s="49"/>
      <c r="AA9" s="49"/>
      <c r="AB9" s="49"/>
      <c r="AC9" s="50"/>
      <c r="AD9" s="49"/>
      <c r="AE9" s="49"/>
      <c r="AF9" s="49"/>
      <c r="AG9" s="49"/>
      <c r="AH9" s="50"/>
      <c r="AI9" s="49"/>
      <c r="AJ9" s="49"/>
      <c r="AK9" s="49"/>
      <c r="AL9" s="49"/>
      <c r="AM9" s="50"/>
      <c r="AN9" s="49"/>
      <c r="AO9" s="49"/>
      <c r="AP9" s="49"/>
      <c r="AQ9" s="49"/>
      <c r="AS9" s="15"/>
      <c r="AT9" s="11"/>
      <c r="AU9" s="49"/>
      <c r="AV9" s="49"/>
      <c r="AW9" s="49"/>
      <c r="AX9" s="49"/>
      <c r="AY9" s="50"/>
      <c r="AZ9" s="49"/>
      <c r="BA9" s="49"/>
      <c r="BB9" s="49"/>
      <c r="BC9" s="49"/>
      <c r="BD9" s="50"/>
      <c r="BE9" s="49"/>
      <c r="BF9" s="49"/>
      <c r="BG9" s="49"/>
      <c r="BH9" s="49"/>
      <c r="BI9" s="50"/>
      <c r="BJ9" s="49"/>
      <c r="BK9" s="49"/>
      <c r="BL9" s="49"/>
      <c r="BM9" s="49"/>
    </row>
    <row r="10" spans="1:65" x14ac:dyDescent="0.45">
      <c r="A10" s="15" t="s">
        <v>36</v>
      </c>
      <c r="B10" s="11"/>
      <c r="C10" s="30">
        <v>250</v>
      </c>
      <c r="D10" s="107">
        <v>23.2</v>
      </c>
      <c r="E10" s="30">
        <v>280</v>
      </c>
      <c r="F10" s="107">
        <v>20.100000000000001</v>
      </c>
      <c r="G10" s="48"/>
      <c r="H10" s="30">
        <v>50</v>
      </c>
      <c r="I10" s="107">
        <v>23.4</v>
      </c>
      <c r="J10" s="30">
        <v>60</v>
      </c>
      <c r="K10" s="107">
        <v>18.600000000000001</v>
      </c>
      <c r="L10" s="48"/>
      <c r="M10" s="30">
        <v>20</v>
      </c>
      <c r="N10" s="107">
        <v>23</v>
      </c>
      <c r="O10" s="30">
        <v>40</v>
      </c>
      <c r="P10" s="107">
        <v>12.9</v>
      </c>
      <c r="Q10" s="48"/>
      <c r="R10" s="30">
        <v>310</v>
      </c>
      <c r="S10" s="107">
        <v>23.2</v>
      </c>
      <c r="T10" s="30">
        <v>380</v>
      </c>
      <c r="U10" s="107">
        <v>19.100000000000001</v>
      </c>
      <c r="W10" s="15" t="s">
        <v>36</v>
      </c>
      <c r="X10" s="11"/>
      <c r="Y10" s="30">
        <v>340</v>
      </c>
      <c r="Z10" s="107">
        <v>23.1</v>
      </c>
      <c r="AA10" s="30">
        <v>390</v>
      </c>
      <c r="AB10" s="107">
        <v>19.600000000000001</v>
      </c>
      <c r="AC10" s="48"/>
      <c r="AD10" s="30">
        <v>60</v>
      </c>
      <c r="AE10" s="107">
        <v>23.6</v>
      </c>
      <c r="AF10" s="30">
        <v>100</v>
      </c>
      <c r="AG10" s="107">
        <v>17.2</v>
      </c>
      <c r="AH10" s="48"/>
      <c r="AI10" s="30">
        <v>30</v>
      </c>
      <c r="AJ10" s="107">
        <v>22.8</v>
      </c>
      <c r="AK10" s="30">
        <v>60</v>
      </c>
      <c r="AL10" s="107">
        <v>17.2</v>
      </c>
      <c r="AM10" s="48"/>
      <c r="AN10" s="30">
        <v>430</v>
      </c>
      <c r="AO10" s="107">
        <v>23.2</v>
      </c>
      <c r="AP10" s="30">
        <v>540</v>
      </c>
      <c r="AQ10" s="107">
        <v>18.899999999999999</v>
      </c>
      <c r="AS10" s="15" t="s">
        <v>36</v>
      </c>
      <c r="AT10" s="11"/>
      <c r="AU10" s="30">
        <v>590</v>
      </c>
      <c r="AV10" s="107">
        <v>23.2</v>
      </c>
      <c r="AW10" s="30">
        <v>670</v>
      </c>
      <c r="AX10" s="107">
        <v>19.8</v>
      </c>
      <c r="AY10" s="48"/>
      <c r="AZ10" s="30">
        <v>100</v>
      </c>
      <c r="BA10" s="107">
        <v>23.5</v>
      </c>
      <c r="BB10" s="30">
        <v>160</v>
      </c>
      <c r="BC10" s="107">
        <v>17.7</v>
      </c>
      <c r="BD10" s="48"/>
      <c r="BE10" s="30">
        <v>50</v>
      </c>
      <c r="BF10" s="107">
        <v>22.9</v>
      </c>
      <c r="BG10" s="30">
        <v>90</v>
      </c>
      <c r="BH10" s="107">
        <v>15.4</v>
      </c>
      <c r="BI10" s="48"/>
      <c r="BJ10" s="30">
        <v>740</v>
      </c>
      <c r="BK10" s="107">
        <v>23.2</v>
      </c>
      <c r="BL10" s="30">
        <v>930</v>
      </c>
      <c r="BM10" s="107">
        <v>19</v>
      </c>
    </row>
    <row r="11" spans="1:65" x14ac:dyDescent="0.45">
      <c r="A11" s="15"/>
      <c r="B11" s="15" t="s">
        <v>66</v>
      </c>
      <c r="C11" s="30">
        <v>110</v>
      </c>
      <c r="D11" s="107">
        <v>14.9</v>
      </c>
      <c r="E11" s="30">
        <v>110</v>
      </c>
      <c r="F11" s="107">
        <v>8.9</v>
      </c>
      <c r="G11" s="48"/>
      <c r="H11" s="30">
        <v>10</v>
      </c>
      <c r="I11" s="107">
        <v>10.7</v>
      </c>
      <c r="J11" s="30">
        <v>20</v>
      </c>
      <c r="K11" s="107">
        <v>7.5</v>
      </c>
      <c r="L11" s="48"/>
      <c r="M11" s="30">
        <v>10</v>
      </c>
      <c r="N11" s="108" t="s">
        <v>118</v>
      </c>
      <c r="O11" s="30">
        <v>20</v>
      </c>
      <c r="P11" s="107">
        <v>4.9000000000000004</v>
      </c>
      <c r="Q11" s="48"/>
      <c r="R11" s="30">
        <v>140</v>
      </c>
      <c r="S11" s="107">
        <v>13.9</v>
      </c>
      <c r="T11" s="30">
        <v>150</v>
      </c>
      <c r="U11" s="107">
        <v>8.1999999999999993</v>
      </c>
      <c r="W11" s="15"/>
      <c r="X11" s="15" t="s">
        <v>121</v>
      </c>
      <c r="Y11" s="30">
        <v>170</v>
      </c>
      <c r="Z11" s="107">
        <v>15.5</v>
      </c>
      <c r="AA11" s="30">
        <v>200</v>
      </c>
      <c r="AB11" s="107">
        <v>12.6</v>
      </c>
      <c r="AC11" s="48"/>
      <c r="AD11" s="30">
        <v>30</v>
      </c>
      <c r="AE11" s="107">
        <v>18</v>
      </c>
      <c r="AF11" s="30">
        <v>50</v>
      </c>
      <c r="AG11" s="107">
        <v>11.3</v>
      </c>
      <c r="AH11" s="48"/>
      <c r="AI11" s="30">
        <v>20</v>
      </c>
      <c r="AJ11" s="108">
        <v>11.8</v>
      </c>
      <c r="AK11" s="30">
        <v>30</v>
      </c>
      <c r="AL11" s="107">
        <v>10.5</v>
      </c>
      <c r="AM11" s="48"/>
      <c r="AN11" s="30">
        <v>220</v>
      </c>
      <c r="AO11" s="107">
        <v>15.6</v>
      </c>
      <c r="AP11" s="30">
        <v>280</v>
      </c>
      <c r="AQ11" s="107">
        <v>12.1</v>
      </c>
      <c r="AS11" s="15"/>
      <c r="AT11" s="15" t="s">
        <v>121</v>
      </c>
      <c r="AU11" s="30">
        <v>280</v>
      </c>
      <c r="AV11" s="107">
        <v>15.3</v>
      </c>
      <c r="AW11" s="30">
        <v>310</v>
      </c>
      <c r="AX11" s="107">
        <v>11.2</v>
      </c>
      <c r="AY11" s="48"/>
      <c r="AZ11" s="30">
        <v>50</v>
      </c>
      <c r="BA11" s="107">
        <v>16</v>
      </c>
      <c r="BB11" s="30">
        <v>60</v>
      </c>
      <c r="BC11" s="107">
        <v>10.3</v>
      </c>
      <c r="BD11" s="48"/>
      <c r="BE11" s="30">
        <v>30</v>
      </c>
      <c r="BF11" s="108">
        <v>9.3000000000000007</v>
      </c>
      <c r="BG11" s="30">
        <v>50</v>
      </c>
      <c r="BH11" s="107">
        <v>8.5</v>
      </c>
      <c r="BI11" s="48"/>
      <c r="BJ11" s="30">
        <v>350</v>
      </c>
      <c r="BK11" s="107">
        <v>14.9</v>
      </c>
      <c r="BL11" s="30">
        <v>430</v>
      </c>
      <c r="BM11" s="107">
        <v>10.8</v>
      </c>
    </row>
    <row r="12" spans="1:65" x14ac:dyDescent="0.45">
      <c r="A12" s="15"/>
      <c r="B12" s="15" t="s">
        <v>67</v>
      </c>
      <c r="C12" s="30">
        <v>130</v>
      </c>
      <c r="D12" s="107">
        <v>30.4</v>
      </c>
      <c r="E12" s="30">
        <v>170</v>
      </c>
      <c r="F12" s="107">
        <v>27.6</v>
      </c>
      <c r="G12" s="48"/>
      <c r="H12" s="30">
        <v>30</v>
      </c>
      <c r="I12" s="107">
        <v>28.5</v>
      </c>
      <c r="J12" s="30">
        <v>50</v>
      </c>
      <c r="K12" s="107">
        <v>23.1</v>
      </c>
      <c r="L12" s="48"/>
      <c r="M12" s="30">
        <v>10</v>
      </c>
      <c r="N12" s="107">
        <v>34.6</v>
      </c>
      <c r="O12" s="30">
        <v>20</v>
      </c>
      <c r="P12" s="107">
        <v>20.8</v>
      </c>
      <c r="Q12" s="48"/>
      <c r="R12" s="30">
        <v>180</v>
      </c>
      <c r="S12" s="107">
        <v>30.4</v>
      </c>
      <c r="T12" s="30">
        <v>230</v>
      </c>
      <c r="U12" s="107">
        <v>26.2</v>
      </c>
      <c r="W12" s="15"/>
      <c r="X12" s="15" t="s">
        <v>122</v>
      </c>
      <c r="Y12" s="30">
        <v>170</v>
      </c>
      <c r="Z12" s="107">
        <v>30.6</v>
      </c>
      <c r="AA12" s="30">
        <v>200</v>
      </c>
      <c r="AB12" s="107">
        <v>26.6</v>
      </c>
      <c r="AC12" s="48"/>
      <c r="AD12" s="30">
        <v>20</v>
      </c>
      <c r="AE12" s="107">
        <v>31.8</v>
      </c>
      <c r="AF12" s="30">
        <v>50</v>
      </c>
      <c r="AG12" s="107">
        <v>22.4</v>
      </c>
      <c r="AH12" s="48"/>
      <c r="AI12" s="30">
        <v>20</v>
      </c>
      <c r="AJ12" s="107">
        <v>34.6</v>
      </c>
      <c r="AK12" s="30">
        <v>20</v>
      </c>
      <c r="AL12" s="107">
        <v>27.1</v>
      </c>
      <c r="AM12" s="48"/>
      <c r="AN12" s="30">
        <v>210</v>
      </c>
      <c r="AO12" s="107">
        <v>31</v>
      </c>
      <c r="AP12" s="30">
        <v>270</v>
      </c>
      <c r="AQ12" s="107">
        <v>25.8</v>
      </c>
      <c r="AS12" s="15"/>
      <c r="AT12" s="15" t="s">
        <v>122</v>
      </c>
      <c r="AU12" s="30">
        <v>300</v>
      </c>
      <c r="AV12" s="107">
        <v>30.5</v>
      </c>
      <c r="AW12" s="30">
        <v>370</v>
      </c>
      <c r="AX12" s="107">
        <v>27.1</v>
      </c>
      <c r="AY12" s="48"/>
      <c r="AZ12" s="30">
        <v>60</v>
      </c>
      <c r="BA12" s="107">
        <v>29.9</v>
      </c>
      <c r="BB12" s="30">
        <v>100</v>
      </c>
      <c r="BC12" s="107">
        <v>22.7</v>
      </c>
      <c r="BD12" s="48"/>
      <c r="BE12" s="30">
        <v>30</v>
      </c>
      <c r="BF12" s="107">
        <v>34.6</v>
      </c>
      <c r="BG12" s="30">
        <v>40</v>
      </c>
      <c r="BH12" s="107">
        <v>24.2</v>
      </c>
      <c r="BI12" s="48"/>
      <c r="BJ12" s="30">
        <v>390</v>
      </c>
      <c r="BK12" s="107">
        <v>30.7</v>
      </c>
      <c r="BL12" s="30">
        <v>500</v>
      </c>
      <c r="BM12" s="107">
        <v>26</v>
      </c>
    </row>
    <row r="13" spans="1:65" x14ac:dyDescent="0.45">
      <c r="A13" s="17"/>
      <c r="B13" s="17"/>
      <c r="C13" s="51"/>
      <c r="D13" s="51"/>
      <c r="E13" s="51"/>
      <c r="F13" s="51"/>
      <c r="G13" s="51"/>
      <c r="H13" s="51"/>
      <c r="I13" s="51"/>
      <c r="J13" s="51"/>
      <c r="K13" s="51"/>
      <c r="L13" s="51"/>
      <c r="M13" s="51"/>
      <c r="N13" s="51"/>
      <c r="O13" s="51"/>
      <c r="P13" s="51"/>
      <c r="Q13" s="51"/>
      <c r="R13" s="51"/>
      <c r="S13" s="51"/>
      <c r="T13" s="51"/>
      <c r="U13" s="51"/>
      <c r="W13" s="17"/>
      <c r="X13" s="17"/>
      <c r="Y13" s="51"/>
      <c r="Z13" s="51"/>
      <c r="AA13" s="51"/>
      <c r="AB13" s="51"/>
      <c r="AC13" s="51"/>
      <c r="AD13" s="51"/>
      <c r="AE13" s="51"/>
      <c r="AF13" s="51"/>
      <c r="AG13" s="51"/>
      <c r="AH13" s="51"/>
      <c r="AI13" s="51"/>
      <c r="AJ13" s="51"/>
      <c r="AK13" s="51"/>
      <c r="AL13" s="51"/>
      <c r="AM13" s="51"/>
      <c r="AN13" s="51"/>
      <c r="AO13" s="51"/>
      <c r="AP13" s="51"/>
      <c r="AQ13" s="51"/>
      <c r="AS13" s="17"/>
      <c r="AT13" s="17"/>
      <c r="AU13" s="51"/>
      <c r="AV13" s="51"/>
      <c r="AW13" s="51"/>
      <c r="AX13" s="51"/>
      <c r="AY13" s="51"/>
      <c r="AZ13" s="51"/>
      <c r="BA13" s="51"/>
      <c r="BB13" s="51"/>
      <c r="BC13" s="51"/>
      <c r="BD13" s="51"/>
      <c r="BE13" s="51"/>
      <c r="BF13" s="51"/>
      <c r="BG13" s="51"/>
      <c r="BH13" s="51"/>
      <c r="BI13" s="51"/>
      <c r="BJ13" s="51"/>
      <c r="BK13" s="51"/>
      <c r="BL13" s="51"/>
      <c r="BM13" s="51"/>
    </row>
  </sheetData>
  <mergeCells count="39">
    <mergeCell ref="BL3:BM3"/>
    <mergeCell ref="AW3:AX3"/>
    <mergeCell ref="AZ3:BA3"/>
    <mergeCell ref="BB3:BC3"/>
    <mergeCell ref="BE3:BF3"/>
    <mergeCell ref="BG3:BH3"/>
    <mergeCell ref="BJ3:BK3"/>
    <mergeCell ref="AU3:AV3"/>
    <mergeCell ref="O3:P3"/>
    <mergeCell ref="R3:S3"/>
    <mergeCell ref="T3:U3"/>
    <mergeCell ref="Y3:Z3"/>
    <mergeCell ref="AA3:AB3"/>
    <mergeCell ref="AD3:AE3"/>
    <mergeCell ref="AF3:AG3"/>
    <mergeCell ref="AI3:AJ3"/>
    <mergeCell ref="AK3:AL3"/>
    <mergeCell ref="AN3:AO3"/>
    <mergeCell ref="AP3:AQ3"/>
    <mergeCell ref="C3:D3"/>
    <mergeCell ref="E3:F3"/>
    <mergeCell ref="H3:I3"/>
    <mergeCell ref="J3:K3"/>
    <mergeCell ref="M3:N3"/>
    <mergeCell ref="A1:U1"/>
    <mergeCell ref="W1:AQ1"/>
    <mergeCell ref="AS1:BM1"/>
    <mergeCell ref="C2:F2"/>
    <mergeCell ref="H2:K2"/>
    <mergeCell ref="M2:P2"/>
    <mergeCell ref="R2:U2"/>
    <mergeCell ref="Y2:AB2"/>
    <mergeCell ref="AD2:AG2"/>
    <mergeCell ref="AI2:AL2"/>
    <mergeCell ref="AN2:AQ2"/>
    <mergeCell ref="AU2:AX2"/>
    <mergeCell ref="AZ2:BC2"/>
    <mergeCell ref="BE2:BH2"/>
    <mergeCell ref="BJ2:BM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AV41"/>
  <sheetViews>
    <sheetView showGridLines="0" zoomScaleNormal="100" zoomScaleSheetLayoutView="85" workbookViewId="0"/>
  </sheetViews>
  <sheetFormatPr defaultRowHeight="14.25" x14ac:dyDescent="0.45"/>
  <cols>
    <col min="1" max="1" width="8.265625" customWidth="1"/>
    <col min="2" max="2" width="42.1328125" customWidth="1"/>
    <col min="3" max="6" width="8.86328125" customWidth="1"/>
    <col min="7" max="7" width="3" customWidth="1"/>
    <col min="8" max="11" width="8.86328125" customWidth="1"/>
    <col min="12" max="12" width="3" customWidth="1"/>
    <col min="13" max="16" width="8.86328125" customWidth="1"/>
    <col min="17" max="17" width="3" customWidth="1"/>
    <col min="18" max="21" width="8.86328125" customWidth="1"/>
    <col min="25" max="48" width="9" hidden="1" customWidth="1"/>
  </cols>
  <sheetData>
    <row r="1" spans="1:48" s="1" customFormat="1" ht="15" customHeight="1" x14ac:dyDescent="0.45">
      <c r="A1" s="2" t="s">
        <v>18</v>
      </c>
      <c r="B1" s="115"/>
      <c r="C1" s="18"/>
      <c r="D1" s="18"/>
      <c r="E1" s="18"/>
      <c r="F1" s="18"/>
      <c r="G1" s="18"/>
      <c r="H1" s="18"/>
      <c r="I1" s="18"/>
      <c r="J1" s="18"/>
      <c r="K1" s="18"/>
      <c r="L1" s="18"/>
      <c r="M1" s="18"/>
      <c r="N1" s="18"/>
    </row>
    <row r="2" spans="1:48" s="1" customFormat="1" x14ac:dyDescent="0.45">
      <c r="A2" s="313" t="s">
        <v>164</v>
      </c>
      <c r="B2" s="313"/>
      <c r="C2" s="313"/>
      <c r="D2" s="313"/>
      <c r="E2" s="313"/>
      <c r="F2" s="313"/>
      <c r="G2" s="313"/>
      <c r="H2" s="313"/>
      <c r="I2" s="313"/>
      <c r="J2" s="313"/>
      <c r="K2" s="313"/>
      <c r="L2" s="313"/>
      <c r="M2" s="313"/>
      <c r="N2" s="313"/>
      <c r="O2" s="313"/>
      <c r="P2" s="313"/>
      <c r="Q2" s="313"/>
      <c r="R2" s="313"/>
      <c r="S2" s="313"/>
      <c r="T2" s="313"/>
      <c r="U2" s="313"/>
    </row>
    <row r="3" spans="1:48" s="1" customFormat="1" ht="15" customHeight="1" x14ac:dyDescent="0.45">
      <c r="A3" s="22" t="s">
        <v>87</v>
      </c>
      <c r="B3" s="23"/>
      <c r="C3" s="23"/>
      <c r="D3" s="23"/>
      <c r="E3" s="23"/>
      <c r="F3" s="23"/>
      <c r="G3" s="23"/>
      <c r="H3" s="23"/>
      <c r="I3" s="23"/>
      <c r="J3" s="23"/>
      <c r="K3" s="23"/>
      <c r="L3" s="23"/>
      <c r="M3" s="23"/>
      <c r="N3" s="23"/>
    </row>
    <row r="4" spans="1:48" s="1" customFormat="1" ht="15" customHeight="1" x14ac:dyDescent="0.45">
      <c r="A4" s="24" t="s">
        <v>152</v>
      </c>
      <c r="B4" s="23"/>
      <c r="C4" s="23"/>
      <c r="D4" s="23"/>
      <c r="E4" s="23"/>
      <c r="F4" s="23"/>
      <c r="G4" s="23"/>
      <c r="H4" s="23"/>
      <c r="I4" s="23"/>
      <c r="J4" s="23"/>
      <c r="K4" s="23"/>
      <c r="L4" s="23"/>
      <c r="M4" s="23"/>
      <c r="N4" s="23"/>
    </row>
    <row r="5" spans="1:48" s="1" customFormat="1" ht="15" customHeight="1" x14ac:dyDescent="0.45">
      <c r="A5" s="24"/>
      <c r="B5" s="23"/>
      <c r="C5" s="23"/>
      <c r="D5" s="23"/>
      <c r="E5" s="23"/>
      <c r="F5" s="23"/>
      <c r="G5" s="23"/>
      <c r="H5" s="23"/>
      <c r="I5" s="23"/>
      <c r="J5" s="23"/>
      <c r="K5" s="23"/>
      <c r="L5" s="23"/>
      <c r="M5" s="23"/>
      <c r="N5" s="23"/>
    </row>
    <row r="6" spans="1:48" s="18" customFormat="1" ht="15" customHeight="1" x14ac:dyDescent="0.45">
      <c r="A6" s="321" t="s">
        <v>106</v>
      </c>
      <c r="B6" s="322"/>
      <c r="C6" s="322"/>
      <c r="D6" s="322"/>
      <c r="E6" s="322"/>
      <c r="F6" s="322"/>
      <c r="G6" s="322"/>
      <c r="H6" s="322"/>
      <c r="I6" s="322"/>
      <c r="J6" s="322"/>
      <c r="K6" s="322"/>
      <c r="L6" s="322"/>
      <c r="M6" s="322"/>
      <c r="N6" s="322"/>
      <c r="O6" s="322"/>
      <c r="P6" s="322"/>
      <c r="Q6" s="25"/>
      <c r="R6" s="25"/>
      <c r="S6" s="25"/>
      <c r="T6" s="25"/>
      <c r="U6" s="25"/>
      <c r="V6" s="25"/>
    </row>
    <row r="7" spans="1:48" s="18" customFormat="1" ht="25.15" customHeight="1" x14ac:dyDescent="0.45">
      <c r="A7" s="322"/>
      <c r="B7" s="322"/>
      <c r="C7" s="322"/>
      <c r="D7" s="322"/>
      <c r="E7" s="322"/>
      <c r="F7" s="322"/>
      <c r="G7" s="322"/>
      <c r="H7" s="322"/>
      <c r="I7" s="322"/>
      <c r="J7" s="322"/>
      <c r="K7" s="322"/>
      <c r="L7" s="322"/>
      <c r="M7" s="322"/>
      <c r="N7" s="322"/>
      <c r="O7" s="322"/>
      <c r="P7" s="322"/>
      <c r="Q7" s="25"/>
      <c r="R7" s="25"/>
      <c r="S7" s="25"/>
      <c r="T7" s="25"/>
      <c r="U7" s="25"/>
      <c r="V7" s="25"/>
    </row>
    <row r="8" spans="1:48" s="37" customFormat="1" ht="15" customHeight="1" x14ac:dyDescent="0.45">
      <c r="A8" s="322"/>
      <c r="B8" s="322"/>
      <c r="C8" s="322"/>
      <c r="D8" s="322"/>
      <c r="E8" s="322"/>
      <c r="F8" s="322"/>
      <c r="G8" s="322"/>
      <c r="H8" s="322"/>
      <c r="I8" s="322"/>
      <c r="J8" s="322"/>
      <c r="K8" s="322"/>
      <c r="L8" s="322"/>
      <c r="M8" s="322"/>
      <c r="N8" s="322"/>
      <c r="O8" s="322"/>
      <c r="P8" s="322"/>
      <c r="Q8" s="25"/>
      <c r="R8" s="25"/>
      <c r="S8" s="25"/>
      <c r="T8" s="25"/>
      <c r="U8" s="25"/>
      <c r="V8" s="25"/>
      <c r="W8" s="36"/>
      <c r="X8" s="36"/>
      <c r="Y8" s="36"/>
      <c r="Z8" s="36"/>
    </row>
    <row r="9" spans="1:48" x14ac:dyDescent="0.45">
      <c r="S9" s="54" t="s">
        <v>30</v>
      </c>
      <c r="T9" s="323" t="s">
        <v>22</v>
      </c>
      <c r="U9" s="324"/>
      <c r="Y9" s="3" t="s">
        <v>22</v>
      </c>
    </row>
    <row r="10" spans="1:48" x14ac:dyDescent="0.45">
      <c r="Y10" s="3" t="s">
        <v>24</v>
      </c>
    </row>
    <row r="11" spans="1:48" x14ac:dyDescent="0.45">
      <c r="A11" s="42"/>
      <c r="B11" s="43"/>
      <c r="C11" s="43"/>
      <c r="D11" s="43"/>
      <c r="E11" s="43"/>
      <c r="F11" s="43"/>
      <c r="G11" s="43"/>
      <c r="H11" s="43"/>
      <c r="I11" s="43"/>
      <c r="J11" s="43"/>
      <c r="K11" s="43"/>
      <c r="L11" s="43"/>
      <c r="M11" s="44"/>
      <c r="N11" s="44"/>
      <c r="O11" s="20"/>
      <c r="P11" s="20"/>
      <c r="Q11" s="20"/>
      <c r="R11" s="20"/>
      <c r="S11" s="20"/>
      <c r="T11" s="20"/>
      <c r="U11" s="20"/>
      <c r="Y11" s="3" t="s">
        <v>26</v>
      </c>
    </row>
    <row r="12" spans="1:48" ht="14.25" customHeight="1" x14ac:dyDescent="0.45">
      <c r="A12" s="4"/>
      <c r="B12" s="5"/>
      <c r="C12" s="272" t="s">
        <v>55</v>
      </c>
      <c r="D12" s="272"/>
      <c r="E12" s="272"/>
      <c r="F12" s="272"/>
      <c r="G12" s="5"/>
      <c r="H12" s="272" t="s">
        <v>56</v>
      </c>
      <c r="I12" s="272"/>
      <c r="J12" s="272"/>
      <c r="K12" s="272"/>
      <c r="L12" s="116"/>
      <c r="M12" s="272" t="s">
        <v>57</v>
      </c>
      <c r="N12" s="272"/>
      <c r="O12" s="272"/>
      <c r="P12" s="272"/>
      <c r="Q12" s="116"/>
      <c r="R12" s="272" t="s">
        <v>22</v>
      </c>
      <c r="S12" s="272"/>
      <c r="T12" s="272"/>
      <c r="U12" s="272"/>
      <c r="Y12">
        <f>22*IF(T9="Female",0,IF(T9="Male",1,2))</f>
        <v>44</v>
      </c>
    </row>
    <row r="13" spans="1:48" x14ac:dyDescent="0.45">
      <c r="A13" s="20"/>
      <c r="B13" s="20"/>
      <c r="C13" s="310">
        <v>2016</v>
      </c>
      <c r="D13" s="311"/>
      <c r="E13" s="312" t="s">
        <v>165</v>
      </c>
      <c r="F13" s="311"/>
      <c r="G13" s="45"/>
      <c r="H13" s="310">
        <v>2016</v>
      </c>
      <c r="I13" s="311"/>
      <c r="J13" s="312" t="s">
        <v>165</v>
      </c>
      <c r="K13" s="311"/>
      <c r="L13" s="45"/>
      <c r="M13" s="310">
        <v>2016</v>
      </c>
      <c r="N13" s="311"/>
      <c r="O13" s="312" t="s">
        <v>165</v>
      </c>
      <c r="P13" s="311"/>
      <c r="Q13" s="45"/>
      <c r="R13" s="310">
        <v>2016</v>
      </c>
      <c r="S13" s="311"/>
      <c r="T13" s="312" t="s">
        <v>165</v>
      </c>
      <c r="U13" s="311"/>
    </row>
    <row r="14" spans="1:48" ht="42" x14ac:dyDescent="0.45">
      <c r="A14" s="6"/>
      <c r="B14" s="7"/>
      <c r="C14" s="46" t="s">
        <v>158</v>
      </c>
      <c r="D14" s="46" t="s">
        <v>166</v>
      </c>
      <c r="E14" s="46" t="s">
        <v>84</v>
      </c>
      <c r="F14" s="46" t="s">
        <v>166</v>
      </c>
      <c r="G14" s="47"/>
      <c r="H14" s="46" t="s">
        <v>158</v>
      </c>
      <c r="I14" s="46" t="s">
        <v>166</v>
      </c>
      <c r="J14" s="46" t="s">
        <v>84</v>
      </c>
      <c r="K14" s="46" t="s">
        <v>166</v>
      </c>
      <c r="L14" s="46"/>
      <c r="M14" s="46" t="s">
        <v>158</v>
      </c>
      <c r="N14" s="46" t="s">
        <v>166</v>
      </c>
      <c r="O14" s="46" t="s">
        <v>84</v>
      </c>
      <c r="P14" s="46" t="s">
        <v>166</v>
      </c>
      <c r="Q14" s="46"/>
      <c r="R14" s="46" t="s">
        <v>158</v>
      </c>
      <c r="S14" s="46" t="s">
        <v>166</v>
      </c>
      <c r="T14" s="46" t="s">
        <v>84</v>
      </c>
      <c r="U14" s="46" t="s">
        <v>166</v>
      </c>
    </row>
    <row r="15" spans="1:48" x14ac:dyDescent="0.45">
      <c r="A15" s="10"/>
      <c r="B15" s="11"/>
      <c r="C15" s="11"/>
      <c r="D15" s="11"/>
      <c r="E15" s="11"/>
      <c r="F15" s="11"/>
      <c r="G15" s="11"/>
      <c r="H15" s="11"/>
      <c r="I15" s="11"/>
      <c r="J15" s="11"/>
      <c r="K15" s="11"/>
      <c r="L15" s="11"/>
      <c r="M15" s="11"/>
      <c r="N15" s="11"/>
      <c r="O15" s="11"/>
      <c r="P15" s="11"/>
      <c r="Q15" s="11"/>
      <c r="R15" s="11"/>
      <c r="S15" s="11"/>
      <c r="T15" s="11"/>
      <c r="U15" s="11"/>
      <c r="Z15">
        <v>1</v>
      </c>
      <c r="AA15">
        <f>Z15+1</f>
        <v>2</v>
      </c>
      <c r="AB15">
        <f t="shared" ref="AB15:AV15" si="0">AA15+1</f>
        <v>3</v>
      </c>
      <c r="AC15">
        <f t="shared" si="0"/>
        <v>4</v>
      </c>
      <c r="AD15">
        <f t="shared" si="0"/>
        <v>5</v>
      </c>
      <c r="AE15">
        <f t="shared" si="0"/>
        <v>6</v>
      </c>
      <c r="AF15">
        <f t="shared" si="0"/>
        <v>7</v>
      </c>
      <c r="AG15">
        <f t="shared" si="0"/>
        <v>8</v>
      </c>
      <c r="AH15">
        <f t="shared" si="0"/>
        <v>9</v>
      </c>
      <c r="AI15">
        <f t="shared" si="0"/>
        <v>10</v>
      </c>
      <c r="AJ15">
        <f t="shared" si="0"/>
        <v>11</v>
      </c>
      <c r="AK15">
        <f t="shared" si="0"/>
        <v>12</v>
      </c>
      <c r="AL15">
        <f t="shared" si="0"/>
        <v>13</v>
      </c>
      <c r="AM15">
        <f t="shared" si="0"/>
        <v>14</v>
      </c>
      <c r="AN15">
        <f t="shared" si="0"/>
        <v>15</v>
      </c>
      <c r="AO15">
        <f t="shared" si="0"/>
        <v>16</v>
      </c>
      <c r="AP15">
        <f t="shared" si="0"/>
        <v>17</v>
      </c>
      <c r="AQ15">
        <f>AP15+1</f>
        <v>18</v>
      </c>
      <c r="AR15">
        <f t="shared" si="0"/>
        <v>19</v>
      </c>
      <c r="AS15">
        <f t="shared" si="0"/>
        <v>20</v>
      </c>
      <c r="AT15">
        <f t="shared" si="0"/>
        <v>21</v>
      </c>
      <c r="AU15">
        <f t="shared" si="0"/>
        <v>22</v>
      </c>
      <c r="AV15">
        <f t="shared" si="0"/>
        <v>23</v>
      </c>
    </row>
    <row r="16" spans="1:48" x14ac:dyDescent="0.45">
      <c r="A16" s="32" t="s">
        <v>22</v>
      </c>
      <c r="B16" s="26"/>
      <c r="C16" s="38">
        <f>INDEX('Table B2 figures'!$C$6:$BM$12,$Y16,$Y$12+Z$15)</f>
        <v>1160</v>
      </c>
      <c r="D16" s="108">
        <f>INDEX('Table B2 figures'!$C$6:$BM$12,$Y16,$Y$12+AA$15)</f>
        <v>34.6</v>
      </c>
      <c r="E16" s="38">
        <f>INDEX('Table B2 figures'!$C$6:$BM$12,$Y16,$Y$12+AB$15)</f>
        <v>1370</v>
      </c>
      <c r="F16" s="108">
        <f>INDEX('Table B2 figures'!$C$6:$BM$12,$Y16,$Y$12+AC$15)</f>
        <v>30.3</v>
      </c>
      <c r="G16" s="38"/>
      <c r="H16" s="38">
        <f>INDEX('Table B2 figures'!$C$6:$BM$12,$Y16,$Y$12+AE$15)</f>
        <v>260</v>
      </c>
      <c r="I16" s="108">
        <f>INDEX('Table B2 figures'!$C$6:$BM$12,$Y16,$Y$12+AF$15)</f>
        <v>35.299999999999997</v>
      </c>
      <c r="J16" s="38">
        <f>INDEX('Table B2 figures'!$C$6:$BM$12,$Y16,$Y$12+AG$15)</f>
        <v>370</v>
      </c>
      <c r="K16" s="108">
        <f>INDEX('Table B2 figures'!$C$6:$BM$12,$Y16,$Y$12+AH$15)</f>
        <v>28.7</v>
      </c>
      <c r="L16" s="38"/>
      <c r="M16" s="38">
        <f>INDEX('Table B2 figures'!$C$6:$BM$12,$Y16,$Y$12+AJ$15)</f>
        <v>130</v>
      </c>
      <c r="N16" s="108">
        <f>INDEX('Table B2 figures'!$C$6:$BM$12,$Y16,$Y$12+AK$15)</f>
        <v>35.200000000000003</v>
      </c>
      <c r="O16" s="38">
        <f>INDEX('Table B2 figures'!$C$6:$BM$12,$Y16,$Y$12+AL$15)</f>
        <v>200</v>
      </c>
      <c r="P16" s="108">
        <f>INDEX('Table B2 figures'!$C$6:$BM$12,$Y16,$Y$12+AM$15)</f>
        <v>25.9</v>
      </c>
      <c r="Q16" s="38"/>
      <c r="R16" s="38">
        <f>INDEX('Table B2 figures'!$C$6:$BM$12,$Y16,$Y$12+AO$15)</f>
        <v>1540</v>
      </c>
      <c r="S16" s="108">
        <f>INDEX('Table B2 figures'!$C$6:$BM$12,$Y16,$Y$12+AP$15)</f>
        <v>34.700000000000003</v>
      </c>
      <c r="T16" s="38">
        <f>INDEX('Table B2 figures'!$C$6:$BM$12,$Y16,$Y$12+AQ$15)</f>
        <v>1940</v>
      </c>
      <c r="U16" s="108">
        <f>INDEX('Table B2 figures'!$C$6:$BM$12,$Y16,$Y$12+AR$15)</f>
        <v>29.6</v>
      </c>
      <c r="V16" s="114"/>
      <c r="Y16">
        <v>1</v>
      </c>
    </row>
    <row r="17" spans="1:25" x14ac:dyDescent="0.45">
      <c r="A17" s="14"/>
      <c r="B17" s="11"/>
      <c r="C17" s="49"/>
      <c r="D17" s="111"/>
      <c r="E17" s="49"/>
      <c r="F17" s="111"/>
      <c r="G17" s="49"/>
      <c r="H17" s="49"/>
      <c r="I17" s="111"/>
      <c r="J17" s="49"/>
      <c r="K17" s="111"/>
      <c r="L17" s="49"/>
      <c r="M17" s="49"/>
      <c r="N17" s="111"/>
      <c r="O17" s="49"/>
      <c r="P17" s="111"/>
      <c r="Q17" s="49"/>
      <c r="R17" s="49"/>
      <c r="S17" s="111"/>
      <c r="T17" s="49"/>
      <c r="U17" s="111"/>
      <c r="V17" s="114"/>
      <c r="Y17">
        <f>Y16+1</f>
        <v>2</v>
      </c>
    </row>
    <row r="18" spans="1:25" x14ac:dyDescent="0.45">
      <c r="A18" s="15" t="s">
        <v>65</v>
      </c>
      <c r="B18" s="11"/>
      <c r="C18" s="49">
        <f>INDEX('Table B2 figures'!$C$6:$BM$12,$Y18,$Y$12+Z$15)</f>
        <v>570</v>
      </c>
      <c r="D18" s="111">
        <f>INDEX('Table B2 figures'!$C$6:$BM$12,$Y18,$Y$12+AA$15)</f>
        <v>46.2</v>
      </c>
      <c r="E18" s="49">
        <f>INDEX('Table B2 figures'!$C$6:$BM$12,$Y18,$Y$12+AB$15)</f>
        <v>690</v>
      </c>
      <c r="F18" s="111">
        <f>INDEX('Table B2 figures'!$C$6:$BM$12,$Y18,$Y$12+AC$15)</f>
        <v>40.6</v>
      </c>
      <c r="G18" s="49"/>
      <c r="H18" s="49">
        <f>INDEX('Table B2 figures'!$C$6:$BM$12,$Y18,$Y$12+AE$15)</f>
        <v>160</v>
      </c>
      <c r="I18" s="111">
        <f>INDEX('Table B2 figures'!$C$6:$BM$12,$Y18,$Y$12+AF$15)</f>
        <v>43.2</v>
      </c>
      <c r="J18" s="49">
        <f>INDEX('Table B2 figures'!$C$6:$BM$12,$Y18,$Y$12+AG$15)</f>
        <v>210</v>
      </c>
      <c r="K18" s="111">
        <f>INDEX('Table B2 figures'!$C$6:$BM$12,$Y18,$Y$12+AH$15)</f>
        <v>37.1</v>
      </c>
      <c r="L18" s="49"/>
      <c r="M18" s="49">
        <f>INDEX('Table B2 figures'!$C$6:$BM$12,$Y18,$Y$12+AJ$15)</f>
        <v>80</v>
      </c>
      <c r="N18" s="111">
        <f>INDEX('Table B2 figures'!$C$6:$BM$12,$Y18,$Y$12+AK$15)</f>
        <v>44</v>
      </c>
      <c r="O18" s="49">
        <f>INDEX('Table B2 figures'!$C$6:$BM$12,$Y18,$Y$12+AL$15)</f>
        <v>110</v>
      </c>
      <c r="P18" s="111">
        <f>INDEX('Table B2 figures'!$C$6:$BM$12,$Y18,$Y$12+AM$15)</f>
        <v>35</v>
      </c>
      <c r="Q18" s="49"/>
      <c r="R18" s="49">
        <f>INDEX('Table B2 figures'!$C$6:$BM$12,$Y18,$Y$12+AO$15)</f>
        <v>800</v>
      </c>
      <c r="S18" s="111">
        <f>INDEX('Table B2 figures'!$C$6:$BM$12,$Y18,$Y$12+AP$15)</f>
        <v>45.4</v>
      </c>
      <c r="T18" s="49">
        <f>INDEX('Table B2 figures'!$C$6:$BM$12,$Y18,$Y$12+AQ$15)</f>
        <v>1010</v>
      </c>
      <c r="U18" s="111">
        <f>INDEX('Table B2 figures'!$C$6:$BM$12,$Y18,$Y$12+AR$15)</f>
        <v>39.299999999999997</v>
      </c>
      <c r="V18" s="114"/>
      <c r="Y18">
        <f t="shared" ref="Y18:Y22" si="1">Y17+1</f>
        <v>3</v>
      </c>
    </row>
    <row r="19" spans="1:25" x14ac:dyDescent="0.45">
      <c r="A19" s="15"/>
      <c r="B19" s="11"/>
      <c r="C19" s="49"/>
      <c r="D19" s="112"/>
      <c r="E19" s="49"/>
      <c r="F19" s="112"/>
      <c r="G19" s="113"/>
      <c r="H19" s="49"/>
      <c r="I19" s="112"/>
      <c r="J19" s="49"/>
      <c r="K19" s="112"/>
      <c r="L19" s="113"/>
      <c r="M19" s="49"/>
      <c r="N19" s="112"/>
      <c r="O19" s="49"/>
      <c r="P19" s="112"/>
      <c r="Q19" s="113"/>
      <c r="R19" s="49"/>
      <c r="S19" s="112"/>
      <c r="T19" s="49"/>
      <c r="U19" s="112"/>
      <c r="V19" s="114"/>
      <c r="Y19">
        <f t="shared" si="1"/>
        <v>4</v>
      </c>
    </row>
    <row r="20" spans="1:25" x14ac:dyDescent="0.45">
      <c r="A20" s="15" t="s">
        <v>36</v>
      </c>
      <c r="B20" s="11"/>
      <c r="C20" s="49">
        <f>INDEX('Table B2 figures'!$C$6:$BM$12,$Y20,$Y$12+Z$15)</f>
        <v>590</v>
      </c>
      <c r="D20" s="111">
        <f>INDEX('Table B2 figures'!$C$6:$BM$12,$Y20,$Y$12+AA$15)</f>
        <v>23.2</v>
      </c>
      <c r="E20" s="49">
        <f>INDEX('Table B2 figures'!$C$6:$BM$12,$Y20,$Y$12+AB$15)</f>
        <v>670</v>
      </c>
      <c r="F20" s="111">
        <f>INDEX('Table B2 figures'!$C$6:$BM$12,$Y20,$Y$12+AC$15)</f>
        <v>19.8</v>
      </c>
      <c r="G20" s="49"/>
      <c r="H20" s="49">
        <f>INDEX('Table B2 figures'!$C$6:$BM$12,$Y20,$Y$12+AE$15)</f>
        <v>100</v>
      </c>
      <c r="I20" s="111">
        <f>INDEX('Table B2 figures'!$C$6:$BM$12,$Y20,$Y$12+AF$15)</f>
        <v>23.5</v>
      </c>
      <c r="J20" s="49">
        <f>INDEX('Table B2 figures'!$C$6:$BM$12,$Y20,$Y$12+AG$15)</f>
        <v>160</v>
      </c>
      <c r="K20" s="111">
        <f>INDEX('Table B2 figures'!$C$6:$BM$12,$Y20,$Y$12+AH$15)</f>
        <v>17.7</v>
      </c>
      <c r="L20" s="49"/>
      <c r="M20" s="49">
        <f>INDEX('Table B2 figures'!$C$6:$BM$12,$Y20,$Y$12+AJ$15)</f>
        <v>50</v>
      </c>
      <c r="N20" s="111">
        <f>INDEX('Table B2 figures'!$C$6:$BM$12,$Y20,$Y$12+AK$15)</f>
        <v>22.9</v>
      </c>
      <c r="O20" s="49">
        <f>INDEX('Table B2 figures'!$C$6:$BM$12,$Y20,$Y$12+AL$15)</f>
        <v>90</v>
      </c>
      <c r="P20" s="111">
        <f>INDEX('Table B2 figures'!$C$6:$BM$12,$Y20,$Y$12+AM$15)</f>
        <v>15.4</v>
      </c>
      <c r="Q20" s="49"/>
      <c r="R20" s="49">
        <f>INDEX('Table B2 figures'!$C$6:$BM$12,$Y20,$Y$12+AO$15)</f>
        <v>740</v>
      </c>
      <c r="S20" s="111">
        <f>INDEX('Table B2 figures'!$C$6:$BM$12,$Y20,$Y$12+AP$15)</f>
        <v>23.2</v>
      </c>
      <c r="T20" s="49">
        <f>INDEX('Table B2 figures'!$C$6:$BM$12,$Y20,$Y$12+AQ$15)</f>
        <v>930</v>
      </c>
      <c r="U20" s="111">
        <f>INDEX('Table B2 figures'!$C$6:$BM$12,$Y20,$Y$12+AR$15)</f>
        <v>19</v>
      </c>
      <c r="V20" s="114"/>
      <c r="Y20">
        <f t="shared" si="1"/>
        <v>5</v>
      </c>
    </row>
    <row r="21" spans="1:25" x14ac:dyDescent="0.45">
      <c r="A21" s="15"/>
      <c r="B21" s="15" t="s">
        <v>167</v>
      </c>
      <c r="C21" s="49">
        <f>INDEX('Table B2 figures'!$C$6:$BM$12,$Y21,$Y$12+Z$15)</f>
        <v>280</v>
      </c>
      <c r="D21" s="111">
        <f>INDEX('Table B2 figures'!$C$6:$BM$12,$Y21,$Y$12+AA$15)</f>
        <v>15.3</v>
      </c>
      <c r="E21" s="49">
        <f>INDEX('Table B2 figures'!$C$6:$BM$12,$Y21,$Y$12+AB$15)</f>
        <v>310</v>
      </c>
      <c r="F21" s="111">
        <f>INDEX('Table B2 figures'!$C$6:$BM$12,$Y21,$Y$12+AC$15)</f>
        <v>11.2</v>
      </c>
      <c r="G21" s="49"/>
      <c r="H21" s="49">
        <f>INDEX('Table B2 figures'!$C$6:$BM$12,$Y21,$Y$12+AE$15)</f>
        <v>50</v>
      </c>
      <c r="I21" s="111">
        <f>INDEX('Table B2 figures'!$C$6:$BM$12,$Y21,$Y$12+AF$15)</f>
        <v>16</v>
      </c>
      <c r="J21" s="49">
        <f>INDEX('Table B2 figures'!$C$6:$BM$12,$Y21,$Y$12+AG$15)</f>
        <v>60</v>
      </c>
      <c r="K21" s="111">
        <f>INDEX('Table B2 figures'!$C$6:$BM$12,$Y21,$Y$12+AH$15)</f>
        <v>10.3</v>
      </c>
      <c r="L21" s="49"/>
      <c r="M21" s="49">
        <f>INDEX('Table B2 figures'!$C$6:$BM$12,$Y21,$Y$12+AJ$15)</f>
        <v>30</v>
      </c>
      <c r="N21" s="111">
        <f>INDEX('Table B2 figures'!$C$6:$BM$12,$Y21,$Y$12+AK$15)</f>
        <v>9.3000000000000007</v>
      </c>
      <c r="O21" s="49">
        <f>INDEX('Table B2 figures'!$C$6:$BM$12,$Y21,$Y$12+AL$15)</f>
        <v>50</v>
      </c>
      <c r="P21" s="111">
        <f>INDEX('Table B2 figures'!$C$6:$BM$12,$Y21,$Y$12+AM$15)</f>
        <v>8.5</v>
      </c>
      <c r="Q21" s="49"/>
      <c r="R21" s="49">
        <f>INDEX('Table B2 figures'!$C$6:$BM$12,$Y21,$Y$12+AO$15)</f>
        <v>350</v>
      </c>
      <c r="S21" s="111">
        <f>INDEX('Table B2 figures'!$C$6:$BM$12,$Y21,$Y$12+AP$15)</f>
        <v>14.9</v>
      </c>
      <c r="T21" s="49">
        <f>INDEX('Table B2 figures'!$C$6:$BM$12,$Y21,$Y$12+AQ$15)</f>
        <v>430</v>
      </c>
      <c r="U21" s="111">
        <f>INDEX('Table B2 figures'!$C$6:$BM$12,$Y21,$Y$12+AR$15)</f>
        <v>10.8</v>
      </c>
      <c r="V21" s="114"/>
      <c r="Y21">
        <f t="shared" si="1"/>
        <v>6</v>
      </c>
    </row>
    <row r="22" spans="1:25" x14ac:dyDescent="0.45">
      <c r="A22" s="15"/>
      <c r="B22" s="15" t="s">
        <v>168</v>
      </c>
      <c r="C22" s="49">
        <f>INDEX('Table B2 figures'!$C$6:$BM$12,$Y22,$Y$12+Z$15)</f>
        <v>300</v>
      </c>
      <c r="D22" s="111">
        <f>INDEX('Table B2 figures'!$C$6:$BM$12,$Y22,$Y$12+AA$15)</f>
        <v>30.5</v>
      </c>
      <c r="E22" s="49">
        <f>INDEX('Table B2 figures'!$C$6:$BM$12,$Y22,$Y$12+AB$15)</f>
        <v>370</v>
      </c>
      <c r="F22" s="111">
        <f>INDEX('Table B2 figures'!$C$6:$BM$12,$Y22,$Y$12+AC$15)</f>
        <v>27.1</v>
      </c>
      <c r="G22" s="49"/>
      <c r="H22" s="49">
        <f>INDEX('Table B2 figures'!$C$6:$BM$12,$Y22,$Y$12+AE$15)</f>
        <v>60</v>
      </c>
      <c r="I22" s="111">
        <f>INDEX('Table B2 figures'!$C$6:$BM$12,$Y22,$Y$12+AF$15)</f>
        <v>29.9</v>
      </c>
      <c r="J22" s="49">
        <f>INDEX('Table B2 figures'!$C$6:$BM$12,$Y22,$Y$12+AG$15)</f>
        <v>100</v>
      </c>
      <c r="K22" s="111">
        <f>INDEX('Table B2 figures'!$C$6:$BM$12,$Y22,$Y$12+AH$15)</f>
        <v>22.7</v>
      </c>
      <c r="L22" s="49"/>
      <c r="M22" s="49">
        <f>INDEX('Table B2 figures'!$C$6:$BM$12,$Y22,$Y$12+AJ$15)</f>
        <v>30</v>
      </c>
      <c r="N22" s="111">
        <f>INDEX('Table B2 figures'!$C$6:$BM$12,$Y22,$Y$12+AK$15)</f>
        <v>34.6</v>
      </c>
      <c r="O22" s="49">
        <f>INDEX('Table B2 figures'!$C$6:$BM$12,$Y22,$Y$12+AL$15)</f>
        <v>40</v>
      </c>
      <c r="P22" s="111">
        <f>INDEX('Table B2 figures'!$C$6:$BM$12,$Y22,$Y$12+AM$15)</f>
        <v>24.2</v>
      </c>
      <c r="Q22" s="49"/>
      <c r="R22" s="49">
        <f>INDEX('Table B2 figures'!$C$6:$BM$12,$Y22,$Y$12+AO$15)</f>
        <v>390</v>
      </c>
      <c r="S22" s="111">
        <f>INDEX('Table B2 figures'!$C$6:$BM$12,$Y22,$Y$12+AP$15)</f>
        <v>30.7</v>
      </c>
      <c r="T22" s="49">
        <f>INDEX('Table B2 figures'!$C$6:$BM$12,$Y22,$Y$12+AQ$15)</f>
        <v>500</v>
      </c>
      <c r="U22" s="111">
        <f>INDEX('Table B2 figures'!$C$6:$BM$12,$Y22,$Y$12+AR$15)</f>
        <v>26</v>
      </c>
      <c r="V22" s="114"/>
      <c r="Y22">
        <f t="shared" si="1"/>
        <v>7</v>
      </c>
    </row>
    <row r="23" spans="1:25" x14ac:dyDescent="0.45">
      <c r="A23" s="17"/>
      <c r="B23" s="17"/>
      <c r="C23" s="51"/>
      <c r="D23" s="51"/>
      <c r="E23" s="51"/>
      <c r="F23" s="51"/>
      <c r="G23" s="51"/>
      <c r="H23" s="51"/>
      <c r="I23" s="51"/>
      <c r="J23" s="51"/>
      <c r="K23" s="51"/>
      <c r="L23" s="51"/>
      <c r="M23" s="51"/>
      <c r="N23" s="51"/>
      <c r="O23" s="51"/>
      <c r="P23" s="51"/>
      <c r="Q23" s="51"/>
      <c r="R23" s="51"/>
      <c r="S23" s="51"/>
      <c r="T23" s="51"/>
      <c r="U23" s="51"/>
    </row>
    <row r="24" spans="1:25" x14ac:dyDescent="0.45">
      <c r="A24" s="52"/>
      <c r="B24" s="33"/>
      <c r="C24" s="33"/>
      <c r="D24" s="33"/>
      <c r="E24" s="33"/>
      <c r="F24" s="33"/>
      <c r="G24" s="33"/>
      <c r="H24" s="33"/>
      <c r="I24" s="33"/>
      <c r="J24" s="33"/>
      <c r="K24" s="33"/>
      <c r="L24" s="33"/>
      <c r="M24" s="33"/>
      <c r="N24" s="33"/>
      <c r="O24" s="20"/>
      <c r="P24" s="20"/>
      <c r="Q24" s="20"/>
      <c r="R24" s="20"/>
      <c r="S24" s="20"/>
      <c r="T24" s="20"/>
      <c r="U24" s="34" t="s">
        <v>70</v>
      </c>
    </row>
    <row r="25" spans="1:25" x14ac:dyDescent="0.45">
      <c r="A25" s="52"/>
      <c r="B25" s="33"/>
      <c r="C25" s="33"/>
      <c r="D25" s="33"/>
      <c r="E25" s="33"/>
      <c r="F25" s="33"/>
      <c r="G25" s="33"/>
      <c r="H25" s="33"/>
      <c r="I25" s="33"/>
      <c r="J25" s="33"/>
      <c r="K25" s="33"/>
      <c r="L25" s="33"/>
      <c r="M25" s="33"/>
      <c r="N25" s="33"/>
      <c r="O25" s="20"/>
      <c r="P25" s="20"/>
      <c r="Q25" s="20"/>
      <c r="R25" s="20"/>
      <c r="S25" s="20"/>
      <c r="T25" s="20"/>
      <c r="U25" s="53"/>
    </row>
    <row r="26" spans="1:25" s="23" customFormat="1" ht="43.9" customHeight="1" x14ac:dyDescent="0.45">
      <c r="A26" s="316" t="s">
        <v>171</v>
      </c>
      <c r="B26" s="316"/>
      <c r="C26" s="316"/>
      <c r="D26" s="316"/>
      <c r="E26" s="316"/>
      <c r="F26" s="316"/>
      <c r="G26" s="316"/>
      <c r="H26" s="316"/>
      <c r="I26" s="316"/>
      <c r="J26" s="316"/>
      <c r="K26" s="316"/>
      <c r="L26" s="316"/>
      <c r="M26" s="316"/>
      <c r="N26" s="316"/>
      <c r="O26" s="316"/>
      <c r="P26" s="316"/>
      <c r="Q26" s="316"/>
      <c r="R26" s="316"/>
      <c r="S26" s="316"/>
      <c r="T26" s="316"/>
      <c r="U26" s="316"/>
      <c r="V26" s="35"/>
      <c r="W26" s="35"/>
      <c r="X26" s="35"/>
      <c r="Y26" s="35"/>
    </row>
    <row r="27" spans="1:25" s="23" customFormat="1" ht="28.5" customHeight="1" x14ac:dyDescent="0.45">
      <c r="A27" s="316" t="s">
        <v>144</v>
      </c>
      <c r="B27" s="316"/>
      <c r="C27" s="316"/>
      <c r="D27" s="316"/>
      <c r="E27" s="316"/>
      <c r="F27" s="316"/>
      <c r="G27" s="316"/>
      <c r="H27" s="316"/>
      <c r="I27" s="316"/>
      <c r="J27" s="316"/>
      <c r="K27" s="316"/>
      <c r="L27" s="316"/>
      <c r="M27" s="316"/>
      <c r="N27" s="316"/>
      <c r="O27" s="316"/>
      <c r="P27" s="316"/>
      <c r="Q27" s="316"/>
      <c r="R27" s="316"/>
      <c r="S27" s="316"/>
      <c r="T27" s="316"/>
      <c r="U27" s="316"/>
      <c r="V27" s="35"/>
      <c r="W27" s="35"/>
      <c r="X27" s="35"/>
      <c r="Y27" s="35"/>
    </row>
    <row r="28" spans="1:25" s="20" customFormat="1" ht="28.5" customHeight="1" x14ac:dyDescent="0.45">
      <c r="A28" s="317" t="s">
        <v>159</v>
      </c>
      <c r="B28" s="317"/>
      <c r="C28" s="317"/>
      <c r="D28" s="317"/>
      <c r="E28" s="317"/>
      <c r="F28" s="317"/>
      <c r="G28" s="317"/>
      <c r="H28" s="317"/>
      <c r="I28" s="317"/>
      <c r="J28" s="317"/>
      <c r="K28" s="317"/>
      <c r="L28" s="317"/>
      <c r="M28" s="317"/>
      <c r="N28" s="317"/>
      <c r="O28" s="317"/>
      <c r="P28" s="317"/>
      <c r="Q28" s="317"/>
      <c r="R28" s="317"/>
      <c r="S28" s="317"/>
      <c r="T28" s="317"/>
      <c r="U28" s="317"/>
    </row>
    <row r="29" spans="1:25" s="35" customFormat="1" ht="21.75" customHeight="1" x14ac:dyDescent="0.45">
      <c r="A29" s="317" t="s">
        <v>160</v>
      </c>
      <c r="B29" s="317"/>
      <c r="C29" s="317"/>
      <c r="D29" s="317"/>
      <c r="E29" s="317"/>
      <c r="F29" s="317"/>
      <c r="G29" s="317"/>
      <c r="H29" s="317"/>
      <c r="I29" s="317"/>
      <c r="J29" s="317"/>
      <c r="K29" s="317"/>
      <c r="L29" s="317"/>
      <c r="M29" s="317"/>
      <c r="N29" s="317"/>
      <c r="O29" s="317"/>
      <c r="P29" s="317"/>
      <c r="Q29" s="317"/>
      <c r="R29" s="317"/>
      <c r="S29" s="317"/>
      <c r="T29" s="317"/>
      <c r="U29" s="317"/>
    </row>
    <row r="30" spans="1:25" s="20" customFormat="1" ht="11.25" customHeight="1" x14ac:dyDescent="0.45">
      <c r="A30" s="58" t="s">
        <v>86</v>
      </c>
      <c r="B30" s="56"/>
      <c r="C30" s="57"/>
      <c r="D30" s="55"/>
      <c r="E30" s="55"/>
      <c r="F30" s="55"/>
      <c r="G30" s="55"/>
      <c r="H30" s="55"/>
      <c r="I30" s="55"/>
      <c r="J30" s="55"/>
      <c r="K30" s="55"/>
      <c r="L30" s="55"/>
      <c r="M30" s="55"/>
      <c r="N30" s="55"/>
    </row>
    <row r="31" spans="1:25" s="20" customFormat="1" ht="44.25" customHeight="1" x14ac:dyDescent="0.45">
      <c r="A31" s="318" t="s">
        <v>161</v>
      </c>
      <c r="B31" s="318"/>
      <c r="C31" s="318"/>
      <c r="D31" s="318"/>
      <c r="E31" s="318"/>
      <c r="F31" s="318"/>
      <c r="G31" s="318"/>
      <c r="H31" s="318"/>
      <c r="I31" s="318"/>
      <c r="J31" s="318"/>
      <c r="K31" s="318"/>
      <c r="L31" s="318"/>
      <c r="M31" s="318"/>
      <c r="N31" s="318"/>
      <c r="O31" s="318"/>
      <c r="P31" s="318"/>
      <c r="Q31" s="318"/>
      <c r="R31" s="318"/>
      <c r="S31" s="318"/>
      <c r="T31" s="318"/>
      <c r="U31" s="318"/>
    </row>
    <row r="32" spans="1:25" s="20" customFormat="1" ht="28.5" customHeight="1" x14ac:dyDescent="0.45">
      <c r="A32" s="319" t="s">
        <v>162</v>
      </c>
      <c r="B32" s="319"/>
      <c r="C32" s="319"/>
      <c r="D32" s="319"/>
      <c r="E32" s="319"/>
      <c r="F32" s="319"/>
      <c r="G32" s="319"/>
      <c r="H32" s="319"/>
      <c r="I32" s="319"/>
      <c r="J32" s="319"/>
      <c r="K32" s="319"/>
      <c r="L32" s="319"/>
      <c r="M32" s="319"/>
      <c r="N32" s="319"/>
      <c r="O32" s="319"/>
      <c r="P32" s="319"/>
      <c r="Q32" s="319"/>
      <c r="R32" s="319"/>
      <c r="S32" s="319"/>
      <c r="T32" s="319"/>
      <c r="U32" s="319"/>
    </row>
    <row r="33" spans="1:25" s="20" customFormat="1" ht="33.75" customHeight="1" x14ac:dyDescent="0.45">
      <c r="A33" s="320" t="s">
        <v>163</v>
      </c>
      <c r="B33" s="320"/>
      <c r="C33" s="320"/>
      <c r="D33" s="320"/>
      <c r="E33" s="320"/>
      <c r="F33" s="320"/>
      <c r="G33" s="320"/>
      <c r="H33" s="320"/>
      <c r="I33" s="320"/>
      <c r="J33" s="320"/>
      <c r="K33" s="320"/>
      <c r="L33" s="320"/>
      <c r="M33" s="320"/>
      <c r="N33" s="320"/>
      <c r="O33" s="320"/>
      <c r="P33" s="320"/>
      <c r="Q33" s="320"/>
      <c r="R33" s="320"/>
      <c r="S33" s="320"/>
      <c r="T33" s="320"/>
      <c r="U33" s="320"/>
    </row>
    <row r="34" spans="1:25" s="20" customFormat="1" ht="11.25" customHeight="1" x14ac:dyDescent="0.45">
      <c r="A34" s="56"/>
      <c r="B34" s="56"/>
      <c r="C34" s="57"/>
      <c r="D34" s="55"/>
      <c r="E34" s="55"/>
      <c r="F34" s="55"/>
      <c r="G34" s="55"/>
      <c r="H34" s="55"/>
      <c r="I34" s="55"/>
      <c r="J34" s="55"/>
      <c r="K34" s="55"/>
      <c r="L34" s="55"/>
      <c r="M34" s="55"/>
      <c r="N34" s="55"/>
      <c r="V34" s="21"/>
      <c r="W34" s="18"/>
      <c r="X34" s="18"/>
      <c r="Y34" s="18"/>
    </row>
    <row r="35" spans="1:25" s="18" customFormat="1" ht="11.25" customHeight="1" x14ac:dyDescent="0.45">
      <c r="A35" s="18" t="s">
        <v>82</v>
      </c>
      <c r="S35" s="21"/>
      <c r="T35" s="21"/>
      <c r="U35" s="21"/>
      <c r="V35" s="1"/>
      <c r="W35" s="1"/>
      <c r="X35" s="1"/>
      <c r="Y35" s="1"/>
    </row>
    <row r="36" spans="1:25" s="1" customFormat="1" ht="11.25" customHeight="1" x14ac:dyDescent="0.45">
      <c r="A36" s="314" t="s">
        <v>47</v>
      </c>
      <c r="B36" s="315"/>
      <c r="C36" s="315"/>
      <c r="D36" s="315"/>
      <c r="E36" s="315"/>
      <c r="F36" s="315"/>
      <c r="G36" s="315"/>
      <c r="H36" s="315"/>
      <c r="I36" s="315"/>
      <c r="J36" s="315"/>
      <c r="K36" s="315"/>
      <c r="L36" s="315"/>
      <c r="M36" s="315"/>
      <c r="N36" s="315"/>
    </row>
    <row r="37" spans="1:25" s="1" customFormat="1" ht="11.25" customHeight="1" x14ac:dyDescent="0.45">
      <c r="A37" s="19" t="s">
        <v>48</v>
      </c>
      <c r="B37" s="18"/>
      <c r="C37" s="18"/>
      <c r="D37" s="18"/>
      <c r="E37" s="18"/>
      <c r="F37" s="18"/>
      <c r="G37" s="18"/>
      <c r="H37" s="18"/>
      <c r="I37" s="18"/>
      <c r="J37" s="18"/>
      <c r="K37" s="18"/>
      <c r="L37" s="18"/>
      <c r="M37" s="18"/>
      <c r="N37" s="18"/>
    </row>
    <row r="38" spans="1:25" s="1" customFormat="1" ht="11.25" customHeight="1" x14ac:dyDescent="0.45">
      <c r="A38" s="19" t="s">
        <v>49</v>
      </c>
      <c r="B38" s="18"/>
      <c r="C38" s="18"/>
      <c r="D38" s="18"/>
      <c r="E38" s="18"/>
      <c r="F38" s="18"/>
      <c r="G38" s="18"/>
      <c r="H38" s="18"/>
      <c r="I38" s="18"/>
      <c r="J38" s="18"/>
      <c r="K38" s="18"/>
      <c r="L38" s="18"/>
      <c r="M38" s="18"/>
      <c r="N38" s="18"/>
    </row>
    <row r="39" spans="1:25" s="1" customFormat="1" ht="11.25" customHeight="1" x14ac:dyDescent="0.45">
      <c r="A39" s="19" t="s">
        <v>50</v>
      </c>
      <c r="B39" s="18"/>
      <c r="C39" s="18"/>
      <c r="D39" s="18"/>
      <c r="E39" s="18"/>
      <c r="F39" s="18"/>
      <c r="G39" s="18"/>
      <c r="H39" s="18"/>
      <c r="I39" s="18"/>
      <c r="J39" s="18"/>
      <c r="K39" s="18"/>
      <c r="L39" s="18"/>
      <c r="M39" s="18"/>
      <c r="N39" s="18"/>
    </row>
    <row r="40" spans="1:25" s="1" customFormat="1" ht="11.25" customHeight="1" x14ac:dyDescent="0.45">
      <c r="A40" s="19" t="str">
        <f>"-  (hyphen)  negligible"</f>
        <v>-  (hyphen)  negligible</v>
      </c>
      <c r="B40" s="18"/>
      <c r="C40" s="18"/>
      <c r="D40" s="18"/>
      <c r="E40" s="18"/>
      <c r="F40" s="18"/>
      <c r="G40" s="18"/>
      <c r="H40" s="18"/>
      <c r="I40" s="18"/>
      <c r="J40" s="18"/>
      <c r="K40" s="18"/>
      <c r="L40" s="18"/>
      <c r="M40" s="18"/>
      <c r="N40" s="18"/>
    </row>
    <row r="41" spans="1:25" s="1" customFormat="1" ht="11.25" customHeight="1" x14ac:dyDescent="0.45">
      <c r="A41" s="18" t="s">
        <v>51</v>
      </c>
      <c r="B41" s="18"/>
      <c r="C41" s="18"/>
      <c r="D41" s="18"/>
      <c r="E41" s="18"/>
      <c r="F41" s="18"/>
      <c r="G41" s="18"/>
      <c r="H41" s="18"/>
      <c r="I41" s="18"/>
      <c r="J41" s="18"/>
      <c r="K41" s="18"/>
      <c r="L41" s="18"/>
      <c r="M41" s="18"/>
      <c r="N41" s="18"/>
      <c r="V41" s="41"/>
      <c r="W41" s="41"/>
    </row>
  </sheetData>
  <sheetProtection password="C1DE" sheet="1" objects="1" scenarios="1"/>
  <mergeCells count="23">
    <mergeCell ref="A27:U27"/>
    <mergeCell ref="C12:F12"/>
    <mergeCell ref="H12:K12"/>
    <mergeCell ref="C13:D13"/>
    <mergeCell ref="E13:F13"/>
    <mergeCell ref="H13:I13"/>
    <mergeCell ref="J13:K13"/>
    <mergeCell ref="A2:U2"/>
    <mergeCell ref="A36:N36"/>
    <mergeCell ref="A26:U26"/>
    <mergeCell ref="A28:U28"/>
    <mergeCell ref="A29:U29"/>
    <mergeCell ref="A31:U31"/>
    <mergeCell ref="A32:U32"/>
    <mergeCell ref="A33:U33"/>
    <mergeCell ref="A6:P8"/>
    <mergeCell ref="M12:P12"/>
    <mergeCell ref="R12:U12"/>
    <mergeCell ref="M13:N13"/>
    <mergeCell ref="O13:P13"/>
    <mergeCell ref="R13:S13"/>
    <mergeCell ref="T13:U13"/>
    <mergeCell ref="T9:U9"/>
  </mergeCells>
  <dataValidations count="1">
    <dataValidation type="list" allowBlank="1" showInputMessage="1" showErrorMessage="1" sqref="T9:U9">
      <formula1>$Y$9:$Y$11</formula1>
    </dataValidation>
  </dataValidations>
  <hyperlinks>
    <hyperlink ref="A1" location="INDEX!A1" display="Back to index"/>
    <hyperlink ref="A30" r:id="rId1"/>
  </hyperlinks>
  <pageMargins left="0.7" right="0.7" top="0.75" bottom="0.75" header="0.3" footer="0.3"/>
  <pageSetup paperSize="9" scale="6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INDEX</vt:lpstr>
      <vt:lpstr>Table A1 figures</vt:lpstr>
      <vt:lpstr>Table A1</vt:lpstr>
      <vt:lpstr>Table A2 figures</vt:lpstr>
      <vt:lpstr>Table A2</vt:lpstr>
      <vt:lpstr>Table B1 figures</vt:lpstr>
      <vt:lpstr>Table B1</vt:lpstr>
      <vt:lpstr>Table B2 figures</vt:lpstr>
      <vt:lpstr>Table B2</vt:lpstr>
      <vt:lpstr>Table B3 figures</vt:lpstr>
      <vt:lpstr>Table B3</vt:lpstr>
      <vt:lpstr>INDEX!Print_Area</vt:lpstr>
      <vt:lpstr>'Table A1'!Print_Area</vt:lpstr>
      <vt:lpstr>'Table A2'!Print_Area</vt:lpstr>
      <vt:lpstr>'Table B1'!Print_Area</vt:lpstr>
      <vt:lpstr>'Table B2'!Print_Area</vt:lpstr>
      <vt:lpstr>'Table B3'!Print_Area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WAINE, Bree</dc:creator>
  <cp:lastModifiedBy>LOCKHART, Thomas</cp:lastModifiedBy>
  <cp:lastPrinted>2018-03-26T09:18:04Z</cp:lastPrinted>
  <dcterms:created xsi:type="dcterms:W3CDTF">2018-01-11T17:14:09Z</dcterms:created>
  <dcterms:modified xsi:type="dcterms:W3CDTF">2018-03-27T09:51:52Z</dcterms:modified>
</cp:coreProperties>
</file>