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580" windowHeight="8340" activeTab="2"/>
  </bookViews>
  <sheets>
    <sheet name="Contents" sheetId="1" r:id="rId1"/>
    <sheet name="Highlights (old version)" sheetId="2" state="hidden" r:id="rId2"/>
    <sheet name="Highlights" sheetId="3" r:id="rId3"/>
    <sheet name="Main Table" sheetId="4" r:id="rId4"/>
    <sheet name="Annual" sheetId="5" r:id="rId5"/>
    <sheet name="Quarter" sheetId="6" r:id="rId6"/>
    <sheet name="Month" sheetId="7" r:id="rId7"/>
    <sheet name="Calculation" sheetId="8" state="hidden" r:id="rId8"/>
    <sheet name="Monthly Digest 8.8" sheetId="9" state="hidden" r:id="rId9"/>
  </sheets>
  <definedNames>
    <definedName name="INPUT_BOX">'Calculation'!$R$6</definedName>
    <definedName name="_xlnm.Print_Area" localSheetId="4">'Annual'!$A$1:$P$38</definedName>
    <definedName name="_xlnm.Print_Area" localSheetId="2">'Highlights'!$A$1:$B$25</definedName>
    <definedName name="_xlnm.Print_Area" localSheetId="1">'Highlights (old version)'!$A$1:$B$28</definedName>
    <definedName name="_xlnm.Print_Area" localSheetId="3">'Main Table'!$A$1:$V$41</definedName>
    <definedName name="_xlnm.Print_Area" localSheetId="6">'Month'!$A$1:$P$163</definedName>
    <definedName name="_xlnm.Print_Area" localSheetId="8">'Monthly Digest 8.8'!$A$1:$T$41</definedName>
    <definedName name="_xlnm.Print_Area" localSheetId="5">'Quarter'!$C$9:$P$72</definedName>
    <definedName name="_xlnm.Print_Titles" localSheetId="4">'Annual'!$A:$B,'Annual'!$1:$6</definedName>
    <definedName name="_xlnm.Print_Titles" localSheetId="6">'Month'!$A:$B,'Month'!$1:$6</definedName>
    <definedName name="_xlnm.Print_Titles" localSheetId="5">'Quarter'!$A:$B,'Quarter'!$1:$6</definedName>
    <definedName name="t13full">'Main Table'!$A$4:$V$36</definedName>
    <definedName name="t13short">'Main Table'!$A$43:$V$65</definedName>
    <definedName name="table_13_full">'Main Table'!$A$2:$V$36</definedName>
    <definedName name="table_13_short">'Main Table'!$A$43:$V$65</definedName>
    <definedName name="TABLE_3.2_no_footnotes">'Main Table'!$A$43:$V$56</definedName>
  </definedNames>
  <calcPr fullCalcOnLoad="1"/>
</workbook>
</file>

<file path=xl/sharedStrings.xml><?xml version="1.0" encoding="utf-8"?>
<sst xmlns="http://schemas.openxmlformats.org/spreadsheetml/2006/main" count="1076" uniqueCount="226">
  <si>
    <t>Refinery receipts</t>
  </si>
  <si>
    <t xml:space="preserve">Crude </t>
  </si>
  <si>
    <t>Crude oil and NGLs</t>
  </si>
  <si>
    <t>Process oils</t>
  </si>
  <si>
    <t>Petroleum products</t>
  </si>
  <si>
    <t xml:space="preserve">Total </t>
  </si>
  <si>
    <t xml:space="preserve">oil </t>
  </si>
  <si>
    <t>Year</t>
  </si>
  <si>
    <t>Million tonnes</t>
  </si>
  <si>
    <t>Thousand tonnes</t>
  </si>
  <si>
    <t>Month</t>
  </si>
  <si>
    <t>A</t>
  </si>
  <si>
    <t>C</t>
  </si>
  <si>
    <t>D</t>
  </si>
  <si>
    <t>E</t>
  </si>
  <si>
    <t>F</t>
  </si>
  <si>
    <t>G</t>
  </si>
  <si>
    <t>H</t>
  </si>
  <si>
    <t>I</t>
  </si>
  <si>
    <t>J</t>
  </si>
  <si>
    <t>K</t>
  </si>
  <si>
    <t>L</t>
  </si>
  <si>
    <t>M</t>
  </si>
  <si>
    <t>N</t>
  </si>
  <si>
    <t>O</t>
  </si>
  <si>
    <t>B</t>
  </si>
  <si>
    <t>P</t>
  </si>
  <si>
    <t>Q</t>
  </si>
  <si>
    <t>R</t>
  </si>
  <si>
    <t>SUM JAN-</t>
  </si>
  <si>
    <t>Jan</t>
  </si>
  <si>
    <t>Feb</t>
  </si>
  <si>
    <t>Mar</t>
  </si>
  <si>
    <t>Apr</t>
  </si>
  <si>
    <t>May</t>
  </si>
  <si>
    <t>Jun</t>
  </si>
  <si>
    <t>S</t>
  </si>
  <si>
    <t>T</t>
  </si>
  <si>
    <t>Jul</t>
  </si>
  <si>
    <t>Aug</t>
  </si>
  <si>
    <t>Sep</t>
  </si>
  <si>
    <t>Oct</t>
  </si>
  <si>
    <t>Nov</t>
  </si>
  <si>
    <t>Dec</t>
  </si>
  <si>
    <t>January</t>
  </si>
  <si>
    <t>February</t>
  </si>
  <si>
    <t>March</t>
  </si>
  <si>
    <t>April</t>
  </si>
  <si>
    <t>June</t>
  </si>
  <si>
    <t>July</t>
  </si>
  <si>
    <t>August</t>
  </si>
  <si>
    <t>September</t>
  </si>
  <si>
    <t>October</t>
  </si>
  <si>
    <t>November</t>
  </si>
  <si>
    <t>December</t>
  </si>
  <si>
    <t>Imports</t>
  </si>
  <si>
    <t>Exports</t>
  </si>
  <si>
    <t>Per cent change</t>
  </si>
  <si>
    <t>Total</t>
  </si>
  <si>
    <r>
      <t>8.8  Indigenous production, refinery receipts, arrivals and shipments of oil</t>
    </r>
    <r>
      <rPr>
        <b/>
        <vertAlign val="superscript"/>
        <sz val="10"/>
        <rFont val="MS Sans Serif"/>
        <family val="2"/>
      </rPr>
      <t>1</t>
    </r>
  </si>
  <si>
    <t>BHMB</t>
  </si>
  <si>
    <t>BHML</t>
  </si>
  <si>
    <t>BHMA</t>
  </si>
  <si>
    <t>BHMC</t>
  </si>
  <si>
    <t>BHMF</t>
  </si>
  <si>
    <t>BHMG</t>
  </si>
  <si>
    <t>BHMM</t>
  </si>
  <si>
    <t>BHMH</t>
  </si>
  <si>
    <t>BHMI</t>
  </si>
  <si>
    <t>BHMJ</t>
  </si>
  <si>
    <t>BHMK</t>
  </si>
  <si>
    <t>1  The term indigenous is used in this table for convenience to include oil from the UK Continental</t>
  </si>
  <si>
    <t xml:space="preserve">    Shelf as well as the small amounts produced on the mainland.</t>
  </si>
  <si>
    <r>
      <t xml:space="preserve">    the </t>
    </r>
    <r>
      <rPr>
        <i/>
        <sz val="8"/>
        <rFont val="MS Sans Serif"/>
        <family val="2"/>
      </rPr>
      <t>Overseas Trade Statistics.</t>
    </r>
  </si>
  <si>
    <t>7  From January 1993 arrivals of petroleum industry and marine bunkers contain estimated</t>
  </si>
  <si>
    <t xml:space="preserve">    additions to allow for (temporarily) missing imports data.</t>
  </si>
  <si>
    <t>Source:  Department of Trade and Industry</t>
  </si>
  <si>
    <t>Month!</t>
  </si>
  <si>
    <t>Annual!</t>
  </si>
  <si>
    <t>Calculation!</t>
  </si>
  <si>
    <t>Quarter 1</t>
  </si>
  <si>
    <t>Quarter 2</t>
  </si>
  <si>
    <t>Quarter 3</t>
  </si>
  <si>
    <t>Quarter 4</t>
  </si>
  <si>
    <t xml:space="preserve">Table 3.10  Indigenous production, refinery receipts, imports and exports                                              </t>
  </si>
  <si>
    <t>Table 3.10 Indigenous production, refinery receipts, imports and exports</t>
  </si>
  <si>
    <r>
      <t>Indigenous production</t>
    </r>
    <r>
      <rPr>
        <vertAlign val="superscript"/>
        <sz val="8"/>
        <rFont val="Arial"/>
        <family val="2"/>
      </rPr>
      <t>1</t>
    </r>
  </si>
  <si>
    <r>
      <t>Foreign trade</t>
    </r>
    <r>
      <rPr>
        <vertAlign val="superscript"/>
        <sz val="8"/>
        <rFont val="Arial"/>
        <family val="2"/>
      </rPr>
      <t>6,7</t>
    </r>
  </si>
  <si>
    <r>
      <t>NGLs</t>
    </r>
    <r>
      <rPr>
        <vertAlign val="superscript"/>
        <sz val="8"/>
        <rFont val="Arial"/>
        <family val="2"/>
      </rPr>
      <t xml:space="preserve">2  </t>
    </r>
  </si>
  <si>
    <r>
      <t>imports</t>
    </r>
    <r>
      <rPr>
        <vertAlign val="superscript"/>
        <sz val="8"/>
        <rFont val="Arial"/>
        <family val="2"/>
      </rPr>
      <t>5</t>
    </r>
    <r>
      <rPr>
        <sz val="8"/>
        <rFont val="Arial"/>
        <family val="2"/>
      </rPr>
      <t xml:space="preserve">  </t>
    </r>
  </si>
  <si>
    <r>
      <t>Bunkers</t>
    </r>
    <r>
      <rPr>
        <vertAlign val="superscript"/>
        <sz val="8"/>
        <rFont val="Arial"/>
        <family val="2"/>
      </rPr>
      <t>8</t>
    </r>
    <r>
      <rPr>
        <sz val="8"/>
        <rFont val="Arial"/>
        <family val="2"/>
      </rPr>
      <t xml:space="preserve"> </t>
    </r>
  </si>
  <si>
    <r>
      <t>reciepts</t>
    </r>
    <r>
      <rPr>
        <vertAlign val="superscript"/>
        <sz val="8"/>
        <rFont val="Arial"/>
        <family val="2"/>
      </rPr>
      <t>3</t>
    </r>
  </si>
  <si>
    <r>
      <t>Indigenous</t>
    </r>
    <r>
      <rPr>
        <vertAlign val="superscript"/>
        <sz val="8"/>
        <rFont val="Arial"/>
        <family val="2"/>
      </rPr>
      <t xml:space="preserve">4  </t>
    </r>
  </si>
  <si>
    <t>Net imports/</t>
  </si>
  <si>
    <t>Net exports/</t>
  </si>
  <si>
    <t xml:space="preserve">Table 3.10 Indigenous production, refinery receipts, imports and exports                                                     </t>
  </si>
  <si>
    <t>Indigenous production</t>
  </si>
  <si>
    <t>NGLs</t>
  </si>
  <si>
    <r>
      <t>Total</t>
    </r>
    <r>
      <rPr>
        <vertAlign val="superscript"/>
        <sz val="8"/>
        <rFont val="Arial"/>
        <family val="2"/>
      </rPr>
      <t>3</t>
    </r>
  </si>
  <si>
    <r>
      <t xml:space="preserve">3  Crude oil </t>
    </r>
    <r>
      <rPr>
        <i/>
        <sz val="8"/>
        <rFont val="MS Sans Serif"/>
        <family val="2"/>
      </rPr>
      <t>plus</t>
    </r>
    <r>
      <rPr>
        <sz val="8"/>
        <rFont val="MS Sans Serif"/>
        <family val="2"/>
      </rPr>
      <t xml:space="preserve"> condensates and petroleum gases derived at onshore treatment plants.</t>
    </r>
  </si>
  <si>
    <t xml:space="preserve">2  Foreign trade as recorded by the petroleum industry and may differ from figures published in </t>
  </si>
  <si>
    <r>
      <t>Indigenous</t>
    </r>
    <r>
      <rPr>
        <vertAlign val="superscript"/>
        <sz val="8"/>
        <rFont val="Arial"/>
        <family val="2"/>
      </rPr>
      <t xml:space="preserve">5  </t>
    </r>
  </si>
  <si>
    <r>
      <t>reciepts</t>
    </r>
    <r>
      <rPr>
        <vertAlign val="superscript"/>
        <sz val="8"/>
        <rFont val="Arial"/>
        <family val="2"/>
      </rPr>
      <t>4,8</t>
    </r>
  </si>
  <si>
    <r>
      <t>exports</t>
    </r>
    <r>
      <rPr>
        <vertAlign val="superscript"/>
        <sz val="8"/>
        <rFont val="Arial"/>
        <family val="2"/>
      </rPr>
      <t xml:space="preserve">6,8 </t>
    </r>
    <r>
      <rPr>
        <sz val="8"/>
        <rFont val="Arial"/>
        <family val="2"/>
      </rPr>
      <t xml:space="preserve"> </t>
    </r>
  </si>
  <si>
    <t>4  Crude oil, natural gas liquids (NGLs) and process oils (i.e. partly refined oils).</t>
  </si>
  <si>
    <r>
      <t xml:space="preserve">5  Crude oil </t>
    </r>
    <r>
      <rPr>
        <i/>
        <sz val="8"/>
        <rFont val="MS Sans Serif"/>
        <family val="2"/>
      </rPr>
      <t>plus</t>
    </r>
    <r>
      <rPr>
        <sz val="8"/>
        <rFont val="MS Sans Serif"/>
        <family val="2"/>
      </rPr>
      <t xml:space="preserve"> NGLs.</t>
    </r>
  </si>
  <si>
    <t>6  Net imports (+) or net exports (-) of oil and oil products.</t>
  </si>
  <si>
    <t>Bunkers</t>
  </si>
  <si>
    <r>
      <t>Foreign trade</t>
    </r>
    <r>
      <rPr>
        <vertAlign val="superscript"/>
        <sz val="8"/>
        <rFont val="Arial"/>
        <family val="2"/>
      </rPr>
      <t>2,7</t>
    </r>
  </si>
  <si>
    <t>There have been some modest changes made to this table following the review announced by DTI in the June 2006 edition of Energy Trends.  The review was aimed to improve data coherency and coverage between the different quarterly and monthly DTI tables.  The 'net foreign imports' column has been replaced by 'total net  imports / exports' and now covers oil and oil products.   The 'other receipts' column has been dropped and a new 'total receipts' column for refinery receipts introduced instead.</t>
  </si>
  <si>
    <t>8</t>
  </si>
  <si>
    <t xml:space="preserve">Imports </t>
  </si>
  <si>
    <t xml:space="preserve">Exports </t>
  </si>
  <si>
    <t>OIL &amp; OIL PRODUCTS</t>
  </si>
  <si>
    <t xml:space="preserve">December </t>
  </si>
  <si>
    <t>Production</t>
  </si>
  <si>
    <t>1. Includes offshore and land production.</t>
  </si>
  <si>
    <t>2. Condensates and petroleum gases derived at onshore treatment plants.</t>
  </si>
  <si>
    <t xml:space="preserve">4. Crude oil plus NGLs. </t>
  </si>
  <si>
    <t>6. Foreign trade recorded by the Petroleum Industry and may differ from figures published in the Overseas Trade Statistics.</t>
  </si>
  <si>
    <t xml:space="preserve">Quarter 1 </t>
  </si>
  <si>
    <t>7. Prior years data are subject to further revision as information on imports and exports of petroleum products become available.</t>
  </si>
  <si>
    <t xml:space="preserve">found in Chapter 3 of the Digest of the UK's Energy Statistics 2014 (paragraphs 3.64 and 3.65). </t>
  </si>
  <si>
    <t xml:space="preserve">Quarter 3 </t>
  </si>
  <si>
    <t xml:space="preserve">Quarter 2 </t>
  </si>
  <si>
    <t>In the latest three months</t>
  </si>
  <si>
    <t>Return to contents page</t>
  </si>
  <si>
    <t>e-mail:</t>
  </si>
  <si>
    <t>Contacts</t>
  </si>
  <si>
    <t>Glossary and acronyms</t>
  </si>
  <si>
    <t>Energy statistics revisions policy</t>
  </si>
  <si>
    <t>Revisions policy</t>
  </si>
  <si>
    <t>Crude oil and petroleum products: methodology note</t>
  </si>
  <si>
    <t>Data sources &amp; methodology</t>
  </si>
  <si>
    <t>Website</t>
  </si>
  <si>
    <t>Further information</t>
  </si>
  <si>
    <t xml:space="preserve">Data on UK indigenous oil production, refinery receipts, imports and exports. Monthly data published two months in arrears. </t>
  </si>
  <si>
    <t>Background</t>
  </si>
  <si>
    <t>Quarter</t>
  </si>
  <si>
    <t xml:space="preserve">Annual </t>
  </si>
  <si>
    <t>Historic data</t>
  </si>
  <si>
    <t>Main table</t>
  </si>
  <si>
    <t>Tables</t>
  </si>
  <si>
    <t>Highlights</t>
  </si>
  <si>
    <t>Main points</t>
  </si>
  <si>
    <t>Contents</t>
  </si>
  <si>
    <t>Next Update</t>
  </si>
  <si>
    <t>Data period:</t>
  </si>
  <si>
    <t xml:space="preserve">Publication date: </t>
  </si>
  <si>
    <t xml:space="preserve">Indigenous production, refinery receipts, imports and exports       </t>
  </si>
  <si>
    <t xml:space="preserve">3. Crude oil, natural gas liquids (NGLs) and process oils (i.e. partly refined oils) as received at the refinery. Receipts can go into stock rather than being processed that month. </t>
  </si>
  <si>
    <t>5. Net imports + or net exports - of oil and oil products.</t>
  </si>
  <si>
    <t>Energy Trends: oil and oil products</t>
  </si>
  <si>
    <t>Feedstocks</t>
  </si>
  <si>
    <t>-</t>
  </si>
  <si>
    <t>BEIS Press Office (media enquiries)</t>
  </si>
  <si>
    <t>Symbols</t>
  </si>
  <si>
    <t>nil or not separately available</t>
  </si>
  <si>
    <t>p</t>
  </si>
  <si>
    <t>provisional</t>
  </si>
  <si>
    <t>r</t>
  </si>
  <si>
    <t>revised</t>
  </si>
  <si>
    <t>Revisions</t>
  </si>
  <si>
    <t>Data marked with ‘r’ are revised from previous publications. This is due to providers restating figures or new data replacing estimates, unless otherwise stated.</t>
  </si>
  <si>
    <t xml:space="preserve">For further information, the Oil and Gas Authority publishes data on field-by-field production, These are available three months in arrears owing to the need to protect commercially sensitive data. These data can be accessed at: </t>
  </si>
  <si>
    <t>https://www.ogauthority.co.uk/data-centre/</t>
  </si>
  <si>
    <t xml:space="preserve">9. International marine bunkers.  Fuel consumption in International Bunkers has been revised for 2008 to 2013 using new estimates of marine fuel use. Further detail can be </t>
  </si>
  <si>
    <t>10. Percentage change between the most recent quarter and the same quarter a year earlier.</t>
  </si>
  <si>
    <t>12. Volumes received as backflows at refineries from petrochemical processing plants.</t>
  </si>
  <si>
    <t xml:space="preserve">8. Since October 2016 imports of NGLs include those sourced from Shale Gas. </t>
  </si>
  <si>
    <t xml:space="preserve">    Refinery throughput and output can be found in ET 3.12.</t>
  </si>
  <si>
    <t>2017 data compared with 2016</t>
  </si>
  <si>
    <t>Oil production stands at just under 47 million tonnes, just over a third of the peak production recorded in 1999.</t>
  </si>
  <si>
    <t>Imports of petroleum products were lower by 4.7 per cent compared with a year ago, with exports also down 5.0 per cent. The UK was a net importer of petroleum products by 10.1 million tonnes in 2017.</t>
  </si>
  <si>
    <t xml:space="preserve">Indigenous production of crude oil was lower by 2.0 per cent in 2017 compared with the previous year. Production from the North Sea has continued steadily, although disruption to the Forties Pipeline in December 2017 had significant impact on production that month. Production of NGLs was up by 10 per cent due to recent investment in the UKCS and robust production from existing fields. </t>
  </si>
  <si>
    <t>Trade and Demand</t>
  </si>
  <si>
    <t xml:space="preserve">● Principal changes this year have been to trade volumes, with exports rising by 11 per cent and reaching levels last seen in 2010. Economic factors brought about by OPEC production cuts made it cheaper for Asian refineries to use UKCS crude oil.  As a result, exports were up with UKCS crude oil being exported to meet Asian demand. Steady refinery demand was instead met by a 10 per cent increase in imports. </t>
  </si>
  <si>
    <t>Demand for primary oils decreased by 0.7 per cent in the three months to November 2018 compared with the same period a year earlier. Receipts of indigenous crude into refineries increased by 39 per cent.</t>
  </si>
  <si>
    <t>The UK was a net importer of crude oils and NGLs over the last three months by 2.6 million tonnes compared to 2.5 million tonnes the year before.</t>
  </si>
  <si>
    <t>Net imports of all oils, including refinery feedstocks, were 11 per cent lower than the same period last year, with decreases in primary oil trade and in petroleum products.</t>
  </si>
  <si>
    <t xml:space="preserve">Net imports of petroleum products were down to 2.6 million tonnes, compared to 3.2 million tonnes in the same period last year. </t>
  </si>
  <si>
    <t>Indigenous production of crude oil and NGLs was down 3.9 per cent in the three months to November 2018 compared with the same period a year earlier. This was due in part to the continued pipeline maintenance at the Buzzard oil field.</t>
  </si>
  <si>
    <t>In this publication crude oil and NGL production, primary oil trade and refinery receipt of indigenous crude figures for 2018 have been revised significantly to take account of data that had previously not been captured. Two projects (the Western Isles FPSO and the Catcher area development) which opened in late 2017 have increased production figures from the previously reported flat trend to an increase of 9.2 per cent. This has had a subsequent impact on reported export figures because the majority of oil from these new projects has been exported. However there have also been revisions to refinery intake of indigenous crude, which are now reported as reaching a new record annual low, with a corresponding reduction in the previously reported contraction of primary oil imports.</t>
  </si>
  <si>
    <t>tel: 020 7215 1000</t>
  </si>
  <si>
    <t>newsdesk@beis.gov.uk</t>
  </si>
  <si>
    <t>Digest of United Kingdom Energy Statistics (DUKES): Annex B</t>
  </si>
  <si>
    <t>11. Production of NGLs in 2019 broken down by product are as follows: Propane (979kte), Condensate (789kte), Butane (871kte) and Ethane (435kte).</t>
  </si>
  <si>
    <t>13. From January 2018 Process oils includes fuels that fall under the categories additives/oxygenates and other hydrocarbons.</t>
  </si>
  <si>
    <t>January -</t>
  </si>
  <si>
    <t>Oil-Gas.Statistics@beis.gov.uk</t>
  </si>
  <si>
    <t xml:space="preserve">Crude oil </t>
  </si>
  <si>
    <t>NGLs (2,11)</t>
  </si>
  <si>
    <t>Feedstocks (12)</t>
  </si>
  <si>
    <t>Indigenous (4)</t>
  </si>
  <si>
    <t>Net imports/ exports (5)</t>
  </si>
  <si>
    <t>Bunkers (9)</t>
  </si>
  <si>
    <t>Process oils (13)</t>
  </si>
  <si>
    <t>Foreign trade (6,7)</t>
  </si>
  <si>
    <t>Indigenous production (1)</t>
  </si>
  <si>
    <t>Per cent change (10)</t>
  </si>
  <si>
    <t>Indigenous</t>
  </si>
  <si>
    <t>Net imports/ exports</t>
  </si>
  <si>
    <t>Foreign trade</t>
  </si>
  <si>
    <t>Crude and NGLs (8)</t>
  </si>
  <si>
    <t>Total
(3)</t>
  </si>
  <si>
    <t>Crude and NGLs</t>
  </si>
  <si>
    <t>1995 - 2020</t>
  </si>
  <si>
    <t>Q1 1995 - Q4 2020</t>
  </si>
  <si>
    <t>Statistician: Damon Ying</t>
  </si>
  <si>
    <t>tel: 020 7215 2942</t>
  </si>
  <si>
    <t>Shipping fuel demand down 11 per cent</t>
  </si>
  <si>
    <t>Refinery receipts and receipts of North Sea crude down</t>
  </si>
  <si>
    <t>Low imports continue</t>
  </si>
  <si>
    <t>https://www.gov.uk/government/collections/maritime-and-shipping-statistics</t>
  </si>
  <si>
    <t>January 1995 - January 2021</t>
  </si>
  <si>
    <t>Indigenous production was down by 11 per cent in the three months to January 2021</t>
  </si>
  <si>
    <t>Production in the three months to January 2021 was 11.9 million tonnes, down by 11 per cent from 13.4 million tonnes in the same period last year.</t>
  </si>
  <si>
    <t xml:space="preserve">Latest data for January 2021 and revisions to 2020 and July 2019 data </t>
  </si>
  <si>
    <t xml:space="preserve">In the three months to January 2021 Refinery receipts were down 23 per cent compared to the same period in the previous year. Receipts of indigenous crude were also down by 30 per cent in the same period.  </t>
  </si>
  <si>
    <t>2020 data compared with 2019</t>
  </si>
  <si>
    <t>UK net exporter of primary oils for first time since 2004 as effects of Covid-19 change trade picture</t>
  </si>
  <si>
    <t>Crude oil production down 7.6 per cent on 2019</t>
  </si>
  <si>
    <t>UK crude oil production decreased by 7.6 per cent to 45.1 million tonnes again reflecting the impact of the pandemic. For further information, the Oil and Gas Authority publishes field-by-field production (available two months in arrears to protect commercially sensitive data):</t>
  </si>
  <si>
    <t>Demand destruction caused by the Covid-19 pandemic causes a changing trade picture. Imports of crude reached record lows down 19 per cent on 2019 as refiners slowed production in line with demand and plummeting markets favoured indigenous receipts. Whilst exports were also down these exceeded imports making the UK was a net exporter of primary oils for the first time since 2004. Imports of process oils fell by more than half as refiners favoured crude while prices were low. Trade in petroleum products and bunkers were also down as travel restrictions impacted demand for transport fuels and shipping. For further detail on refinery intake and production see Table 3.12.</t>
  </si>
  <si>
    <t xml:space="preserve">Deliveries to bunkers decreased by 11 per cent in the three months to January 2021 compared with the same period in the previous year. This is in line with declining major port traffic, for more information see Department for Transport Shipping Statistics: </t>
  </si>
  <si>
    <t>Net imports were down by 69 per cent in the three months to January 2021 compared to the same period last year. Imports of crude and NGLs were down 22 per cent and petroleum products down 26 per cent as the pandemic continues to affect demand.</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</si>
</sst>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
    <numFmt numFmtId="166" formatCode="@\ \p"/>
    <numFmt numFmtId="167" formatCode="#,##0\r"/>
    <numFmt numFmtId="168" formatCode="###0\ "/>
    <numFmt numFmtId="169" formatCode="###0\ \p"/>
    <numFmt numFmtId="170" formatCode="@\ "/>
    <numFmt numFmtId="171" formatCode="#,##0.0"/>
    <numFmt numFmtId="172" formatCode="#,##0.0;[Red]\-#,##0.0"/>
    <numFmt numFmtId="173" formatCode="#,##0\ ;[Red]\-#,##0\ "/>
    <numFmt numFmtId="174" formatCode="0\ \p;;;@&quot; p&quot;"/>
    <numFmt numFmtId="175" formatCode="0;;;@"/>
    <numFmt numFmtId="176" formatCode="0.0%"/>
    <numFmt numFmtId="177" formatCode="#,##0.00000"/>
    <numFmt numFmtId="178" formatCode="\+#,##0\ ;\-#,##0\ "/>
    <numFmt numFmtId="179" formatCode="#,##0\r;\-#,##0\r;&quot;-&quot;\ "/>
    <numFmt numFmtId="180" formatCode="#,##0\ ;\-#,##0\ ;&quot;-&quot;\ "/>
    <numFmt numFmtId="181" formatCode="\+#,##0\r;\-#,##0\r;&quot;-&quot;\ "/>
    <numFmt numFmtId="182" formatCode="\+#,##0\ ;\-#,##0\ ;&quot;-&quot;\ "/>
    <numFmt numFmtId="183" formatCode="#,##0.0_ ;[Red]\-#,##0.0\ "/>
    <numFmt numFmtId="184" formatCode="[$-F800]dddd\,\ mmmm\ dd\,\ yyyy"/>
    <numFmt numFmtId="185" formatCode="[$-809]dd\ mmmm\ yyyy;@"/>
    <numFmt numFmtId="186" formatCode="#,##0;\-#,##0;\-"/>
    <numFmt numFmtId="187" formatCode="#,##0\r;\-#,##0\r;\-\r"/>
    <numFmt numFmtId="188" formatCode="[$-809]dd\ mmmm\ yyyy"/>
    <numFmt numFmtId="189" formatCode="#,##0.0\r;\-#,##0.0\r;&quot;-&quot;\ "/>
    <numFmt numFmtId="190" formatCode="#,##0.00\r;\-#,##0.00\r;&quot;-&quot;\ "/>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0.0000000000000"/>
    <numFmt numFmtId="212" formatCode="#,##0.00000000000000"/>
    <numFmt numFmtId="213" formatCode="0.000%"/>
  </numFmts>
  <fonts count="96">
    <font>
      <sz val="10"/>
      <name val="MS Sans Serif"/>
      <family val="0"/>
    </font>
    <font>
      <b/>
      <sz val="10"/>
      <name val="MS Sans Serif"/>
      <family val="0"/>
    </font>
    <font>
      <i/>
      <sz val="10"/>
      <name val="MS Sans Serif"/>
      <family val="0"/>
    </font>
    <font>
      <b/>
      <i/>
      <sz val="10"/>
      <name val="MS Sans Serif"/>
      <family val="0"/>
    </font>
    <font>
      <sz val="8"/>
      <name val="MS Sans Serif"/>
      <family val="2"/>
    </font>
    <font>
      <i/>
      <sz val="8"/>
      <name val="MS Sans Serif"/>
      <family val="2"/>
    </font>
    <font>
      <b/>
      <sz val="18"/>
      <name val="MS Sans Serif"/>
      <family val="2"/>
    </font>
    <font>
      <b/>
      <vertAlign val="superscript"/>
      <sz val="10"/>
      <name val="MS Sans Serif"/>
      <family val="2"/>
    </font>
    <font>
      <sz val="10"/>
      <color indexed="18"/>
      <name val="MS Sans Serif"/>
      <family val="2"/>
    </font>
    <font>
      <sz val="8.5"/>
      <name val="MS Sans Serif"/>
      <family val="2"/>
    </font>
    <font>
      <i/>
      <sz val="8.5"/>
      <name val="MS Sans Serif"/>
      <family val="2"/>
    </font>
    <font>
      <b/>
      <sz val="28"/>
      <name val="Antique Olive"/>
      <family val="2"/>
    </font>
    <font>
      <b/>
      <sz val="9"/>
      <name val="MS Sans Serif"/>
      <family val="2"/>
    </font>
    <font>
      <sz val="10"/>
      <color indexed="39"/>
      <name val="MS Sans Serif"/>
      <family val="2"/>
    </font>
    <font>
      <sz val="10"/>
      <color indexed="12"/>
      <name val="MS Sans Serif"/>
      <family val="2"/>
    </font>
    <font>
      <sz val="9"/>
      <name val="MS Sans Serif"/>
      <family val="2"/>
    </font>
    <font>
      <sz val="10"/>
      <color indexed="56"/>
      <name val="MS Sans Serif"/>
      <family val="2"/>
    </font>
    <font>
      <sz val="8"/>
      <color indexed="56"/>
      <name val="MS Sans Serif"/>
      <family val="2"/>
    </font>
    <font>
      <sz val="8"/>
      <name val="Times New Roman"/>
      <family val="1"/>
    </font>
    <font>
      <b/>
      <sz val="12"/>
      <name val="MS Sans Serif"/>
      <family val="2"/>
    </font>
    <font>
      <sz val="10"/>
      <name val="Arial"/>
      <family val="2"/>
    </font>
    <font>
      <sz val="8"/>
      <name val="Arial"/>
      <family val="2"/>
    </font>
    <font>
      <b/>
      <sz val="10"/>
      <name val="Arial"/>
      <family val="2"/>
    </font>
    <font>
      <i/>
      <sz val="10"/>
      <name val="Arial"/>
      <family val="2"/>
    </font>
    <font>
      <vertAlign val="superscript"/>
      <sz val="8"/>
      <name val="Arial"/>
      <family val="2"/>
    </font>
    <font>
      <u val="single"/>
      <sz val="10"/>
      <color indexed="12"/>
      <name val="MS Sans Serif"/>
      <family val="2"/>
    </font>
    <font>
      <u val="single"/>
      <sz val="10"/>
      <color indexed="36"/>
      <name val="MS Sans Serif"/>
      <family val="2"/>
    </font>
    <font>
      <b/>
      <sz val="8"/>
      <name val="Arial"/>
      <family val="2"/>
    </font>
    <font>
      <b/>
      <sz val="12"/>
      <name val="Arial"/>
      <family val="2"/>
    </font>
    <font>
      <b/>
      <sz val="28"/>
      <name val="Arial"/>
      <family val="2"/>
    </font>
    <font>
      <u val="single"/>
      <sz val="12"/>
      <color indexed="12"/>
      <name val="Arial"/>
      <family val="2"/>
    </font>
    <font>
      <u val="single"/>
      <sz val="12"/>
      <name val="Arial"/>
      <family val="2"/>
    </font>
    <font>
      <sz val="12"/>
      <name val="Arial"/>
      <family val="2"/>
    </font>
    <font>
      <sz val="12"/>
      <name val="MS Sans Serif"/>
      <family val="2"/>
    </font>
    <font>
      <b/>
      <sz val="14"/>
      <name val="Arial"/>
      <family val="2"/>
    </font>
    <font>
      <u val="single"/>
      <sz val="10"/>
      <color indexed="12"/>
      <name val="Arial"/>
      <family val="2"/>
    </font>
    <font>
      <b/>
      <sz val="22"/>
      <name val="Arial"/>
      <family val="2"/>
    </font>
    <font>
      <sz val="9"/>
      <name val="Arial"/>
      <family val="2"/>
    </font>
    <font>
      <b/>
      <sz val="9"/>
      <name val="Arial"/>
      <family val="2"/>
    </font>
    <font>
      <i/>
      <sz val="9"/>
      <name val="Arial"/>
      <family val="2"/>
    </font>
    <font>
      <b/>
      <u val="single"/>
      <sz val="12"/>
      <name val="Arial"/>
      <family val="2"/>
    </font>
    <font>
      <sz val="10"/>
      <color indexed="10"/>
      <name val="Arial"/>
      <family val="2"/>
    </font>
    <font>
      <i/>
      <sz val="8"/>
      <name val="Arial"/>
      <family val="2"/>
    </font>
    <font>
      <b/>
      <i/>
      <sz val="10"/>
      <name val="Arial"/>
      <family val="2"/>
    </font>
    <font>
      <b/>
      <sz val="9"/>
      <color indexed="8"/>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8"/>
      <color indexed="8"/>
      <name val="Arial"/>
      <family val="2"/>
    </font>
    <font>
      <sz val="12"/>
      <color indexed="10"/>
      <name val="Arial"/>
      <family val="2"/>
    </font>
    <font>
      <b/>
      <sz val="12"/>
      <color indexed="10"/>
      <name val="Arial"/>
      <family val="2"/>
    </font>
    <font>
      <b/>
      <u val="single"/>
      <sz val="12"/>
      <color indexed="10"/>
      <name val="Arial"/>
      <family val="2"/>
    </font>
    <font>
      <u val="single"/>
      <sz val="12"/>
      <color indexed="10"/>
      <name val="Arial"/>
      <family val="2"/>
    </font>
    <font>
      <b/>
      <sz val="12"/>
      <color indexed="8"/>
      <name val="Arial"/>
      <family val="2"/>
    </font>
    <font>
      <b/>
      <u val="single"/>
      <sz val="12"/>
      <color indexed="8"/>
      <name val="Arial"/>
      <family val="2"/>
    </font>
    <font>
      <sz val="9"/>
      <color indexed="10"/>
      <name val="MS Sans Serif"/>
      <family val="2"/>
    </font>
    <font>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family val="2"/>
    </font>
    <font>
      <sz val="12"/>
      <color rgb="FFFF0000"/>
      <name val="Arial"/>
      <family val="2"/>
    </font>
    <font>
      <b/>
      <sz val="12"/>
      <color rgb="FFFF0000"/>
      <name val="Arial"/>
      <family val="2"/>
    </font>
    <font>
      <b/>
      <u val="single"/>
      <sz val="12"/>
      <color rgb="FFFF0000"/>
      <name val="Arial"/>
      <family val="2"/>
    </font>
    <font>
      <u val="single"/>
      <sz val="12"/>
      <color rgb="FFFF0000"/>
      <name val="Arial"/>
      <family val="2"/>
    </font>
    <font>
      <b/>
      <sz val="12"/>
      <color theme="1"/>
      <name val="Arial"/>
      <family val="2"/>
    </font>
    <font>
      <b/>
      <u val="single"/>
      <sz val="12"/>
      <color theme="1"/>
      <name val="Arial"/>
      <family val="2"/>
    </font>
    <font>
      <sz val="9"/>
      <color rgb="FFFF0000"/>
      <name val="MS Sans Serif"/>
      <family val="2"/>
    </font>
    <font>
      <sz val="12"/>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4" fillId="0" borderId="0" applyNumberFormat="0" applyFill="0" applyBorder="0" applyAlignment="0" applyProtection="0"/>
    <xf numFmtId="0" fontId="26"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5" fillId="0" borderId="0" applyNumberFormat="0" applyFill="0" applyBorder="0" applyAlignment="0" applyProtection="0"/>
    <xf numFmtId="0" fontId="35"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15">
    <xf numFmtId="0" fontId="0" fillId="0" borderId="0" xfId="0" applyAlignment="1">
      <alignment/>
    </xf>
    <xf numFmtId="0" fontId="4" fillId="0" borderId="10" xfId="0" applyFont="1" applyBorder="1" applyAlignment="1">
      <alignment horizontal="centerContinuous"/>
    </xf>
    <xf numFmtId="0" fontId="1" fillId="0" borderId="0" xfId="0" applyFont="1" applyAlignment="1">
      <alignment/>
    </xf>
    <xf numFmtId="0" fontId="0" fillId="0" borderId="11" xfId="0" applyBorder="1" applyAlignment="1">
      <alignment/>
    </xf>
    <xf numFmtId="0" fontId="4" fillId="0" borderId="0" xfId="0" applyFont="1" applyAlignment="1">
      <alignment horizontal="centerContinuous"/>
    </xf>
    <xf numFmtId="0" fontId="5" fillId="0" borderId="10" xfId="0" applyFont="1" applyBorder="1" applyAlignment="1">
      <alignment horizontal="centerContinuous"/>
    </xf>
    <xf numFmtId="0" fontId="0" fillId="0" borderId="10" xfId="0" applyBorder="1" applyAlignment="1">
      <alignment horizontal="centerContinuous"/>
    </xf>
    <xf numFmtId="0" fontId="5" fillId="0" borderId="12" xfId="0" applyFont="1" applyBorder="1" applyAlignment="1">
      <alignment horizontal="centerContinuous"/>
    </xf>
    <xf numFmtId="0" fontId="0" fillId="0" borderId="13" xfId="0" applyBorder="1" applyAlignment="1">
      <alignment horizontal="centerContinuous"/>
    </xf>
    <xf numFmtId="0" fontId="1" fillId="33" borderId="14"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170" fontId="4" fillId="0" borderId="0" xfId="0" applyNumberFormat="1" applyFont="1" applyAlignment="1">
      <alignment horizontal="right"/>
    </xf>
    <xf numFmtId="0" fontId="5" fillId="0" borderId="0" xfId="0" applyFont="1" applyAlignment="1">
      <alignment horizontal="centerContinuous"/>
    </xf>
    <xf numFmtId="0" fontId="0" fillId="0" borderId="0" xfId="0" applyAlignment="1">
      <alignment horizontal="centerContinuous"/>
    </xf>
    <xf numFmtId="164" fontId="0" fillId="0" borderId="0" xfId="0" applyNumberFormat="1" applyAlignment="1">
      <alignment/>
    </xf>
    <xf numFmtId="0" fontId="8" fillId="0" borderId="0" xfId="0" applyFont="1" applyAlignment="1">
      <alignment/>
    </xf>
    <xf numFmtId="0" fontId="0" fillId="34" borderId="0" xfId="0" applyFill="1" applyAlignment="1">
      <alignment/>
    </xf>
    <xf numFmtId="0" fontId="9" fillId="34" borderId="0" xfId="0" applyFont="1" applyFill="1" applyAlignment="1">
      <alignment/>
    </xf>
    <xf numFmtId="0" fontId="0" fillId="34" borderId="0" xfId="0" applyFill="1" applyAlignment="1">
      <alignment vertical="center"/>
    </xf>
    <xf numFmtId="0" fontId="9" fillId="34" borderId="0" xfId="0" applyFont="1" applyFill="1" applyAlignment="1">
      <alignment vertical="center"/>
    </xf>
    <xf numFmtId="0" fontId="13" fillId="0" borderId="0" xfId="0" applyFont="1" applyAlignment="1">
      <alignment/>
    </xf>
    <xf numFmtId="1" fontId="0" fillId="0" borderId="0" xfId="0" applyNumberFormat="1" applyAlignment="1">
      <alignment/>
    </xf>
    <xf numFmtId="0" fontId="14" fillId="0" borderId="0" xfId="0" applyFont="1" applyAlignment="1">
      <alignment/>
    </xf>
    <xf numFmtId="3" fontId="0" fillId="0" borderId="0" xfId="0" applyNumberFormat="1" applyAlignment="1">
      <alignment/>
    </xf>
    <xf numFmtId="0" fontId="4" fillId="0" borderId="0" xfId="0" applyFont="1" applyAlignment="1">
      <alignment horizontal="center"/>
    </xf>
    <xf numFmtId="1" fontId="4" fillId="0" borderId="0" xfId="0" applyNumberFormat="1" applyFont="1" applyAlignment="1">
      <alignment horizontal="center"/>
    </xf>
    <xf numFmtId="3" fontId="4" fillId="0" borderId="0" xfId="0" applyNumberFormat="1" applyFont="1" applyAlignment="1">
      <alignment horizontal="center"/>
    </xf>
    <xf numFmtId="0" fontId="16" fillId="0" borderId="0" xfId="0" applyFont="1" applyAlignment="1">
      <alignment/>
    </xf>
    <xf numFmtId="0" fontId="17" fillId="0" borderId="0" xfId="0" applyFont="1" applyAlignment="1">
      <alignment horizontal="center"/>
    </xf>
    <xf numFmtId="0" fontId="4" fillId="0" borderId="0" xfId="0" applyFont="1" applyAlignment="1">
      <alignment horizontal="right"/>
    </xf>
    <xf numFmtId="0" fontId="9" fillId="34" borderId="0" xfId="0" applyFont="1" applyFill="1" applyAlignment="1" applyProtection="1">
      <alignment horizontal="centerContinuous"/>
      <protection hidden="1"/>
    </xf>
    <xf numFmtId="0" fontId="9" fillId="34" borderId="0" xfId="0" applyFont="1" applyFill="1" applyAlignment="1" applyProtection="1">
      <alignment horizontal="right"/>
      <protection hidden="1"/>
    </xf>
    <xf numFmtId="0" fontId="9" fillId="34" borderId="0" xfId="0" applyFont="1" applyFill="1" applyAlignment="1" applyProtection="1">
      <alignment horizontal="left"/>
      <protection hidden="1"/>
    </xf>
    <xf numFmtId="0" fontId="9" fillId="34" borderId="0" xfId="0" applyFont="1" applyFill="1" applyAlignment="1" applyProtection="1">
      <alignment vertical="center"/>
      <protection hidden="1"/>
    </xf>
    <xf numFmtId="0" fontId="9" fillId="34" borderId="0" xfId="0" applyFont="1" applyFill="1" applyAlignment="1" applyProtection="1">
      <alignment/>
      <protection hidden="1"/>
    </xf>
    <xf numFmtId="0" fontId="10" fillId="34" borderId="0" xfId="0" applyFont="1" applyFill="1" applyAlignment="1" applyProtection="1">
      <alignment horizontal="left" vertical="center"/>
      <protection hidden="1"/>
    </xf>
    <xf numFmtId="0" fontId="9" fillId="34" borderId="0" xfId="0" applyFont="1" applyFill="1" applyAlignment="1" applyProtection="1">
      <alignment horizontal="left" vertical="center"/>
      <protection hidden="1"/>
    </xf>
    <xf numFmtId="166" fontId="9" fillId="34" borderId="0" xfId="0" applyNumberFormat="1" applyFont="1" applyFill="1" applyAlignment="1" applyProtection="1">
      <alignment horizontal="left" vertical="center"/>
      <protection hidden="1"/>
    </xf>
    <xf numFmtId="165" fontId="0" fillId="34" borderId="0" xfId="0" applyNumberFormat="1" applyFill="1" applyAlignment="1">
      <alignment/>
    </xf>
    <xf numFmtId="2" fontId="0" fillId="34" borderId="0" xfId="0" applyNumberFormat="1" applyFill="1" applyAlignment="1">
      <alignment/>
    </xf>
    <xf numFmtId="165" fontId="0" fillId="34" borderId="0" xfId="0" applyNumberFormat="1" applyFill="1" applyAlignment="1">
      <alignment vertical="center"/>
    </xf>
    <xf numFmtId="3" fontId="21" fillId="0" borderId="0" xfId="0" applyNumberFormat="1" applyFont="1" applyAlignment="1">
      <alignment horizontal="right"/>
    </xf>
    <xf numFmtId="3" fontId="21" fillId="0" borderId="10" xfId="0" applyNumberFormat="1" applyFont="1" applyBorder="1" applyAlignment="1">
      <alignment horizontal="centerContinuous"/>
    </xf>
    <xf numFmtId="3" fontId="21" fillId="0" borderId="10" xfId="0" applyNumberFormat="1" applyFont="1" applyBorder="1" applyAlignment="1">
      <alignment horizontal="right"/>
    </xf>
    <xf numFmtId="0" fontId="21" fillId="0" borderId="0" xfId="0" applyFont="1" applyAlignment="1">
      <alignment horizontal="right"/>
    </xf>
    <xf numFmtId="0" fontId="21" fillId="0" borderId="10" xfId="0" applyFont="1" applyBorder="1" applyAlignment="1">
      <alignment horizontal="right"/>
    </xf>
    <xf numFmtId="0" fontId="6" fillId="34" borderId="0" xfId="0" applyFont="1" applyFill="1" applyAlignment="1">
      <alignment/>
    </xf>
    <xf numFmtId="0" fontId="6" fillId="34" borderId="18" xfId="0" applyFont="1" applyFill="1" applyBorder="1" applyAlignment="1">
      <alignment/>
    </xf>
    <xf numFmtId="0" fontId="5" fillId="34" borderId="19" xfId="0" applyFont="1" applyFill="1" applyBorder="1" applyAlignment="1">
      <alignment horizontal="centerContinuous"/>
    </xf>
    <xf numFmtId="0" fontId="5" fillId="34" borderId="19" xfId="0" applyFont="1" applyFill="1" applyBorder="1" applyAlignment="1">
      <alignment horizontal="right"/>
    </xf>
    <xf numFmtId="0" fontId="4" fillId="34" borderId="19" xfId="0" applyFont="1" applyFill="1" applyBorder="1" applyAlignment="1">
      <alignment horizontal="centerContinuous"/>
    </xf>
    <xf numFmtId="0" fontId="4" fillId="34" borderId="18" xfId="0" applyFont="1" applyFill="1" applyBorder="1" applyAlignment="1">
      <alignment/>
    </xf>
    <xf numFmtId="3" fontId="21" fillId="34" borderId="0" xfId="0" applyNumberFormat="1" applyFont="1" applyFill="1" applyAlignment="1">
      <alignment horizontal="center"/>
    </xf>
    <xf numFmtId="3" fontId="21" fillId="34" borderId="0" xfId="0" applyNumberFormat="1" applyFont="1" applyFill="1" applyAlignment="1">
      <alignment horizontal="right"/>
    </xf>
    <xf numFmtId="0" fontId="21" fillId="34" borderId="0" xfId="0" applyFont="1" applyFill="1" applyAlignment="1">
      <alignment horizontal="right"/>
    </xf>
    <xf numFmtId="3" fontId="21" fillId="34" borderId="10" xfId="0" applyNumberFormat="1" applyFont="1" applyFill="1" applyBorder="1" applyAlignment="1">
      <alignment horizontal="centerContinuous"/>
    </xf>
    <xf numFmtId="3" fontId="21" fillId="34" borderId="10" xfId="0" applyNumberFormat="1" applyFont="1" applyFill="1" applyBorder="1" applyAlignment="1">
      <alignment horizontal="right"/>
    </xf>
    <xf numFmtId="0" fontId="21" fillId="34" borderId="10" xfId="0" applyFont="1" applyFill="1" applyBorder="1" applyAlignment="1">
      <alignment horizontal="right"/>
    </xf>
    <xf numFmtId="0" fontId="4" fillId="34" borderId="0" xfId="0" applyFont="1" applyFill="1" applyAlignment="1">
      <alignment horizontal="right"/>
    </xf>
    <xf numFmtId="170" fontId="4" fillId="34" borderId="0" xfId="0" applyNumberFormat="1" applyFont="1" applyFill="1" applyAlignment="1">
      <alignment horizontal="right"/>
    </xf>
    <xf numFmtId="3" fontId="4" fillId="34" borderId="0" xfId="0" applyNumberFormat="1" applyFont="1" applyFill="1" applyAlignment="1">
      <alignment horizontal="right"/>
    </xf>
    <xf numFmtId="0" fontId="4" fillId="34" borderId="0" xfId="0" applyFont="1" applyFill="1" applyAlignment="1">
      <alignment horizontal="left" vertical="center"/>
    </xf>
    <xf numFmtId="0" fontId="4" fillId="34" borderId="0" xfId="0" applyFont="1" applyFill="1" applyAlignment="1">
      <alignment/>
    </xf>
    <xf numFmtId="0" fontId="4" fillId="34" borderId="0" xfId="0" applyFont="1" applyFill="1" applyAlignment="1">
      <alignment horizontal="left"/>
    </xf>
    <xf numFmtId="0" fontId="4" fillId="34" borderId="10" xfId="0" applyFont="1" applyFill="1" applyBorder="1" applyAlignment="1">
      <alignment horizontal="left"/>
    </xf>
    <xf numFmtId="0" fontId="4" fillId="34" borderId="10" xfId="0" applyFont="1" applyFill="1" applyBorder="1" applyAlignment="1">
      <alignment/>
    </xf>
    <xf numFmtId="0" fontId="5" fillId="34" borderId="0" xfId="0" applyFont="1" applyFill="1" applyAlignment="1">
      <alignment horizontal="right"/>
    </xf>
    <xf numFmtId="0" fontId="4" fillId="34" borderId="0" xfId="0" applyFont="1" applyFill="1" applyAlignment="1" quotePrefix="1">
      <alignment horizontal="right" vertical="top"/>
    </xf>
    <xf numFmtId="0" fontId="0" fillId="34" borderId="0" xfId="0" applyFont="1" applyFill="1" applyAlignment="1">
      <alignment/>
    </xf>
    <xf numFmtId="0" fontId="0" fillId="34" borderId="0" xfId="0" applyFont="1" applyFill="1" applyAlignment="1">
      <alignment/>
    </xf>
    <xf numFmtId="0" fontId="0" fillId="0" borderId="0" xfId="0" applyFont="1" applyAlignment="1">
      <alignment/>
    </xf>
    <xf numFmtId="0" fontId="0" fillId="34" borderId="18" xfId="0" applyFont="1" applyFill="1" applyBorder="1" applyAlignment="1">
      <alignment/>
    </xf>
    <xf numFmtId="170" fontId="0" fillId="34" borderId="0" xfId="0" applyNumberFormat="1" applyFont="1" applyFill="1" applyAlignment="1">
      <alignment/>
    </xf>
    <xf numFmtId="170" fontId="0" fillId="0" borderId="0" xfId="0" applyNumberFormat="1" applyFont="1" applyAlignment="1">
      <alignment/>
    </xf>
    <xf numFmtId="171" fontId="4" fillId="34" borderId="0" xfId="0" applyNumberFormat="1" applyFont="1" applyFill="1" applyAlignment="1">
      <alignment vertical="center"/>
    </xf>
    <xf numFmtId="3" fontId="4" fillId="34" borderId="0" xfId="0" applyNumberFormat="1" applyFont="1" applyFill="1" applyAlignment="1">
      <alignment vertical="center"/>
    </xf>
    <xf numFmtId="165" fontId="4" fillId="34" borderId="0" xfId="0" applyNumberFormat="1" applyFont="1" applyFill="1" applyAlignment="1">
      <alignment vertical="center"/>
    </xf>
    <xf numFmtId="165" fontId="0" fillId="0" borderId="0" xfId="0" applyNumberFormat="1" applyFont="1" applyAlignment="1">
      <alignment/>
    </xf>
    <xf numFmtId="1" fontId="4" fillId="34" borderId="0" xfId="0" applyNumberFormat="1" applyFont="1" applyFill="1" applyAlignment="1">
      <alignment vertical="center"/>
    </xf>
    <xf numFmtId="171" fontId="4" fillId="34" borderId="0" xfId="0" applyNumberFormat="1" applyFont="1" applyFill="1" applyAlignment="1">
      <alignment/>
    </xf>
    <xf numFmtId="3" fontId="4" fillId="34" borderId="0" xfId="0" applyNumberFormat="1" applyFont="1" applyFill="1" applyAlignment="1">
      <alignment/>
    </xf>
    <xf numFmtId="165" fontId="4" fillId="34" borderId="0" xfId="0" applyNumberFormat="1" applyFont="1" applyFill="1" applyAlignment="1">
      <alignment/>
    </xf>
    <xf numFmtId="1" fontId="4" fillId="34" borderId="0" xfId="0" applyNumberFormat="1" applyFont="1" applyFill="1" applyAlignment="1">
      <alignment/>
    </xf>
    <xf numFmtId="0" fontId="4" fillId="34" borderId="0" xfId="0" applyFont="1" applyFill="1" applyAlignment="1">
      <alignment/>
    </xf>
    <xf numFmtId="171" fontId="4" fillId="34" borderId="10" xfId="0" applyNumberFormat="1" applyFont="1" applyFill="1" applyBorder="1" applyAlignment="1">
      <alignment/>
    </xf>
    <xf numFmtId="0" fontId="4" fillId="34" borderId="10" xfId="0" applyFont="1" applyFill="1" applyBorder="1" applyAlignment="1">
      <alignment/>
    </xf>
    <xf numFmtId="165" fontId="4" fillId="34" borderId="10" xfId="0" applyNumberFormat="1" applyFont="1" applyFill="1" applyBorder="1" applyAlignment="1">
      <alignment/>
    </xf>
    <xf numFmtId="1" fontId="4" fillId="34" borderId="10" xfId="0" applyNumberFormat="1" applyFont="1" applyFill="1" applyBorder="1" applyAlignment="1">
      <alignment/>
    </xf>
    <xf numFmtId="0" fontId="0" fillId="0" borderId="0" xfId="0" applyFont="1" applyAlignment="1">
      <alignment/>
    </xf>
    <xf numFmtId="175" fontId="0" fillId="0" borderId="0" xfId="0" applyNumberFormat="1" applyFont="1" applyAlignment="1">
      <alignment/>
    </xf>
    <xf numFmtId="3" fontId="0" fillId="0" borderId="0" xfId="0" applyNumberFormat="1" applyFont="1" applyAlignment="1">
      <alignment/>
    </xf>
    <xf numFmtId="1" fontId="0" fillId="34" borderId="0" xfId="0" applyNumberFormat="1" applyFill="1" applyAlignment="1">
      <alignment vertical="center"/>
    </xf>
    <xf numFmtId="164" fontId="0" fillId="0" borderId="0" xfId="0" applyNumberFormat="1" applyFont="1" applyAlignment="1">
      <alignment/>
    </xf>
    <xf numFmtId="165" fontId="9" fillId="34" borderId="0" xfId="0" applyNumberFormat="1" applyFont="1" applyFill="1" applyAlignment="1">
      <alignment vertical="center"/>
    </xf>
    <xf numFmtId="167" fontId="15" fillId="34" borderId="0" xfId="0" applyNumberFormat="1" applyFont="1" applyFill="1" applyAlignment="1">
      <alignment/>
    </xf>
    <xf numFmtId="0" fontId="15" fillId="34" borderId="0" xfId="0" applyFont="1" applyFill="1" applyAlignment="1">
      <alignment/>
    </xf>
    <xf numFmtId="165" fontId="15" fillId="34" borderId="0" xfId="0" applyNumberFormat="1" applyFont="1" applyFill="1" applyAlignment="1">
      <alignment/>
    </xf>
    <xf numFmtId="3" fontId="18" fillId="0" borderId="0" xfId="0" applyNumberFormat="1" applyFont="1" applyAlignment="1">
      <alignment/>
    </xf>
    <xf numFmtId="3" fontId="0" fillId="0" borderId="0" xfId="0" applyNumberFormat="1" applyFont="1" applyAlignment="1">
      <alignment horizontal="right"/>
    </xf>
    <xf numFmtId="1" fontId="0" fillId="0" borderId="0" xfId="0" applyNumberFormat="1" applyFont="1" applyAlignment="1">
      <alignment/>
    </xf>
    <xf numFmtId="1" fontId="0" fillId="0" borderId="0" xfId="42" applyNumberFormat="1" applyAlignment="1">
      <alignment/>
    </xf>
    <xf numFmtId="165" fontId="9" fillId="34" borderId="0" xfId="0" applyNumberFormat="1" applyFont="1" applyFill="1" applyAlignment="1">
      <alignment/>
    </xf>
    <xf numFmtId="0" fontId="32" fillId="35" borderId="0" xfId="58" applyFont="1" applyFill="1">
      <alignment/>
      <protection/>
    </xf>
    <xf numFmtId="0" fontId="25" fillId="35" borderId="0" xfId="53" applyFill="1" applyAlignment="1" applyProtection="1">
      <alignment/>
      <protection/>
    </xf>
    <xf numFmtId="0" fontId="30" fillId="35" borderId="0" xfId="53" applyFont="1" applyFill="1" applyAlignment="1" applyProtection="1">
      <alignment/>
      <protection/>
    </xf>
    <xf numFmtId="0" fontId="31" fillId="35" borderId="0" xfId="58" applyFont="1" applyFill="1">
      <alignment/>
      <protection/>
    </xf>
    <xf numFmtId="0" fontId="32" fillId="35" borderId="0" xfId="58" applyFont="1" applyFill="1" applyAlignment="1">
      <alignment horizontal="left"/>
      <protection/>
    </xf>
    <xf numFmtId="0" fontId="33" fillId="35" borderId="0" xfId="58" applyFont="1" applyFill="1">
      <alignment/>
      <protection/>
    </xf>
    <xf numFmtId="0" fontId="34" fillId="35" borderId="0" xfId="58" applyFont="1" applyFill="1">
      <alignment/>
      <protection/>
    </xf>
    <xf numFmtId="165" fontId="9" fillId="34" borderId="0" xfId="0" applyNumberFormat="1" applyFont="1" applyFill="1" applyAlignment="1" applyProtection="1">
      <alignment horizontal="centerContinuous"/>
      <protection hidden="1"/>
    </xf>
    <xf numFmtId="0" fontId="29" fillId="35" borderId="0" xfId="0" applyFont="1" applyFill="1" applyAlignment="1">
      <alignment vertical="center" wrapText="1"/>
    </xf>
    <xf numFmtId="0" fontId="0" fillId="35" borderId="0" xfId="0" applyFill="1" applyAlignment="1">
      <alignment/>
    </xf>
    <xf numFmtId="0" fontId="0" fillId="35" borderId="0" xfId="0" applyFont="1" applyFill="1" applyAlignment="1">
      <alignment/>
    </xf>
    <xf numFmtId="0" fontId="28" fillId="35" borderId="0" xfId="0" applyFont="1" applyFill="1" applyAlignment="1">
      <alignment vertical="center" wrapText="1"/>
    </xf>
    <xf numFmtId="0" fontId="19" fillId="35" borderId="0" xfId="0" applyFont="1" applyFill="1" applyAlignment="1">
      <alignment vertical="center" wrapText="1"/>
    </xf>
    <xf numFmtId="0" fontId="32" fillId="35" borderId="0" xfId="0" applyFont="1" applyFill="1" applyAlignment="1">
      <alignment vertical="center" wrapText="1"/>
    </xf>
    <xf numFmtId="0" fontId="25" fillId="35" borderId="0" xfId="53" applyFill="1" applyAlignment="1" applyProtection="1">
      <alignment wrapText="1"/>
      <protection/>
    </xf>
    <xf numFmtId="0" fontId="0" fillId="35" borderId="0" xfId="0" applyFill="1" applyAlignment="1">
      <alignment wrapText="1"/>
    </xf>
    <xf numFmtId="3" fontId="21" fillId="0" borderId="20" xfId="0" applyNumberFormat="1" applyFont="1" applyBorder="1" applyAlignment="1">
      <alignment horizontal="right"/>
    </xf>
    <xf numFmtId="10" fontId="9" fillId="34" borderId="0" xfId="66" applyNumberFormat="1" applyFont="1" applyFill="1" applyAlignment="1" applyProtection="1">
      <alignment horizontal="centerContinuous"/>
      <protection hidden="1"/>
    </xf>
    <xf numFmtId="0" fontId="32" fillId="0" borderId="0" xfId="58" applyFont="1">
      <alignment/>
      <protection/>
    </xf>
    <xf numFmtId="165" fontId="9" fillId="34" borderId="0" xfId="0" applyNumberFormat="1" applyFont="1" applyFill="1" applyAlignment="1" applyProtection="1">
      <alignment horizontal="right"/>
      <protection hidden="1"/>
    </xf>
    <xf numFmtId="0" fontId="32" fillId="35" borderId="0" xfId="0" applyFont="1" applyFill="1" applyAlignment="1">
      <alignment/>
    </xf>
    <xf numFmtId="0" fontId="31" fillId="35" borderId="0" xfId="0" applyFont="1" applyFill="1" applyAlignment="1">
      <alignment/>
    </xf>
    <xf numFmtId="0" fontId="14" fillId="35" borderId="0" xfId="0" applyFont="1" applyFill="1" applyAlignment="1" applyProtection="1">
      <alignment/>
      <protection hidden="1"/>
    </xf>
    <xf numFmtId="0" fontId="28" fillId="35" borderId="0" xfId="0" applyFont="1" applyFill="1" applyAlignment="1" applyProtection="1">
      <alignment wrapText="1"/>
      <protection hidden="1"/>
    </xf>
    <xf numFmtId="0" fontId="32" fillId="35" borderId="0" xfId="0" applyFont="1" applyFill="1" applyAlignment="1" applyProtection="1">
      <alignment wrapText="1"/>
      <protection hidden="1"/>
    </xf>
    <xf numFmtId="0" fontId="36" fillId="34" borderId="0" xfId="0" applyFont="1" applyFill="1" applyAlignment="1">
      <alignment vertical="center"/>
    </xf>
    <xf numFmtId="0" fontId="37" fillId="34" borderId="0" xfId="0" applyFont="1" applyFill="1" applyAlignment="1">
      <alignment/>
    </xf>
    <xf numFmtId="0" fontId="37" fillId="34" borderId="0" xfId="0" applyFont="1" applyFill="1" applyAlignment="1">
      <alignment horizontal="left"/>
    </xf>
    <xf numFmtId="0" fontId="38" fillId="34" borderId="0" xfId="0" applyFont="1" applyFill="1" applyAlignment="1">
      <alignment/>
    </xf>
    <xf numFmtId="168" fontId="37" fillId="34" borderId="0" xfId="0" applyNumberFormat="1" applyFont="1" applyFill="1" applyAlignment="1">
      <alignment horizontal="left" vertical="center"/>
    </xf>
    <xf numFmtId="0" fontId="37" fillId="34" borderId="0" xfId="0" applyFont="1" applyFill="1" applyAlignment="1">
      <alignment vertical="center"/>
    </xf>
    <xf numFmtId="174" fontId="37" fillId="34" borderId="0" xfId="0" applyNumberFormat="1" applyFont="1" applyFill="1" applyAlignment="1">
      <alignment horizontal="left" vertical="center"/>
    </xf>
    <xf numFmtId="0" fontId="37" fillId="34" borderId="10" xfId="0" applyFont="1" applyFill="1" applyBorder="1" applyAlignment="1">
      <alignment vertical="center"/>
    </xf>
    <xf numFmtId="0" fontId="37" fillId="34" borderId="0" xfId="0" applyFont="1" applyFill="1" applyAlignment="1">
      <alignment horizontal="left" vertical="center"/>
    </xf>
    <xf numFmtId="0" fontId="37" fillId="34" borderId="10" xfId="0" applyFont="1" applyFill="1" applyBorder="1" applyAlignment="1">
      <alignment horizontal="left"/>
    </xf>
    <xf numFmtId="175" fontId="37" fillId="34" borderId="0" xfId="0" applyNumberFormat="1" applyFont="1" applyFill="1" applyAlignment="1">
      <alignment horizontal="left" vertical="center"/>
    </xf>
    <xf numFmtId="168" fontId="21" fillId="34" borderId="0" xfId="0" applyNumberFormat="1" applyFont="1" applyFill="1" applyAlignment="1">
      <alignment horizontal="left" vertical="center"/>
    </xf>
    <xf numFmtId="168" fontId="21" fillId="35" borderId="0" xfId="0" applyNumberFormat="1" applyFont="1" applyFill="1" applyAlignment="1">
      <alignment horizontal="left" vertical="center"/>
    </xf>
    <xf numFmtId="168" fontId="21" fillId="35" borderId="0" xfId="0" applyNumberFormat="1" applyFont="1" applyFill="1" applyAlignment="1">
      <alignment horizontal="left" vertical="center"/>
    </xf>
    <xf numFmtId="0" fontId="86" fillId="35" borderId="0" xfId="0" applyFont="1" applyFill="1" applyAlignment="1">
      <alignment horizontal="left" vertical="center" readingOrder="1"/>
    </xf>
    <xf numFmtId="186" fontId="0" fillId="34" borderId="0" xfId="0" applyNumberFormat="1" applyFill="1" applyAlignment="1">
      <alignment vertical="center"/>
    </xf>
    <xf numFmtId="38" fontId="15" fillId="34" borderId="0" xfId="42" applyNumberFormat="1" applyFont="1" applyFill="1" applyAlignment="1">
      <alignment horizontal="right" vertical="center"/>
    </xf>
    <xf numFmtId="38" fontId="15" fillId="34" borderId="0" xfId="42" applyNumberFormat="1" applyFont="1" applyFill="1" applyAlignment="1">
      <alignment horizontal="right"/>
    </xf>
    <xf numFmtId="0" fontId="87" fillId="35" borderId="0" xfId="0" applyFont="1" applyFill="1" applyAlignment="1">
      <alignment vertical="center" wrapText="1"/>
    </xf>
    <xf numFmtId="9" fontId="15" fillId="34" borderId="0" xfId="66" applyFont="1" applyFill="1" applyAlignment="1">
      <alignment/>
    </xf>
    <xf numFmtId="9" fontId="9" fillId="34" borderId="0" xfId="66" applyFont="1" applyFill="1" applyAlignment="1">
      <alignment/>
    </xf>
    <xf numFmtId="172" fontId="15" fillId="34" borderId="0" xfId="42" applyNumberFormat="1" applyFont="1" applyFill="1" applyAlignment="1">
      <alignment/>
    </xf>
    <xf numFmtId="1" fontId="9" fillId="34" borderId="0" xfId="66" applyNumberFormat="1" applyFont="1" applyFill="1" applyAlignment="1">
      <alignment/>
    </xf>
    <xf numFmtId="176" fontId="9" fillId="34" borderId="0" xfId="66" applyNumberFormat="1" applyFont="1" applyFill="1" applyAlignment="1">
      <alignment/>
    </xf>
    <xf numFmtId="187" fontId="0" fillId="34" borderId="0" xfId="0" applyNumberFormat="1" applyFill="1" applyAlignment="1">
      <alignment vertical="center"/>
    </xf>
    <xf numFmtId="38" fontId="15" fillId="35" borderId="0" xfId="42" applyNumberFormat="1" applyFont="1" applyFill="1" applyAlignment="1">
      <alignment vertical="center"/>
    </xf>
    <xf numFmtId="187" fontId="15" fillId="35" borderId="0" xfId="42" applyNumberFormat="1" applyFont="1" applyFill="1" applyAlignment="1">
      <alignment horizontal="right" vertical="center"/>
    </xf>
    <xf numFmtId="185" fontId="88" fillId="35" borderId="0" xfId="0" applyNumberFormat="1" applyFont="1" applyFill="1" applyAlignment="1">
      <alignment horizontal="right" wrapText="1"/>
    </xf>
    <xf numFmtId="0" fontId="89" fillId="34" borderId="0" xfId="0" applyFont="1" applyFill="1" applyAlignment="1">
      <alignment wrapText="1"/>
    </xf>
    <xf numFmtId="49" fontId="89" fillId="35" borderId="0" xfId="0" applyNumberFormat="1" applyFont="1" applyFill="1" applyAlignment="1">
      <alignment horizontal="left" wrapText="1"/>
    </xf>
    <xf numFmtId="0" fontId="89" fillId="35" borderId="0" xfId="0" applyFont="1" applyFill="1" applyAlignment="1">
      <alignment vertical="center" wrapText="1"/>
    </xf>
    <xf numFmtId="0" fontId="90" fillId="35" borderId="0" xfId="53" applyFont="1" applyFill="1" applyAlignment="1" applyProtection="1">
      <alignment vertical="center" wrapText="1"/>
      <protection/>
    </xf>
    <xf numFmtId="0" fontId="88" fillId="35" borderId="0" xfId="0" applyFont="1" applyFill="1" applyAlignment="1">
      <alignment wrapText="1"/>
    </xf>
    <xf numFmtId="49" fontId="89" fillId="35" borderId="0" xfId="63" applyNumberFormat="1" applyFont="1" applyFill="1" applyAlignment="1">
      <alignment horizontal="left" wrapText="1"/>
      <protection/>
    </xf>
    <xf numFmtId="185" fontId="91" fillId="35" borderId="0" xfId="0" applyNumberFormat="1" applyFont="1" applyFill="1" applyAlignment="1">
      <alignment horizontal="right" wrapText="1"/>
    </xf>
    <xf numFmtId="49" fontId="92" fillId="35" borderId="0" xfId="63" applyNumberFormat="1" applyFont="1" applyFill="1" applyAlignment="1">
      <alignment horizontal="left" wrapText="1"/>
      <protection/>
    </xf>
    <xf numFmtId="165" fontId="93" fillId="34" borderId="0" xfId="0" applyNumberFormat="1" applyFont="1" applyFill="1" applyAlignment="1">
      <alignment/>
    </xf>
    <xf numFmtId="0" fontId="93" fillId="34" borderId="0" xfId="0" applyFont="1" applyFill="1" applyAlignment="1">
      <alignment/>
    </xf>
    <xf numFmtId="184" fontId="32" fillId="35" borderId="0" xfId="58" applyNumberFormat="1" applyFont="1" applyFill="1" applyAlignment="1">
      <alignment horizontal="left"/>
      <protection/>
    </xf>
    <xf numFmtId="0" fontId="30" fillId="0" borderId="0" xfId="54" applyFont="1" applyAlignment="1" applyProtection="1">
      <alignment horizontal="left"/>
      <protection/>
    </xf>
    <xf numFmtId="0" fontId="94" fillId="35" borderId="0" xfId="0" applyFont="1" applyFill="1" applyAlignment="1">
      <alignment vertical="top" wrapText="1"/>
    </xf>
    <xf numFmtId="0" fontId="94" fillId="35" borderId="0" xfId="0" applyFont="1" applyFill="1" applyAlignment="1">
      <alignment wrapText="1"/>
    </xf>
    <xf numFmtId="0" fontId="94" fillId="35" borderId="0" xfId="0" applyFont="1" applyFill="1" applyAlignment="1">
      <alignment vertical="center" wrapText="1"/>
    </xf>
    <xf numFmtId="0" fontId="32" fillId="35" borderId="0" xfId="0" applyFont="1" applyFill="1" applyAlignment="1">
      <alignment vertical="top" wrapText="1"/>
    </xf>
    <xf numFmtId="167" fontId="93" fillId="34" borderId="0" xfId="0" applyNumberFormat="1" applyFont="1" applyFill="1" applyAlignment="1">
      <alignment/>
    </xf>
    <xf numFmtId="9" fontId="0" fillId="34" borderId="0" xfId="66" applyFont="1" applyFill="1" applyAlignment="1">
      <alignment vertical="center"/>
    </xf>
    <xf numFmtId="0" fontId="32" fillId="35" borderId="0" xfId="60" applyFont="1" applyFill="1">
      <alignment/>
      <protection/>
    </xf>
    <xf numFmtId="0" fontId="32" fillId="35" borderId="0" xfId="61" applyFont="1" applyFill="1" applyAlignment="1">
      <alignment horizontal="right"/>
      <protection/>
    </xf>
    <xf numFmtId="0" fontId="32" fillId="35" borderId="0" xfId="59" applyFont="1" applyFill="1">
      <alignment/>
      <protection/>
    </xf>
    <xf numFmtId="0" fontId="32" fillId="0" borderId="0" xfId="59" applyFont="1">
      <alignment/>
      <protection/>
    </xf>
    <xf numFmtId="0" fontId="32" fillId="35" borderId="0" xfId="58" applyFont="1" applyFill="1" applyAlignment="1">
      <alignment horizontal="right"/>
      <protection/>
    </xf>
    <xf numFmtId="176" fontId="0" fillId="34" borderId="0" xfId="66" applyNumberFormat="1" applyFont="1" applyFill="1" applyAlignment="1">
      <alignment/>
    </xf>
    <xf numFmtId="38" fontId="9" fillId="34" borderId="0" xfId="42" applyNumberFormat="1" applyFont="1" applyFill="1" applyAlignment="1">
      <alignment/>
    </xf>
    <xf numFmtId="0" fontId="32" fillId="35" borderId="0" xfId="0" applyFont="1" applyFill="1" applyAlignment="1">
      <alignment wrapText="1"/>
    </xf>
    <xf numFmtId="185" fontId="28" fillId="35" borderId="0" xfId="0" applyNumberFormat="1" applyFont="1" applyFill="1" applyAlignment="1">
      <alignment horizontal="right" wrapText="1"/>
    </xf>
    <xf numFmtId="0" fontId="32" fillId="35" borderId="0" xfId="0" applyFont="1" applyFill="1" applyAlignment="1" applyProtection="1">
      <alignment/>
      <protection hidden="1"/>
    </xf>
    <xf numFmtId="0" fontId="40" fillId="35" borderId="0" xfId="0" applyFont="1" applyFill="1" applyAlignment="1" applyProtection="1">
      <alignment wrapText="1"/>
      <protection hidden="1"/>
    </xf>
    <xf numFmtId="9" fontId="0" fillId="34" borderId="0" xfId="66" applyFont="1" applyFill="1" applyAlignment="1">
      <alignment vertical="center"/>
    </xf>
    <xf numFmtId="168" fontId="95" fillId="35" borderId="0" xfId="0" applyNumberFormat="1" applyFont="1" applyFill="1" applyAlignment="1">
      <alignment horizontal="left" vertical="center"/>
    </xf>
    <xf numFmtId="0" fontId="28" fillId="35" borderId="0" xfId="0" applyFont="1" applyFill="1" applyAlignment="1">
      <alignment/>
    </xf>
    <xf numFmtId="165" fontId="9" fillId="34" borderId="0" xfId="0" applyNumberFormat="1" applyFont="1" applyFill="1" applyAlignment="1">
      <alignment horizontal="right" vertical="center"/>
    </xf>
    <xf numFmtId="0" fontId="37" fillId="0" borderId="0" xfId="0" applyFont="1" applyFill="1" applyAlignment="1">
      <alignment horizontal="left" vertical="center"/>
    </xf>
    <xf numFmtId="166" fontId="37" fillId="34" borderId="0" xfId="0" applyNumberFormat="1" applyFont="1" applyFill="1" applyAlignment="1">
      <alignment horizontal="left" vertical="center"/>
    </xf>
    <xf numFmtId="0" fontId="32" fillId="0" borderId="0" xfId="53" applyFont="1" applyFill="1" applyAlignment="1" applyProtection="1">
      <alignment vertical="top" wrapText="1"/>
      <protection/>
    </xf>
    <xf numFmtId="0" fontId="32" fillId="35" borderId="0" xfId="53" applyFont="1" applyFill="1" applyAlignment="1" applyProtection="1">
      <alignment vertical="top" wrapText="1"/>
      <protection/>
    </xf>
    <xf numFmtId="38" fontId="0" fillId="34" borderId="0" xfId="42" applyNumberFormat="1" applyFont="1" applyFill="1" applyAlignment="1">
      <alignment vertical="center"/>
    </xf>
    <xf numFmtId="0" fontId="87" fillId="35" borderId="0" xfId="0" applyFont="1" applyFill="1" applyAlignment="1">
      <alignment/>
    </xf>
    <xf numFmtId="2" fontId="0" fillId="34" borderId="0" xfId="66" applyNumberFormat="1" applyFont="1" applyFill="1" applyAlignment="1">
      <alignment vertical="center"/>
    </xf>
    <xf numFmtId="0" fontId="37" fillId="34" borderId="21" xfId="0" applyFont="1" applyFill="1" applyBorder="1" applyAlignment="1">
      <alignment horizontal="right"/>
    </xf>
    <xf numFmtId="0" fontId="37" fillId="34" borderId="0" xfId="0" applyFont="1" applyFill="1" applyBorder="1" applyAlignment="1">
      <alignment horizontal="centerContinuous"/>
    </xf>
    <xf numFmtId="0" fontId="37" fillId="34" borderId="0" xfId="0" applyFont="1" applyFill="1" applyBorder="1" applyAlignment="1">
      <alignment/>
    </xf>
    <xf numFmtId="0" fontId="37" fillId="34" borderId="10" xfId="0" applyFont="1" applyFill="1" applyBorder="1" applyAlignment="1">
      <alignment horizontal="center" vertical="center" wrapText="1"/>
    </xf>
    <xf numFmtId="168" fontId="37" fillId="34" borderId="0" xfId="0" applyNumberFormat="1" applyFont="1" applyFill="1" applyAlignment="1">
      <alignment horizontal="left"/>
    </xf>
    <xf numFmtId="0" fontId="37" fillId="34" borderId="0" xfId="0" applyFont="1" applyFill="1" applyAlignment="1">
      <alignment/>
    </xf>
    <xf numFmtId="0" fontId="37" fillId="34" borderId="21" xfId="0" applyFont="1" applyFill="1" applyBorder="1" applyAlignment="1">
      <alignment/>
    </xf>
    <xf numFmtId="186" fontId="38" fillId="34" borderId="21" xfId="0" applyNumberFormat="1" applyFont="1" applyFill="1" applyBorder="1" applyAlignment="1">
      <alignment horizontal="right"/>
    </xf>
    <xf numFmtId="186" fontId="37" fillId="34" borderId="0" xfId="0" applyNumberFormat="1" applyFont="1" applyFill="1" applyBorder="1" applyAlignment="1">
      <alignment horizontal="right"/>
    </xf>
    <xf numFmtId="186" fontId="37" fillId="35" borderId="0" xfId="0" applyNumberFormat="1" applyFont="1" applyFill="1" applyAlignment="1">
      <alignment/>
    </xf>
    <xf numFmtId="186" fontId="37" fillId="34" borderId="0" xfId="0" applyNumberFormat="1" applyFont="1" applyFill="1" applyAlignment="1">
      <alignment horizontal="right"/>
    </xf>
    <xf numFmtId="186" fontId="37" fillId="34" borderId="21" xfId="0" applyNumberFormat="1" applyFont="1" applyFill="1" applyBorder="1" applyAlignment="1">
      <alignment horizontal="right"/>
    </xf>
    <xf numFmtId="186" fontId="37" fillId="34" borderId="22" xfId="0" applyNumberFormat="1" applyFont="1" applyFill="1" applyBorder="1" applyAlignment="1">
      <alignment horizontal="right"/>
    </xf>
    <xf numFmtId="186" fontId="38" fillId="34" borderId="21" xfId="0" applyNumberFormat="1" applyFont="1" applyFill="1" applyBorder="1" applyAlignment="1">
      <alignment horizontal="right" vertical="center"/>
    </xf>
    <xf numFmtId="186" fontId="37" fillId="34" borderId="0" xfId="0" applyNumberFormat="1" applyFont="1" applyFill="1" applyBorder="1" applyAlignment="1">
      <alignment horizontal="right" vertical="center"/>
    </xf>
    <xf numFmtId="186" fontId="37" fillId="35" borderId="0" xfId="0" applyNumberFormat="1" applyFont="1" applyFill="1" applyAlignment="1">
      <alignment vertical="center"/>
    </xf>
    <xf numFmtId="186" fontId="37" fillId="34" borderId="21" xfId="0" applyNumberFormat="1" applyFont="1" applyFill="1" applyBorder="1" applyAlignment="1">
      <alignment horizontal="right" vertical="center"/>
    </xf>
    <xf numFmtId="186" fontId="37" fillId="34" borderId="22" xfId="0" applyNumberFormat="1" applyFont="1" applyFill="1" applyBorder="1" applyAlignment="1">
      <alignment horizontal="right" vertical="center"/>
    </xf>
    <xf numFmtId="186" fontId="38" fillId="35" borderId="21" xfId="0" applyNumberFormat="1" applyFont="1" applyFill="1" applyBorder="1" applyAlignment="1">
      <alignment vertical="center"/>
    </xf>
    <xf numFmtId="186" fontId="37" fillId="35" borderId="0" xfId="0" applyNumberFormat="1" applyFont="1" applyFill="1" applyBorder="1" applyAlignment="1">
      <alignment vertical="center"/>
    </xf>
    <xf numFmtId="186" fontId="37" fillId="35" borderId="21" xfId="0" applyNumberFormat="1" applyFont="1" applyFill="1" applyBorder="1" applyAlignment="1">
      <alignment vertical="center"/>
    </xf>
    <xf numFmtId="186" fontId="37" fillId="35" borderId="0" xfId="42" applyNumberFormat="1" applyFont="1" applyFill="1" applyBorder="1" applyAlignment="1">
      <alignment vertical="center"/>
    </xf>
    <xf numFmtId="186" fontId="37" fillId="35" borderId="22" xfId="0" applyNumberFormat="1" applyFont="1" applyFill="1" applyBorder="1" applyAlignment="1">
      <alignment vertical="center"/>
    </xf>
    <xf numFmtId="186" fontId="37" fillId="34" borderId="0" xfId="0" applyNumberFormat="1" applyFont="1" applyFill="1" applyAlignment="1">
      <alignment horizontal="right" vertical="center"/>
    </xf>
    <xf numFmtId="186" fontId="38" fillId="34" borderId="12" xfId="0" applyNumberFormat="1" applyFont="1" applyFill="1" applyBorder="1" applyAlignment="1">
      <alignment horizontal="right" vertical="center"/>
    </xf>
    <xf numFmtId="186" fontId="37" fillId="34" borderId="10" xfId="0" applyNumberFormat="1" applyFont="1" applyFill="1" applyBorder="1" applyAlignment="1">
      <alignment horizontal="right" vertical="center"/>
    </xf>
    <xf numFmtId="186" fontId="37" fillId="34" borderId="10" xfId="0" applyNumberFormat="1" applyFont="1" applyFill="1" applyBorder="1" applyAlignment="1">
      <alignment horizontal="right"/>
    </xf>
    <xf numFmtId="186" fontId="37" fillId="34" borderId="12" xfId="0" applyNumberFormat="1" applyFont="1" applyFill="1" applyBorder="1" applyAlignment="1">
      <alignment horizontal="right" vertical="center"/>
    </xf>
    <xf numFmtId="186" fontId="37" fillId="35" borderId="10" xfId="0" applyNumberFormat="1" applyFont="1" applyFill="1" applyBorder="1" applyAlignment="1">
      <alignment vertical="center"/>
    </xf>
    <xf numFmtId="186" fontId="37" fillId="34" borderId="13" xfId="0" applyNumberFormat="1" applyFont="1" applyFill="1" applyBorder="1" applyAlignment="1">
      <alignment horizontal="right" vertical="center"/>
    </xf>
    <xf numFmtId="180" fontId="38" fillId="34" borderId="21" xfId="0" applyNumberFormat="1" applyFont="1" applyFill="1" applyBorder="1" applyAlignment="1">
      <alignment horizontal="right" vertical="center"/>
    </xf>
    <xf numFmtId="180" fontId="37" fillId="34" borderId="0" xfId="0" applyNumberFormat="1" applyFont="1" applyFill="1" applyBorder="1" applyAlignment="1">
      <alignment horizontal="right" vertical="center"/>
    </xf>
    <xf numFmtId="180" fontId="37" fillId="34" borderId="0" xfId="0" applyNumberFormat="1" applyFont="1" applyFill="1" applyAlignment="1">
      <alignment horizontal="right" vertical="center"/>
    </xf>
    <xf numFmtId="179" fontId="37" fillId="35" borderId="21" xfId="0" applyNumberFormat="1" applyFont="1" applyFill="1" applyBorder="1" applyAlignment="1">
      <alignment horizontal="right"/>
    </xf>
    <xf numFmtId="179" fontId="37" fillId="35" borderId="0" xfId="0" applyNumberFormat="1" applyFont="1" applyFill="1" applyBorder="1" applyAlignment="1">
      <alignment horizontal="right"/>
    </xf>
    <xf numFmtId="180" fontId="37" fillId="34" borderId="22" xfId="0" applyNumberFormat="1" applyFont="1" applyFill="1" applyBorder="1" applyAlignment="1">
      <alignment horizontal="right" vertical="center"/>
    </xf>
    <xf numFmtId="179" fontId="38" fillId="35" borderId="21" xfId="0" applyNumberFormat="1" applyFont="1" applyFill="1" applyBorder="1" applyAlignment="1">
      <alignment horizontal="right"/>
    </xf>
    <xf numFmtId="180" fontId="37" fillId="34" borderId="21" xfId="0" applyNumberFormat="1" applyFont="1" applyFill="1" applyBorder="1" applyAlignment="1">
      <alignment horizontal="right" vertical="center"/>
    </xf>
    <xf numFmtId="167" fontId="38" fillId="34" borderId="0" xfId="0" applyNumberFormat="1" applyFont="1" applyFill="1" applyAlignment="1">
      <alignment/>
    </xf>
    <xf numFmtId="167" fontId="37" fillId="34" borderId="0" xfId="0" applyNumberFormat="1" applyFont="1" applyFill="1" applyAlignment="1">
      <alignment/>
    </xf>
    <xf numFmtId="0" fontId="38" fillId="34" borderId="21" xfId="0" applyFont="1" applyFill="1" applyBorder="1" applyAlignment="1">
      <alignment/>
    </xf>
    <xf numFmtId="0" fontId="38" fillId="34" borderId="12" xfId="0" applyFont="1" applyFill="1" applyBorder="1" applyAlignment="1">
      <alignment horizontal="center" vertical="center" wrapText="1"/>
    </xf>
    <xf numFmtId="0" fontId="37" fillId="34" borderId="0" xfId="0" applyFont="1" applyFill="1" applyAlignment="1">
      <alignment horizontal="center" vertical="center" wrapText="1"/>
    </xf>
    <xf numFmtId="0" fontId="37" fillId="34" borderId="12" xfId="0" applyFont="1" applyFill="1" applyBorder="1" applyAlignment="1">
      <alignment horizontal="center" vertical="center" wrapText="1"/>
    </xf>
    <xf numFmtId="0" fontId="37" fillId="34" borderId="13" xfId="0" applyFont="1" applyFill="1" applyBorder="1" applyAlignment="1">
      <alignment horizontal="center" vertical="center" wrapText="1"/>
    </xf>
    <xf numFmtId="0" fontId="39" fillId="36" borderId="10" xfId="0" applyFont="1" applyFill="1" applyBorder="1" applyAlignment="1">
      <alignment horizontal="left" vertical="center"/>
    </xf>
    <xf numFmtId="0" fontId="37" fillId="36" borderId="10" xfId="0" applyFont="1" applyFill="1" applyBorder="1" applyAlignment="1">
      <alignment vertical="center"/>
    </xf>
    <xf numFmtId="182" fontId="39" fillId="36" borderId="10" xfId="0" applyNumberFormat="1" applyFont="1" applyFill="1" applyBorder="1" applyAlignment="1">
      <alignment horizontal="right" vertical="center"/>
    </xf>
    <xf numFmtId="181" fontId="39" fillId="36" borderId="10" xfId="0" applyNumberFormat="1" applyFont="1" applyFill="1" applyBorder="1" applyAlignment="1">
      <alignment horizontal="right" vertical="center"/>
    </xf>
    <xf numFmtId="179" fontId="39" fillId="36" borderId="12" xfId="0" applyNumberFormat="1" applyFont="1" applyFill="1" applyBorder="1" applyAlignment="1">
      <alignment horizontal="right" vertical="center"/>
    </xf>
    <xf numFmtId="179" fontId="39" fillId="36" borderId="10" xfId="0" applyNumberFormat="1" applyFont="1" applyFill="1" applyBorder="1" applyAlignment="1">
      <alignment horizontal="right" vertical="center"/>
    </xf>
    <xf numFmtId="181" fontId="39" fillId="36" borderId="12" xfId="0" applyNumberFormat="1" applyFont="1" applyFill="1" applyBorder="1" applyAlignment="1">
      <alignment horizontal="right" vertical="center"/>
    </xf>
    <xf numFmtId="181" fontId="39" fillId="36" borderId="13" xfId="0" applyNumberFormat="1" applyFont="1" applyFill="1" applyBorder="1" applyAlignment="1">
      <alignment horizontal="right" vertical="center"/>
    </xf>
    <xf numFmtId="182" fontId="39" fillId="36" borderId="12" xfId="0" applyNumberFormat="1" applyFont="1" applyFill="1" applyBorder="1" applyAlignment="1">
      <alignment horizontal="right" vertical="center"/>
    </xf>
    <xf numFmtId="164" fontId="39" fillId="36" borderId="10" xfId="0" applyNumberFormat="1" applyFont="1" applyFill="1" applyBorder="1" applyAlignment="1">
      <alignment horizontal="right" vertical="center"/>
    </xf>
    <xf numFmtId="3" fontId="39" fillId="36" borderId="10" xfId="0" applyNumberFormat="1" applyFont="1" applyFill="1" applyBorder="1" applyAlignment="1">
      <alignment horizontal="right" vertical="center"/>
    </xf>
    <xf numFmtId="3" fontId="39" fillId="36" borderId="12" xfId="0" applyNumberFormat="1" applyFont="1" applyFill="1" applyBorder="1" applyAlignment="1">
      <alignment horizontal="right" vertical="center"/>
    </xf>
    <xf numFmtId="3" fontId="39" fillId="36" borderId="13" xfId="0" applyNumberFormat="1" applyFont="1" applyFill="1" applyBorder="1" applyAlignment="1">
      <alignment horizontal="right" vertical="center"/>
    </xf>
    <xf numFmtId="0" fontId="39" fillId="36" borderId="23" xfId="0" applyFont="1" applyFill="1" applyBorder="1" applyAlignment="1" applyProtection="1">
      <alignment horizontal="left" vertical="center"/>
      <protection hidden="1"/>
    </xf>
    <xf numFmtId="0" fontId="37" fillId="36" borderId="23" xfId="0" applyFont="1" applyFill="1" applyBorder="1" applyAlignment="1" applyProtection="1">
      <alignment vertical="center"/>
      <protection hidden="1"/>
    </xf>
    <xf numFmtId="164" fontId="39" fillId="36" borderId="12" xfId="0" applyNumberFormat="1" applyFont="1" applyFill="1" applyBorder="1" applyAlignment="1">
      <alignment horizontal="right" vertical="center"/>
    </xf>
    <xf numFmtId="171" fontId="39" fillId="36" borderId="24" xfId="0" applyNumberFormat="1" applyFont="1" applyFill="1" applyBorder="1" applyAlignment="1">
      <alignment horizontal="right" vertical="center"/>
    </xf>
    <xf numFmtId="0" fontId="11" fillId="35" borderId="0" xfId="0" applyFont="1" applyFill="1" applyAlignment="1">
      <alignment horizontal="left" vertical="center"/>
    </xf>
    <xf numFmtId="0" fontId="0" fillId="35" borderId="0" xfId="0" applyFill="1" applyAlignment="1">
      <alignment horizontal="left"/>
    </xf>
    <xf numFmtId="3" fontId="21" fillId="35" borderId="0" xfId="0" applyNumberFormat="1" applyFont="1" applyFill="1" applyAlignment="1">
      <alignment horizontal="right"/>
    </xf>
    <xf numFmtId="0" fontId="27" fillId="35" borderId="0" xfId="0" applyFont="1" applyFill="1" applyAlignment="1">
      <alignment horizontal="right"/>
    </xf>
    <xf numFmtId="180" fontId="12" fillId="35" borderId="0" xfId="0" applyNumberFormat="1" applyFont="1" applyFill="1" applyAlignment="1">
      <alignment vertical="center"/>
    </xf>
    <xf numFmtId="180" fontId="15" fillId="35" borderId="0" xfId="0" applyNumberFormat="1" applyFont="1" applyFill="1" applyAlignment="1">
      <alignment vertical="center"/>
    </xf>
    <xf numFmtId="180" fontId="0" fillId="35" borderId="0" xfId="0" applyNumberFormat="1" applyFill="1" applyAlignment="1">
      <alignment/>
    </xf>
    <xf numFmtId="1" fontId="14" fillId="35" borderId="0" xfId="0" applyNumberFormat="1" applyFont="1" applyFill="1" applyAlignment="1">
      <alignment/>
    </xf>
    <xf numFmtId="0" fontId="0" fillId="35" borderId="0" xfId="0" applyFont="1" applyFill="1" applyAlignment="1">
      <alignment horizontal="left"/>
    </xf>
    <xf numFmtId="0" fontId="0" fillId="35" borderId="0" xfId="0" applyFont="1" applyFill="1" applyAlignment="1">
      <alignment/>
    </xf>
    <xf numFmtId="183" fontId="0" fillId="35" borderId="0" xfId="0" applyNumberFormat="1" applyFill="1" applyAlignment="1">
      <alignment/>
    </xf>
    <xf numFmtId="173" fontId="15" fillId="35" borderId="0" xfId="0" applyNumberFormat="1" applyFont="1" applyFill="1" applyAlignment="1">
      <alignment/>
    </xf>
    <xf numFmtId="169" fontId="0" fillId="35" borderId="0" xfId="0" applyNumberFormat="1" applyFont="1" applyFill="1" applyAlignment="1">
      <alignment horizontal="left"/>
    </xf>
    <xf numFmtId="0" fontId="22" fillId="35" borderId="0" xfId="0" applyFont="1" applyFill="1" applyAlignment="1">
      <alignment horizontal="left" vertical="center"/>
    </xf>
    <xf numFmtId="0" fontId="20" fillId="35" borderId="0" xfId="0" applyFont="1" applyFill="1" applyAlignment="1">
      <alignment/>
    </xf>
    <xf numFmtId="0" fontId="20" fillId="35" borderId="0" xfId="0" applyFont="1" applyFill="1" applyAlignment="1">
      <alignment horizontal="left"/>
    </xf>
    <xf numFmtId="0" fontId="23" fillId="35" borderId="0" xfId="0" applyFont="1" applyFill="1" applyAlignment="1">
      <alignment horizontal="left"/>
    </xf>
    <xf numFmtId="0" fontId="42" fillId="35" borderId="0" xfId="0" applyFont="1" applyFill="1" applyAlignment="1">
      <alignment horizontal="centerContinuous"/>
    </xf>
    <xf numFmtId="0" fontId="21" fillId="35" borderId="0" xfId="0" applyFont="1" applyFill="1" applyAlignment="1">
      <alignment horizontal="centerContinuous"/>
    </xf>
    <xf numFmtId="0" fontId="21" fillId="35" borderId="0" xfId="0" applyFont="1" applyFill="1" applyAlignment="1">
      <alignment horizontal="right"/>
    </xf>
    <xf numFmtId="180" fontId="38" fillId="35" borderId="0" xfId="0" applyNumberFormat="1" applyFont="1" applyFill="1" applyAlignment="1">
      <alignment vertical="center"/>
    </xf>
    <xf numFmtId="180" fontId="37" fillId="35" borderId="0" xfId="0" applyNumberFormat="1" applyFont="1" applyFill="1" applyAlignment="1">
      <alignment vertical="center"/>
    </xf>
    <xf numFmtId="49" fontId="20" fillId="35" borderId="0" xfId="0" applyNumberFormat="1" applyFont="1" applyFill="1" applyAlignment="1">
      <alignment/>
    </xf>
    <xf numFmtId="175" fontId="20" fillId="35" borderId="0" xfId="0" applyNumberFormat="1" applyFont="1" applyFill="1" applyAlignment="1">
      <alignment horizontal="left"/>
    </xf>
    <xf numFmtId="0" fontId="21" fillId="35" borderId="0" xfId="0" applyFont="1" applyFill="1" applyBorder="1" applyAlignment="1">
      <alignment horizontal="centerContinuous"/>
    </xf>
    <xf numFmtId="180" fontId="38" fillId="35" borderId="0" xfId="0" applyNumberFormat="1" applyFont="1" applyFill="1" applyBorder="1" applyAlignment="1">
      <alignment vertical="center"/>
    </xf>
    <xf numFmtId="180" fontId="37" fillId="35" borderId="0" xfId="0" applyNumberFormat="1" applyFont="1" applyFill="1" applyBorder="1" applyAlignment="1">
      <alignment vertical="center"/>
    </xf>
    <xf numFmtId="180" fontId="38" fillId="35" borderId="10" xfId="0" applyNumberFormat="1" applyFont="1" applyFill="1" applyBorder="1" applyAlignment="1">
      <alignment vertical="center"/>
    </xf>
    <xf numFmtId="180" fontId="37" fillId="35" borderId="10" xfId="0" applyNumberFormat="1" applyFont="1" applyFill="1" applyBorder="1" applyAlignment="1">
      <alignment vertical="center"/>
    </xf>
    <xf numFmtId="0" fontId="21" fillId="35" borderId="22" xfId="0" applyFont="1" applyFill="1" applyBorder="1" applyAlignment="1">
      <alignment horizontal="centerContinuous"/>
    </xf>
    <xf numFmtId="180" fontId="37" fillId="35" borderId="22" xfId="0" applyNumberFormat="1" applyFont="1" applyFill="1" applyBorder="1" applyAlignment="1">
      <alignment vertical="center"/>
    </xf>
    <xf numFmtId="180" fontId="37" fillId="35" borderId="13" xfId="0" applyNumberFormat="1" applyFont="1" applyFill="1" applyBorder="1" applyAlignment="1">
      <alignment vertical="center"/>
    </xf>
    <xf numFmtId="3" fontId="21" fillId="35" borderId="22" xfId="0" applyNumberFormat="1" applyFont="1" applyFill="1" applyBorder="1" applyAlignment="1">
      <alignment horizontal="right"/>
    </xf>
    <xf numFmtId="3" fontId="37" fillId="35" borderId="0" xfId="0" applyNumberFormat="1" applyFont="1" applyFill="1" applyBorder="1" applyAlignment="1">
      <alignment horizontal="right"/>
    </xf>
    <xf numFmtId="3" fontId="37" fillId="35" borderId="22" xfId="0" applyNumberFormat="1" applyFont="1" applyFill="1" applyBorder="1" applyAlignment="1">
      <alignment horizontal="right"/>
    </xf>
    <xf numFmtId="0" fontId="20" fillId="35" borderId="0" xfId="0" applyFont="1" applyFill="1" applyAlignment="1">
      <alignment/>
    </xf>
    <xf numFmtId="180" fontId="37" fillId="35" borderId="0" xfId="0" applyNumberFormat="1" applyFont="1" applyFill="1" applyBorder="1" applyAlignment="1">
      <alignment/>
    </xf>
    <xf numFmtId="180" fontId="37" fillId="35" borderId="22" xfId="0" applyNumberFormat="1" applyFont="1" applyFill="1" applyBorder="1" applyAlignment="1">
      <alignment/>
    </xf>
    <xf numFmtId="180" fontId="38" fillId="35" borderId="0" xfId="0" applyNumberFormat="1" applyFont="1" applyFill="1" applyAlignment="1">
      <alignment/>
    </xf>
    <xf numFmtId="180" fontId="37" fillId="35" borderId="0" xfId="0" applyNumberFormat="1" applyFont="1" applyFill="1" applyAlignment="1">
      <alignment/>
    </xf>
    <xf numFmtId="0" fontId="21" fillId="35" borderId="22" xfId="0" applyFont="1" applyFill="1" applyBorder="1" applyAlignment="1">
      <alignment horizontal="right"/>
    </xf>
    <xf numFmtId="0" fontId="21" fillId="35" borderId="21" xfId="0" applyFont="1" applyFill="1" applyBorder="1" applyAlignment="1">
      <alignment horizontal="right"/>
    </xf>
    <xf numFmtId="180" fontId="37" fillId="35" borderId="21" xfId="0" applyNumberFormat="1" applyFont="1" applyFill="1" applyBorder="1" applyAlignment="1">
      <alignment/>
    </xf>
    <xf numFmtId="180" fontId="37" fillId="35" borderId="21" xfId="0" applyNumberFormat="1" applyFont="1" applyFill="1" applyBorder="1" applyAlignment="1">
      <alignment vertical="center"/>
    </xf>
    <xf numFmtId="3" fontId="37" fillId="35" borderId="21" xfId="0" applyNumberFormat="1" applyFont="1" applyFill="1" applyBorder="1" applyAlignment="1">
      <alignment horizontal="right"/>
    </xf>
    <xf numFmtId="0" fontId="42" fillId="35" borderId="21" xfId="0" applyFont="1" applyFill="1" applyBorder="1" applyAlignment="1">
      <alignment horizontal="centerContinuous"/>
    </xf>
    <xf numFmtId="180" fontId="38" fillId="35" borderId="21" xfId="0" applyNumberFormat="1" applyFont="1" applyFill="1" applyBorder="1" applyAlignment="1">
      <alignment/>
    </xf>
    <xf numFmtId="180" fontId="38" fillId="35" borderId="21" xfId="0" applyNumberFormat="1" applyFont="1" applyFill="1" applyBorder="1" applyAlignment="1">
      <alignment vertical="center"/>
    </xf>
    <xf numFmtId="3" fontId="0" fillId="35" borderId="0" xfId="0" applyNumberFormat="1" applyFill="1" applyAlignment="1">
      <alignment/>
    </xf>
    <xf numFmtId="38" fontId="0" fillId="35" borderId="0" xfId="42" applyNumberFormat="1" applyFont="1" applyFill="1" applyAlignment="1">
      <alignment/>
    </xf>
    <xf numFmtId="0" fontId="15" fillId="35" borderId="0" xfId="0" applyFont="1" applyFill="1" applyAlignment="1">
      <alignment horizontal="left"/>
    </xf>
    <xf numFmtId="0" fontId="15" fillId="35" borderId="0" xfId="0" applyFont="1" applyFill="1" applyAlignment="1">
      <alignment/>
    </xf>
    <xf numFmtId="0" fontId="0" fillId="35" borderId="0" xfId="0" applyFill="1" applyBorder="1" applyAlignment="1">
      <alignment/>
    </xf>
    <xf numFmtId="9" fontId="0" fillId="35" borderId="0" xfId="66" applyFont="1" applyFill="1" applyAlignment="1">
      <alignment/>
    </xf>
    <xf numFmtId="3" fontId="21" fillId="35" borderId="0" xfId="0" applyNumberFormat="1" applyFont="1" applyFill="1" applyAlignment="1">
      <alignment horizontal="centerContinuous"/>
    </xf>
    <xf numFmtId="3" fontId="27" fillId="35" borderId="0" xfId="0" applyNumberFormat="1" applyFont="1" applyFill="1" applyAlignment="1">
      <alignment horizontal="right"/>
    </xf>
    <xf numFmtId="182" fontId="15" fillId="35" borderId="0" xfId="0" applyNumberFormat="1" applyFont="1" applyFill="1" applyAlignment="1">
      <alignment vertical="center"/>
    </xf>
    <xf numFmtId="179" fontId="15" fillId="35" borderId="0" xfId="0" applyNumberFormat="1" applyFont="1" applyFill="1" applyAlignment="1">
      <alignment vertical="center"/>
    </xf>
    <xf numFmtId="165" fontId="15" fillId="35" borderId="0" xfId="0" applyNumberFormat="1" applyFont="1" applyFill="1" applyAlignment="1">
      <alignment/>
    </xf>
    <xf numFmtId="3" fontId="15" fillId="35" borderId="0" xfId="0" applyNumberFormat="1" applyFont="1" applyFill="1" applyAlignment="1">
      <alignment/>
    </xf>
    <xf numFmtId="0" fontId="27" fillId="35" borderId="25" xfId="0" applyFont="1" applyFill="1" applyBorder="1" applyAlignment="1">
      <alignment horizontal="centerContinuous"/>
    </xf>
    <xf numFmtId="180" fontId="38" fillId="35" borderId="25" xfId="0" applyNumberFormat="1" applyFont="1" applyFill="1" applyBorder="1" applyAlignment="1">
      <alignment/>
    </xf>
    <xf numFmtId="180" fontId="38" fillId="35" borderId="25" xfId="0" applyNumberFormat="1" applyFont="1" applyFill="1" applyBorder="1" applyAlignment="1">
      <alignment vertical="center"/>
    </xf>
    <xf numFmtId="178" fontId="38" fillId="35" borderId="25" xfId="42" applyNumberFormat="1" applyFont="1" applyFill="1" applyBorder="1" applyAlignment="1">
      <alignment vertical="center"/>
    </xf>
    <xf numFmtId="3" fontId="21" fillId="35" borderId="0" xfId="0" applyNumberFormat="1" applyFont="1" applyFill="1" applyAlignment="1">
      <alignment/>
    </xf>
    <xf numFmtId="3" fontId="21" fillId="35" borderId="21" xfId="0" applyNumberFormat="1" applyFont="1" applyFill="1" applyBorder="1" applyAlignment="1">
      <alignment horizontal="right"/>
    </xf>
    <xf numFmtId="0" fontId="23" fillId="35" borderId="0" xfId="0" applyFont="1" applyFill="1" applyAlignment="1">
      <alignment/>
    </xf>
    <xf numFmtId="0" fontId="37" fillId="35" borderId="0" xfId="0" applyFont="1" applyFill="1" applyAlignment="1">
      <alignment horizontal="left"/>
    </xf>
    <xf numFmtId="0" fontId="37" fillId="35" borderId="0" xfId="0" applyFont="1" applyFill="1" applyAlignment="1">
      <alignment/>
    </xf>
    <xf numFmtId="0" fontId="37" fillId="35" borderId="10" xfId="0" applyFont="1" applyFill="1" applyBorder="1" applyAlignment="1">
      <alignment horizontal="left"/>
    </xf>
    <xf numFmtId="0" fontId="37" fillId="35" borderId="10" xfId="0" applyFont="1" applyFill="1" applyBorder="1" applyAlignment="1">
      <alignment/>
    </xf>
    <xf numFmtId="180" fontId="38" fillId="35" borderId="12" xfId="0" applyNumberFormat="1" applyFont="1" applyFill="1" applyBorder="1" applyAlignment="1">
      <alignment vertical="center"/>
    </xf>
    <xf numFmtId="180" fontId="37" fillId="35" borderId="12" xfId="0" applyNumberFormat="1" applyFont="1" applyFill="1" applyBorder="1" applyAlignment="1">
      <alignment vertical="center"/>
    </xf>
    <xf numFmtId="175" fontId="37" fillId="35" borderId="0" xfId="0" applyNumberFormat="1" applyFont="1" applyFill="1" applyAlignment="1">
      <alignment/>
    </xf>
    <xf numFmtId="175" fontId="37" fillId="35" borderId="10" xfId="0" applyNumberFormat="1" applyFont="1" applyFill="1" applyBorder="1" applyAlignment="1">
      <alignment/>
    </xf>
    <xf numFmtId="175" fontId="37" fillId="35" borderId="10" xfId="0" applyNumberFormat="1" applyFont="1" applyFill="1" applyBorder="1" applyAlignment="1">
      <alignment horizontal="left"/>
    </xf>
    <xf numFmtId="175" fontId="37" fillId="35" borderId="0" xfId="0" applyNumberFormat="1" applyFont="1" applyFill="1" applyAlignment="1">
      <alignment horizontal="left"/>
    </xf>
    <xf numFmtId="165" fontId="37" fillId="35" borderId="0" xfId="0" applyNumberFormat="1" applyFont="1" applyFill="1" applyAlignment="1">
      <alignment/>
    </xf>
    <xf numFmtId="165" fontId="37" fillId="35" borderId="10" xfId="0" applyNumberFormat="1" applyFont="1" applyFill="1" applyBorder="1" applyAlignment="1">
      <alignment/>
    </xf>
    <xf numFmtId="0" fontId="37" fillId="35" borderId="0" xfId="0" applyFont="1" applyFill="1" applyBorder="1" applyAlignment="1">
      <alignment horizontal="left"/>
    </xf>
    <xf numFmtId="0" fontId="37" fillId="35" borderId="0" xfId="0" applyNumberFormat="1" applyFont="1" applyFill="1" applyBorder="1" applyAlignment="1">
      <alignment/>
    </xf>
    <xf numFmtId="0" fontId="37" fillId="35" borderId="20" xfId="0" applyFont="1" applyFill="1" applyBorder="1" applyAlignment="1">
      <alignment horizontal="left"/>
    </xf>
    <xf numFmtId="175" fontId="37" fillId="35" borderId="20" xfId="0" applyNumberFormat="1" applyFont="1" applyFill="1" applyBorder="1" applyAlignment="1">
      <alignment/>
    </xf>
    <xf numFmtId="180" fontId="38" fillId="35" borderId="20" xfId="0" applyNumberFormat="1" applyFont="1" applyFill="1" applyBorder="1" applyAlignment="1">
      <alignment vertical="center"/>
    </xf>
    <xf numFmtId="180" fontId="37" fillId="35" borderId="20" xfId="0" applyNumberFormat="1" applyFont="1" applyFill="1" applyBorder="1" applyAlignment="1">
      <alignment vertical="center"/>
    </xf>
    <xf numFmtId="180" fontId="38" fillId="35" borderId="26" xfId="0" applyNumberFormat="1" applyFont="1" applyFill="1" applyBorder="1" applyAlignment="1">
      <alignment vertical="center"/>
    </xf>
    <xf numFmtId="180" fontId="37" fillId="35" borderId="27" xfId="0" applyNumberFormat="1" applyFont="1" applyFill="1" applyBorder="1" applyAlignment="1">
      <alignment vertical="center"/>
    </xf>
    <xf numFmtId="180" fontId="37" fillId="35" borderId="26" xfId="0" applyNumberFormat="1" applyFont="1" applyFill="1" applyBorder="1" applyAlignment="1">
      <alignment vertical="center"/>
    </xf>
    <xf numFmtId="174" fontId="37" fillId="35" borderId="0" xfId="0" applyNumberFormat="1" applyFont="1" applyFill="1" applyAlignment="1">
      <alignment/>
    </xf>
    <xf numFmtId="0" fontId="43" fillId="35" borderId="0" xfId="0" applyFont="1" applyFill="1" applyAlignment="1">
      <alignment horizontal="left" vertical="center"/>
    </xf>
    <xf numFmtId="0" fontId="43" fillId="35" borderId="0" xfId="0" applyFont="1" applyFill="1" applyAlignment="1">
      <alignment vertical="center"/>
    </xf>
    <xf numFmtId="0" fontId="38" fillId="35" borderId="12" xfId="0" applyFont="1" applyFill="1" applyBorder="1" applyAlignment="1">
      <alignment horizontal="center" vertical="center" wrapText="1"/>
    </xf>
    <xf numFmtId="3" fontId="38" fillId="35" borderId="10" xfId="0" applyNumberFormat="1" applyFont="1" applyFill="1" applyBorder="1" applyAlignment="1">
      <alignment horizontal="center" vertical="center" wrapText="1"/>
    </xf>
    <xf numFmtId="0" fontId="20" fillId="35" borderId="0" xfId="0" applyFont="1" applyFill="1" applyAlignment="1">
      <alignment vertical="center"/>
    </xf>
    <xf numFmtId="0" fontId="38" fillId="35" borderId="10" xfId="0" applyFont="1" applyFill="1" applyBorder="1" applyAlignment="1">
      <alignment horizontal="center" vertical="center" wrapText="1"/>
    </xf>
    <xf numFmtId="3" fontId="38" fillId="35" borderId="28" xfId="0" applyNumberFormat="1" applyFont="1" applyFill="1" applyBorder="1" applyAlignment="1">
      <alignment horizontal="center" vertical="center" wrapText="1"/>
    </xf>
    <xf numFmtId="3" fontId="1" fillId="35" borderId="0" xfId="0" applyNumberFormat="1" applyFont="1" applyFill="1" applyAlignment="1">
      <alignment/>
    </xf>
    <xf numFmtId="177" fontId="0" fillId="35" borderId="0" xfId="0" applyNumberFormat="1" applyFill="1" applyAlignment="1">
      <alignment/>
    </xf>
    <xf numFmtId="0" fontId="22" fillId="35" borderId="0" xfId="0" applyFont="1" applyFill="1" applyAlignment="1">
      <alignment/>
    </xf>
    <xf numFmtId="1" fontId="0" fillId="35" borderId="0" xfId="0" applyNumberFormat="1" applyFont="1" applyFill="1" applyAlignment="1">
      <alignment horizontal="left"/>
    </xf>
    <xf numFmtId="3" fontId="0" fillId="35" borderId="0" xfId="0" applyNumberFormat="1" applyFont="1" applyFill="1" applyAlignment="1">
      <alignment/>
    </xf>
    <xf numFmtId="1" fontId="0" fillId="35" borderId="0" xfId="42" applyNumberFormat="1" applyFont="1" applyFill="1" applyAlignment="1">
      <alignment horizontal="left"/>
    </xf>
    <xf numFmtId="1" fontId="0" fillId="35" borderId="0" xfId="0" applyNumberFormat="1" applyFont="1" applyFill="1" applyAlignment="1">
      <alignment/>
    </xf>
    <xf numFmtId="175" fontId="0" fillId="35" borderId="0" xfId="0" applyNumberFormat="1" applyFont="1" applyFill="1" applyAlignment="1">
      <alignment/>
    </xf>
    <xf numFmtId="175" fontId="0" fillId="35" borderId="0" xfId="0" applyNumberFormat="1" applyFill="1" applyAlignment="1">
      <alignment/>
    </xf>
    <xf numFmtId="0" fontId="0" fillId="35" borderId="0" xfId="0" applyFont="1" applyFill="1" applyAlignment="1">
      <alignment horizontal="left"/>
    </xf>
    <xf numFmtId="175" fontId="0" fillId="35" borderId="0" xfId="0" applyNumberFormat="1" applyFont="1" applyFill="1" applyAlignment="1">
      <alignment/>
    </xf>
    <xf numFmtId="3" fontId="0" fillId="35" borderId="0" xfId="0" applyNumberFormat="1" applyFont="1" applyFill="1" applyAlignment="1">
      <alignment/>
    </xf>
    <xf numFmtId="165" fontId="0" fillId="35" borderId="0" xfId="0" applyNumberFormat="1" applyFill="1" applyAlignment="1">
      <alignment horizontal="left"/>
    </xf>
    <xf numFmtId="165" fontId="0" fillId="35" borderId="0" xfId="0" applyNumberFormat="1" applyFill="1" applyAlignment="1">
      <alignment/>
    </xf>
    <xf numFmtId="165" fontId="0" fillId="35" borderId="0" xfId="0" applyNumberFormat="1" applyFont="1" applyFill="1" applyAlignment="1">
      <alignment/>
    </xf>
    <xf numFmtId="3" fontId="12" fillId="35" borderId="0" xfId="0" applyNumberFormat="1" applyFont="1" applyFill="1" applyAlignment="1">
      <alignment vertical="center"/>
    </xf>
    <xf numFmtId="174" fontId="15" fillId="35" borderId="0" xfId="0" applyNumberFormat="1" applyFont="1" applyFill="1" applyAlignment="1">
      <alignment horizontal="left"/>
    </xf>
    <xf numFmtId="165" fontId="12" fillId="35" borderId="0" xfId="0" applyNumberFormat="1" applyFont="1" applyFill="1" applyAlignment="1">
      <alignment/>
    </xf>
    <xf numFmtId="3" fontId="22" fillId="35" borderId="0" xfId="0" applyNumberFormat="1" applyFont="1" applyFill="1" applyAlignment="1">
      <alignment/>
    </xf>
    <xf numFmtId="3" fontId="20" fillId="35" borderId="0" xfId="0" applyNumberFormat="1" applyFont="1" applyFill="1" applyAlignment="1">
      <alignment/>
    </xf>
    <xf numFmtId="165" fontId="38" fillId="35" borderId="0" xfId="0" applyNumberFormat="1" applyFont="1" applyFill="1" applyAlignment="1">
      <alignment vertical="center"/>
    </xf>
    <xf numFmtId="165" fontId="37" fillId="35" borderId="0" xfId="0" applyNumberFormat="1" applyFont="1" applyFill="1" applyAlignment="1">
      <alignment vertical="center"/>
    </xf>
    <xf numFmtId="165" fontId="38" fillId="35" borderId="10" xfId="0" applyNumberFormat="1" applyFont="1" applyFill="1" applyBorder="1" applyAlignment="1">
      <alignment vertical="center"/>
    </xf>
    <xf numFmtId="165" fontId="37" fillId="35" borderId="10" xfId="0" applyNumberFormat="1" applyFont="1" applyFill="1" applyBorder="1" applyAlignment="1">
      <alignment vertical="center"/>
    </xf>
    <xf numFmtId="1" fontId="37" fillId="35" borderId="0" xfId="0" applyNumberFormat="1" applyFont="1" applyFill="1" applyAlignment="1">
      <alignment horizontal="left"/>
    </xf>
    <xf numFmtId="3" fontId="37" fillId="35" borderId="0" xfId="0" applyNumberFormat="1" applyFont="1" applyFill="1" applyAlignment="1">
      <alignment/>
    </xf>
    <xf numFmtId="1" fontId="37" fillId="35" borderId="0" xfId="42" applyNumberFormat="1" applyFont="1" applyFill="1" applyAlignment="1">
      <alignment horizontal="left"/>
    </xf>
    <xf numFmtId="165" fontId="44" fillId="35" borderId="0" xfId="0" applyNumberFormat="1" applyFont="1" applyFill="1" applyAlignment="1">
      <alignment vertical="center"/>
    </xf>
    <xf numFmtId="1" fontId="37" fillId="35" borderId="10" xfId="0" applyNumberFormat="1" applyFont="1" applyFill="1" applyBorder="1" applyAlignment="1">
      <alignment horizontal="left"/>
    </xf>
    <xf numFmtId="3" fontId="37" fillId="35" borderId="10" xfId="0" applyNumberFormat="1" applyFont="1" applyFill="1" applyBorder="1" applyAlignment="1">
      <alignment/>
    </xf>
    <xf numFmtId="1" fontId="37" fillId="35" borderId="0" xfId="0" applyNumberFormat="1" applyFont="1" applyFill="1" applyAlignment="1">
      <alignment/>
    </xf>
    <xf numFmtId="165" fontId="38" fillId="35" borderId="0" xfId="66" applyNumberFormat="1" applyFont="1" applyFill="1" applyAlignment="1">
      <alignment vertical="center"/>
    </xf>
    <xf numFmtId="3" fontId="38" fillId="35" borderId="0" xfId="0" applyNumberFormat="1" applyFont="1" applyFill="1" applyAlignment="1">
      <alignment vertical="center"/>
    </xf>
    <xf numFmtId="3" fontId="37" fillId="35" borderId="0" xfId="0" applyNumberFormat="1" applyFont="1" applyFill="1" applyAlignment="1">
      <alignment vertical="center"/>
    </xf>
    <xf numFmtId="3" fontId="38" fillId="35" borderId="10" xfId="0" applyNumberFormat="1" applyFont="1" applyFill="1" applyBorder="1" applyAlignment="1">
      <alignment vertical="center"/>
    </xf>
    <xf numFmtId="3" fontId="37" fillId="35" borderId="10" xfId="0" applyNumberFormat="1" applyFont="1" applyFill="1" applyBorder="1" applyAlignment="1">
      <alignment vertical="center"/>
    </xf>
    <xf numFmtId="3" fontId="38" fillId="35" borderId="12" xfId="0" applyNumberFormat="1" applyFont="1" applyFill="1" applyBorder="1" applyAlignment="1">
      <alignment horizontal="center" vertical="center"/>
    </xf>
    <xf numFmtId="3" fontId="38" fillId="35" borderId="12" xfId="0" applyNumberFormat="1" applyFont="1" applyFill="1" applyBorder="1" applyAlignment="1">
      <alignment vertical="center"/>
    </xf>
    <xf numFmtId="3" fontId="37" fillId="35" borderId="13" xfId="0" applyNumberFormat="1" applyFont="1" applyFill="1" applyBorder="1" applyAlignment="1">
      <alignment vertical="center"/>
    </xf>
    <xf numFmtId="3" fontId="37" fillId="35" borderId="12" xfId="0" applyNumberFormat="1" applyFont="1" applyFill="1" applyBorder="1" applyAlignment="1">
      <alignment vertical="center"/>
    </xf>
    <xf numFmtId="3" fontId="37" fillId="35" borderId="10" xfId="0" applyNumberFormat="1" applyFont="1" applyFill="1" applyBorder="1" applyAlignment="1">
      <alignment horizontal="center" vertical="center"/>
    </xf>
    <xf numFmtId="3" fontId="37" fillId="35" borderId="13" xfId="0" applyNumberFormat="1" applyFont="1" applyFill="1" applyBorder="1" applyAlignment="1">
      <alignment horizontal="center" vertical="center"/>
    </xf>
    <xf numFmtId="3" fontId="37" fillId="35" borderId="12" xfId="0" applyNumberFormat="1" applyFont="1" applyFill="1" applyBorder="1" applyAlignment="1">
      <alignment horizontal="center" vertical="center"/>
    </xf>
    <xf numFmtId="165" fontId="38" fillId="35" borderId="21" xfId="0" applyNumberFormat="1" applyFont="1" applyFill="1" applyBorder="1" applyAlignment="1">
      <alignment vertical="center"/>
    </xf>
    <xf numFmtId="165" fontId="37" fillId="35" borderId="0" xfId="0" applyNumberFormat="1" applyFont="1" applyFill="1" applyBorder="1" applyAlignment="1">
      <alignment vertical="center"/>
    </xf>
    <xf numFmtId="165" fontId="38" fillId="35" borderId="12" xfId="0" applyNumberFormat="1" applyFont="1" applyFill="1" applyBorder="1" applyAlignment="1">
      <alignment vertical="center"/>
    </xf>
    <xf numFmtId="3" fontId="38" fillId="35" borderId="21" xfId="0" applyNumberFormat="1" applyFont="1" applyFill="1" applyBorder="1" applyAlignment="1">
      <alignment vertical="center"/>
    </xf>
    <xf numFmtId="3" fontId="37" fillId="35" borderId="0" xfId="0" applyNumberFormat="1" applyFont="1" applyFill="1" applyBorder="1" applyAlignment="1">
      <alignment vertical="center"/>
    </xf>
    <xf numFmtId="3" fontId="37" fillId="35" borderId="0" xfId="0" applyNumberFormat="1" applyFont="1" applyFill="1" applyBorder="1" applyAlignment="1">
      <alignment/>
    </xf>
    <xf numFmtId="165" fontId="37" fillId="35" borderId="22" xfId="0" applyNumberFormat="1" applyFont="1" applyFill="1" applyBorder="1" applyAlignment="1">
      <alignment vertical="center"/>
    </xf>
    <xf numFmtId="165" fontId="37" fillId="35" borderId="13" xfId="0" applyNumberFormat="1" applyFont="1" applyFill="1" applyBorder="1" applyAlignment="1">
      <alignment vertical="center"/>
    </xf>
    <xf numFmtId="3" fontId="37" fillId="35" borderId="22" xfId="0" applyNumberFormat="1" applyFont="1" applyFill="1" applyBorder="1" applyAlignment="1">
      <alignment vertical="center"/>
    </xf>
    <xf numFmtId="3" fontId="37" fillId="35" borderId="22" xfId="0" applyNumberFormat="1" applyFont="1" applyFill="1" applyBorder="1" applyAlignment="1">
      <alignment/>
    </xf>
    <xf numFmtId="3" fontId="37" fillId="35" borderId="13" xfId="0" applyNumberFormat="1" applyFont="1" applyFill="1" applyBorder="1" applyAlignment="1">
      <alignment/>
    </xf>
    <xf numFmtId="165" fontId="37" fillId="35" borderId="21" xfId="0" applyNumberFormat="1" applyFont="1" applyFill="1" applyBorder="1" applyAlignment="1">
      <alignment vertical="center"/>
    </xf>
    <xf numFmtId="165" fontId="37" fillId="35" borderId="12" xfId="0" applyNumberFormat="1" applyFont="1" applyFill="1" applyBorder="1" applyAlignment="1">
      <alignment vertical="center"/>
    </xf>
    <xf numFmtId="3" fontId="37" fillId="35" borderId="21" xfId="0" applyNumberFormat="1" applyFont="1" applyFill="1" applyBorder="1" applyAlignment="1">
      <alignment vertical="center"/>
    </xf>
    <xf numFmtId="3" fontId="37" fillId="35" borderId="21" xfId="0" applyNumberFormat="1" applyFont="1" applyFill="1" applyBorder="1" applyAlignment="1">
      <alignment/>
    </xf>
    <xf numFmtId="3" fontId="37" fillId="35" borderId="12" xfId="0" applyNumberFormat="1" applyFont="1" applyFill="1" applyBorder="1" applyAlignment="1">
      <alignment/>
    </xf>
    <xf numFmtId="165" fontId="38" fillId="35" borderId="0" xfId="0" applyNumberFormat="1" applyFont="1" applyFill="1" applyAlignment="1">
      <alignment/>
    </xf>
    <xf numFmtId="165" fontId="37" fillId="35" borderId="0" xfId="0" applyNumberFormat="1" applyFont="1" applyFill="1" applyAlignment="1">
      <alignment/>
    </xf>
    <xf numFmtId="165" fontId="38" fillId="35" borderId="26" xfId="0" applyNumberFormat="1" applyFont="1" applyFill="1" applyBorder="1" applyAlignment="1">
      <alignment/>
    </xf>
    <xf numFmtId="165" fontId="37" fillId="35" borderId="27" xfId="0" applyNumberFormat="1" applyFont="1" applyFill="1" applyBorder="1" applyAlignment="1">
      <alignment/>
    </xf>
    <xf numFmtId="165" fontId="37" fillId="35" borderId="26" xfId="0" applyNumberFormat="1" applyFont="1" applyFill="1" applyBorder="1" applyAlignment="1">
      <alignment/>
    </xf>
    <xf numFmtId="165" fontId="37" fillId="35" borderId="20" xfId="0" applyNumberFormat="1" applyFont="1" applyFill="1" applyBorder="1" applyAlignment="1">
      <alignment/>
    </xf>
    <xf numFmtId="0" fontId="43" fillId="35" borderId="10" xfId="0" applyFont="1" applyFill="1" applyBorder="1" applyAlignment="1">
      <alignment horizontal="left" vertical="center"/>
    </xf>
    <xf numFmtId="0" fontId="43" fillId="35" borderId="10" xfId="0" applyFont="1" applyFill="1" applyBorder="1" applyAlignment="1">
      <alignment vertical="center"/>
    </xf>
    <xf numFmtId="178" fontId="38" fillId="35" borderId="0" xfId="42" applyNumberFormat="1" applyFont="1" applyFill="1" applyAlignment="1">
      <alignment/>
    </xf>
    <xf numFmtId="178" fontId="38" fillId="35" borderId="0" xfId="42" applyNumberFormat="1" applyFont="1" applyFill="1" applyAlignment="1">
      <alignment vertical="center"/>
    </xf>
    <xf numFmtId="178" fontId="38" fillId="35" borderId="10" xfId="42" applyNumberFormat="1" applyFont="1" applyFill="1" applyBorder="1" applyAlignment="1">
      <alignment vertical="center"/>
    </xf>
    <xf numFmtId="178" fontId="38" fillId="35" borderId="20" xfId="42" applyNumberFormat="1" applyFont="1" applyFill="1" applyBorder="1" applyAlignment="1">
      <alignment vertical="center"/>
    </xf>
    <xf numFmtId="0" fontId="36" fillId="34" borderId="0" xfId="0" applyFont="1" applyFill="1" applyBorder="1" applyAlignment="1">
      <alignment vertical="center"/>
    </xf>
    <xf numFmtId="0" fontId="34" fillId="35" borderId="0" xfId="0" applyFont="1" applyFill="1" applyBorder="1" applyAlignment="1">
      <alignment vertical="center"/>
    </xf>
    <xf numFmtId="0" fontId="0" fillId="35" borderId="0" xfId="0" applyFont="1" applyFill="1" applyBorder="1" applyAlignment="1">
      <alignment/>
    </xf>
    <xf numFmtId="176" fontId="0" fillId="35" borderId="0" xfId="66" applyNumberFormat="1" applyFont="1" applyFill="1" applyBorder="1" applyAlignment="1">
      <alignment/>
    </xf>
    <xf numFmtId="1" fontId="0" fillId="35" borderId="0" xfId="0" applyNumberFormat="1" applyFill="1" applyBorder="1" applyAlignment="1">
      <alignment/>
    </xf>
    <xf numFmtId="0" fontId="0" fillId="35" borderId="0" xfId="0" applyFill="1" applyBorder="1" applyAlignment="1">
      <alignment vertical="center"/>
    </xf>
    <xf numFmtId="0" fontId="20" fillId="35" borderId="0" xfId="0" applyFont="1" applyFill="1" applyBorder="1" applyAlignment="1">
      <alignment vertical="center"/>
    </xf>
    <xf numFmtId="0" fontId="23" fillId="35" borderId="0" xfId="0" applyFont="1" applyFill="1" applyBorder="1" applyAlignment="1">
      <alignment horizontal="right" vertical="center"/>
    </xf>
    <xf numFmtId="0" fontId="20" fillId="35" borderId="0" xfId="0" applyFont="1" applyFill="1" applyBorder="1" applyAlignment="1">
      <alignment/>
    </xf>
    <xf numFmtId="3" fontId="20" fillId="35" borderId="0" xfId="0" applyNumberFormat="1" applyFont="1" applyFill="1" applyBorder="1" applyAlignment="1">
      <alignment/>
    </xf>
    <xf numFmtId="3" fontId="41" fillId="35" borderId="0" xfId="0" applyNumberFormat="1" applyFont="1" applyFill="1" applyBorder="1" applyAlignment="1">
      <alignment/>
    </xf>
    <xf numFmtId="3" fontId="23" fillId="35" borderId="0" xfId="0" applyNumberFormat="1" applyFont="1" applyFill="1" applyBorder="1" applyAlignment="1">
      <alignment horizontal="right"/>
    </xf>
    <xf numFmtId="3" fontId="22" fillId="35" borderId="0" xfId="0" applyNumberFormat="1" applyFont="1" applyFill="1" applyBorder="1" applyAlignment="1">
      <alignment/>
    </xf>
    <xf numFmtId="15" fontId="38" fillId="34" borderId="0" xfId="0" applyNumberFormat="1" applyFont="1" applyFill="1" applyAlignment="1">
      <alignment vertical="center"/>
    </xf>
    <xf numFmtId="0" fontId="37" fillId="34" borderId="20" xfId="0" applyFont="1" applyFill="1" applyBorder="1" applyAlignment="1">
      <alignment horizontal="center" vertical="center"/>
    </xf>
    <xf numFmtId="0" fontId="37" fillId="34" borderId="20" xfId="0" applyFont="1" applyFill="1" applyBorder="1" applyAlignment="1">
      <alignment vertical="center"/>
    </xf>
    <xf numFmtId="0" fontId="28" fillId="35" borderId="0" xfId="0" applyFont="1" applyFill="1" applyBorder="1" applyAlignment="1">
      <alignment horizontal="left" vertical="center"/>
    </xf>
    <xf numFmtId="0" fontId="0" fillId="35" borderId="0" xfId="0" applyFill="1" applyAlignment="1">
      <alignment vertical="center"/>
    </xf>
    <xf numFmtId="3" fontId="21" fillId="35" borderId="0" xfId="0" applyNumberFormat="1" applyFont="1" applyFill="1" applyAlignment="1">
      <alignment vertical="center"/>
    </xf>
    <xf numFmtId="0" fontId="38" fillId="34" borderId="26" xfId="0" applyFont="1" applyFill="1" applyBorder="1" applyAlignment="1">
      <alignment horizontal="left" vertical="center" indent="2"/>
    </xf>
    <xf numFmtId="0" fontId="38" fillId="34" borderId="26" xfId="0" applyFont="1" applyFill="1" applyBorder="1" applyAlignment="1">
      <alignment horizontal="left" vertical="center" indent="1"/>
    </xf>
    <xf numFmtId="0" fontId="37" fillId="34" borderId="20" xfId="0" applyFont="1" applyFill="1" applyBorder="1" applyAlignment="1">
      <alignment horizontal="left" vertical="center"/>
    </xf>
    <xf numFmtId="0" fontId="37" fillId="34" borderId="27" xfId="0" applyFont="1" applyFill="1" applyBorder="1" applyAlignment="1">
      <alignment horizontal="left" vertical="center"/>
    </xf>
    <xf numFmtId="0" fontId="38" fillId="34" borderId="22" xfId="0" applyFont="1" applyFill="1" applyBorder="1" applyAlignment="1">
      <alignment horizontal="center"/>
    </xf>
    <xf numFmtId="0" fontId="38" fillId="34" borderId="0" xfId="0" applyFont="1" applyFill="1" applyBorder="1" applyAlignment="1">
      <alignment horizontal="right"/>
    </xf>
    <xf numFmtId="0" fontId="38" fillId="34" borderId="0" xfId="0" applyFont="1" applyFill="1" applyBorder="1" applyAlignment="1">
      <alignment/>
    </xf>
    <xf numFmtId="0" fontId="37" fillId="34" borderId="22" xfId="0" applyFont="1" applyFill="1" applyBorder="1" applyAlignment="1">
      <alignment/>
    </xf>
    <xf numFmtId="3" fontId="38" fillId="35" borderId="26" xfId="0" applyNumberFormat="1" applyFont="1" applyFill="1" applyBorder="1" applyAlignment="1">
      <alignment horizontal="left" vertical="center" indent="2"/>
    </xf>
    <xf numFmtId="3" fontId="38" fillId="35" borderId="20" xfId="0" applyNumberFormat="1" applyFont="1" applyFill="1" applyBorder="1" applyAlignment="1">
      <alignment vertical="center"/>
    </xf>
    <xf numFmtId="3" fontId="38" fillId="35" borderId="27" xfId="0" applyNumberFormat="1" applyFont="1" applyFill="1" applyBorder="1" applyAlignment="1">
      <alignment vertical="center"/>
    </xf>
    <xf numFmtId="3" fontId="37" fillId="35" borderId="20" xfId="0" applyNumberFormat="1" applyFont="1" applyFill="1" applyBorder="1" applyAlignment="1">
      <alignment horizontal="left" vertical="center"/>
    </xf>
    <xf numFmtId="3" fontId="37" fillId="35" borderId="27" xfId="0" applyNumberFormat="1" applyFont="1" applyFill="1" applyBorder="1" applyAlignment="1">
      <alignment horizontal="left" vertical="center"/>
    </xf>
    <xf numFmtId="0" fontId="38" fillId="35" borderId="0" xfId="0" applyFont="1" applyFill="1" applyBorder="1" applyAlignment="1">
      <alignment horizontal="right"/>
    </xf>
    <xf numFmtId="3" fontId="38" fillId="35" borderId="21" xfId="0" applyNumberFormat="1" applyFont="1" applyFill="1" applyBorder="1" applyAlignment="1">
      <alignment horizontal="centerContinuous"/>
    </xf>
    <xf numFmtId="3" fontId="38" fillId="35" borderId="22" xfId="0" applyNumberFormat="1" applyFont="1" applyFill="1" applyBorder="1" applyAlignment="1">
      <alignment horizontal="centerContinuous"/>
    </xf>
    <xf numFmtId="3" fontId="38" fillId="35" borderId="0" xfId="0" applyNumberFormat="1" applyFont="1" applyFill="1" applyBorder="1" applyAlignment="1">
      <alignment horizontal="centerContinuous"/>
    </xf>
    <xf numFmtId="3" fontId="38" fillId="35" borderId="26" xfId="0" applyNumberFormat="1" applyFont="1" applyFill="1" applyBorder="1" applyAlignment="1">
      <alignment horizontal="left" vertical="center" indent="4"/>
    </xf>
    <xf numFmtId="3" fontId="38" fillId="35" borderId="20" xfId="0" applyNumberFormat="1" applyFont="1" applyFill="1" applyBorder="1" applyAlignment="1">
      <alignment horizontal="left" vertical="center" indent="4"/>
    </xf>
    <xf numFmtId="3" fontId="37" fillId="35" borderId="25" xfId="0" applyNumberFormat="1" applyFont="1" applyFill="1" applyBorder="1" applyAlignment="1">
      <alignment horizontal="right"/>
    </xf>
    <xf numFmtId="0" fontId="38" fillId="34" borderId="21" xfId="0" applyFont="1" applyFill="1" applyBorder="1" applyAlignment="1">
      <alignment horizontal="left"/>
    </xf>
    <xf numFmtId="0" fontId="38" fillId="34" borderId="26" xfId="0" applyFont="1" applyFill="1" applyBorder="1" applyAlignment="1">
      <alignment horizontal="left" vertical="center" indent="6"/>
    </xf>
    <xf numFmtId="174" fontId="20" fillId="35" borderId="0" xfId="0" applyNumberFormat="1" applyFont="1" applyFill="1" applyAlignment="1">
      <alignment horizontal="left"/>
    </xf>
    <xf numFmtId="169" fontId="37" fillId="34" borderId="0" xfId="0" applyNumberFormat="1" applyFont="1" applyFill="1" applyAlignment="1">
      <alignment horizontal="left" vertical="center"/>
    </xf>
    <xf numFmtId="180" fontId="37" fillId="35" borderId="0" xfId="0" applyNumberFormat="1" applyFont="1" applyFill="1" applyBorder="1" applyAlignment="1">
      <alignment horizontal="right"/>
    </xf>
    <xf numFmtId="165" fontId="38" fillId="34" borderId="21" xfId="0" applyNumberFormat="1" applyFont="1" applyFill="1" applyBorder="1" applyAlignment="1">
      <alignment horizontal="right" vertical="center"/>
    </xf>
    <xf numFmtId="165" fontId="37" fillId="34" borderId="0" xfId="0" applyNumberFormat="1" applyFont="1" applyFill="1" applyBorder="1" applyAlignment="1">
      <alignment horizontal="right" vertical="center"/>
    </xf>
    <xf numFmtId="165" fontId="37" fillId="34" borderId="0" xfId="0" applyNumberFormat="1" applyFont="1" applyFill="1" applyAlignment="1">
      <alignment horizontal="right" vertical="center"/>
    </xf>
    <xf numFmtId="165" fontId="38" fillId="35" borderId="21" xfId="0" applyNumberFormat="1" applyFont="1" applyFill="1" applyBorder="1" applyAlignment="1">
      <alignment horizontal="right"/>
    </xf>
    <xf numFmtId="165" fontId="37" fillId="35" borderId="21" xfId="0" applyNumberFormat="1" applyFont="1" applyFill="1" applyBorder="1" applyAlignment="1">
      <alignment horizontal="right"/>
    </xf>
    <xf numFmtId="165" fontId="37" fillId="34" borderId="22" xfId="0" applyNumberFormat="1" applyFont="1" applyFill="1" applyBorder="1" applyAlignment="1">
      <alignment horizontal="right" vertical="center"/>
    </xf>
    <xf numFmtId="197" fontId="39" fillId="36" borderId="12" xfId="0" applyNumberFormat="1" applyFont="1" applyFill="1" applyBorder="1" applyAlignment="1">
      <alignment horizontal="right" vertical="center"/>
    </xf>
    <xf numFmtId="180" fontId="37" fillId="35" borderId="21" xfId="0" applyNumberFormat="1" applyFont="1" applyFill="1" applyBorder="1" applyAlignment="1">
      <alignment horizontal="right"/>
    </xf>
    <xf numFmtId="174" fontId="37" fillId="35" borderId="20" xfId="0" applyNumberFormat="1" applyFont="1" applyFill="1" applyBorder="1" applyAlignment="1">
      <alignment horizontal="left"/>
    </xf>
    <xf numFmtId="9" fontId="9" fillId="34" borderId="0" xfId="66" applyNumberFormat="1" applyFont="1" applyFill="1" applyAlignment="1">
      <alignment/>
    </xf>
    <xf numFmtId="179" fontId="37" fillId="34" borderId="22" xfId="0" applyNumberFormat="1" applyFont="1" applyFill="1" applyBorder="1" applyAlignment="1">
      <alignment horizontal="right" vertical="center"/>
    </xf>
    <xf numFmtId="167" fontId="37" fillId="35" borderId="0" xfId="0" applyNumberFormat="1" applyFont="1" applyFill="1" applyBorder="1" applyAlignment="1">
      <alignment horizontal="right"/>
    </xf>
    <xf numFmtId="167" fontId="38" fillId="35" borderId="21" xfId="0" applyNumberFormat="1" applyFont="1" applyFill="1" applyBorder="1" applyAlignment="1">
      <alignment horizontal="right"/>
    </xf>
    <xf numFmtId="167" fontId="37" fillId="35" borderId="22" xfId="0" applyNumberFormat="1" applyFont="1" applyFill="1" applyBorder="1" applyAlignment="1">
      <alignment horizontal="right"/>
    </xf>
    <xf numFmtId="187" fontId="38" fillId="34" borderId="21" xfId="0" applyNumberFormat="1" applyFont="1" applyFill="1" applyBorder="1" applyAlignment="1">
      <alignment horizontal="right" vertical="center"/>
    </xf>
    <xf numFmtId="187" fontId="37" fillId="34" borderId="0" xfId="0" applyNumberFormat="1" applyFont="1" applyFill="1" applyBorder="1" applyAlignment="1">
      <alignment horizontal="right" vertical="center"/>
    </xf>
    <xf numFmtId="187" fontId="37" fillId="34" borderId="21" xfId="0" applyNumberFormat="1" applyFont="1" applyFill="1" applyBorder="1" applyAlignment="1">
      <alignment horizontal="right" vertical="center"/>
    </xf>
    <xf numFmtId="187" fontId="37" fillId="34" borderId="22" xfId="0" applyNumberFormat="1" applyFont="1" applyFill="1" applyBorder="1" applyAlignment="1">
      <alignment horizontal="right" vertical="center"/>
    </xf>
    <xf numFmtId="0" fontId="32" fillId="35" borderId="0" xfId="0" applyFont="1" applyFill="1" applyAlignment="1">
      <alignment/>
    </xf>
    <xf numFmtId="0" fontId="87" fillId="35" borderId="0" xfId="0" applyFont="1" applyFill="1" applyAlignment="1">
      <alignment/>
    </xf>
    <xf numFmtId="0" fontId="40" fillId="35" borderId="0" xfId="0" applyFont="1" applyFill="1" applyAlignment="1">
      <alignment wrapText="1"/>
    </xf>
    <xf numFmtId="49" fontId="40" fillId="35" borderId="0" xfId="63" applyNumberFormat="1" applyFont="1" applyFill="1" applyAlignment="1">
      <alignment horizontal="left" wrapText="1"/>
      <protection/>
    </xf>
    <xf numFmtId="0" fontId="28" fillId="35" borderId="0" xfId="0" applyFont="1" applyFill="1" applyAlignment="1">
      <alignment wrapText="1"/>
    </xf>
    <xf numFmtId="0" fontId="31" fillId="35" borderId="0" xfId="53" applyFont="1" applyFill="1" applyAlignment="1" applyProtection="1">
      <alignment vertical="top" wrapText="1"/>
      <protection/>
    </xf>
    <xf numFmtId="209" fontId="39" fillId="36" borderId="12" xfId="0" applyNumberFormat="1" applyFont="1" applyFill="1" applyBorder="1" applyAlignment="1">
      <alignment horizontal="right" vertical="center"/>
    </xf>
    <xf numFmtId="9" fontId="15" fillId="34" borderId="0" xfId="66" applyNumberFormat="1" applyFont="1" applyFill="1" applyAlignment="1">
      <alignment/>
    </xf>
    <xf numFmtId="184" fontId="32" fillId="0" borderId="0" xfId="58" applyNumberFormat="1" applyFont="1" applyAlignment="1">
      <alignment horizontal="left"/>
      <protection/>
    </xf>
    <xf numFmtId="3" fontId="38" fillId="35" borderId="11" xfId="0" applyNumberFormat="1" applyFont="1" applyFill="1" applyBorder="1" applyAlignment="1">
      <alignment horizontal="left" vertical="center" indent="2"/>
    </xf>
    <xf numFmtId="3" fontId="38" fillId="35" borderId="24" xfId="0" applyNumberFormat="1" applyFont="1" applyFill="1" applyBorder="1" applyAlignment="1">
      <alignment horizontal="left" vertical="center"/>
    </xf>
    <xf numFmtId="3" fontId="38" fillId="35" borderId="24" xfId="0" applyNumberFormat="1" applyFont="1" applyFill="1" applyBorder="1" applyAlignment="1">
      <alignment horizontal="left" vertical="center" indent="2"/>
    </xf>
    <xf numFmtId="3" fontId="37" fillId="35" borderId="23" xfId="0" applyNumberFormat="1" applyFont="1" applyFill="1" applyBorder="1" applyAlignment="1">
      <alignment horizontal="left" vertical="center"/>
    </xf>
    <xf numFmtId="3" fontId="37" fillId="35" borderId="29" xfId="0" applyNumberFormat="1" applyFont="1" applyFill="1" applyBorder="1" applyAlignment="1">
      <alignment horizontal="left" vertical="center"/>
    </xf>
    <xf numFmtId="0" fontId="20" fillId="35" borderId="22" xfId="0" applyFont="1" applyFill="1" applyBorder="1" applyAlignment="1">
      <alignment vertical="center"/>
    </xf>
    <xf numFmtId="0" fontId="20" fillId="35" borderId="22" xfId="0" applyFont="1" applyFill="1" applyBorder="1" applyAlignment="1">
      <alignment/>
    </xf>
    <xf numFmtId="3" fontId="38" fillId="35" borderId="23" xfId="0" applyNumberFormat="1" applyFont="1" applyFill="1" applyBorder="1" applyAlignment="1">
      <alignment vertical="center"/>
    </xf>
    <xf numFmtId="3" fontId="38" fillId="35" borderId="29" xfId="0" applyNumberFormat="1" applyFont="1" applyFill="1" applyBorder="1" applyAlignment="1">
      <alignment vertical="center"/>
    </xf>
    <xf numFmtId="0" fontId="30" fillId="35" borderId="0" xfId="54" applyFont="1" applyFill="1" applyAlignment="1" applyProtection="1">
      <alignment horizontal="left"/>
      <protection/>
    </xf>
    <xf numFmtId="0" fontId="32" fillId="35" borderId="0" xfId="58" applyFont="1" applyFill="1" applyAlignment="1">
      <alignment wrapText="1"/>
      <protection/>
    </xf>
    <xf numFmtId="0" fontId="0" fillId="0" borderId="0" xfId="58" applyAlignment="1">
      <alignment wrapText="1"/>
      <protection/>
    </xf>
    <xf numFmtId="0" fontId="30" fillId="35" borderId="0" xfId="53" applyFont="1" applyFill="1" applyAlignment="1" applyProtection="1">
      <alignment horizontal="left"/>
      <protection/>
    </xf>
    <xf numFmtId="0" fontId="30" fillId="35" borderId="0" xfId="53" applyFont="1" applyFill="1" applyAlignment="1" applyProtection="1">
      <alignment/>
      <protection/>
    </xf>
    <xf numFmtId="3" fontId="21" fillId="0" borderId="0" xfId="0" applyNumberFormat="1" applyFont="1" applyAlignment="1">
      <alignment horizontal="center"/>
    </xf>
    <xf numFmtId="3" fontId="21" fillId="0" borderId="20" xfId="0" applyNumberFormat="1" applyFont="1" applyBorder="1" applyAlignment="1">
      <alignment horizontal="center"/>
    </xf>
    <xf numFmtId="0" fontId="4" fillId="34" borderId="0" xfId="0" applyFont="1" applyFill="1" applyAlignment="1">
      <alignment horizontal="left" vertical="top" wrapText="1"/>
    </xf>
    <xf numFmtId="3" fontId="21" fillId="34" borderId="23" xfId="0" applyNumberFormat="1"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3" xfId="59"/>
    <cellStyle name="Normal 3" xfId="60"/>
    <cellStyle name="Normal 4" xfId="61"/>
    <cellStyle name="Normal 8" xfId="62"/>
    <cellStyle name="Normal_2_2coalconsumption-ettab05" xfId="63"/>
    <cellStyle name="Note" xfId="64"/>
    <cellStyle name="Output" xfId="65"/>
    <cellStyle name="Percent" xfId="66"/>
    <cellStyle name="Title" xfId="67"/>
    <cellStyle name="Total" xfId="68"/>
    <cellStyle name="Warning Text" xfId="69"/>
  </cellStyles>
  <dxfs count="4">
    <dxf>
      <font>
        <color rgb="FFFF0000"/>
      </font>
      <fill>
        <patternFill>
          <bgColor theme="5" tint="0.3999499976634979"/>
        </patternFill>
      </fill>
    </dxf>
    <dxf>
      <font>
        <color rgb="FF9C0006"/>
      </font>
      <fill>
        <patternFill>
          <bgColor rgb="FFFFC7CE"/>
        </patternFill>
      </fill>
    </dxf>
    <dxf>
      <font>
        <color rgb="FF9C0006"/>
      </font>
      <fill>
        <patternFill>
          <bgColor rgb="FFFFC7CE"/>
        </patternFill>
      </fill>
      <border/>
    </dxf>
    <dxf>
      <font>
        <color rgb="FFFF0000"/>
      </font>
      <fill>
        <patternFill>
          <bgColor theme="5" tint="0.399949997663497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0</xdr:rowOff>
    </xdr:from>
    <xdr:to>
      <xdr:col>7</xdr:col>
      <xdr:colOff>314325</xdr:colOff>
      <xdr:row>5</xdr:row>
      <xdr:rowOff>38100</xdr:rowOff>
    </xdr:to>
    <xdr:pic>
      <xdr:nvPicPr>
        <xdr:cNvPr id="1" name="Picture 2"/>
        <xdr:cNvPicPr preferRelativeResize="1">
          <a:picLocks noChangeAspect="1"/>
        </xdr:cNvPicPr>
      </xdr:nvPicPr>
      <xdr:blipFill>
        <a:blip r:embed="rId1"/>
        <a:stretch>
          <a:fillRect/>
        </a:stretch>
      </xdr:blipFill>
      <xdr:spPr>
        <a:xfrm>
          <a:off x="4791075" y="190500"/>
          <a:ext cx="866775" cy="800100"/>
        </a:xfrm>
        <a:prstGeom prst="rect">
          <a:avLst/>
        </a:prstGeom>
        <a:noFill/>
        <a:ln w="9525" cmpd="sng">
          <a:noFill/>
        </a:ln>
      </xdr:spPr>
    </xdr:pic>
    <xdr:clientData/>
  </xdr:twoCellAnchor>
  <xdr:twoCellAnchor editAs="oneCell">
    <xdr:from>
      <xdr:col>1</xdr:col>
      <xdr:colOff>0</xdr:colOff>
      <xdr:row>1</xdr:row>
      <xdr:rowOff>0</xdr:rowOff>
    </xdr:from>
    <xdr:to>
      <xdr:col>4</xdr:col>
      <xdr:colOff>0</xdr:colOff>
      <xdr:row>7</xdr:row>
      <xdr:rowOff>0</xdr:rowOff>
    </xdr:to>
    <xdr:pic>
      <xdr:nvPicPr>
        <xdr:cNvPr id="2" name="Picture 3"/>
        <xdr:cNvPicPr preferRelativeResize="1">
          <a:picLocks noChangeAspect="1"/>
        </xdr:cNvPicPr>
      </xdr:nvPicPr>
      <xdr:blipFill>
        <a:blip r:embed="rId2"/>
        <a:stretch>
          <a:fillRect/>
        </a:stretch>
      </xdr:blipFill>
      <xdr:spPr>
        <a:xfrm>
          <a:off x="552450" y="190500"/>
          <a:ext cx="2085975"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5</xdr:row>
      <xdr:rowOff>0</xdr:rowOff>
    </xdr:from>
    <xdr:to>
      <xdr:col>7</xdr:col>
      <xdr:colOff>647700</xdr:colOff>
      <xdr:row>5</xdr:row>
      <xdr:rowOff>0</xdr:rowOff>
    </xdr:to>
    <xdr:sp>
      <xdr:nvSpPr>
        <xdr:cNvPr id="1" name="Line 2"/>
        <xdr:cNvSpPr>
          <a:spLocks/>
        </xdr:cNvSpPr>
      </xdr:nvSpPr>
      <xdr:spPr>
        <a:xfrm>
          <a:off x="4219575" y="6191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7</xdr:row>
      <xdr:rowOff>0</xdr:rowOff>
    </xdr:from>
    <xdr:to>
      <xdr:col>4</xdr:col>
      <xdr:colOff>352425</xdr:colOff>
      <xdr:row>7</xdr:row>
      <xdr:rowOff>0</xdr:rowOff>
    </xdr:to>
    <xdr:sp>
      <xdr:nvSpPr>
        <xdr:cNvPr id="1" name="Line 4"/>
        <xdr:cNvSpPr>
          <a:spLocks/>
        </xdr:cNvSpPr>
      </xdr:nvSpPr>
      <xdr:spPr>
        <a:xfrm>
          <a:off x="1762125" y="10953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419100</xdr:colOff>
      <xdr:row>7</xdr:row>
      <xdr:rowOff>0</xdr:rowOff>
    </xdr:from>
    <xdr:to>
      <xdr:col>7</xdr:col>
      <xdr:colOff>552450</xdr:colOff>
      <xdr:row>7</xdr:row>
      <xdr:rowOff>0</xdr:rowOff>
    </xdr:to>
    <xdr:sp>
      <xdr:nvSpPr>
        <xdr:cNvPr id="2" name="Line 5"/>
        <xdr:cNvSpPr>
          <a:spLocks/>
        </xdr:cNvSpPr>
      </xdr:nvSpPr>
      <xdr:spPr>
        <a:xfrm>
          <a:off x="3352800" y="10953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571500</xdr:colOff>
      <xdr:row>7</xdr:row>
      <xdr:rowOff>0</xdr:rowOff>
    </xdr:from>
    <xdr:to>
      <xdr:col>16</xdr:col>
      <xdr:colOff>0</xdr:colOff>
      <xdr:row>7</xdr:row>
      <xdr:rowOff>0</xdr:rowOff>
    </xdr:to>
    <xdr:sp>
      <xdr:nvSpPr>
        <xdr:cNvPr id="3" name="Line 6"/>
        <xdr:cNvSpPr>
          <a:spLocks/>
        </xdr:cNvSpPr>
      </xdr:nvSpPr>
      <xdr:spPr>
        <a:xfrm>
          <a:off x="4476750" y="109537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466725</xdr:colOff>
      <xdr:row>7</xdr:row>
      <xdr:rowOff>0</xdr:rowOff>
    </xdr:from>
    <xdr:to>
      <xdr:col>4</xdr:col>
      <xdr:colOff>352425</xdr:colOff>
      <xdr:row>7</xdr:row>
      <xdr:rowOff>0</xdr:rowOff>
    </xdr:to>
    <xdr:sp>
      <xdr:nvSpPr>
        <xdr:cNvPr id="4" name="Line 7"/>
        <xdr:cNvSpPr>
          <a:spLocks/>
        </xdr:cNvSpPr>
      </xdr:nvSpPr>
      <xdr:spPr>
        <a:xfrm>
          <a:off x="1762125" y="1095375"/>
          <a:ext cx="838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6</xdr:col>
      <xdr:colOff>419100</xdr:colOff>
      <xdr:row>7</xdr:row>
      <xdr:rowOff>0</xdr:rowOff>
    </xdr:from>
    <xdr:to>
      <xdr:col>7</xdr:col>
      <xdr:colOff>552450</xdr:colOff>
      <xdr:row>7</xdr:row>
      <xdr:rowOff>0</xdr:rowOff>
    </xdr:to>
    <xdr:sp>
      <xdr:nvSpPr>
        <xdr:cNvPr id="5" name="Line 8"/>
        <xdr:cNvSpPr>
          <a:spLocks/>
        </xdr:cNvSpPr>
      </xdr:nvSpPr>
      <xdr:spPr>
        <a:xfrm>
          <a:off x="3352800" y="10953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8</xdr:col>
      <xdr:colOff>571500</xdr:colOff>
      <xdr:row>7</xdr:row>
      <xdr:rowOff>0</xdr:rowOff>
    </xdr:from>
    <xdr:to>
      <xdr:col>16</xdr:col>
      <xdr:colOff>0</xdr:colOff>
      <xdr:row>7</xdr:row>
      <xdr:rowOff>0</xdr:rowOff>
    </xdr:to>
    <xdr:sp>
      <xdr:nvSpPr>
        <xdr:cNvPr id="6" name="Line 9"/>
        <xdr:cNvSpPr>
          <a:spLocks/>
        </xdr:cNvSpPr>
      </xdr:nvSpPr>
      <xdr:spPr>
        <a:xfrm>
          <a:off x="4476750" y="1095375"/>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statistics/oil-and-oil-products-section-3-energy-trends" TargetMode="External" /><Relationship Id="rId2" Type="http://schemas.openxmlformats.org/officeDocument/2006/relationships/hyperlink" Target="https://www.gov.uk/government/statistics/crude-oil-and-petroleum-products-methodology-note" TargetMode="External" /><Relationship Id="rId3" Type="http://schemas.openxmlformats.org/officeDocument/2006/relationships/hyperlink" Target="https://www.gov.uk/government/statistics/energy-statistics-revisions-policy" TargetMode="External" /><Relationship Id="rId4" Type="http://schemas.openxmlformats.org/officeDocument/2006/relationships/hyperlink" Target="https://www.gov.uk/government/statistics/energy-balance-methodology-note" TargetMode="External" /><Relationship Id="rId5" Type="http://schemas.openxmlformats.org/officeDocument/2006/relationships/hyperlink" Target="https://www.gov.uk/government/statistics/total-energy-section-1-energy-trends" TargetMode="External" /><Relationship Id="rId6" Type="http://schemas.openxmlformats.org/officeDocument/2006/relationships/hyperlink" Target="https://www.gov.uk/government/statistics/crude-oil-and-petroleum-products-methodology-note" TargetMode="External" /><Relationship Id="rId7" Type="http://schemas.openxmlformats.org/officeDocument/2006/relationships/hyperlink" Target="https://www.gov.uk/government/statistics/oil-and-oil-products-section-3-energy-trends" TargetMode="External" /><Relationship Id="rId8" Type="http://schemas.openxmlformats.org/officeDocument/2006/relationships/hyperlink" Target="https://www.gov.uk/government/publications/crude-oil-and-petroleum-products-methodology-note" TargetMode="External" /><Relationship Id="rId9" Type="http://schemas.openxmlformats.org/officeDocument/2006/relationships/hyperlink" Target="https://www.gov.uk/government/publications/beis-standards-for-official-statistics/statistical-revisions-policy#energy-statistics" TargetMode="External" /><Relationship Id="rId10" Type="http://schemas.openxmlformats.org/officeDocument/2006/relationships/hyperlink" Target="mailto:natalie.cartwright@beis.gov.uk" TargetMode="External" /><Relationship Id="rId11" Type="http://schemas.openxmlformats.org/officeDocument/2006/relationships/hyperlink" Target="mailto:newsdesk@beis.gov.uk" TargetMode="External" /><Relationship Id="rId12" Type="http://schemas.openxmlformats.org/officeDocument/2006/relationships/hyperlink" Target="https://www.gov.uk/government/uploads/system/uploads/attachment_data/file/338757/Annex_B.pdf" TargetMode="External" /><Relationship Id="rId13" Type="http://schemas.openxmlformats.org/officeDocument/2006/relationships/hyperlink" Target="https://www.gov.uk/government/uploads/system/uploads/attachment_data/file/338757/Annex_B.pdf" TargetMode="External" /><Relationship Id="rId14" Type="http://schemas.openxmlformats.org/officeDocument/2006/relationships/hyperlink" Target="https://www.gov.uk/government/uploads/system/uploads/attachment_data/file/338757/Annex_B.pdf" TargetMode="External" /><Relationship Id="rId15" Type="http://schemas.openxmlformats.org/officeDocument/2006/relationships/hyperlink" Target="https://www.gov.uk/government/statistics/digest-of-uk-energy-statistics-dukes-2019" TargetMode="External" /><Relationship Id="rId16" Type="http://schemas.openxmlformats.org/officeDocument/2006/relationships/hyperlink" Target="mailto:Oil-Gas.Statistics@beis.gov.uk" TargetMode="External" /><Relationship Id="rId17" Type="http://schemas.openxmlformats.org/officeDocument/2006/relationships/hyperlink" Target="mailto:Oil-Gas.Statistics@beis.gov.uk" TargetMode="External" /><Relationship Id="rId18" Type="http://schemas.openxmlformats.org/officeDocument/2006/relationships/drawing" Target="../drawings/drawing1.xm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ogauthority.co.uk/data-centr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collections/maritime-and-shipping-statistic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Q37"/>
  <sheetViews>
    <sheetView zoomScalePageLayoutView="0" workbookViewId="0" topLeftCell="A1">
      <selection activeCell="A1" sqref="A1"/>
    </sheetView>
  </sheetViews>
  <sheetFormatPr defaultColWidth="8.28125" defaultRowHeight="12.75"/>
  <cols>
    <col min="1" max="2" width="8.28125" style="104" customWidth="1"/>
    <col min="3" max="3" width="13.00390625" style="104" customWidth="1"/>
    <col min="4" max="4" width="10.00390625" style="104" customWidth="1"/>
    <col min="5" max="5" width="21.28125" style="104" bestFit="1" customWidth="1"/>
    <col min="6" max="6" width="11.00390625" style="104" customWidth="1"/>
    <col min="7" max="16384" width="8.28125" style="104" customWidth="1"/>
  </cols>
  <sheetData>
    <row r="2" ht="15"/>
    <row r="3" ht="15"/>
    <row r="4" ht="15"/>
    <row r="5" ht="15"/>
    <row r="6" ht="15"/>
    <row r="7" ht="15"/>
    <row r="8" ht="18">
      <c r="B8" s="110" t="s">
        <v>149</v>
      </c>
    </row>
    <row r="10" spans="2:5" ht="15">
      <c r="B10" s="104" t="s">
        <v>148</v>
      </c>
      <c r="C10" s="109"/>
      <c r="D10" s="109"/>
      <c r="E10" s="167">
        <v>44280</v>
      </c>
    </row>
    <row r="11" spans="2:5" ht="15">
      <c r="B11" s="104" t="s">
        <v>147</v>
      </c>
      <c r="C11" s="109"/>
      <c r="D11" s="109"/>
      <c r="E11" s="496" t="s">
        <v>217</v>
      </c>
    </row>
    <row r="12" spans="2:5" ht="15">
      <c r="B12" s="104" t="s">
        <v>146</v>
      </c>
      <c r="C12" s="109"/>
      <c r="D12" s="109"/>
      <c r="E12" s="167">
        <v>44315</v>
      </c>
    </row>
    <row r="13" spans="2:5" ht="15">
      <c r="B13" s="109"/>
      <c r="C13" s="109"/>
      <c r="D13" s="109"/>
      <c r="E13" s="109"/>
    </row>
    <row r="14" spans="2:5" ht="15">
      <c r="B14" s="107" t="s">
        <v>145</v>
      </c>
      <c r="C14" s="109"/>
      <c r="D14" s="109"/>
      <c r="E14" s="108"/>
    </row>
    <row r="15" spans="2:5" ht="15">
      <c r="B15" s="104" t="s">
        <v>144</v>
      </c>
      <c r="E15" s="106" t="s">
        <v>143</v>
      </c>
    </row>
    <row r="16" spans="2:5" ht="15">
      <c r="B16" s="104" t="s">
        <v>142</v>
      </c>
      <c r="E16" s="106" t="s">
        <v>141</v>
      </c>
    </row>
    <row r="17" spans="2:6" ht="15">
      <c r="B17" s="104" t="s">
        <v>140</v>
      </c>
      <c r="E17" s="106" t="s">
        <v>139</v>
      </c>
      <c r="F17" s="104" t="s">
        <v>206</v>
      </c>
    </row>
    <row r="18" spans="5:6" ht="15">
      <c r="E18" s="106" t="s">
        <v>138</v>
      </c>
      <c r="F18" s="104" t="s">
        <v>207</v>
      </c>
    </row>
    <row r="19" spans="5:6" ht="15">
      <c r="E19" s="106" t="s">
        <v>10</v>
      </c>
      <c r="F19" s="104" t="s">
        <v>214</v>
      </c>
    </row>
    <row r="21" ht="15">
      <c r="B21" s="107" t="s">
        <v>137</v>
      </c>
    </row>
    <row r="22" spans="2:14" ht="19.5" customHeight="1">
      <c r="B22" s="507" t="s">
        <v>136</v>
      </c>
      <c r="C22" s="508"/>
      <c r="D22" s="508"/>
      <c r="E22" s="508"/>
      <c r="F22" s="508"/>
      <c r="G22" s="508"/>
      <c r="H22" s="508"/>
      <c r="I22" s="508"/>
      <c r="J22" s="508"/>
      <c r="K22" s="508"/>
      <c r="L22" s="508"/>
      <c r="M22" s="508"/>
      <c r="N22" s="508"/>
    </row>
    <row r="24" ht="15">
      <c r="B24" s="107" t="s">
        <v>135</v>
      </c>
    </row>
    <row r="25" spans="2:12" ht="15">
      <c r="B25" s="104" t="s">
        <v>134</v>
      </c>
      <c r="E25" s="506" t="s">
        <v>152</v>
      </c>
      <c r="F25" s="506"/>
      <c r="G25" s="506"/>
      <c r="H25" s="506"/>
      <c r="I25" s="506"/>
      <c r="J25" s="506"/>
      <c r="K25" s="506"/>
      <c r="L25" s="506"/>
    </row>
    <row r="26" spans="2:12" ht="15">
      <c r="B26" s="104" t="s">
        <v>133</v>
      </c>
      <c r="E26" s="509" t="s">
        <v>132</v>
      </c>
      <c r="F26" s="509"/>
      <c r="G26" s="509"/>
      <c r="H26" s="509"/>
      <c r="I26" s="509"/>
      <c r="J26" s="509"/>
      <c r="K26" s="509"/>
      <c r="L26" s="509"/>
    </row>
    <row r="27" spans="2:12" ht="15">
      <c r="B27" s="104" t="s">
        <v>131</v>
      </c>
      <c r="E27" s="509" t="s">
        <v>130</v>
      </c>
      <c r="F27" s="509"/>
      <c r="G27" s="509"/>
      <c r="H27" s="509"/>
      <c r="I27" s="509"/>
      <c r="J27" s="509"/>
      <c r="K27" s="509"/>
      <c r="L27" s="509"/>
    </row>
    <row r="28" spans="2:12" s="177" customFormat="1" ht="15">
      <c r="B28" s="178" t="s">
        <v>129</v>
      </c>
      <c r="E28" s="510" t="s">
        <v>185</v>
      </c>
      <c r="F28" s="510"/>
      <c r="G28" s="510"/>
      <c r="H28" s="510"/>
      <c r="I28" s="510"/>
      <c r="J28" s="510"/>
      <c r="K28" s="510"/>
      <c r="L28" s="510"/>
    </row>
    <row r="29" ht="15">
      <c r="E29" s="168"/>
    </row>
    <row r="30" s="124" customFormat="1" ht="15">
      <c r="B30" s="125" t="s">
        <v>156</v>
      </c>
    </row>
    <row r="31" spans="2:3" s="124" customFormat="1" ht="15">
      <c r="B31" s="124" t="s">
        <v>154</v>
      </c>
      <c r="C31" s="124" t="s">
        <v>157</v>
      </c>
    </row>
    <row r="32" spans="2:3" s="124" customFormat="1" ht="15">
      <c r="B32" s="124" t="s">
        <v>158</v>
      </c>
      <c r="C32" s="124" t="s">
        <v>159</v>
      </c>
    </row>
    <row r="33" spans="2:3" s="124" customFormat="1" ht="15">
      <c r="B33" s="124" t="s">
        <v>160</v>
      </c>
      <c r="C33" s="124" t="s">
        <v>161</v>
      </c>
    </row>
    <row r="34" spans="12:17" s="124" customFormat="1" ht="15">
      <c r="L34" s="175"/>
      <c r="M34" s="175"/>
      <c r="N34" s="175"/>
      <c r="O34" s="175"/>
      <c r="P34" s="175"/>
      <c r="Q34" s="175"/>
    </row>
    <row r="35" spans="2:17" ht="15">
      <c r="B35" s="104" t="s">
        <v>128</v>
      </c>
      <c r="E35" s="122" t="s">
        <v>155</v>
      </c>
      <c r="I35" s="124" t="s">
        <v>183</v>
      </c>
      <c r="L35" s="176" t="s">
        <v>127</v>
      </c>
      <c r="M35" s="506" t="s">
        <v>184</v>
      </c>
      <c r="N35" s="506"/>
      <c r="O35" s="506"/>
      <c r="P35" s="506"/>
      <c r="Q35" s="506"/>
    </row>
    <row r="36" spans="5:16" ht="15">
      <c r="E36" s="104" t="s">
        <v>208</v>
      </c>
      <c r="I36" s="104" t="s">
        <v>209</v>
      </c>
      <c r="L36" s="179" t="s">
        <v>127</v>
      </c>
      <c r="M36" s="506" t="s">
        <v>189</v>
      </c>
      <c r="N36" s="506"/>
      <c r="O36" s="506"/>
      <c r="P36" s="506"/>
    </row>
    <row r="37" spans="12:17" ht="15">
      <c r="L37" s="175"/>
      <c r="M37" s="175"/>
      <c r="N37" s="175"/>
      <c r="O37" s="175"/>
      <c r="P37" s="175"/>
      <c r="Q37" s="175"/>
    </row>
  </sheetData>
  <sheetProtection/>
  <mergeCells count="7">
    <mergeCell ref="M36:P36"/>
    <mergeCell ref="B22:N22"/>
    <mergeCell ref="E25:L25"/>
    <mergeCell ref="E26:L26"/>
    <mergeCell ref="E27:L27"/>
    <mergeCell ref="E28:L28"/>
    <mergeCell ref="M35:Q35"/>
  </mergeCells>
  <hyperlinks>
    <hyperlink ref="E17" location="Annual!A1" display="Annual "/>
    <hyperlink ref="E18" location="Quarter!A1" display="Quarter"/>
    <hyperlink ref="E15" location="Highlights!A1" display="Highlights"/>
    <hyperlink ref="E16" location="'Main Table'!A1" display="Main table"/>
    <hyperlink ref="E19" location="Month!A1" display="Month"/>
    <hyperlink ref="E25:H25" r:id="rId1" display="Energy trends section 3: oil and oil products"/>
    <hyperlink ref="E26:K26" r:id="rId2" display="Crude oil and petroleum products: methodology note"/>
    <hyperlink ref="E27:G27" r:id="rId3" display="Energy statistics revisions policy"/>
    <hyperlink ref="E26:J26" r:id="rId4" display="Energy balance: methodology note"/>
    <hyperlink ref="E25:G25" r:id="rId5" display="Energy trends section 1: total energy"/>
    <hyperlink ref="E26" r:id="rId6" display="Crude oil and petroleum products: methodology note"/>
    <hyperlink ref="E25" r:id="rId7" display="Energy trends section 3: oil and oil products"/>
    <hyperlink ref="E26:L26" r:id="rId8" display="Crude oil and petroleum products: methodology note"/>
    <hyperlink ref="E27:L27" r:id="rId9" display="Energy statistics revisions policy"/>
    <hyperlink ref="M35" r:id="rId10" display="natalie.cartwright@beis.gov.uk"/>
    <hyperlink ref="M35:Q35" r:id="rId11" display="newsdesk@beis.gov.uk"/>
    <hyperlink ref="E28" r:id="rId12" display="Digest of United Kingdom Energy Statistics (DUKES): glossary and acronyms"/>
    <hyperlink ref="E28:G28" r:id="rId13" display="fff"/>
    <hyperlink ref="E28:K28" r:id="rId14" display="Digest of United Kingdom Energy Statistics (DUKES): glossary and acronyms"/>
    <hyperlink ref="E28:L28" r:id="rId15" display="Digest of United Kingdom Energy Statistics (DUKES): Annex B"/>
    <hyperlink ref="M36:P36" r:id="rId16" display="Oil-Gas.Statistics@beis.gov.uk"/>
    <hyperlink ref="M36" r:id="rId17" display="Oil-Gas.Statistics@beis.gov.uk"/>
  </hyperlinks>
  <printOptions/>
  <pageMargins left="0.7" right="0.7" top="0.75" bottom="0.75" header="0.3" footer="0.3"/>
  <pageSetup horizontalDpi="600" verticalDpi="600" orientation="portrait" paperSize="9" r:id="rId19"/>
  <drawing r:id="rId18"/>
</worksheet>
</file>

<file path=xl/worksheets/sheet2.xml><?xml version="1.0" encoding="utf-8"?>
<worksheet xmlns="http://schemas.openxmlformats.org/spreadsheetml/2006/main" xmlns:r="http://schemas.openxmlformats.org/officeDocument/2006/relationships">
  <sheetPr codeName="Sheet2">
    <pageSetUpPr fitToPage="1"/>
  </sheetPr>
  <dimension ref="A1:D30"/>
  <sheetViews>
    <sheetView zoomScalePageLayoutView="0" workbookViewId="0" topLeftCell="A1">
      <selection activeCell="A1" sqref="A1"/>
    </sheetView>
  </sheetViews>
  <sheetFormatPr defaultColWidth="3.28125" defaultRowHeight="12.75"/>
  <cols>
    <col min="1" max="1" width="3.28125" style="113" customWidth="1"/>
    <col min="2" max="2" width="99.28125" style="119" customWidth="1"/>
    <col min="3" max="3" width="3.28125" style="113" customWidth="1"/>
    <col min="4" max="4" width="45.00390625" style="113" customWidth="1"/>
    <col min="5" max="16384" width="3.28125" style="113" customWidth="1"/>
  </cols>
  <sheetData>
    <row r="1" spans="2:4" ht="34.5">
      <c r="B1" s="112" t="s">
        <v>113</v>
      </c>
      <c r="D1" s="114"/>
    </row>
    <row r="2" ht="15">
      <c r="B2" s="115" t="s">
        <v>84</v>
      </c>
    </row>
    <row r="3" ht="15">
      <c r="B3" s="116"/>
    </row>
    <row r="4" ht="15">
      <c r="B4" s="163">
        <v>43496</v>
      </c>
    </row>
    <row r="5" ht="15">
      <c r="B5" s="156"/>
    </row>
    <row r="6" ht="15" hidden="1">
      <c r="B6" s="157" t="s">
        <v>171</v>
      </c>
    </row>
    <row r="7" ht="8.25" customHeight="1" hidden="1">
      <c r="B7" s="158"/>
    </row>
    <row r="8" ht="15" customHeight="1" hidden="1">
      <c r="B8" s="159" t="s">
        <v>115</v>
      </c>
    </row>
    <row r="9" ht="60" hidden="1">
      <c r="B9" s="147" t="s">
        <v>174</v>
      </c>
    </row>
    <row r="10" ht="36" customHeight="1" hidden="1">
      <c r="B10" s="147" t="s">
        <v>172</v>
      </c>
    </row>
    <row r="11" ht="45" hidden="1">
      <c r="B11" s="147" t="s">
        <v>164</v>
      </c>
    </row>
    <row r="12" ht="15" hidden="1">
      <c r="B12" s="160" t="s">
        <v>165</v>
      </c>
    </row>
    <row r="13" ht="14.25" customHeight="1" hidden="1">
      <c r="B13" s="161"/>
    </row>
    <row r="14" ht="15" hidden="1">
      <c r="B14" s="159" t="s">
        <v>175</v>
      </c>
    </row>
    <row r="15" ht="66" customHeight="1" hidden="1">
      <c r="B15" s="147" t="s">
        <v>176</v>
      </c>
    </row>
    <row r="16" ht="10.5" customHeight="1" hidden="1">
      <c r="B16" s="147"/>
    </row>
    <row r="17" ht="35.25" customHeight="1" hidden="1">
      <c r="B17" s="147" t="s">
        <v>173</v>
      </c>
    </row>
    <row r="18" ht="15" hidden="1">
      <c r="B18" s="156"/>
    </row>
    <row r="19" ht="15">
      <c r="B19" s="164" t="s">
        <v>125</v>
      </c>
    </row>
    <row r="20" ht="10.5" customHeight="1">
      <c r="B20" s="162"/>
    </row>
    <row r="21" spans="2:4" ht="54" customHeight="1">
      <c r="B21" s="172" t="s">
        <v>181</v>
      </c>
      <c r="D21" s="118"/>
    </row>
    <row r="22" spans="2:4" ht="51" customHeight="1">
      <c r="B22" s="169" t="s">
        <v>177</v>
      </c>
      <c r="D22" s="118"/>
    </row>
    <row r="23" ht="35.25" customHeight="1">
      <c r="B23" s="170" t="s">
        <v>178</v>
      </c>
    </row>
    <row r="24" ht="41.25" customHeight="1">
      <c r="B24" s="171" t="s">
        <v>180</v>
      </c>
    </row>
    <row r="25" ht="29.25" customHeight="1">
      <c r="B25" s="171" t="s">
        <v>179</v>
      </c>
    </row>
    <row r="26" s="126" customFormat="1" ht="11.25" customHeight="1">
      <c r="B26" s="117"/>
    </row>
    <row r="27" s="126" customFormat="1" ht="15">
      <c r="B27" s="127" t="s">
        <v>162</v>
      </c>
    </row>
    <row r="28" ht="30">
      <c r="B28" s="128" t="s">
        <v>163</v>
      </c>
    </row>
    <row r="29" ht="15">
      <c r="B29" s="128"/>
    </row>
    <row r="30" spans="1:2" ht="15">
      <c r="A30" s="105" t="s">
        <v>126</v>
      </c>
      <c r="B30" s="117"/>
    </row>
  </sheetData>
  <sheetProtection/>
  <hyperlinks>
    <hyperlink ref="A30" location="Contents!A1" display="Return to contents page"/>
    <hyperlink ref="B12" r:id="rId1" display="https://www.ogauthority.co.uk/data-centre/"/>
  </hyperlinks>
  <printOptions/>
  <pageMargins left="0.7480314960629921" right="0.7480314960629921" top="0.984251968503937" bottom="0.984251968503937" header="0.5118110236220472" footer="0.5118110236220472"/>
  <pageSetup fitToHeight="1" fitToWidth="1" horizontalDpi="600" verticalDpi="600" orientation="landscape" paperSize="9" r:id="rId2"/>
</worksheet>
</file>

<file path=xl/worksheets/sheet3.xml><?xml version="1.0" encoding="utf-8"?>
<worksheet xmlns="http://schemas.openxmlformats.org/spreadsheetml/2006/main" xmlns:r="http://schemas.openxmlformats.org/officeDocument/2006/relationships">
  <sheetPr codeName="Sheet9">
    <pageSetUpPr fitToPage="1"/>
  </sheetPr>
  <dimension ref="A1:D34"/>
  <sheetViews>
    <sheetView tabSelected="1" zoomScalePageLayoutView="0" workbookViewId="0" topLeftCell="A1">
      <selection activeCell="A1" sqref="A1"/>
    </sheetView>
  </sheetViews>
  <sheetFormatPr defaultColWidth="3.28125" defaultRowHeight="12.75"/>
  <cols>
    <col min="1" max="1" width="3.28125" style="124" customWidth="1"/>
    <col min="2" max="2" width="104.00390625" style="182" customWidth="1"/>
    <col min="3" max="3" width="3.28125" style="124" customWidth="1"/>
    <col min="4" max="4" width="64.421875" style="124" customWidth="1"/>
    <col min="5" max="16384" width="3.28125" style="124" customWidth="1"/>
  </cols>
  <sheetData>
    <row r="1" spans="2:4" ht="27">
      <c r="B1" s="129" t="s">
        <v>113</v>
      </c>
      <c r="C1" s="488"/>
      <c r="D1" s="489"/>
    </row>
    <row r="2" spans="2:4" ht="15">
      <c r="B2" s="115" t="s">
        <v>84</v>
      </c>
      <c r="C2" s="488"/>
      <c r="D2" s="489"/>
    </row>
    <row r="3" spans="2:4" ht="15">
      <c r="B3" s="115"/>
      <c r="C3" s="488"/>
      <c r="D3" s="489"/>
    </row>
    <row r="4" spans="2:4" ht="15">
      <c r="B4" s="183">
        <f>Contents!E10</f>
        <v>44280</v>
      </c>
      <c r="C4" s="488"/>
      <c r="D4" s="489"/>
    </row>
    <row r="5" spans="2:4" ht="15">
      <c r="B5" s="183"/>
      <c r="C5" s="488"/>
      <c r="D5" s="489"/>
    </row>
    <row r="6" spans="1:4" ht="15">
      <c r="A6" s="489"/>
      <c r="B6" s="490" t="s">
        <v>219</v>
      </c>
      <c r="C6" s="488"/>
      <c r="D6" s="489"/>
    </row>
    <row r="7" spans="1:4" ht="15">
      <c r="A7" s="489"/>
      <c r="B7" s="188" t="s">
        <v>220</v>
      </c>
      <c r="C7" s="488"/>
      <c r="D7" s="489"/>
    </row>
    <row r="8" spans="1:4" ht="105">
      <c r="A8" s="489"/>
      <c r="B8" s="182" t="s">
        <v>223</v>
      </c>
      <c r="C8" s="488"/>
      <c r="D8" s="489"/>
    </row>
    <row r="9" spans="1:4" ht="32.25" customHeight="1">
      <c r="A9" s="489"/>
      <c r="B9" s="188" t="s">
        <v>221</v>
      </c>
      <c r="C9" s="488"/>
      <c r="D9" s="489"/>
    </row>
    <row r="10" spans="1:4" ht="45">
      <c r="A10" s="489"/>
      <c r="B10" s="182" t="s">
        <v>222</v>
      </c>
      <c r="C10" s="488"/>
      <c r="D10" s="489"/>
    </row>
    <row r="11" spans="1:4" ht="15">
      <c r="A11" s="489"/>
      <c r="B11" s="117" t="s">
        <v>165</v>
      </c>
      <c r="C11" s="488"/>
      <c r="D11" s="489"/>
    </row>
    <row r="12" spans="2:4" ht="15">
      <c r="B12" s="183"/>
      <c r="C12" s="488"/>
      <c r="D12" s="489"/>
    </row>
    <row r="13" spans="2:4" ht="15">
      <c r="B13" s="491" t="s">
        <v>125</v>
      </c>
      <c r="C13" s="488"/>
      <c r="D13" s="489"/>
    </row>
    <row r="14" spans="2:4" ht="15">
      <c r="B14" s="492" t="s">
        <v>215</v>
      </c>
      <c r="C14" s="488"/>
      <c r="D14" s="489"/>
    </row>
    <row r="15" spans="2:4" ht="30">
      <c r="B15" s="172" t="s">
        <v>216</v>
      </c>
      <c r="C15" s="488"/>
      <c r="D15" s="489"/>
    </row>
    <row r="16" spans="2:4" ht="24" customHeight="1">
      <c r="B16" s="492" t="s">
        <v>211</v>
      </c>
      <c r="C16" s="488"/>
      <c r="D16" s="489"/>
    </row>
    <row r="17" spans="2:4" ht="57" customHeight="1">
      <c r="B17" s="172" t="s">
        <v>218</v>
      </c>
      <c r="D17" s="195"/>
    </row>
    <row r="18" ht="15">
      <c r="B18" s="492" t="s">
        <v>212</v>
      </c>
    </row>
    <row r="19" spans="2:4" ht="45">
      <c r="B19" s="172" t="s">
        <v>225</v>
      </c>
      <c r="D19" s="195"/>
    </row>
    <row r="20" ht="21.75" customHeight="1">
      <c r="B20" s="492" t="s">
        <v>210</v>
      </c>
    </row>
    <row r="21" spans="2:4" s="184" customFormat="1" ht="45">
      <c r="B21" s="172" t="s">
        <v>224</v>
      </c>
      <c r="D21" s="172"/>
    </row>
    <row r="22" spans="2:4" s="184" customFormat="1" ht="15">
      <c r="B22" s="493" t="s">
        <v>213</v>
      </c>
      <c r="D22" s="172"/>
    </row>
    <row r="23" s="184" customFormat="1" ht="15">
      <c r="B23" s="172"/>
    </row>
    <row r="24" s="184" customFormat="1" ht="15">
      <c r="B24" s="185" t="s">
        <v>162</v>
      </c>
    </row>
    <row r="25" ht="30">
      <c r="B25" s="128" t="s">
        <v>163</v>
      </c>
    </row>
    <row r="26" ht="15">
      <c r="B26" s="128"/>
    </row>
    <row r="27" ht="135" hidden="1">
      <c r="B27" s="127" t="s">
        <v>182</v>
      </c>
    </row>
    <row r="28" ht="15">
      <c r="B28" s="128"/>
    </row>
    <row r="29" spans="1:2" ht="15">
      <c r="A29" s="106" t="s">
        <v>126</v>
      </c>
      <c r="B29" s="117"/>
    </row>
    <row r="30" ht="15">
      <c r="B30" s="172"/>
    </row>
    <row r="32" ht="15">
      <c r="B32" s="188"/>
    </row>
    <row r="33" ht="15">
      <c r="B33" s="192"/>
    </row>
    <row r="34" ht="15">
      <c r="B34" s="193"/>
    </row>
  </sheetData>
  <sheetProtection/>
  <hyperlinks>
    <hyperlink ref="A29" location="Contents!A1" display="Return to contents page"/>
    <hyperlink ref="B22" r:id="rId1" display="https://www.gov.uk/government/collections/maritime-and-shipping-statistics"/>
  </hyperlinks>
  <printOptions/>
  <pageMargins left="0.7480314960629921" right="0.7480314960629921" top="0.984251968503937" bottom="0.984251968503937" header="0.5118110236220472" footer="0.5118110236220472"/>
  <pageSetup fitToHeight="1" fitToWidth="1" horizontalDpi="600" verticalDpi="600" orientation="landscape" paperSize="9" scale="61" r:id="rId2"/>
</worksheet>
</file>

<file path=xl/worksheets/sheet4.xml><?xml version="1.0" encoding="utf-8"?>
<worksheet xmlns="http://schemas.openxmlformats.org/spreadsheetml/2006/main" xmlns:r="http://schemas.openxmlformats.org/officeDocument/2006/relationships">
  <sheetPr codeName="Sheet3">
    <pageSetUpPr fitToPage="1"/>
  </sheetPr>
  <dimension ref="A1:AO67"/>
  <sheetViews>
    <sheetView zoomScalePageLayoutView="0" workbookViewId="0" topLeftCell="A2">
      <selection activeCell="A2" sqref="A2"/>
    </sheetView>
  </sheetViews>
  <sheetFormatPr defaultColWidth="3.28125" defaultRowHeight="12.75" customHeight="1"/>
  <cols>
    <col min="1" max="1" width="8.7109375" style="18" customWidth="1"/>
    <col min="2" max="2" width="9.28125" style="18" customWidth="1"/>
    <col min="3" max="3" width="11.421875" style="18" customWidth="1"/>
    <col min="4" max="4" width="8.140625" style="18" customWidth="1"/>
    <col min="5" max="5" width="8.7109375" style="18" customWidth="1"/>
    <col min="6" max="6" width="7.7109375" style="18" customWidth="1"/>
    <col min="7" max="7" width="10.00390625" style="18" customWidth="1"/>
    <col min="8" max="8" width="2.00390625" style="18" hidden="1" customWidth="1"/>
    <col min="9" max="9" width="9.57421875" style="18" customWidth="1"/>
    <col min="10" max="10" width="10.140625" style="18" customWidth="1"/>
    <col min="11" max="11" width="4.00390625" style="18" hidden="1" customWidth="1"/>
    <col min="12" max="12" width="11.00390625" style="18" customWidth="1"/>
    <col min="13" max="13" width="2.00390625" style="18" hidden="1" customWidth="1"/>
    <col min="14" max="15" width="9.421875" style="18" customWidth="1"/>
    <col min="16" max="16" width="3.28125" style="18" hidden="1" customWidth="1"/>
    <col min="17" max="18" width="8.140625" style="18" customWidth="1"/>
    <col min="19" max="19" width="0.9921875" style="18" hidden="1" customWidth="1"/>
    <col min="20" max="20" width="9.00390625" style="18" customWidth="1"/>
    <col min="21" max="21" width="9.7109375" style="18" customWidth="1"/>
    <col min="22" max="22" width="10.140625" style="18" customWidth="1"/>
    <col min="23" max="23" width="8.57421875" style="18" bestFit="1" customWidth="1"/>
    <col min="24" max="24" width="10.28125" style="18" customWidth="1"/>
    <col min="25" max="25" width="6.7109375" style="18" customWidth="1"/>
    <col min="26" max="26" width="5.57421875" style="18" bestFit="1" customWidth="1"/>
    <col min="27" max="16384" width="3.28125" style="18" customWidth="1"/>
  </cols>
  <sheetData>
    <row r="1" spans="1:22" ht="30.75" customHeight="1" hidden="1">
      <c r="A1" s="426" t="s">
        <v>113</v>
      </c>
      <c r="B1" s="311"/>
      <c r="C1" s="427"/>
      <c r="D1" s="428"/>
      <c r="E1" s="311"/>
      <c r="F1" s="311"/>
      <c r="G1" s="311"/>
      <c r="H1" s="311"/>
      <c r="I1" s="311"/>
      <c r="J1" s="429"/>
      <c r="K1" s="311"/>
      <c r="L1" s="311"/>
      <c r="M1" s="311"/>
      <c r="N1" s="311"/>
      <c r="O1" s="311"/>
      <c r="P1" s="311"/>
      <c r="Q1" s="430"/>
      <c r="R1" s="430"/>
      <c r="S1" s="311"/>
      <c r="T1" s="430"/>
      <c r="U1" s="430"/>
      <c r="V1" s="311"/>
    </row>
    <row r="2" spans="1:22" ht="18.75" customHeight="1">
      <c r="A2" s="427" t="s">
        <v>95</v>
      </c>
      <c r="B2" s="431"/>
      <c r="C2" s="431"/>
      <c r="D2" s="431"/>
      <c r="E2" s="431"/>
      <c r="F2" s="431"/>
      <c r="G2" s="431"/>
      <c r="H2" s="431"/>
      <c r="I2" s="431"/>
      <c r="J2" s="431"/>
      <c r="K2" s="431"/>
      <c r="L2" s="431"/>
      <c r="M2" s="431"/>
      <c r="N2" s="431"/>
      <c r="O2" s="431"/>
      <c r="P2" s="311"/>
      <c r="Q2" s="311"/>
      <c r="R2" s="311"/>
      <c r="S2" s="311"/>
      <c r="T2" s="431"/>
      <c r="U2" s="432"/>
      <c r="V2" s="433" t="s">
        <v>9</v>
      </c>
    </row>
    <row r="3" spans="1:22" ht="12.75" customHeight="1">
      <c r="A3" s="235"/>
      <c r="B3" s="236"/>
      <c r="C3" s="236"/>
      <c r="D3" s="236"/>
      <c r="E3" s="130"/>
      <c r="F3" s="130"/>
      <c r="G3" s="130"/>
      <c r="H3" s="130"/>
      <c r="I3" s="130"/>
      <c r="J3" s="130"/>
      <c r="K3" s="130"/>
      <c r="L3" s="130"/>
      <c r="M3" s="130"/>
      <c r="N3" s="130"/>
      <c r="O3" s="130"/>
      <c r="P3" s="130"/>
      <c r="Q3" s="130"/>
      <c r="R3" s="130"/>
      <c r="S3" s="130"/>
      <c r="T3" s="130"/>
      <c r="U3" s="130"/>
      <c r="V3" s="130"/>
    </row>
    <row r="4" spans="1:22" s="20" customFormat="1" ht="15" customHeight="1">
      <c r="A4" s="134"/>
      <c r="B4" s="439"/>
      <c r="C4" s="134"/>
      <c r="D4" s="445" t="s">
        <v>198</v>
      </c>
      <c r="E4" s="441"/>
      <c r="F4" s="441"/>
      <c r="G4" s="440"/>
      <c r="H4" s="441"/>
      <c r="I4" s="446" t="s">
        <v>0</v>
      </c>
      <c r="J4" s="441"/>
      <c r="K4" s="440"/>
      <c r="L4" s="466" t="s">
        <v>197</v>
      </c>
      <c r="M4" s="447"/>
      <c r="N4" s="447"/>
      <c r="O4" s="447"/>
      <c r="P4" s="447"/>
      <c r="Q4" s="447"/>
      <c r="R4" s="447"/>
      <c r="S4" s="447"/>
      <c r="T4" s="447"/>
      <c r="U4" s="447"/>
      <c r="V4" s="448"/>
    </row>
    <row r="5" spans="1:22" ht="18.75" customHeight="1">
      <c r="A5" s="131"/>
      <c r="B5" s="130"/>
      <c r="C5" s="130"/>
      <c r="D5" s="203"/>
      <c r="E5" s="198"/>
      <c r="F5" s="198"/>
      <c r="G5" s="338"/>
      <c r="H5" s="198"/>
      <c r="I5" s="197"/>
      <c r="J5" s="198"/>
      <c r="K5" s="198"/>
      <c r="L5" s="197"/>
      <c r="M5" s="198"/>
      <c r="N5" s="465" t="s">
        <v>203</v>
      </c>
      <c r="O5" s="449"/>
      <c r="P5" s="450"/>
      <c r="Q5" s="465" t="s">
        <v>196</v>
      </c>
      <c r="R5" s="449"/>
      <c r="S5" s="451"/>
      <c r="T5" s="465" t="s">
        <v>4</v>
      </c>
      <c r="U5" s="449"/>
      <c r="V5" s="449"/>
    </row>
    <row r="6" spans="1:22" ht="34.5" customHeight="1">
      <c r="A6" s="131"/>
      <c r="B6" s="130"/>
      <c r="C6" s="130"/>
      <c r="D6" s="238" t="s">
        <v>5</v>
      </c>
      <c r="E6" s="200" t="s">
        <v>190</v>
      </c>
      <c r="F6" s="200" t="s">
        <v>191</v>
      </c>
      <c r="G6" s="200" t="s">
        <v>192</v>
      </c>
      <c r="H6" s="239"/>
      <c r="I6" s="238" t="s">
        <v>204</v>
      </c>
      <c r="J6" s="200" t="s">
        <v>193</v>
      </c>
      <c r="K6" s="239"/>
      <c r="L6" s="238" t="s">
        <v>194</v>
      </c>
      <c r="M6" s="200"/>
      <c r="N6" s="240" t="s">
        <v>111</v>
      </c>
      <c r="O6" s="241" t="s">
        <v>112</v>
      </c>
      <c r="P6" s="200"/>
      <c r="Q6" s="240" t="s">
        <v>111</v>
      </c>
      <c r="R6" s="241" t="s">
        <v>112</v>
      </c>
      <c r="S6" s="200"/>
      <c r="T6" s="240" t="s">
        <v>111</v>
      </c>
      <c r="U6" s="241" t="s">
        <v>112</v>
      </c>
      <c r="V6" s="241" t="s">
        <v>195</v>
      </c>
    </row>
    <row r="7" spans="1:22" ht="17.25" customHeight="1" hidden="1">
      <c r="A7" s="131"/>
      <c r="B7" s="132"/>
      <c r="C7" s="130"/>
      <c r="D7" s="237"/>
      <c r="E7" s="199"/>
      <c r="F7" s="199"/>
      <c r="G7" s="130"/>
      <c r="H7" s="130"/>
      <c r="I7" s="132"/>
      <c r="J7" s="130"/>
      <c r="K7" s="130"/>
      <c r="L7" s="132"/>
      <c r="M7" s="130"/>
      <c r="N7" s="130"/>
      <c r="O7" s="130"/>
      <c r="P7" s="130"/>
      <c r="Q7" s="130"/>
      <c r="R7" s="130"/>
      <c r="S7" s="130"/>
      <c r="T7" s="130"/>
      <c r="U7" s="452"/>
      <c r="V7" s="130"/>
    </row>
    <row r="8" spans="1:22" s="20" customFormat="1" ht="19.5" customHeight="1">
      <c r="A8" s="201">
        <f ca="1">INDIRECT(Calculation!R10)</f>
        <v>2016</v>
      </c>
      <c r="B8" s="202"/>
      <c r="C8" s="202"/>
      <c r="D8" s="204">
        <f ca="1">INDIRECT(Calculation!S10)</f>
        <v>47872.07</v>
      </c>
      <c r="E8" s="205">
        <f ca="1">INDIRECT(Calculation!T10)</f>
        <v>44305.83</v>
      </c>
      <c r="F8" s="205">
        <f ca="1">INDIRECT(Calculation!U10)</f>
        <v>3138.72</v>
      </c>
      <c r="G8" s="206">
        <f ca="1">INDIRECT(Calculation!V10)</f>
        <v>427.49</v>
      </c>
      <c r="H8" s="207"/>
      <c r="I8" s="204">
        <f ca="1">INDIRECT(Calculation!W10)</f>
        <v>60164.66</v>
      </c>
      <c r="J8" s="205">
        <f ca="1">INDIRECT(Calculation!X10)</f>
        <v>11375.570000000002</v>
      </c>
      <c r="K8" s="206"/>
      <c r="L8" s="204">
        <f ca="1">INDIRECT(Calculation!Y10)</f>
        <v>24811.72</v>
      </c>
      <c r="M8" s="205"/>
      <c r="N8" s="208">
        <f ca="1">INDIRECT(Calculation!Z10)</f>
        <v>42405.81</v>
      </c>
      <c r="O8" s="209">
        <f ca="1">INDIRECT(Calculation!AA10)</f>
        <v>33246.579999999994</v>
      </c>
      <c r="P8" s="205"/>
      <c r="Q8" s="208">
        <f ca="1">INDIRECT(Calculation!AB10)</f>
        <v>6383.25</v>
      </c>
      <c r="R8" s="209">
        <f ca="1">INDIRECT(Calculation!AC10)</f>
        <v>1609.2</v>
      </c>
      <c r="S8" s="205"/>
      <c r="T8" s="208">
        <f ca="1">INDIRECT(Calculation!AD10)</f>
        <v>35142.42</v>
      </c>
      <c r="U8" s="209">
        <f ca="1">INDIRECT(Calculation!AE10)</f>
        <v>24263.989999999998</v>
      </c>
      <c r="V8" s="209">
        <f ca="1">INDIRECT(Calculation!AF10)</f>
        <v>2659.08</v>
      </c>
    </row>
    <row r="9" spans="1:22" s="20" customFormat="1" ht="12.75" customHeight="1">
      <c r="A9" s="133">
        <f ca="1">INDIRECT(Calculation!R11)</f>
        <v>2017</v>
      </c>
      <c r="B9" s="130"/>
      <c r="C9" s="134"/>
      <c r="D9" s="210">
        <f ca="1">INDIRECT(Calculation!S11)</f>
        <v>47049.3</v>
      </c>
      <c r="E9" s="211">
        <f ca="1">INDIRECT(Calculation!T11)</f>
        <v>43184.700000000004</v>
      </c>
      <c r="F9" s="211">
        <f ca="1">INDIRECT(Calculation!U11)</f>
        <v>3445.66</v>
      </c>
      <c r="G9" s="212">
        <f ca="1">INDIRECT(Calculation!V11)</f>
        <v>418.96</v>
      </c>
      <c r="H9" s="207"/>
      <c r="I9" s="210">
        <f ca="1">INDIRECT(Calculation!W11)</f>
        <v>60698.649999999994</v>
      </c>
      <c r="J9" s="211">
        <f ca="1">INDIRECT(Calculation!X11)</f>
        <v>7407.85</v>
      </c>
      <c r="K9" s="212"/>
      <c r="L9" s="210">
        <f ca="1">INDIRECT(Calculation!Y11)</f>
        <v>26477.739999999998</v>
      </c>
      <c r="M9" s="205"/>
      <c r="N9" s="213">
        <f ca="1">INDIRECT(Calculation!Z11)</f>
        <v>46623.57</v>
      </c>
      <c r="O9" s="214">
        <f ca="1">INDIRECT(Calculation!AA11)</f>
        <v>36862.729999999996</v>
      </c>
      <c r="P9" s="205"/>
      <c r="Q9" s="213">
        <f ca="1">INDIRECT(Calculation!AB11)</f>
        <v>6667.2300000000005</v>
      </c>
      <c r="R9" s="214">
        <f ca="1">INDIRECT(Calculation!AC11)</f>
        <v>1456.1100000000001</v>
      </c>
      <c r="S9" s="205"/>
      <c r="T9" s="213">
        <f ca="1">INDIRECT(Calculation!AD11)</f>
        <v>34634.23</v>
      </c>
      <c r="U9" s="214">
        <f ca="1">INDIRECT(Calculation!AE11)</f>
        <v>23128.44</v>
      </c>
      <c r="V9" s="214">
        <f ca="1">INDIRECT(Calculation!AF11)</f>
        <v>2450.8199999999997</v>
      </c>
    </row>
    <row r="10" spans="1:40" s="20" customFormat="1" ht="12.75" customHeight="1">
      <c r="A10" s="133">
        <f ca="1">INDIRECT(Calculation!R12)</f>
        <v>2018</v>
      </c>
      <c r="B10" s="130"/>
      <c r="C10" s="134"/>
      <c r="D10" s="215">
        <f ca="1">INDIRECT(Calculation!S12)</f>
        <v>51233.56</v>
      </c>
      <c r="E10" s="216">
        <f ca="1">INDIRECT(Calculation!T12)</f>
        <v>47550.48999999999</v>
      </c>
      <c r="F10" s="216">
        <f ca="1">INDIRECT(Calculation!U12)</f>
        <v>3319.9</v>
      </c>
      <c r="G10" s="212">
        <f ca="1">INDIRECT(Calculation!V12)</f>
        <v>363.18</v>
      </c>
      <c r="H10" s="212"/>
      <c r="I10" s="215">
        <f ca="1">INDIRECT(Calculation!W12)</f>
        <v>58396.98</v>
      </c>
      <c r="J10" s="218">
        <f ca="1">INDIRECT(Calculation!X12)</f>
        <v>5837.879999999999</v>
      </c>
      <c r="K10" s="212"/>
      <c r="L10" s="215">
        <f ca="1">INDIRECT(Calculation!Y12)</f>
        <v>20903.64</v>
      </c>
      <c r="M10" s="216"/>
      <c r="N10" s="217">
        <f ca="1">INDIRECT(Calculation!Z12)</f>
        <v>45954.42</v>
      </c>
      <c r="O10" s="219">
        <f ca="1">INDIRECT(Calculation!AA12)</f>
        <v>42689.11</v>
      </c>
      <c r="P10" s="216"/>
      <c r="Q10" s="217">
        <f ca="1">INDIRECT(Calculation!AB12)</f>
        <v>6604.69</v>
      </c>
      <c r="R10" s="214">
        <f ca="1">INDIRECT(Calculation!AC12)</f>
        <v>1925.7999999999997</v>
      </c>
      <c r="S10" s="205"/>
      <c r="T10" s="213">
        <f ca="1">INDIRECT(Calculation!AD12)</f>
        <v>35214.17999999999</v>
      </c>
      <c r="U10" s="214">
        <f ca="1">INDIRECT(Calculation!AE12)</f>
        <v>22254.76</v>
      </c>
      <c r="V10" s="214">
        <f ca="1">INDIRECT(Calculation!AF12)</f>
        <v>2448.01</v>
      </c>
      <c r="AB10" s="93"/>
      <c r="AC10" s="93"/>
      <c r="AD10" s="93"/>
      <c r="AE10" s="93"/>
      <c r="AF10" s="93"/>
      <c r="AG10" s="93"/>
      <c r="AH10" s="93"/>
      <c r="AI10" s="93"/>
      <c r="AJ10" s="93"/>
      <c r="AK10" s="93"/>
      <c r="AL10" s="93"/>
      <c r="AM10" s="93"/>
      <c r="AN10" s="93"/>
    </row>
    <row r="11" spans="1:33" s="20" customFormat="1" ht="12.75" customHeight="1">
      <c r="A11" s="133">
        <f ca="1">INDIRECT(Calculation!R13)</f>
        <v>2019</v>
      </c>
      <c r="B11" s="130"/>
      <c r="C11" s="134"/>
      <c r="D11" s="215">
        <f ca="1">INDIRECT(Calculation!S13)</f>
        <v>52185.509999999995</v>
      </c>
      <c r="E11" s="216">
        <f ca="1">INDIRECT(Calculation!T13)</f>
        <v>48743.33</v>
      </c>
      <c r="F11" s="216">
        <f ca="1">INDIRECT(Calculation!U13)</f>
        <v>3074.39</v>
      </c>
      <c r="G11" s="212">
        <f ca="1">INDIRECT(Calculation!V13)</f>
        <v>367.83</v>
      </c>
      <c r="H11" s="212"/>
      <c r="I11" s="215">
        <f ca="1">INDIRECT(Calculation!W13)</f>
        <v>59146.42999999999</v>
      </c>
      <c r="J11" s="218">
        <f ca="1">INDIRECT(Calculation!X13)</f>
        <v>6923.8099999999995</v>
      </c>
      <c r="K11" s="212"/>
      <c r="L11" s="215">
        <f ca="1">INDIRECT(Calculation!Y13)</f>
        <v>19881.23</v>
      </c>
      <c r="M11" s="216"/>
      <c r="N11" s="217">
        <f ca="1">INDIRECT(Calculation!Z13)</f>
        <v>46282.14</v>
      </c>
      <c r="O11" s="219">
        <f ca="1">INDIRECT(Calculation!AA13)</f>
        <v>42842.65</v>
      </c>
      <c r="P11" s="216"/>
      <c r="Q11" s="217">
        <f ca="1">INDIRECT(Calculation!AB13)</f>
        <v>5940.48</v>
      </c>
      <c r="R11" s="214">
        <f ca="1">INDIRECT(Calculation!AC13)</f>
        <v>2067.85</v>
      </c>
      <c r="S11" s="205"/>
      <c r="T11" s="213">
        <f ca="1">INDIRECT(Calculation!AD13)</f>
        <v>33218.92</v>
      </c>
      <c r="U11" s="214">
        <f ca="1">INDIRECT(Calculation!AE13)</f>
        <v>20649.82</v>
      </c>
      <c r="V11" s="214">
        <f ca="1">INDIRECT(Calculation!AF13)</f>
        <v>2330.13</v>
      </c>
      <c r="X11" s="42"/>
      <c r="AB11" s="93"/>
      <c r="AC11" s="93"/>
      <c r="AD11" s="93"/>
      <c r="AE11" s="93"/>
      <c r="AF11" s="93"/>
      <c r="AG11" s="93"/>
    </row>
    <row r="12" spans="1:28" s="20" customFormat="1" ht="12">
      <c r="A12" s="468">
        <f ca="1">INDIRECT(Calculation!R14)</f>
        <v>2020</v>
      </c>
      <c r="B12" s="130"/>
      <c r="C12" s="134"/>
      <c r="D12" s="215">
        <f ca="1">INDIRECT(Calculation!S14)</f>
        <v>48507.770000000004</v>
      </c>
      <c r="E12" s="216">
        <f ca="1">INDIRECT(Calculation!T14)</f>
        <v>45050.68000000001</v>
      </c>
      <c r="F12" s="216">
        <f ca="1">INDIRECT(Calculation!U14)</f>
        <v>3080.8399999999997</v>
      </c>
      <c r="G12" s="212">
        <f ca="1">INDIRECT(Calculation!V14)</f>
        <v>376.25</v>
      </c>
      <c r="H12" s="212"/>
      <c r="I12" s="215">
        <f ca="1">INDIRECT(Calculation!W14)</f>
        <v>47877.14</v>
      </c>
      <c r="J12" s="218">
        <f ca="1">INDIRECT(Calculation!X14)</f>
        <v>7826.589999999999</v>
      </c>
      <c r="K12" s="212"/>
      <c r="L12" s="215">
        <f ca="1">INDIRECT(Calculation!Y14)</f>
        <v>6872.1</v>
      </c>
      <c r="M12" s="216"/>
      <c r="N12" s="217">
        <f ca="1">INDIRECT(Calculation!Z14)</f>
        <v>37438.33</v>
      </c>
      <c r="O12" s="219">
        <f ca="1">INDIRECT(Calculation!AA14)</f>
        <v>38044.28</v>
      </c>
      <c r="P12" s="216"/>
      <c r="Q12" s="217">
        <f ca="1">INDIRECT(Calculation!AB14)</f>
        <v>2612.21</v>
      </c>
      <c r="R12" s="214">
        <f ca="1">INDIRECT(Calculation!AC14)</f>
        <v>1568.75</v>
      </c>
      <c r="S12" s="205"/>
      <c r="T12" s="213">
        <f ca="1">INDIRECT(Calculation!AD14)</f>
        <v>24968.219999999998</v>
      </c>
      <c r="U12" s="214">
        <f ca="1">INDIRECT(Calculation!AE14)</f>
        <v>18533.66</v>
      </c>
      <c r="V12" s="214">
        <f ca="1">INDIRECT(Calculation!AF14)</f>
        <v>1873.3</v>
      </c>
      <c r="X12" s="186"/>
      <c r="AB12" s="42"/>
    </row>
    <row r="13" spans="1:27" s="21" customFormat="1" ht="12.75" customHeight="1">
      <c r="A13" s="242" t="s">
        <v>57</v>
      </c>
      <c r="B13" s="243"/>
      <c r="C13" s="243"/>
      <c r="D13" s="250" t="str">
        <f>IF(((D12-D11)/D11*100)&gt;100,"(+) ",IF(((D12-D11)/D11*100)&lt;-100,"(-) ",IF(ROUND(((D12-D11)/D11*100),1)=0,"- ",IF(((D12-D11)/D11*100)&gt;0,TEXT(((D12-D11)/D11*100),"+0.0 "),TEXT(((D12-D11)/D11*100),"0.0 ")))))</f>
        <v>-7.0 </v>
      </c>
      <c r="E13" s="244" t="str">
        <f>IF(((E12-E11)/E11*100)&gt;100,"(+) ",IF(((E12-E11)/E11*100)&lt;-100,"(-) ",IF(ROUND(((E12-E11)/E11*100),1)=0,"- ",IF(((E12-E11)/E11*100)&gt;0,TEXT(((E12-E11)/E11*100),"+0.0 "),TEXT(((E12-E11)/E11*100),"0.0 ")))))</f>
        <v>-7.6 </v>
      </c>
      <c r="F13" s="244" t="str">
        <f>IF(((F12-F11)/F11*100)&gt;100,"(+) ",IF(((F12-F11)/F11*100)&lt;-100,"(-) ",IF(ROUND(((F12-F11)/F11*100),1)=0,"- ",IF(((F12-F11)/F11*100)&gt;0,TEXT(((F12-F11)/F11*100),"+0.0 "),TEXT(((F12-F11)/F11*100),"0.0 ")))))</f>
        <v>+0.2 </v>
      </c>
      <c r="G13" s="245" t="str">
        <f>IF(((G12-G11)/G11*100)&gt;100,"(+) ",IF(((G12-G11)/G11*100)&lt;-100,"(-) ",IF(ROUND(((G12-G11)/G11*100),1)=0,"- ",IF(((G12-G11)/G11*100)&gt;0,TEXT(((G12-G11)/G11*100),"+0.0 "),TEXT(((G12-G11)/G11*100),"0.0 ")))))</f>
        <v>+2.3 </v>
      </c>
      <c r="H13" s="244"/>
      <c r="I13" s="246" t="str">
        <f>IF(((I12-I11)/I11*100)&gt;100,"(+) ",IF(((I12-I11)/I11*100)&lt;-100,"(-) ",IF(ROUND(((I12-I11)/I11*100),1)=0,"- ",IF(((I12-I11)/I11*100)&gt;0,TEXT(((I12-I11)/I11*100),"+0.0 "),TEXT(((I12-I11)/I11*100),"0.0 ")))))</f>
        <v>-19.1 </v>
      </c>
      <c r="J13" s="247" t="str">
        <f>IF(((J12-J11)/J11*100)&gt;100,"(+) ",IF(((J12-J11)/J11*100)&lt;-100,"(-) ",IF(ROUND(((J12-J11)/J11*100),1)=0,"- ",IF(((J12-J11)/J11*100)&gt;0,TEXT(((J12-J11)/J11*100),"+0.0 "),TEXT(((J12-J11)/J11*100),"0.0 ")))))</f>
        <v>+13.0 </v>
      </c>
      <c r="K13" s="244"/>
      <c r="L13" s="248" t="str">
        <f>IF(((L12-L11)/L11*100)&gt;100,"(+) ",IF(((L12-L11)/L11*100)&lt;-100,"(-) ",IF(ROUND(((L12-L11)/L11*100),1)=0,"- ",IF(((L12-L11)/L11*100)&gt;0,TEXT(((L12-L11)/L11*100),"+0.0 "),TEXT(((L12-L11)/L11*100),"0.0 ")))))</f>
        <v>-65.4 </v>
      </c>
      <c r="M13" s="244"/>
      <c r="N13" s="248" t="str">
        <f>IF(((N12-N11)/N11*100)&gt;100,"(+) ",IF(((N12-N11)/N11*100)&lt;-100,"(-) ",IF(ROUND(((N12-N11)/N11*100),1)=0,"- ",IF(((N12-N11)/N11*100)&gt;0,TEXT(((N12-N11)/N11*100),"+0.0 "),TEXT(((N12-N11)/N11*100),"0.0 ")))))</f>
        <v>-19.1 </v>
      </c>
      <c r="O13" s="249" t="str">
        <f>IF(((O12-O11)/O11*100)&gt;100,"(+) ",IF(((O12-O11)/O11*100)&lt;-100,"(-) ",IF(ROUND(((O12-O11)/O11*100),1)=0,"- ",IF(((O12-O11)/O11*100)&gt;0,TEXT(((O12-O11)/O11*100),"+0.0 "),TEXT(((O12-O11)/O11*100),"0.0 ")))))</f>
        <v>-11.2 </v>
      </c>
      <c r="P13" s="244"/>
      <c r="Q13" s="250" t="str">
        <f>IF(((Q12-Q11)/Q11*100)&gt;100,"(+) ",IF(((Q12-Q11)/Q11*100)&lt;-100,"(-) ",IF(ROUND(((Q12-Q11)/Q11*100),1)=0,"- ",IF(((Q12-Q11)/Q11*100)&gt;0,TEXT(((Q12-Q11)/Q11*100),"+0.0 "),TEXT(((Q12-Q11)/Q11*100),"0.0 ")))))</f>
        <v>-56.0 </v>
      </c>
      <c r="R13" s="249" t="str">
        <f>IF(((R12-R11)/R11*100)&gt;100,"(+) ",IF(((R12-R11)/R11*100)&lt;-100,"(-) ",IF(ROUND(((R12-R11)/R11*100),1)=0,"- ",IF(((R12-R11)/R11*100)&gt;0,TEXT(((R12-R11)/R11*100),"+0.0 "),TEXT(((R12-R11)/R11*100),"0.0 ")))))</f>
        <v>-24.1 </v>
      </c>
      <c r="S13" s="244"/>
      <c r="T13" s="248" t="str">
        <f>IF(((T12-T11)/T11*100)&gt;100,"(+) ",IF(((T12-T11)/T11*100)&lt;-100,"(-) ",IF(ROUND(((T12-T11)/T11*100),1)=0,"- ",IF(((T12-T11)/T11*100)&gt;0,TEXT(((T12-T11)/T11*100),"+0.0 "),TEXT(((T12-T11)/T11*100),"0.0 ")))))</f>
        <v>-24.8 </v>
      </c>
      <c r="U13" s="249" t="str">
        <f>IF(((U12-U11)/U11*100)&gt;100,"(+) ",IF(((U12-U11)/U11*100)&lt;-100,"(-) ",IF(ROUND(((U12-U11)/U11*100),1)=0,"- ",IF(((U12-U11)/U11*100)&gt;0,TEXT(((U12-U11)/U11*100),"+0.0 "),TEXT(((U12-U11)/U11*100),"0.0 ")))))</f>
        <v>-10.2 </v>
      </c>
      <c r="V13" s="249" t="str">
        <f>IF(((V12-V11)/V11*100)&gt;100,"(+) ",IF(((V12-V11)/V11*100)&lt;-100,"(-) ",IF(ROUND(((V12-V11)/V11*100),1)=0,"- ",IF(((V12-V11)/V11*100)&gt;0,TEXT(((V12-V11)/V11*100),"+0.0 "),TEXT(((V12-V11)/V11*100),"0.0 ")))))</f>
        <v>-19.6 </v>
      </c>
      <c r="W13" s="20"/>
      <c r="X13" s="95"/>
      <c r="Y13" s="20"/>
      <c r="Z13" s="20"/>
      <c r="AA13" s="20"/>
    </row>
    <row r="14" spans="1:23" s="20" customFormat="1" ht="12.75" customHeight="1" hidden="1">
      <c r="A14" s="137">
        <f ca="1">INDIRECT(Calculation!S20)</f>
        <v>2019</v>
      </c>
      <c r="B14" s="137" t="s">
        <v>188</v>
      </c>
      <c r="C14" s="137" t="str">
        <f ca="1">INDIRECT(Calculation!T22)</f>
        <v>January</v>
      </c>
      <c r="D14" s="210">
        <f ca="1">INDIRECT(Calculation!S39)</f>
        <v>4617.48</v>
      </c>
      <c r="E14" s="211">
        <f ca="1">INDIRECT(Calculation!T39)</f>
        <v>4334.13</v>
      </c>
      <c r="F14" s="211">
        <f ca="1">INDIRECT(Calculation!U39)</f>
        <v>241.81</v>
      </c>
      <c r="G14" s="220">
        <f ca="1">INDIRECT(Calculation!V39)</f>
        <v>41.55</v>
      </c>
      <c r="H14" s="207"/>
      <c r="I14" s="210">
        <f ca="1">INDIRECT(Calculation!W39)</f>
        <v>5157.15</v>
      </c>
      <c r="J14" s="211">
        <f ca="1">INDIRECT(Calculation!X39)</f>
        <v>756.01</v>
      </c>
      <c r="K14" s="212"/>
      <c r="L14" s="210">
        <f ca="1">INDIRECT(Calculation!Y39)</f>
        <v>1578.86</v>
      </c>
      <c r="M14" s="205"/>
      <c r="N14" s="213">
        <f ca="1">INDIRECT(Calculation!Z39)</f>
        <v>4251.64</v>
      </c>
      <c r="O14" s="214">
        <f ca="1">INDIRECT(Calculation!AA39)</f>
        <v>3542.37</v>
      </c>
      <c r="P14" s="205"/>
      <c r="Q14" s="213">
        <f ca="1">INDIRECT(Calculation!AB39)</f>
        <v>149.5</v>
      </c>
      <c r="R14" s="214">
        <f ca="1">INDIRECT(Calculation!AC39)</f>
        <v>137.5</v>
      </c>
      <c r="S14" s="205"/>
      <c r="T14" s="213">
        <f ca="1">INDIRECT(Calculation!AD39)</f>
        <v>2625.9</v>
      </c>
      <c r="U14" s="214">
        <f ca="1">INDIRECT(Calculation!AE39)</f>
        <v>1768.32</v>
      </c>
      <c r="V14" s="214">
        <f ca="1">INDIRECT(Calculation!AF39)</f>
        <v>155.2</v>
      </c>
      <c r="W14" s="149"/>
    </row>
    <row r="15" spans="1:24" s="20" customFormat="1" ht="12.75" customHeight="1" hidden="1">
      <c r="A15" s="190">
        <f ca="1">INDIRECT(Calculation!S32)</f>
        <v>2020</v>
      </c>
      <c r="B15" s="137" t="s">
        <v>188</v>
      </c>
      <c r="C15" s="191" t="str">
        <f ca="1">INDIRECT(Calculation!T34)</f>
        <v>January</v>
      </c>
      <c r="D15" s="210">
        <f ca="1">INDIRECT(Calculation!S40)</f>
        <v>4035.39</v>
      </c>
      <c r="E15" s="211">
        <f ca="1">INDIRECT(Calculation!T40)</f>
        <v>3759.58</v>
      </c>
      <c r="F15" s="211">
        <f ca="1">INDIRECT(Calculation!U40)</f>
        <v>247.29</v>
      </c>
      <c r="G15" s="220">
        <f ca="1">INDIRECT(Calculation!V40)</f>
        <v>28.52</v>
      </c>
      <c r="H15" s="207"/>
      <c r="I15" s="210">
        <f ca="1">INDIRECT(Calculation!W40)</f>
        <v>3685.75</v>
      </c>
      <c r="J15" s="211">
        <f ca="1">INDIRECT(Calculation!X40)</f>
        <v>450.79</v>
      </c>
      <c r="K15" s="212"/>
      <c r="L15" s="210">
        <f ca="1">INDIRECT(Calculation!Y40)</f>
        <v>184.87</v>
      </c>
      <c r="M15" s="205"/>
      <c r="N15" s="213">
        <f ca="1">INDIRECT(Calculation!Z40)</f>
        <v>2998.84</v>
      </c>
      <c r="O15" s="214">
        <f ca="1">INDIRECT(Calculation!AA40)</f>
        <v>3415.99</v>
      </c>
      <c r="P15" s="205"/>
      <c r="Q15" s="213">
        <f ca="1">INDIRECT(Calculation!AB40)</f>
        <v>236.13</v>
      </c>
      <c r="R15" s="214">
        <f ca="1">INDIRECT(Calculation!AC40)</f>
        <v>95.58</v>
      </c>
      <c r="S15" s="205"/>
      <c r="T15" s="213">
        <f ca="1">INDIRECT(Calculation!AD40)</f>
        <v>1865.83</v>
      </c>
      <c r="U15" s="214">
        <f ca="1">INDIRECT(Calculation!AE40)</f>
        <v>1404.35</v>
      </c>
      <c r="V15" s="214">
        <f ca="1">INDIRECT(Calculation!AF40)</f>
        <v>134.28</v>
      </c>
      <c r="W15" s="174"/>
      <c r="X15" s="189"/>
    </row>
    <row r="16" spans="1:22" s="20" customFormat="1" ht="12.75" customHeight="1" hidden="1">
      <c r="A16" s="242" t="s">
        <v>57</v>
      </c>
      <c r="B16" s="243"/>
      <c r="C16" s="243"/>
      <c r="D16" s="257" t="str">
        <f>IF(((D15-D14)/D14*100)&gt;100,"(+) ",IF(((D15-D14)/D14*100)&lt;-100,"(-) ",IF(ROUND(((D15-D14)/D14*100),1)=0,"- ",IF(((D15-D14)/D14*100)&gt;0,TEXT(((D15-D14)/D14*100),"+0.0 "),TEXT(((D15-D14)/D14*100),"0.0 ")))))</f>
        <v>-12.6 </v>
      </c>
      <c r="E16" s="251" t="str">
        <f aca="true" t="shared" si="0" ref="E16:V16">IF(((E15-E14)/E14*100)&gt;100,"(+) ",IF(((E15-E14)/E14*100)&lt;-100,"(-) ",IF(ROUND(((E15-E14)/E14*100),1)=0,"- ",IF(((E15-E14)/E14*100)&gt;0,TEXT(((E15-E14)/E14*100),"+0.0 "),TEXT(((E15-E14)/E14*100),"0.0 ")))))</f>
        <v>-13.3 </v>
      </c>
      <c r="F16" s="251" t="str">
        <f t="shared" si="0"/>
        <v>+2.3 </v>
      </c>
      <c r="G16" s="251" t="str">
        <f>IF(((G15-G14)/G14*100)&gt;100,"(+) ",IF(((G15-G14)/G14*100)&lt;-100,"(-) ",IF(ROUND(((G15-G14)/G14*100),1)=0,"- ",IF(((G15-G14)/G14*100)&gt;0,TEXT(((G15-G14)/G14*100),"+0.0 "),TEXT(((G15-G14)/G14*100),"0.0 ")))))</f>
        <v>-31.4 </v>
      </c>
      <c r="H16" s="252"/>
      <c r="I16" s="253" t="str">
        <f t="shared" si="0"/>
        <v>-28.5 </v>
      </c>
      <c r="J16" s="252" t="str">
        <f t="shared" si="0"/>
        <v>-40.4 </v>
      </c>
      <c r="K16" s="243"/>
      <c r="L16" s="253" t="str">
        <f t="shared" si="0"/>
        <v>-88.3 </v>
      </c>
      <c r="M16" s="252"/>
      <c r="N16" s="253" t="str">
        <f t="shared" si="0"/>
        <v>-29.5 </v>
      </c>
      <c r="O16" s="254" t="str">
        <f t="shared" si="0"/>
        <v>-3.6 </v>
      </c>
      <c r="P16" s="252"/>
      <c r="Q16" s="253" t="str">
        <f t="shared" si="0"/>
        <v>+57.9 </v>
      </c>
      <c r="R16" s="254" t="str">
        <f t="shared" si="0"/>
        <v>-30.5 </v>
      </c>
      <c r="S16" s="252"/>
      <c r="T16" s="253" t="str">
        <f t="shared" si="0"/>
        <v>-28.9 </v>
      </c>
      <c r="U16" s="254" t="str">
        <f t="shared" si="0"/>
        <v>-20.6 </v>
      </c>
      <c r="V16" s="254" t="str">
        <f t="shared" si="0"/>
        <v>-13.5 </v>
      </c>
    </row>
    <row r="17" spans="1:25" s="20" customFormat="1" ht="12.75" customHeight="1">
      <c r="A17" s="137">
        <f ca="1">INDIRECT(Calculation!S20)</f>
        <v>2019</v>
      </c>
      <c r="B17" s="137" t="str">
        <f ca="1">INDIRECT(Calculation!T20)</f>
        <v>November</v>
      </c>
      <c r="C17" s="134"/>
      <c r="D17" s="210">
        <f ca="1">INDIRECT(Calculation!U20)</f>
        <v>4380.49</v>
      </c>
      <c r="E17" s="211">
        <f ca="1">INDIRECT(Calculation!V20)</f>
        <v>4112.5</v>
      </c>
      <c r="F17" s="211">
        <f ca="1">INDIRECT(Calculation!W20)</f>
        <v>237.83</v>
      </c>
      <c r="G17" s="220">
        <f ca="1">INDIRECT(Calculation!X20)</f>
        <v>30.16</v>
      </c>
      <c r="H17" s="207"/>
      <c r="I17" s="210">
        <f ca="1">INDIRECT(Calculation!Y20)</f>
        <v>4771</v>
      </c>
      <c r="J17" s="211">
        <f ca="1">INDIRECT(Calculation!Z20)</f>
        <v>524.05</v>
      </c>
      <c r="K17" s="212"/>
      <c r="L17" s="210">
        <f ca="1">INDIRECT(Calculation!AA20)</f>
        <v>1391.8</v>
      </c>
      <c r="M17" s="205"/>
      <c r="N17" s="213">
        <f ca="1">INDIRECT(Calculation!AB20)</f>
        <v>3883.41</v>
      </c>
      <c r="O17" s="214">
        <f ca="1">INDIRECT(Calculation!AC20)</f>
        <v>3798.48</v>
      </c>
      <c r="P17" s="205"/>
      <c r="Q17" s="213">
        <f ca="1">INDIRECT(Calculation!AD20)</f>
        <v>363.54</v>
      </c>
      <c r="R17" s="214">
        <f ca="1">INDIRECT(Calculation!AE20)</f>
        <v>174.23</v>
      </c>
      <c r="S17" s="205"/>
      <c r="T17" s="213">
        <f ca="1">INDIRECT(Calculation!AF20)</f>
        <v>2954.1</v>
      </c>
      <c r="U17" s="214">
        <f ca="1">INDIRECT(Calculation!AG20)</f>
        <v>1836.54</v>
      </c>
      <c r="V17" s="214">
        <f ca="1">INDIRECT(Calculation!AH20)</f>
        <v>181.96</v>
      </c>
      <c r="X17" s="42"/>
      <c r="Y17" s="153"/>
    </row>
    <row r="18" spans="1:25" s="20" customFormat="1" ht="12.75" customHeight="1">
      <c r="A18" s="131" t="str">
        <f>IF($B18="January",($A$17+1)," ")</f>
        <v> </v>
      </c>
      <c r="B18" s="137" t="str">
        <f ca="1">INDIRECT(Calculation!T21)</f>
        <v>December</v>
      </c>
      <c r="C18" s="134"/>
      <c r="D18" s="210">
        <f ca="1">INDIRECT(Calculation!U21)</f>
        <v>4433.07</v>
      </c>
      <c r="E18" s="211">
        <f ca="1">INDIRECT(Calculation!V21)</f>
        <v>4167.63</v>
      </c>
      <c r="F18" s="211">
        <f ca="1">INDIRECT(Calculation!W21)</f>
        <v>231.73</v>
      </c>
      <c r="G18" s="220">
        <f ca="1">INDIRECT(Calculation!X21)</f>
        <v>33.71</v>
      </c>
      <c r="H18" s="207"/>
      <c r="I18" s="210">
        <f ca="1">INDIRECT(Calculation!Y21)</f>
        <v>5347.41</v>
      </c>
      <c r="J18" s="211">
        <f ca="1">INDIRECT(Calculation!Z21)</f>
        <v>1162.86</v>
      </c>
      <c r="K18" s="212"/>
      <c r="L18" s="210">
        <f ca="1">INDIRECT(Calculation!AA21)</f>
        <v>1398.83</v>
      </c>
      <c r="M18" s="205"/>
      <c r="N18" s="213">
        <f ca="1">INDIRECT(Calculation!AB21)</f>
        <v>3831.28</v>
      </c>
      <c r="O18" s="214">
        <f ca="1">INDIRECT(Calculation!AC21)</f>
        <v>3088.42</v>
      </c>
      <c r="P18" s="205"/>
      <c r="Q18" s="213">
        <f ca="1">INDIRECT(Calculation!AD21)</f>
        <v>353.27</v>
      </c>
      <c r="R18" s="214">
        <f ca="1">INDIRECT(Calculation!AE21)</f>
        <v>167.95</v>
      </c>
      <c r="S18" s="205"/>
      <c r="T18" s="213">
        <f ca="1">INDIRECT(Calculation!AF21)</f>
        <v>2523.08</v>
      </c>
      <c r="U18" s="214">
        <f ca="1">INDIRECT(Calculation!AG21)</f>
        <v>2052.42</v>
      </c>
      <c r="V18" s="214">
        <f ca="1">INDIRECT(Calculation!AH21)</f>
        <v>185.39</v>
      </c>
      <c r="W18" s="174"/>
      <c r="X18" s="42"/>
      <c r="Y18" s="153"/>
    </row>
    <row r="19" spans="1:27" ht="12.75" customHeight="1">
      <c r="A19" s="131">
        <f>IF($B19="January",($A$17+1)," ")</f>
        <v>2020</v>
      </c>
      <c r="B19" s="131" t="str">
        <f ca="1">INDIRECT(Calculation!T22)</f>
        <v>January</v>
      </c>
      <c r="C19" s="130"/>
      <c r="D19" s="233">
        <f ca="1">INDIRECT(Calculation!U22)</f>
        <v>4617.48</v>
      </c>
      <c r="E19" s="211">
        <f ca="1">INDIRECT(Calculation!V22)</f>
        <v>4334.13</v>
      </c>
      <c r="F19" s="211">
        <f ca="1">INDIRECT(Calculation!W22)</f>
        <v>241.81</v>
      </c>
      <c r="G19" s="220">
        <f ca="1">INDIRECT(Calculation!X22)</f>
        <v>41.55</v>
      </c>
      <c r="H19" s="207"/>
      <c r="I19" s="484">
        <f ca="1">INDIRECT(Calculation!Y22)</f>
        <v>5157.15</v>
      </c>
      <c r="J19" s="485">
        <f ca="1">INDIRECT(Calculation!Z22)</f>
        <v>756.01</v>
      </c>
      <c r="K19" s="212"/>
      <c r="L19" s="484">
        <f ca="1">INDIRECT(Calculation!AA22)</f>
        <v>1578.86</v>
      </c>
      <c r="M19" s="205"/>
      <c r="N19" s="486">
        <f ca="1">INDIRECT(Calculation!AB22)</f>
        <v>4251.64</v>
      </c>
      <c r="O19" s="487">
        <f ca="1">INDIRECT(Calculation!AC22)</f>
        <v>3542.37</v>
      </c>
      <c r="P19" s="205"/>
      <c r="Q19" s="486">
        <f ca="1">INDIRECT(Calculation!AD22)</f>
        <v>149.5</v>
      </c>
      <c r="R19" s="487">
        <f ca="1">INDIRECT(Calculation!AE22)</f>
        <v>137.5</v>
      </c>
      <c r="S19" s="205"/>
      <c r="T19" s="486">
        <f ca="1">INDIRECT(Calculation!AF22)</f>
        <v>2625.9</v>
      </c>
      <c r="U19" s="487">
        <f ca="1">INDIRECT(Calculation!AG22)</f>
        <v>1768.32</v>
      </c>
      <c r="V19" s="214">
        <f ca="1">INDIRECT(Calculation!AH22)</f>
        <v>155.2</v>
      </c>
      <c r="W19" s="174"/>
      <c r="X19" s="194"/>
      <c r="Y19" s="153"/>
      <c r="Z19" s="20"/>
      <c r="AA19" s="20"/>
    </row>
    <row r="20" spans="1:26" s="20" customFormat="1" ht="12.75" customHeight="1">
      <c r="A20" s="138" t="s">
        <v>58</v>
      </c>
      <c r="B20" s="136"/>
      <c r="C20" s="136"/>
      <c r="D20" s="221">
        <f>SUM(D17:D19)</f>
        <v>13431.039999999999</v>
      </c>
      <c r="E20" s="222">
        <f>SUM(E17:E19)</f>
        <v>12614.260000000002</v>
      </c>
      <c r="F20" s="222">
        <f>SUM(F17:F19)</f>
        <v>711.37</v>
      </c>
      <c r="G20" s="222">
        <f>SUM(G17:G19)</f>
        <v>105.42</v>
      </c>
      <c r="H20" s="223"/>
      <c r="I20" s="221">
        <f>SUM(I17:I19)</f>
        <v>15275.56</v>
      </c>
      <c r="J20" s="222">
        <f>SUM(J17:J19)</f>
        <v>2442.92</v>
      </c>
      <c r="K20" s="225"/>
      <c r="L20" s="221">
        <f>SUM(L17:L19)</f>
        <v>4369.49</v>
      </c>
      <c r="M20" s="223"/>
      <c r="N20" s="224">
        <f>SUM(N17:N19)</f>
        <v>11966.330000000002</v>
      </c>
      <c r="O20" s="226">
        <f>SUM(O17:O19)</f>
        <v>10429.27</v>
      </c>
      <c r="P20" s="223"/>
      <c r="Q20" s="224">
        <f>SUM(Q17:Q19)</f>
        <v>866.31</v>
      </c>
      <c r="R20" s="226">
        <f>SUM(R17:R19)</f>
        <v>479.67999999999995</v>
      </c>
      <c r="S20" s="223"/>
      <c r="T20" s="224">
        <f>SUM(T17:T19)</f>
        <v>8103.08</v>
      </c>
      <c r="U20" s="226">
        <f>SUM(U17:U19)</f>
        <v>5657.28</v>
      </c>
      <c r="V20" s="226">
        <f>SUM(V17:V19)</f>
        <v>522.55</v>
      </c>
      <c r="W20" s="174"/>
      <c r="X20" s="144"/>
      <c r="Y20" s="153"/>
      <c r="Z20" s="144"/>
    </row>
    <row r="21" spans="1:41" s="20" customFormat="1" ht="12.75" customHeight="1">
      <c r="A21" s="137">
        <f ca="1">INDIRECT(Calculation!S32)</f>
        <v>2020</v>
      </c>
      <c r="B21" s="139" t="str">
        <f ca="1">INDIRECT(Calculation!T32)</f>
        <v>November</v>
      </c>
      <c r="C21" s="130"/>
      <c r="D21" s="470">
        <f ca="1">INDIRECT(Calculation!U32)</f>
        <v>3661.08</v>
      </c>
      <c r="E21" s="471">
        <f ca="1">INDIRECT(Calculation!V32)</f>
        <v>3386.16</v>
      </c>
      <c r="F21" s="471">
        <f ca="1">INDIRECT(Calculation!W32)</f>
        <v>238.22</v>
      </c>
      <c r="G21" s="472">
        <f ca="1">INDIRECT(Calculation!X32)</f>
        <v>36.69</v>
      </c>
      <c r="H21" s="472"/>
      <c r="I21" s="473">
        <f ca="1">INDIRECT(Calculation!Y32)</f>
        <v>4197.39</v>
      </c>
      <c r="J21" s="481">
        <f ca="1">INDIRECT(Calculation!Z32)</f>
        <v>697.25</v>
      </c>
      <c r="K21" s="472"/>
      <c r="L21" s="482">
        <f ca="1">INDIRECT(Calculation!AA32)</f>
        <v>496.91</v>
      </c>
      <c r="M21" s="471"/>
      <c r="N21" s="230">
        <f ca="1">INDIRECT(Calculation!AB32)</f>
        <v>3242.45</v>
      </c>
      <c r="O21" s="483">
        <f ca="1">INDIRECT(Calculation!AC32)</f>
        <v>3273.29</v>
      </c>
      <c r="P21" s="471"/>
      <c r="Q21" s="474">
        <f ca="1">INDIRECT(Calculation!AD32)</f>
        <v>257.69</v>
      </c>
      <c r="R21" s="475">
        <f ca="1">INDIRECT(Calculation!AE32)</f>
        <v>87.54</v>
      </c>
      <c r="S21" s="471"/>
      <c r="T21" s="230">
        <f ca="1">INDIRECT(Calculation!AF32)</f>
        <v>1950.7</v>
      </c>
      <c r="U21" s="480">
        <f ca="1">INDIRECT(Calculation!AG32)</f>
        <v>1593.1</v>
      </c>
      <c r="V21" s="475">
        <f ca="1">INDIRECT(Calculation!AH32)</f>
        <v>183.12</v>
      </c>
      <c r="W21" s="174"/>
      <c r="X21" s="42"/>
      <c r="Y21" s="153"/>
      <c r="Z21" s="144"/>
      <c r="AA21" s="146"/>
      <c r="AB21" s="155"/>
      <c r="AC21" s="155"/>
      <c r="AD21" s="155"/>
      <c r="AE21" s="155"/>
      <c r="AF21" s="155"/>
      <c r="AG21" s="155"/>
      <c r="AH21" s="155"/>
      <c r="AI21" s="146"/>
      <c r="AJ21" s="145"/>
      <c r="AK21" s="145"/>
      <c r="AL21" s="145"/>
      <c r="AM21" s="155"/>
      <c r="AN21" s="155"/>
      <c r="AO21" s="145"/>
    </row>
    <row r="22" spans="1:41" s="20" customFormat="1" ht="12.75" customHeight="1">
      <c r="A22" s="137"/>
      <c r="B22" s="137" t="str">
        <f ca="1">INDIRECT(Calculation!T33)</f>
        <v>December</v>
      </c>
      <c r="C22" s="130"/>
      <c r="D22" s="233">
        <f ca="1">INDIRECT(Calculation!U33)</f>
        <v>4250.98</v>
      </c>
      <c r="E22" s="469">
        <f ca="1">INDIRECT(Calculation!V33)</f>
        <v>3947.36</v>
      </c>
      <c r="F22" s="231">
        <f ca="1">INDIRECT(Calculation!W33)</f>
        <v>267.19</v>
      </c>
      <c r="G22" s="229">
        <f ca="1">INDIRECT(Calculation!X33)</f>
        <v>36.44</v>
      </c>
      <c r="H22" s="229"/>
      <c r="I22" s="227">
        <f ca="1">INDIRECT(Calculation!Y33)</f>
        <v>3947.81</v>
      </c>
      <c r="J22" s="231">
        <f ca="1">INDIRECT(Calculation!Z33)</f>
        <v>552.79</v>
      </c>
      <c r="K22" s="229"/>
      <c r="L22" s="233">
        <f ca="1">INDIRECT(Calculation!AA33)</f>
        <v>651.9</v>
      </c>
      <c r="M22" s="228"/>
      <c r="N22" s="230">
        <f ca="1">INDIRECT(Calculation!AB33)</f>
        <v>3119.26</v>
      </c>
      <c r="O22" s="232">
        <f ca="1">INDIRECT(Calculation!AC33)</f>
        <v>3168.03</v>
      </c>
      <c r="P22" s="228"/>
      <c r="Q22" s="477">
        <f ca="1">INDIRECT(Calculation!AD33)</f>
        <v>275.75</v>
      </c>
      <c r="R22" s="232">
        <f ca="1">INDIRECT(Calculation!AE33)</f>
        <v>67.7</v>
      </c>
      <c r="S22" s="228"/>
      <c r="T22" s="230">
        <f ca="1">INDIRECT(Calculation!AF33)</f>
        <v>2148.04</v>
      </c>
      <c r="U22" s="480">
        <f ca="1">INDIRECT(Calculation!AG33)</f>
        <v>1655.43</v>
      </c>
      <c r="V22" s="232">
        <f ca="1">INDIRECT(Calculation!AH33)</f>
        <v>146.76</v>
      </c>
      <c r="W22" s="174"/>
      <c r="X22" s="42"/>
      <c r="Y22" s="153"/>
      <c r="Z22" s="144"/>
      <c r="AA22" s="146"/>
      <c r="AB22" s="145"/>
      <c r="AC22" s="145"/>
      <c r="AD22" s="154"/>
      <c r="AE22" s="145"/>
      <c r="AF22" s="146"/>
      <c r="AG22" s="145"/>
      <c r="AH22" s="145"/>
      <c r="AI22" s="146"/>
      <c r="AJ22" s="145"/>
      <c r="AK22" s="145"/>
      <c r="AL22" s="146"/>
      <c r="AM22" s="145"/>
      <c r="AN22" s="145"/>
      <c r="AO22" s="145"/>
    </row>
    <row r="23" spans="1:41" ht="12.75" customHeight="1">
      <c r="A23" s="131">
        <f>IF($B23="January",($A$21+1)," ")</f>
        <v>2021</v>
      </c>
      <c r="B23" s="135" t="str">
        <f ca="1">INDIRECT(Calculation!T34)</f>
        <v>January</v>
      </c>
      <c r="C23" s="130"/>
      <c r="D23" s="227">
        <f ca="1">INDIRECT(Calculation!U34)</f>
        <v>4035.39</v>
      </c>
      <c r="E23" s="228">
        <f ca="1">INDIRECT(Calculation!V34)</f>
        <v>3759.58</v>
      </c>
      <c r="F23" s="228">
        <f ca="1">INDIRECT(Calculation!W34)</f>
        <v>247.29</v>
      </c>
      <c r="G23" s="229">
        <f ca="1">INDIRECT(Calculation!X34)</f>
        <v>28.52</v>
      </c>
      <c r="H23" s="229"/>
      <c r="I23" s="227">
        <f ca="1">INDIRECT(Calculation!Y34)</f>
        <v>3685.75</v>
      </c>
      <c r="J23" s="228">
        <f ca="1">INDIRECT(Calculation!Z34)</f>
        <v>450.79</v>
      </c>
      <c r="K23" s="229"/>
      <c r="L23" s="227">
        <f ca="1">INDIRECT(Calculation!AA34)</f>
        <v>184.87</v>
      </c>
      <c r="M23" s="228"/>
      <c r="N23" s="234">
        <f ca="1">INDIRECT(Calculation!AB34)</f>
        <v>2998.84</v>
      </c>
      <c r="O23" s="232">
        <f ca="1">INDIRECT(Calculation!AC34)</f>
        <v>3415.99</v>
      </c>
      <c r="P23" s="228"/>
      <c r="Q23" s="234">
        <f ca="1">INDIRECT(Calculation!AD34)</f>
        <v>236.13</v>
      </c>
      <c r="R23" s="232">
        <f ca="1">INDIRECT(Calculation!AE34)</f>
        <v>95.58</v>
      </c>
      <c r="S23" s="228"/>
      <c r="T23" s="234">
        <f ca="1">INDIRECT(Calculation!AF34)</f>
        <v>1865.83</v>
      </c>
      <c r="U23" s="232">
        <f ca="1">INDIRECT(Calculation!AG34)</f>
        <v>1404.35</v>
      </c>
      <c r="V23" s="232">
        <f ca="1">INDIRECT(Calculation!AH34)</f>
        <v>134.28</v>
      </c>
      <c r="W23" s="174"/>
      <c r="X23" s="194"/>
      <c r="Y23" s="153"/>
      <c r="Z23" s="144"/>
      <c r="AA23" s="153"/>
      <c r="AB23" s="153"/>
      <c r="AC23" s="153"/>
      <c r="AD23" s="153"/>
      <c r="AE23" s="153"/>
      <c r="AF23" s="153"/>
      <c r="AG23" s="153"/>
      <c r="AH23" s="153"/>
      <c r="AI23" s="153"/>
      <c r="AJ23" s="153"/>
      <c r="AK23" s="153"/>
      <c r="AL23" s="153"/>
      <c r="AM23" s="153"/>
      <c r="AN23" s="153"/>
      <c r="AO23" s="153"/>
    </row>
    <row r="24" spans="1:41" s="20" customFormat="1" ht="15" customHeight="1">
      <c r="A24" s="131" t="s">
        <v>58</v>
      </c>
      <c r="B24" s="134"/>
      <c r="C24" s="134"/>
      <c r="D24" s="221">
        <f>SUM(D21:D23)</f>
        <v>11947.449999999999</v>
      </c>
      <c r="E24" s="222">
        <f>SUM(E21:E23)</f>
        <v>11093.1</v>
      </c>
      <c r="F24" s="222">
        <f>SUM(F21:F23)</f>
        <v>752.6999999999999</v>
      </c>
      <c r="G24" s="222">
        <f>SUM(G21:G23)</f>
        <v>101.64999999999999</v>
      </c>
      <c r="H24" s="223"/>
      <c r="I24" s="221">
        <f>SUM(I21:I23)</f>
        <v>11830.95</v>
      </c>
      <c r="J24" s="222">
        <f>SUM(J21:J23)</f>
        <v>1700.83</v>
      </c>
      <c r="K24" s="225"/>
      <c r="L24" s="221">
        <f>SUM(L21:L23)</f>
        <v>1333.6799999999998</v>
      </c>
      <c r="M24" s="223"/>
      <c r="N24" s="224">
        <f>SUM(N21:N23)</f>
        <v>9360.55</v>
      </c>
      <c r="O24" s="226">
        <f>SUM(O21:O23)</f>
        <v>9857.31</v>
      </c>
      <c r="P24" s="223"/>
      <c r="Q24" s="224">
        <f>SUM(Q21:Q23)</f>
        <v>769.57</v>
      </c>
      <c r="R24" s="226">
        <f>SUM(R21:R23)</f>
        <v>250.82</v>
      </c>
      <c r="S24" s="223"/>
      <c r="T24" s="224">
        <f>SUM(T21:T23)</f>
        <v>5964.57</v>
      </c>
      <c r="U24" s="226">
        <f>SUM(U21:U23)</f>
        <v>4652.879999999999</v>
      </c>
      <c r="V24" s="226">
        <f>SUM(V21:V23)</f>
        <v>464.15999999999997</v>
      </c>
      <c r="W24" s="196"/>
      <c r="X24" s="194"/>
      <c r="Y24" s="153"/>
      <c r="Z24" s="144"/>
      <c r="AA24" s="153"/>
      <c r="AB24" s="153"/>
      <c r="AC24" s="153"/>
      <c r="AD24" s="153"/>
      <c r="AE24" s="153"/>
      <c r="AF24" s="153"/>
      <c r="AG24" s="153"/>
      <c r="AH24" s="153"/>
      <c r="AI24" s="153"/>
      <c r="AJ24" s="153"/>
      <c r="AK24" s="153"/>
      <c r="AL24" s="153"/>
      <c r="AM24" s="153"/>
      <c r="AN24" s="153"/>
      <c r="AO24" s="153"/>
    </row>
    <row r="25" spans="1:27" ht="12">
      <c r="A25" s="255" t="s">
        <v>199</v>
      </c>
      <c r="B25" s="256"/>
      <c r="C25" s="256"/>
      <c r="D25" s="476" t="str">
        <f>IF(((D24-D20)/D20*100)&gt;100,"(+) ",IF(((D24-D20)/D20*100)&lt;-100,"(-) ",IF(ROUND(((D24-D20)/D20*100),1)=0,"- ",IF(((D24-D20)/D20*100)&gt;0,TEXT(((D24-D20)/D20*100),"+0.0 "),TEXT(((D24-D20)/D20*100),"0.0 ")))))</f>
        <v>-11.0 </v>
      </c>
      <c r="E25" s="251" t="str">
        <f>IF(((E24-E20)/E20*100)&gt;100,"(+) ",IF(((E24-E20)/E20*100)&lt;-100,"(-) ",IF(ROUND(((E24-E20)/E20*100),1)=0,"- ",IF(((E24-E20)/E20*100)&gt;0,TEXT(((E24-E20)/E20*100),"+0.0 "),TEXT(((E24-E20)/E20*100),"0.0 ")))))</f>
        <v>-12.1 </v>
      </c>
      <c r="F25" s="251" t="str">
        <f>IF(((F24-F20)/F20*100)&gt;100,"(+) ",IF(((F24-F20)/F20*100)&lt;-100,"(-) ",IF(ROUND(((F24-F20)/F20*100),1)=0,"- ",IF(((F24-F20)/F20*100)&gt;0,TEXT(((F24-F20)/F20*100),"+0.0 "),TEXT(((F24-F20)/F20*100),"0.0 ")))))</f>
        <v>+5.8 </v>
      </c>
      <c r="G25" s="251" t="str">
        <f>IF(((G24-G20)/G20*100)&gt;100,"(+) ",IF(((G24-G20)/G20*100)&lt;-100,"(-) ",IF(ROUND(((G24-G20)/G20*100),1)=0,"- ",IF(((G24-G20)/G20*100)&gt;0,TEXT(((G24-G20)/G20*100),"+0.0 "),TEXT(((G24-G20)/G20*100),"0.0 ")))))</f>
        <v>-3.6 </v>
      </c>
      <c r="H25" s="252"/>
      <c r="I25" s="494" t="str">
        <f>IF(((I24-I20)/I20*100)&gt;100,"(+) ",IF(((I24-I20)/I20*100)&lt;-100,"(-) ",IF(ROUND(((I24-I20)/I20*100),1)=0,"- ",IF(((I24-I20)/I20*100)&gt;0,TEXT(((I24-I20)/I20*100),"+0.0 "),TEXT(((I24-I20)/I20*100),"0.0 ")))))</f>
        <v>-22.5 </v>
      </c>
      <c r="J25" s="252" t="str">
        <f>IF(((J24-J20)/J20*100)&gt;100,"(+) ",IF(((J24-J20)/J20*100)&lt;-100,"(-) ",IF(ROUND(((J24-J20)/J20*100),1)=0,"- ",IF(((J24-J20)/J20*100)&gt;0,TEXT(((J24-J20)/J20*100),"+0.0 "),TEXT(((J24-J20)/J20*100),"0.0 ")))))</f>
        <v>-30.4 </v>
      </c>
      <c r="K25" s="243"/>
      <c r="L25" s="258" t="str">
        <f>IF(((L24-L20)/L20*100)&gt;100,"(+) ",IF(((L24-L20)/L20*100)&lt;-100,"(-) ",IF(ROUND(((L24-L20)/L20*100),1)=0,"- ",IF(((L24-L20)/L20*100)&gt;0,TEXT(((L24-L20)/L20*100),"+0.0 "),TEXT(((L24-L20)/L20*100),"0.0 ")))))</f>
        <v>-69.5 </v>
      </c>
      <c r="M25" s="252"/>
      <c r="N25" s="253" t="str">
        <f aca="true" t="shared" si="1" ref="N25:V25">IF(((N24-N20)/N20*100)&gt;100,"(+) ",IF(((N24-N20)/N20*100)&lt;-100,"(-) ",IF(ROUND(((N24-N20)/N20*100),1)=0,"- ",IF(((N24-N20)/N20*100)&gt;0,TEXT(((N24-N20)/N20*100),"+0.0 "),TEXT(((N24-N20)/N20*100),"0.0 ")))))</f>
        <v>-21.8 </v>
      </c>
      <c r="O25" s="254" t="str">
        <f>IF(((O24-O20)/O20*100)&gt;100,"(+) ",IF(((O24-O20)/O20*100)&lt;-100,"(-) ",IF(ROUND(((O24-O20)/O20*100),1)=0,"- ",IF(((O24-O20)/O20*100)&gt;0,TEXT(((O24-O20)/O20*100),"+0.0 "),TEXT(((O24-O20)/O20*100),"0.0 ")))))</f>
        <v>-5.5 </v>
      </c>
      <c r="P25" s="252"/>
      <c r="Q25" s="253" t="str">
        <f t="shared" si="1"/>
        <v>-11.2 </v>
      </c>
      <c r="R25" s="254" t="str">
        <f t="shared" si="1"/>
        <v>-47.7 </v>
      </c>
      <c r="S25" s="252"/>
      <c r="T25" s="253" t="str">
        <f t="shared" si="1"/>
        <v>-26.4 </v>
      </c>
      <c r="U25" s="254" t="str">
        <f t="shared" si="1"/>
        <v>-17.8 </v>
      </c>
      <c r="V25" s="254" t="str">
        <f t="shared" si="1"/>
        <v>-11.2 </v>
      </c>
      <c r="W25" s="174"/>
      <c r="X25" s="174"/>
      <c r="Y25" s="20"/>
      <c r="Z25" s="20"/>
      <c r="AA25" s="20"/>
    </row>
    <row r="26" spans="1:27" ht="12.75" customHeight="1">
      <c r="A26" s="19"/>
      <c r="B26" s="19"/>
      <c r="C26" s="19"/>
      <c r="D26" s="152"/>
      <c r="E26" s="152"/>
      <c r="F26" s="152"/>
      <c r="G26" s="152"/>
      <c r="H26" s="152"/>
      <c r="I26" s="479"/>
      <c r="J26" s="152"/>
      <c r="K26" s="152"/>
      <c r="L26" s="152"/>
      <c r="M26" s="152"/>
      <c r="N26" s="152"/>
      <c r="O26" s="152"/>
      <c r="P26" s="152"/>
      <c r="Q26" s="152"/>
      <c r="R26" s="152"/>
      <c r="S26" s="152"/>
      <c r="T26" s="152"/>
      <c r="U26" s="152"/>
      <c r="V26" s="152"/>
      <c r="W26" s="40"/>
      <c r="X26" s="174"/>
      <c r="Y26" s="174"/>
      <c r="Z26" s="20"/>
      <c r="AA26" s="20"/>
    </row>
    <row r="27" spans="1:27" s="97" customFormat="1" ht="12.75" customHeight="1">
      <c r="A27" s="140" t="s">
        <v>116</v>
      </c>
      <c r="B27" s="96"/>
      <c r="D27" s="148"/>
      <c r="E27" s="151"/>
      <c r="F27" s="148"/>
      <c r="I27" s="495"/>
      <c r="J27" s="148"/>
      <c r="L27" s="180"/>
      <c r="N27" s="181"/>
      <c r="O27" s="181"/>
      <c r="P27" s="181"/>
      <c r="Q27" s="181"/>
      <c r="R27" s="181"/>
      <c r="S27" s="181"/>
      <c r="T27" s="181"/>
      <c r="U27" s="181"/>
      <c r="V27" s="181"/>
      <c r="Y27" s="20"/>
      <c r="Z27" s="20"/>
      <c r="AA27" s="20"/>
    </row>
    <row r="28" spans="1:27" s="97" customFormat="1" ht="12.75" customHeight="1">
      <c r="A28" s="140" t="s">
        <v>117</v>
      </c>
      <c r="B28" s="96"/>
      <c r="J28" s="149"/>
      <c r="L28" s="180"/>
      <c r="N28" s="103"/>
      <c r="O28" s="103"/>
      <c r="P28" s="103"/>
      <c r="Q28" s="103"/>
      <c r="R28" s="103"/>
      <c r="S28" s="103"/>
      <c r="T28" s="149"/>
      <c r="U28" s="98"/>
      <c r="Y28" s="20"/>
      <c r="Z28" s="20"/>
      <c r="AA28" s="20"/>
    </row>
    <row r="29" spans="1:27" s="97" customFormat="1" ht="12.75" customHeight="1">
      <c r="A29" s="140" t="s">
        <v>150</v>
      </c>
      <c r="B29" s="96"/>
      <c r="L29" s="96"/>
      <c r="N29" s="103"/>
      <c r="O29" s="103"/>
      <c r="T29" s="98"/>
      <c r="Y29" s="20"/>
      <c r="Z29" s="20"/>
      <c r="AA29" s="20"/>
    </row>
    <row r="30" spans="1:27" s="97" customFormat="1" ht="12.75" customHeight="1">
      <c r="A30" s="140" t="s">
        <v>170</v>
      </c>
      <c r="B30" s="96"/>
      <c r="L30" s="96"/>
      <c r="N30" s="98"/>
      <c r="O30" s="103"/>
      <c r="T30" s="150"/>
      <c r="Y30" s="20"/>
      <c r="Z30" s="20"/>
      <c r="AA30" s="20"/>
    </row>
    <row r="31" spans="1:20" s="97" customFormat="1" ht="12.75" customHeight="1">
      <c r="A31" s="140" t="s">
        <v>118</v>
      </c>
      <c r="B31" s="96"/>
      <c r="L31" s="96"/>
      <c r="T31" s="150"/>
    </row>
    <row r="32" spans="1:20" s="97" customFormat="1" ht="12.75" customHeight="1">
      <c r="A32" s="140" t="s">
        <v>151</v>
      </c>
      <c r="B32" s="96"/>
      <c r="L32" s="96"/>
      <c r="O32" s="98"/>
      <c r="T32" s="98"/>
    </row>
    <row r="33" spans="1:20" s="97" customFormat="1" ht="12.75" customHeight="1">
      <c r="A33" s="141" t="s">
        <v>119</v>
      </c>
      <c r="B33" s="96"/>
      <c r="L33" s="96"/>
      <c r="T33" s="98"/>
    </row>
    <row r="34" spans="1:20" s="97" customFormat="1" ht="15" customHeight="1">
      <c r="A34" s="141" t="s">
        <v>121</v>
      </c>
      <c r="B34" s="96"/>
      <c r="L34" s="96"/>
      <c r="T34" s="98"/>
    </row>
    <row r="35" spans="1:20" s="97" customFormat="1" ht="12.75" customHeight="1">
      <c r="A35" s="141" t="s">
        <v>169</v>
      </c>
      <c r="B35" s="96"/>
      <c r="L35" s="96"/>
      <c r="T35" s="98"/>
    </row>
    <row r="36" spans="1:21" s="97" customFormat="1" ht="12.75" customHeight="1">
      <c r="A36" s="142" t="s">
        <v>166</v>
      </c>
      <c r="B36" s="96"/>
      <c r="L36" s="96"/>
      <c r="T36" s="165"/>
      <c r="U36" s="98"/>
    </row>
    <row r="37" spans="1:20" s="97" customFormat="1" ht="12.75" customHeight="1">
      <c r="A37" s="141" t="s">
        <v>122</v>
      </c>
      <c r="B37" s="96"/>
      <c r="L37" s="96"/>
      <c r="T37" s="165"/>
    </row>
    <row r="38" spans="1:20" s="97" customFormat="1" ht="12.75" customHeight="1">
      <c r="A38" s="143" t="s">
        <v>167</v>
      </c>
      <c r="B38" s="96"/>
      <c r="L38" s="96"/>
      <c r="T38" s="165"/>
    </row>
    <row r="39" spans="1:20" s="166" customFormat="1" ht="12.75" customHeight="1">
      <c r="A39" s="187" t="s">
        <v>186</v>
      </c>
      <c r="B39" s="173"/>
      <c r="L39" s="173"/>
      <c r="T39" s="165"/>
    </row>
    <row r="40" spans="1:20" s="97" customFormat="1" ht="12.75" customHeight="1">
      <c r="A40" s="143" t="s">
        <v>168</v>
      </c>
      <c r="B40" s="96"/>
      <c r="L40" s="96"/>
      <c r="R40" s="166"/>
      <c r="T40" s="165"/>
    </row>
    <row r="41" spans="1:21" ht="12" customHeight="1">
      <c r="A41" s="143" t="s">
        <v>187</v>
      </c>
      <c r="B41" s="40"/>
      <c r="C41" s="41"/>
      <c r="L41" s="40"/>
      <c r="T41" s="40"/>
      <c r="U41" s="41"/>
    </row>
    <row r="42" spans="1:21" ht="12" customHeight="1">
      <c r="A42" s="143"/>
      <c r="B42" s="40"/>
      <c r="C42" s="41"/>
      <c r="L42" s="40"/>
      <c r="T42" s="40"/>
      <c r="U42" s="41"/>
    </row>
    <row r="43" spans="1:23" ht="13.5" customHeight="1">
      <c r="A43" s="105" t="s">
        <v>126</v>
      </c>
      <c r="B43" s="36"/>
      <c r="C43" s="36"/>
      <c r="D43" s="36"/>
      <c r="E43" s="32"/>
      <c r="F43" s="32"/>
      <c r="G43" s="32"/>
      <c r="H43" s="32"/>
      <c r="I43" s="33"/>
      <c r="J43" s="33"/>
      <c r="K43" s="32"/>
      <c r="L43" s="32"/>
      <c r="M43" s="32"/>
      <c r="N43" s="32"/>
      <c r="O43" s="32"/>
      <c r="P43" s="33"/>
      <c r="R43" s="32"/>
      <c r="S43" s="36"/>
      <c r="T43" s="32"/>
      <c r="U43" s="32"/>
      <c r="V43" s="32"/>
      <c r="W43" s="40"/>
    </row>
    <row r="44" spans="1:23" ht="13.5" customHeight="1">
      <c r="A44" s="34"/>
      <c r="B44" s="36"/>
      <c r="C44" s="36"/>
      <c r="D44" s="36"/>
      <c r="E44" s="32"/>
      <c r="F44" s="32"/>
      <c r="G44" s="32"/>
      <c r="H44" s="32"/>
      <c r="I44" s="33"/>
      <c r="J44" s="33"/>
      <c r="K44" s="32"/>
      <c r="L44" s="32"/>
      <c r="M44" s="32"/>
      <c r="N44" s="32"/>
      <c r="O44" s="111"/>
      <c r="P44" s="33"/>
      <c r="Q44" s="32"/>
      <c r="R44" s="32"/>
      <c r="S44" s="36"/>
      <c r="T44" s="32"/>
      <c r="U44" s="32"/>
      <c r="V44" s="32"/>
      <c r="W44" s="40"/>
    </row>
    <row r="45" spans="1:22" ht="12">
      <c r="A45" s="32"/>
      <c r="B45" s="36"/>
      <c r="C45" s="36"/>
      <c r="D45" s="36"/>
      <c r="E45" s="32"/>
      <c r="F45" s="111"/>
      <c r="G45" s="32"/>
      <c r="H45" s="32"/>
      <c r="I45" s="33"/>
      <c r="K45" s="32"/>
      <c r="M45" s="32"/>
      <c r="N45" s="32"/>
      <c r="O45" s="111"/>
      <c r="P45" s="33"/>
      <c r="Q45" s="32"/>
      <c r="R45" s="32"/>
      <c r="S45" s="36"/>
      <c r="T45" s="32"/>
      <c r="U45" s="32"/>
      <c r="V45" s="32"/>
    </row>
    <row r="46" spans="1:22" ht="13.5" customHeight="1">
      <c r="A46" s="32"/>
      <c r="B46" s="36"/>
      <c r="C46" s="36"/>
      <c r="D46" s="36"/>
      <c r="E46" s="32"/>
      <c r="F46" s="121"/>
      <c r="G46" s="32"/>
      <c r="H46" s="32"/>
      <c r="I46" s="33"/>
      <c r="K46" s="32"/>
      <c r="M46" s="32"/>
      <c r="N46" s="32"/>
      <c r="O46" s="32"/>
      <c r="P46" s="33"/>
      <c r="Q46" s="32"/>
      <c r="R46" s="32"/>
      <c r="S46" s="36"/>
      <c r="T46" s="32"/>
      <c r="U46" s="32"/>
      <c r="V46" s="32"/>
    </row>
    <row r="47" spans="1:24" ht="13.5" customHeight="1">
      <c r="A47" s="123"/>
      <c r="B47" s="35"/>
      <c r="C47" s="35"/>
      <c r="D47" s="36"/>
      <c r="E47" s="32"/>
      <c r="F47" s="32"/>
      <c r="G47" s="32"/>
      <c r="H47" s="32"/>
      <c r="I47" s="33"/>
      <c r="K47" s="32"/>
      <c r="M47" s="32"/>
      <c r="N47" s="32"/>
      <c r="O47" s="32"/>
      <c r="P47" s="33"/>
      <c r="Q47" s="32"/>
      <c r="R47" s="32"/>
      <c r="S47" s="36"/>
      <c r="T47" s="32"/>
      <c r="U47" s="32"/>
      <c r="V47" s="32"/>
      <c r="X47" s="40"/>
    </row>
    <row r="48" spans="1:22" ht="13.5" customHeight="1">
      <c r="A48" s="123"/>
      <c r="B48" s="38"/>
      <c r="C48" s="35"/>
      <c r="D48" s="36"/>
      <c r="E48" s="32"/>
      <c r="F48" s="32"/>
      <c r="G48" s="32"/>
      <c r="H48" s="32"/>
      <c r="I48" s="33"/>
      <c r="K48" s="32"/>
      <c r="M48" s="32"/>
      <c r="N48" s="32"/>
      <c r="O48" s="32"/>
      <c r="P48" s="33"/>
      <c r="Q48" s="32"/>
      <c r="R48" s="32"/>
      <c r="S48" s="36"/>
      <c r="T48" s="32"/>
      <c r="U48" s="32"/>
      <c r="V48" s="32"/>
    </row>
    <row r="49" spans="1:22" ht="13.5" customHeight="1">
      <c r="A49" s="34"/>
      <c r="B49" s="38"/>
      <c r="C49" s="35"/>
      <c r="D49" s="36"/>
      <c r="E49" s="32"/>
      <c r="F49" s="32"/>
      <c r="G49" s="32"/>
      <c r="H49" s="32"/>
      <c r="I49" s="33"/>
      <c r="J49" s="123"/>
      <c r="K49" s="32"/>
      <c r="L49" s="32"/>
      <c r="M49" s="32"/>
      <c r="N49" s="32"/>
      <c r="O49" s="32"/>
      <c r="P49" s="33"/>
      <c r="Q49" s="32"/>
      <c r="R49" s="32"/>
      <c r="S49" s="36"/>
      <c r="T49" s="32"/>
      <c r="U49" s="32"/>
      <c r="V49" s="32"/>
    </row>
    <row r="50" spans="1:22" ht="13.5" customHeight="1">
      <c r="A50" s="34"/>
      <c r="B50" s="38"/>
      <c r="C50" s="36"/>
      <c r="D50" s="36"/>
      <c r="E50" s="32"/>
      <c r="F50" s="32"/>
      <c r="G50" s="32"/>
      <c r="H50" s="32"/>
      <c r="I50" s="33"/>
      <c r="J50" s="123"/>
      <c r="K50" s="32"/>
      <c r="L50" s="32"/>
      <c r="M50" s="32"/>
      <c r="N50" s="32"/>
      <c r="O50" s="32"/>
      <c r="P50" s="33"/>
      <c r="Q50" s="32"/>
      <c r="R50" s="32"/>
      <c r="S50" s="36"/>
      <c r="T50" s="32"/>
      <c r="U50" s="32"/>
      <c r="V50" s="32"/>
    </row>
    <row r="51" spans="1:22" ht="15" customHeight="1">
      <c r="A51" s="34"/>
      <c r="B51" s="35"/>
      <c r="C51" s="35"/>
      <c r="D51" s="36"/>
      <c r="E51" s="32"/>
      <c r="F51" s="32"/>
      <c r="G51" s="32"/>
      <c r="H51" s="32"/>
      <c r="I51" s="33"/>
      <c r="J51" s="32"/>
      <c r="K51" s="32"/>
      <c r="L51" s="32"/>
      <c r="M51" s="32"/>
      <c r="N51" s="32"/>
      <c r="O51" s="32"/>
      <c r="P51" s="33"/>
      <c r="Q51" s="32"/>
      <c r="R51" s="32"/>
      <c r="S51" s="36"/>
      <c r="T51" s="32"/>
      <c r="U51" s="32"/>
      <c r="V51" s="32"/>
    </row>
    <row r="52" spans="1:22" ht="13.5" customHeight="1">
      <c r="A52" s="38"/>
      <c r="B52" s="38"/>
      <c r="C52" s="36"/>
      <c r="D52" s="36"/>
      <c r="E52" s="32"/>
      <c r="F52" s="32"/>
      <c r="G52" s="32"/>
      <c r="H52" s="32"/>
      <c r="I52" s="33"/>
      <c r="J52" s="32"/>
      <c r="K52" s="32"/>
      <c r="L52" s="32"/>
      <c r="M52" s="32"/>
      <c r="N52" s="32"/>
      <c r="O52" s="32"/>
      <c r="P52" s="33"/>
      <c r="Q52" s="32"/>
      <c r="R52" s="32"/>
      <c r="S52" s="36"/>
      <c r="T52" s="32"/>
      <c r="U52" s="32"/>
      <c r="V52" s="32"/>
    </row>
    <row r="53" spans="1:22" ht="13.5" customHeight="1">
      <c r="A53" s="34"/>
      <c r="B53" s="38"/>
      <c r="C53" s="36"/>
      <c r="D53" s="36"/>
      <c r="E53" s="32"/>
      <c r="F53" s="32"/>
      <c r="G53" s="32"/>
      <c r="H53" s="32"/>
      <c r="I53" s="33"/>
      <c r="J53" s="32"/>
      <c r="K53" s="32"/>
      <c r="L53" s="32"/>
      <c r="M53" s="32"/>
      <c r="N53" s="32"/>
      <c r="O53" s="32"/>
      <c r="P53" s="33"/>
      <c r="Q53" s="32"/>
      <c r="R53" s="32"/>
      <c r="S53" s="36"/>
      <c r="T53" s="32"/>
      <c r="U53" s="32"/>
      <c r="V53" s="32"/>
    </row>
    <row r="54" spans="1:22" ht="13.5" customHeight="1">
      <c r="A54" s="34"/>
      <c r="B54" s="39"/>
      <c r="C54" s="36"/>
      <c r="D54" s="36"/>
      <c r="E54" s="32"/>
      <c r="F54" s="32"/>
      <c r="G54" s="32"/>
      <c r="H54" s="32"/>
      <c r="I54" s="33"/>
      <c r="J54" s="32"/>
      <c r="K54" s="32"/>
      <c r="L54" s="32"/>
      <c r="M54" s="32"/>
      <c r="N54" s="32"/>
      <c r="O54" s="32"/>
      <c r="P54" s="33"/>
      <c r="Q54" s="32"/>
      <c r="R54" s="32"/>
      <c r="S54" s="36"/>
      <c r="T54" s="32"/>
      <c r="U54" s="32"/>
      <c r="V54" s="32"/>
    </row>
    <row r="55" spans="1:22" ht="15" customHeight="1">
      <c r="A55" s="34"/>
      <c r="B55" s="35"/>
      <c r="C55" s="35"/>
      <c r="D55" s="36"/>
      <c r="E55" s="32"/>
      <c r="F55" s="32"/>
      <c r="G55" s="32"/>
      <c r="H55" s="32"/>
      <c r="I55" s="33"/>
      <c r="J55" s="32"/>
      <c r="K55" s="32"/>
      <c r="L55" s="32"/>
      <c r="M55" s="32"/>
      <c r="N55" s="32"/>
      <c r="O55" s="32"/>
      <c r="P55" s="33"/>
      <c r="Q55" s="32"/>
      <c r="R55" s="32"/>
      <c r="S55" s="36"/>
      <c r="T55" s="32"/>
      <c r="U55" s="32"/>
      <c r="V55" s="32"/>
    </row>
    <row r="56" spans="1:22" ht="13.5" customHeight="1">
      <c r="A56" s="37"/>
      <c r="B56" s="35"/>
      <c r="C56" s="35"/>
      <c r="D56" s="36"/>
      <c r="E56" s="32"/>
      <c r="F56" s="32"/>
      <c r="G56" s="32"/>
      <c r="H56" s="32"/>
      <c r="I56" s="33"/>
      <c r="J56" s="32"/>
      <c r="K56" s="32"/>
      <c r="L56" s="32"/>
      <c r="M56" s="32"/>
      <c r="N56" s="32"/>
      <c r="O56" s="32"/>
      <c r="P56" s="33"/>
      <c r="Q56" s="32"/>
      <c r="R56" s="32"/>
      <c r="S56" s="36"/>
      <c r="T56" s="32"/>
      <c r="U56" s="32"/>
      <c r="V56" s="32"/>
    </row>
    <row r="57" spans="1:22" ht="13.5" customHeight="1">
      <c r="A57" s="36"/>
      <c r="B57" s="36"/>
      <c r="C57" s="36"/>
      <c r="D57" s="36"/>
      <c r="E57" s="32"/>
      <c r="F57" s="32"/>
      <c r="G57" s="32"/>
      <c r="H57" s="32"/>
      <c r="I57" s="33"/>
      <c r="J57" s="32"/>
      <c r="K57" s="32"/>
      <c r="L57" s="32"/>
      <c r="M57" s="32"/>
      <c r="N57" s="32"/>
      <c r="O57" s="32"/>
      <c r="P57" s="33"/>
      <c r="Q57" s="32"/>
      <c r="R57" s="32"/>
      <c r="S57" s="36"/>
      <c r="T57" s="32"/>
      <c r="U57" s="32"/>
      <c r="V57" s="32"/>
    </row>
    <row r="58" spans="1:22" ht="13.5" customHeight="1">
      <c r="A58" s="36"/>
      <c r="B58" s="36"/>
      <c r="C58" s="36"/>
      <c r="D58" s="36"/>
      <c r="E58" s="32"/>
      <c r="F58" s="32"/>
      <c r="G58" s="32"/>
      <c r="H58" s="32"/>
      <c r="I58" s="33"/>
      <c r="J58" s="32"/>
      <c r="K58" s="32"/>
      <c r="L58" s="32"/>
      <c r="M58" s="32"/>
      <c r="N58" s="32"/>
      <c r="O58" s="32"/>
      <c r="P58" s="33"/>
      <c r="Q58" s="32"/>
      <c r="R58" s="32"/>
      <c r="S58" s="36"/>
      <c r="T58" s="32"/>
      <c r="U58" s="32"/>
      <c r="V58" s="32"/>
    </row>
    <row r="59" spans="1:22" ht="13.5" customHeight="1">
      <c r="A59" s="36"/>
      <c r="B59" s="36"/>
      <c r="C59" s="36"/>
      <c r="D59" s="36"/>
      <c r="E59" s="32"/>
      <c r="F59" s="32"/>
      <c r="G59" s="32"/>
      <c r="H59" s="32"/>
      <c r="I59" s="33"/>
      <c r="J59" s="32"/>
      <c r="K59" s="32"/>
      <c r="L59" s="32"/>
      <c r="M59" s="32"/>
      <c r="N59" s="32"/>
      <c r="O59" s="32"/>
      <c r="P59" s="33"/>
      <c r="Q59" s="32"/>
      <c r="R59" s="32"/>
      <c r="S59" s="36"/>
      <c r="T59" s="32"/>
      <c r="U59" s="32"/>
      <c r="V59" s="32"/>
    </row>
    <row r="60" spans="1:22" ht="13.5" customHeight="1">
      <c r="A60" s="36"/>
      <c r="B60" s="36"/>
      <c r="C60" s="36"/>
      <c r="D60" s="36"/>
      <c r="E60" s="32"/>
      <c r="F60" s="32"/>
      <c r="G60" s="32"/>
      <c r="H60" s="32"/>
      <c r="I60" s="33"/>
      <c r="J60" s="32"/>
      <c r="K60" s="32"/>
      <c r="L60" s="32"/>
      <c r="M60" s="32"/>
      <c r="N60" s="32"/>
      <c r="O60" s="32"/>
      <c r="P60" s="33"/>
      <c r="Q60" s="32"/>
      <c r="R60" s="32"/>
      <c r="S60" s="36"/>
      <c r="T60" s="32"/>
      <c r="U60" s="32"/>
      <c r="V60" s="32"/>
    </row>
    <row r="61" spans="1:22" ht="13.5" customHeight="1">
      <c r="A61" s="36"/>
      <c r="B61" s="36"/>
      <c r="C61" s="36"/>
      <c r="D61" s="36"/>
      <c r="E61" s="32"/>
      <c r="F61" s="32"/>
      <c r="G61" s="32"/>
      <c r="H61" s="32"/>
      <c r="I61" s="33"/>
      <c r="J61" s="32"/>
      <c r="K61" s="32"/>
      <c r="L61" s="32"/>
      <c r="M61" s="32"/>
      <c r="N61" s="32"/>
      <c r="O61" s="32"/>
      <c r="P61" s="33"/>
      <c r="Q61" s="32"/>
      <c r="R61" s="32"/>
      <c r="S61" s="36"/>
      <c r="T61" s="32"/>
      <c r="U61" s="32"/>
      <c r="V61" s="32"/>
    </row>
    <row r="62" spans="1:22" ht="13.5" customHeight="1">
      <c r="A62" s="36"/>
      <c r="B62" s="36"/>
      <c r="C62" s="36"/>
      <c r="D62" s="36"/>
      <c r="E62" s="32"/>
      <c r="F62" s="32"/>
      <c r="G62" s="32"/>
      <c r="H62" s="32"/>
      <c r="I62" s="33"/>
      <c r="J62" s="32"/>
      <c r="K62" s="32"/>
      <c r="L62" s="32"/>
      <c r="M62" s="32"/>
      <c r="N62" s="32"/>
      <c r="O62" s="32"/>
      <c r="P62" s="33"/>
      <c r="Q62" s="32"/>
      <c r="R62" s="32"/>
      <c r="S62" s="36"/>
      <c r="T62" s="32"/>
      <c r="U62" s="32"/>
      <c r="V62" s="32"/>
    </row>
    <row r="63" spans="1:22" ht="13.5" customHeight="1">
      <c r="A63" s="36"/>
      <c r="B63" s="36"/>
      <c r="C63" s="36"/>
      <c r="D63" s="36"/>
      <c r="E63" s="32"/>
      <c r="F63" s="32"/>
      <c r="G63" s="32"/>
      <c r="H63" s="32"/>
      <c r="I63" s="33"/>
      <c r="J63" s="32"/>
      <c r="K63" s="32"/>
      <c r="L63" s="32"/>
      <c r="M63" s="32"/>
      <c r="N63" s="32"/>
      <c r="O63" s="32"/>
      <c r="P63" s="33"/>
      <c r="Q63" s="32"/>
      <c r="R63" s="32"/>
      <c r="S63" s="36"/>
      <c r="T63" s="32"/>
      <c r="U63" s="32"/>
      <c r="V63" s="32"/>
    </row>
    <row r="64" spans="1:22" ht="13.5" customHeight="1">
      <c r="A64" s="36"/>
      <c r="B64" s="36"/>
      <c r="C64" s="36"/>
      <c r="D64" s="36"/>
      <c r="E64" s="32"/>
      <c r="F64" s="32"/>
      <c r="G64" s="32"/>
      <c r="H64" s="32"/>
      <c r="I64" s="33"/>
      <c r="J64" s="32"/>
      <c r="K64" s="32"/>
      <c r="L64" s="32"/>
      <c r="M64" s="32"/>
      <c r="N64" s="32"/>
      <c r="O64" s="32"/>
      <c r="P64" s="33"/>
      <c r="Q64" s="32"/>
      <c r="R64" s="32"/>
      <c r="S64" s="36"/>
      <c r="T64" s="32"/>
      <c r="U64" s="32"/>
      <c r="V64" s="32"/>
    </row>
    <row r="65" spans="1:22" ht="13.5" customHeight="1">
      <c r="A65" s="36"/>
      <c r="B65" s="36"/>
      <c r="C65" s="36"/>
      <c r="D65" s="36"/>
      <c r="E65" s="32"/>
      <c r="F65" s="32"/>
      <c r="G65" s="32"/>
      <c r="H65" s="32"/>
      <c r="I65" s="33"/>
      <c r="J65" s="32"/>
      <c r="K65" s="32"/>
      <c r="L65" s="32"/>
      <c r="M65" s="32"/>
      <c r="N65" s="32"/>
      <c r="O65" s="32"/>
      <c r="P65" s="33"/>
      <c r="Q65" s="32"/>
      <c r="R65" s="32"/>
      <c r="S65" s="36"/>
      <c r="T65" s="32"/>
      <c r="U65" s="32"/>
      <c r="V65" s="32"/>
    </row>
    <row r="66" spans="1:22" ht="13.5" customHeight="1">
      <c r="A66" s="19"/>
      <c r="B66" s="19"/>
      <c r="C66" s="19"/>
      <c r="D66" s="36"/>
      <c r="E66" s="32"/>
      <c r="F66" s="32"/>
      <c r="G66" s="32"/>
      <c r="H66" s="32"/>
      <c r="I66" s="33"/>
      <c r="J66" s="32"/>
      <c r="K66" s="32"/>
      <c r="L66" s="32"/>
      <c r="M66" s="32"/>
      <c r="N66" s="32"/>
      <c r="O66" s="32"/>
      <c r="P66" s="33"/>
      <c r="Q66" s="32"/>
      <c r="R66" s="32"/>
      <c r="S66" s="36"/>
      <c r="T66" s="32"/>
      <c r="U66" s="32"/>
      <c r="V66" s="32"/>
    </row>
    <row r="67" spans="4:22" ht="12.75" customHeight="1">
      <c r="D67" s="36"/>
      <c r="E67" s="32"/>
      <c r="F67" s="32"/>
      <c r="G67" s="32"/>
      <c r="H67" s="32"/>
      <c r="I67" s="33"/>
      <c r="J67" s="32"/>
      <c r="K67" s="32"/>
      <c r="L67" s="32"/>
      <c r="M67" s="32"/>
      <c r="N67" s="32"/>
      <c r="O67" s="32"/>
      <c r="P67" s="33"/>
      <c r="Q67" s="32"/>
      <c r="R67" s="32"/>
      <c r="S67" s="36"/>
      <c r="T67" s="32"/>
      <c r="U67" s="32"/>
      <c r="V67" s="32"/>
    </row>
  </sheetData>
  <sheetProtection/>
  <hyperlinks>
    <hyperlink ref="A43" location="Contents!A1" display="Return to contents page"/>
  </hyperlinks>
  <printOptions horizontalCentered="1" verticalCentered="1"/>
  <pageMargins left="0.7480314960629921" right="0.7480314960629921" top="0.7874015748031497" bottom="0.7874015748031497" header="0.3937007874015748" footer="0.3937007874015748"/>
  <pageSetup fitToHeight="1" fitToWidth="1" horizontalDpi="600" verticalDpi="600" orientation="landscape" paperSize="9" scale="85" r:id="rId1"/>
  <ignoredErrors>
    <ignoredError sqref="I25 Q25:R25 N25 T25:V25 K25" evalError="1"/>
  </ignoredErrors>
</worksheet>
</file>

<file path=xl/worksheets/sheet5.xml><?xml version="1.0" encoding="utf-8"?>
<worksheet xmlns="http://schemas.openxmlformats.org/spreadsheetml/2006/main" xmlns:r="http://schemas.openxmlformats.org/officeDocument/2006/relationships">
  <sheetPr codeName="Sheet4"/>
  <dimension ref="A1:S448"/>
  <sheetViews>
    <sheetView zoomScalePageLayoutView="0" workbookViewId="0" topLeftCell="A1">
      <pane xSplit="2" ySplit="8" topLeftCell="C25" activePane="bottomRight" state="frozen"/>
      <selection pane="topLeft" activeCell="A1" sqref="A1"/>
      <selection pane="topRight" activeCell="C1" sqref="C1"/>
      <selection pane="bottomLeft" activeCell="A9" sqref="A9"/>
      <selection pane="bottomRight" activeCell="A2" sqref="A2"/>
    </sheetView>
  </sheetViews>
  <sheetFormatPr defaultColWidth="8.7109375" defaultRowHeight="12.75"/>
  <cols>
    <col min="1" max="1" width="9.00390625" style="260" customWidth="1"/>
    <col min="2" max="2" width="2.28125" style="113" hidden="1" customWidth="1"/>
    <col min="3" max="5" width="8.7109375" style="113" customWidth="1"/>
    <col min="6" max="6" width="9.7109375" style="113" customWidth="1"/>
    <col min="7" max="7" width="8.7109375" style="113" customWidth="1"/>
    <col min="8" max="8" width="10.57421875" style="113" customWidth="1"/>
    <col min="9" max="9" width="13.421875" style="113" customWidth="1"/>
    <col min="10" max="11" width="8.00390625" style="113" customWidth="1"/>
    <col min="12" max="12" width="6.8515625" style="113" customWidth="1"/>
    <col min="13" max="13" width="6.7109375" style="113" customWidth="1"/>
    <col min="14" max="14" width="7.28125" style="113" customWidth="1"/>
    <col min="15" max="15" width="6.7109375" style="113" customWidth="1"/>
    <col min="16" max="16384" width="8.7109375" style="113" customWidth="1"/>
  </cols>
  <sheetData>
    <row r="1" ht="30.75" customHeight="1" hidden="1">
      <c r="A1" s="259" t="s">
        <v>113</v>
      </c>
    </row>
    <row r="2" spans="1:16" ht="15">
      <c r="A2" s="442" t="s">
        <v>85</v>
      </c>
      <c r="B2" s="434"/>
      <c r="C2" s="435"/>
      <c r="D2" s="436"/>
      <c r="E2" s="435"/>
      <c r="F2" s="435"/>
      <c r="G2" s="435"/>
      <c r="H2" s="435"/>
      <c r="I2" s="435"/>
      <c r="J2" s="435"/>
      <c r="K2" s="435"/>
      <c r="L2" s="435"/>
      <c r="M2" s="435"/>
      <c r="N2" s="435"/>
      <c r="O2" s="435"/>
      <c r="P2" s="437" t="s">
        <v>9</v>
      </c>
    </row>
    <row r="3" spans="1:16" ht="12">
      <c r="A3" s="272"/>
      <c r="B3" s="273"/>
      <c r="C3" s="273"/>
      <c r="D3" s="273"/>
      <c r="E3" s="273"/>
      <c r="F3" s="273"/>
      <c r="G3" s="273"/>
      <c r="H3" s="273"/>
      <c r="I3" s="273"/>
      <c r="J3" s="273"/>
      <c r="K3" s="273"/>
      <c r="L3" s="273"/>
      <c r="M3" s="273"/>
      <c r="N3" s="273"/>
      <c r="O3" s="273"/>
      <c r="P3" s="273"/>
    </row>
    <row r="4" spans="1:16" ht="12" hidden="1">
      <c r="A4" s="274"/>
      <c r="B4" s="273"/>
      <c r="C4" s="273"/>
      <c r="D4" s="273"/>
      <c r="E4" s="273"/>
      <c r="F4" s="273"/>
      <c r="G4" s="273"/>
      <c r="H4" s="273"/>
      <c r="I4" s="273"/>
      <c r="J4" s="273"/>
      <c r="K4" s="273"/>
      <c r="L4" s="273"/>
      <c r="M4" s="273"/>
      <c r="N4" s="273"/>
      <c r="O4" s="273"/>
      <c r="P4" s="273"/>
    </row>
    <row r="5" spans="1:16" s="443" customFormat="1" ht="19.5" customHeight="1">
      <c r="A5" s="272"/>
      <c r="B5" s="352"/>
      <c r="C5" s="462" t="s">
        <v>96</v>
      </c>
      <c r="D5" s="463"/>
      <c r="E5" s="454"/>
      <c r="F5" s="455"/>
      <c r="G5" s="453" t="s">
        <v>0</v>
      </c>
      <c r="H5" s="462"/>
      <c r="I5" s="462" t="s">
        <v>202</v>
      </c>
      <c r="J5" s="462"/>
      <c r="K5" s="456"/>
      <c r="L5" s="456"/>
      <c r="M5" s="456"/>
      <c r="N5" s="456"/>
      <c r="O5" s="456"/>
      <c r="P5" s="457"/>
    </row>
    <row r="6" spans="1:16" ht="15.75" customHeight="1">
      <c r="A6" s="274"/>
      <c r="B6" s="273"/>
      <c r="C6" s="303"/>
      <c r="D6" s="292"/>
      <c r="E6" s="292"/>
      <c r="F6" s="293"/>
      <c r="G6" s="458"/>
      <c r="H6" s="292"/>
      <c r="I6" s="464"/>
      <c r="J6" s="459" t="s">
        <v>205</v>
      </c>
      <c r="K6" s="460"/>
      <c r="L6" s="461" t="s">
        <v>3</v>
      </c>
      <c r="M6" s="460"/>
      <c r="N6" s="461" t="s">
        <v>4</v>
      </c>
      <c r="O6" s="461"/>
      <c r="P6" s="460"/>
    </row>
    <row r="7" spans="1:16" ht="23.25" customHeight="1">
      <c r="A7" s="348"/>
      <c r="B7" s="352"/>
      <c r="C7" s="391" t="s">
        <v>5</v>
      </c>
      <c r="D7" s="395" t="s">
        <v>190</v>
      </c>
      <c r="E7" s="395" t="s">
        <v>97</v>
      </c>
      <c r="F7" s="396" t="s">
        <v>153</v>
      </c>
      <c r="G7" s="353" t="s">
        <v>58</v>
      </c>
      <c r="H7" s="395" t="s">
        <v>200</v>
      </c>
      <c r="I7" s="354" t="s">
        <v>201</v>
      </c>
      <c r="J7" s="397" t="s">
        <v>55</v>
      </c>
      <c r="K7" s="396" t="s">
        <v>56</v>
      </c>
      <c r="L7" s="395" t="s">
        <v>55</v>
      </c>
      <c r="M7" s="396" t="s">
        <v>56</v>
      </c>
      <c r="N7" s="395" t="s">
        <v>55</v>
      </c>
      <c r="O7" s="395" t="s">
        <v>56</v>
      </c>
      <c r="P7" s="396" t="s">
        <v>107</v>
      </c>
    </row>
    <row r="8" spans="1:16" ht="12" hidden="1">
      <c r="A8" s="274"/>
      <c r="B8" s="273"/>
      <c r="C8" s="304"/>
      <c r="D8" s="283"/>
      <c r="E8" s="283"/>
      <c r="F8" s="288"/>
      <c r="G8" s="276"/>
      <c r="H8" s="277"/>
      <c r="I8" s="319"/>
      <c r="J8" s="300"/>
      <c r="K8" s="299"/>
      <c r="L8" s="278"/>
      <c r="M8" s="299"/>
      <c r="N8" s="278"/>
      <c r="O8" s="278"/>
      <c r="P8" s="299"/>
    </row>
    <row r="9" spans="1:19" ht="20.25" customHeight="1">
      <c r="A9" s="274">
        <v>1995</v>
      </c>
      <c r="B9" s="294"/>
      <c r="C9" s="305">
        <f>SUM(Month!C8:C19)</f>
        <v>129894</v>
      </c>
      <c r="D9" s="295">
        <f>SUM(Month!D8:D19)</f>
        <v>121794</v>
      </c>
      <c r="E9" s="295">
        <f>SUM(Month!E8:E19)</f>
        <v>8100</v>
      </c>
      <c r="F9" s="296"/>
      <c r="G9" s="297">
        <f>SUM(Month!G8:G19)</f>
        <v>90436.15</v>
      </c>
      <c r="H9" s="298">
        <f>SUM(Month!H8:H19)</f>
        <v>43740.29000000001</v>
      </c>
      <c r="I9" s="320">
        <f>SUM(Month!I8:I19)</f>
        <v>-44152.450000000004</v>
      </c>
      <c r="J9" s="301">
        <f>SUM(Month!J8:J19)</f>
        <v>41240.37</v>
      </c>
      <c r="K9" s="296">
        <f>SUM(Month!K8:K19)</f>
        <v>77205.13</v>
      </c>
      <c r="L9" s="298">
        <f>SUM(Month!L8:L19)</f>
        <v>7702.49</v>
      </c>
      <c r="M9" s="296">
        <f>SUM(Month!M8:M19)</f>
        <v>1349.14</v>
      </c>
      <c r="N9" s="298">
        <f>SUM(Month!N8:N19)</f>
        <v>9878.9</v>
      </c>
      <c r="O9" s="298">
        <f>SUM(Month!O8:O19)</f>
        <v>24419.940000000002</v>
      </c>
      <c r="P9" s="296">
        <f>SUM(Month!P8:P19)</f>
        <v>2465.57</v>
      </c>
      <c r="R9" s="265"/>
      <c r="S9" s="265"/>
    </row>
    <row r="10" spans="1:19" ht="12">
      <c r="A10" s="274">
        <v>1996</v>
      </c>
      <c r="B10" s="273"/>
      <c r="C10" s="306">
        <f>SUM(Month!C20:C31)</f>
        <v>129740.95999999999</v>
      </c>
      <c r="D10" s="285">
        <f>SUM(Month!D20:D31)</f>
        <v>121930.04</v>
      </c>
      <c r="E10" s="285">
        <f>SUM(Month!E20:E31)</f>
        <v>7810.979999999999</v>
      </c>
      <c r="F10" s="289"/>
      <c r="G10" s="279">
        <f>SUM(Month!G20:G31)</f>
        <v>99546.04</v>
      </c>
      <c r="H10" s="280">
        <f>SUM(Month!H20:H31)</f>
        <v>49447</v>
      </c>
      <c r="I10" s="321">
        <f>SUM(Month!I20:I31)</f>
        <v>-48171.12999999999</v>
      </c>
      <c r="J10" s="302">
        <f>SUM(Month!J20:J31)</f>
        <v>41897.039999999986</v>
      </c>
      <c r="K10" s="289">
        <f>SUM(Month!K20:K31)</f>
        <v>79738.09999999999</v>
      </c>
      <c r="L10" s="280">
        <f>SUM(Month!L20:L31)</f>
        <v>8202</v>
      </c>
      <c r="M10" s="289">
        <f>SUM(Month!M20:M31)</f>
        <v>1824</v>
      </c>
      <c r="N10" s="280">
        <f>SUM(Month!N20:N31)</f>
        <v>9310</v>
      </c>
      <c r="O10" s="280">
        <f>SUM(Month!O20:O31)</f>
        <v>26018</v>
      </c>
      <c r="P10" s="289">
        <f>SUM(Month!P20:P31)</f>
        <v>2663</v>
      </c>
      <c r="R10" s="265"/>
      <c r="S10" s="265"/>
    </row>
    <row r="11" spans="1:19" ht="12">
      <c r="A11" s="274">
        <v>1997</v>
      </c>
      <c r="B11" s="273"/>
      <c r="C11" s="306">
        <f>SUM(Month!C32:C43)</f>
        <v>128175</v>
      </c>
      <c r="D11" s="285">
        <f>SUM(Month!D32:D43)</f>
        <v>120263</v>
      </c>
      <c r="E11" s="285">
        <f>SUM(Month!E32:E43)</f>
        <v>7912</v>
      </c>
      <c r="F11" s="289"/>
      <c r="G11" s="279">
        <f>SUM(Month!G32:G43)</f>
        <v>97152.04</v>
      </c>
      <c r="H11" s="280">
        <f>SUM(Month!H32:H43)</f>
        <v>47589.060000000005</v>
      </c>
      <c r="I11" s="321">
        <f>SUM(Month!I32:I43)</f>
        <v>-48688.58</v>
      </c>
      <c r="J11" s="302">
        <f>SUM(Month!J32:J43)</f>
        <v>40903.01000000001</v>
      </c>
      <c r="K11" s="289">
        <f>SUM(Month!K32:K43)</f>
        <v>76493.99</v>
      </c>
      <c r="L11" s="280">
        <f>SUM(Month!L32:L43)</f>
        <v>8660.000000000002</v>
      </c>
      <c r="M11" s="289">
        <f>SUM(Month!M32:M43)</f>
        <v>1344.9900000000002</v>
      </c>
      <c r="N11" s="280">
        <f>SUM(Month!N32:N43)</f>
        <v>8705.849999999999</v>
      </c>
      <c r="O11" s="280">
        <f>SUM(Month!O32:O43)</f>
        <v>29118.390000000003</v>
      </c>
      <c r="P11" s="289">
        <f>SUM(Month!P32:P43)</f>
        <v>2961.94</v>
      </c>
      <c r="R11" s="265"/>
      <c r="S11" s="265"/>
    </row>
    <row r="12" spans="1:19" ht="12">
      <c r="A12" s="274">
        <v>1998</v>
      </c>
      <c r="B12" s="273"/>
      <c r="C12" s="306">
        <f>SUM(Month!C44:C55)</f>
        <v>132647.18</v>
      </c>
      <c r="D12" s="285">
        <f>SUM(Month!D44:D55)</f>
        <v>124236.66</v>
      </c>
      <c r="E12" s="285">
        <f>SUM(Month!E44:E55)</f>
        <v>8410.51</v>
      </c>
      <c r="F12" s="289"/>
      <c r="G12" s="279">
        <f>SUM(Month!G44:G55)</f>
        <v>94588.67000000001</v>
      </c>
      <c r="H12" s="280">
        <f>SUM(Month!H44:H55)</f>
        <v>46630.68</v>
      </c>
      <c r="I12" s="321">
        <f>SUM(Month!I44:I55)</f>
        <v>-49608.990000000005</v>
      </c>
      <c r="J12" s="302">
        <f>SUM(Month!J44:J55)</f>
        <v>39459.990000000005</v>
      </c>
      <c r="K12" s="289">
        <f>SUM(Month!K44:K55)</f>
        <v>83029.00000000001</v>
      </c>
      <c r="L12" s="280">
        <f>SUM(Month!L44:L55)</f>
        <v>8497.98</v>
      </c>
      <c r="M12" s="289">
        <f>SUM(Month!M44:M55)</f>
        <v>1580.9899999999996</v>
      </c>
      <c r="N12" s="280">
        <f>SUM(Month!N44:N55)</f>
        <v>11418</v>
      </c>
      <c r="O12" s="280">
        <f>SUM(Month!O44:O55)</f>
        <v>24374.98</v>
      </c>
      <c r="P12" s="289">
        <f>SUM(Month!P44:P55)</f>
        <v>3080.0499999999997</v>
      </c>
      <c r="R12" s="265"/>
      <c r="S12" s="265"/>
    </row>
    <row r="13" spans="1:19" ht="12">
      <c r="A13" s="274">
        <v>1999</v>
      </c>
      <c r="B13" s="273"/>
      <c r="C13" s="306">
        <f>SUM(Month!C56:C67)</f>
        <v>137099</v>
      </c>
      <c r="D13" s="285">
        <f>SUM(Month!D56:D67)</f>
        <v>128262</v>
      </c>
      <c r="E13" s="285">
        <f>SUM(Month!E56:E67)</f>
        <v>8837.02</v>
      </c>
      <c r="F13" s="289"/>
      <c r="G13" s="279">
        <f>SUM(Month!G56:G67)</f>
        <v>95755.43</v>
      </c>
      <c r="H13" s="280">
        <f>SUM(Month!H56:H67)</f>
        <v>50886.46000000001</v>
      </c>
      <c r="I13" s="321">
        <f>SUM(Month!I56:I67)</f>
        <v>-54761.98</v>
      </c>
      <c r="J13" s="302">
        <f>SUM(Month!J56:J67)</f>
        <v>39320.990000000005</v>
      </c>
      <c r="K13" s="289">
        <f>SUM(Month!K56:K67)</f>
        <v>88922.01000000001</v>
      </c>
      <c r="L13" s="280">
        <f>SUM(Month!L56:L67)</f>
        <v>5548</v>
      </c>
      <c r="M13" s="289">
        <f>SUM(Month!M56:M67)</f>
        <v>2874.99</v>
      </c>
      <c r="N13" s="280">
        <f>SUM(Month!N56:N67)</f>
        <v>13896.01</v>
      </c>
      <c r="O13" s="280">
        <f>SUM(Month!O56:O67)</f>
        <v>21730.010000000002</v>
      </c>
      <c r="P13" s="289">
        <f>SUM(Month!P56:P67)</f>
        <v>2329.27</v>
      </c>
      <c r="R13" s="265"/>
      <c r="S13" s="265"/>
    </row>
    <row r="14" spans="1:19" ht="12">
      <c r="A14" s="274">
        <v>2000</v>
      </c>
      <c r="B14" s="273"/>
      <c r="C14" s="306">
        <f>SUM(Month!C68:C79)</f>
        <v>126244.99000000002</v>
      </c>
      <c r="D14" s="285">
        <f>SUM(Month!D68:D79)</f>
        <v>117882.49</v>
      </c>
      <c r="E14" s="285">
        <f>SUM(Month!E68:E79)</f>
        <v>8362.52</v>
      </c>
      <c r="F14" s="289"/>
      <c r="G14" s="279">
        <f>SUM(Month!G68:G79)</f>
        <v>92072.82</v>
      </c>
      <c r="H14" s="280">
        <f>SUM(Month!H68:H79)</f>
        <v>37686.530000000006</v>
      </c>
      <c r="I14" s="321">
        <f>SUM(Month!I68:I79)</f>
        <v>-44995.33</v>
      </c>
      <c r="J14" s="302">
        <f>SUM(Month!J68:J79)</f>
        <v>48867.68</v>
      </c>
      <c r="K14" s="289">
        <f>SUM(Month!K68:K79)</f>
        <v>90081.38000000002</v>
      </c>
      <c r="L14" s="280">
        <f>SUM(Month!L68:L79)</f>
        <v>5518.610000000001</v>
      </c>
      <c r="M14" s="289">
        <f>SUM(Month!M68:M79)</f>
        <v>2835.83</v>
      </c>
      <c r="N14" s="280">
        <f>SUM(Month!N68:N79)</f>
        <v>14212.15</v>
      </c>
      <c r="O14" s="280">
        <f>SUM(Month!O68:O79)</f>
        <v>20676.6</v>
      </c>
      <c r="P14" s="289">
        <f>SUM(Month!P68:P79)</f>
        <v>2079.06</v>
      </c>
      <c r="Q14" s="266"/>
      <c r="R14" s="265"/>
      <c r="S14" s="265"/>
    </row>
    <row r="15" spans="1:19" ht="12">
      <c r="A15" s="281">
        <v>2001</v>
      </c>
      <c r="B15" s="273"/>
      <c r="C15" s="306">
        <f>SUM(Month!C80:C91)</f>
        <v>116678.38</v>
      </c>
      <c r="D15" s="285">
        <f>SUM(Month!D80:D91)</f>
        <v>108386.57000000002</v>
      </c>
      <c r="E15" s="285">
        <f>SUM(Month!E80:E91)</f>
        <v>8291.81</v>
      </c>
      <c r="F15" s="289"/>
      <c r="G15" s="279">
        <f>SUM(Month!G80:G91)</f>
        <v>82954.75</v>
      </c>
      <c r="H15" s="280">
        <f>SUM(Month!H80:H91)</f>
        <v>29403.329999999998</v>
      </c>
      <c r="I15" s="321">
        <f>SUM(Month!I80:I91)</f>
        <v>-35232.729999999996</v>
      </c>
      <c r="J15" s="302">
        <f>SUM(Month!J80:J91)</f>
        <v>48992.280000000006</v>
      </c>
      <c r="K15" s="289">
        <f>SUM(Month!K80:K91)</f>
        <v>84440.75000000001</v>
      </c>
      <c r="L15" s="280">
        <f>SUM(Month!L80:L91)</f>
        <v>4559.17</v>
      </c>
      <c r="M15" s="289">
        <f>SUM(Month!M80:M91)</f>
        <v>2488.9800000000005</v>
      </c>
      <c r="N15" s="280">
        <f>SUM(Month!N80:N91)</f>
        <v>17233.59</v>
      </c>
      <c r="O15" s="280">
        <f>SUM(Month!O80:O91)</f>
        <v>19088</v>
      </c>
      <c r="P15" s="289">
        <f>SUM(Month!P80:P91)</f>
        <v>2274.44</v>
      </c>
      <c r="R15" s="265"/>
      <c r="S15" s="265"/>
    </row>
    <row r="16" spans="1:19" ht="12">
      <c r="A16" s="274">
        <v>2002</v>
      </c>
      <c r="B16" s="273"/>
      <c r="C16" s="306">
        <f>SUM(Month!C92:C103)</f>
        <v>115944.24999999999</v>
      </c>
      <c r="D16" s="285">
        <f>SUM(Month!D92:D103)</f>
        <v>107430.19999999998</v>
      </c>
      <c r="E16" s="285">
        <f>SUM(Month!E92:E103)</f>
        <v>8514.060000000001</v>
      </c>
      <c r="F16" s="289"/>
      <c r="G16" s="279">
        <f>SUM(Month!G92:G103)</f>
        <v>85511.93000000001</v>
      </c>
      <c r="H16" s="280">
        <f>SUM(Month!H92:H103)</f>
        <v>28544.02</v>
      </c>
      <c r="I16" s="321">
        <f>SUM(Month!I92:I103)</f>
        <v>-38719.57</v>
      </c>
      <c r="J16" s="302">
        <f>SUM(Month!J92:J103)</f>
        <v>52041.52000000001</v>
      </c>
      <c r="K16" s="289">
        <f>SUM(Month!K92:K103)</f>
        <v>85028.1</v>
      </c>
      <c r="L16" s="280">
        <f>SUM(Month!L92:L103)</f>
        <v>4926.400000000001</v>
      </c>
      <c r="M16" s="289">
        <f>SUM(Month!M92:M103)</f>
        <v>2115.62</v>
      </c>
      <c r="N16" s="280">
        <f>SUM(Month!N92:N103)</f>
        <v>14900.459999999997</v>
      </c>
      <c r="O16" s="280">
        <f>SUM(Month!O92:O103)</f>
        <v>23444.210000000003</v>
      </c>
      <c r="P16" s="289">
        <f>SUM(Month!P92:P103)</f>
        <v>1913.24</v>
      </c>
      <c r="R16" s="265"/>
      <c r="S16" s="265"/>
    </row>
    <row r="17" spans="1:19" ht="12">
      <c r="A17" s="274">
        <v>2003</v>
      </c>
      <c r="B17" s="273"/>
      <c r="C17" s="306">
        <f>SUM(Month!C104:C115)</f>
        <v>106072.93000000002</v>
      </c>
      <c r="D17" s="285">
        <f>SUM(Month!D104:D115)</f>
        <v>97834.93000000001</v>
      </c>
      <c r="E17" s="285">
        <f>SUM(Month!E104:E115)</f>
        <v>8238.010000000002</v>
      </c>
      <c r="F17" s="289"/>
      <c r="G17" s="279">
        <f>SUM(Month!G104:G115)</f>
        <v>85006.16</v>
      </c>
      <c r="H17" s="280">
        <f>SUM(Month!H104:H115)</f>
        <v>30828.839999999997</v>
      </c>
      <c r="I17" s="321">
        <f>SUM(Month!I104:I115)</f>
        <v>-27571.15</v>
      </c>
      <c r="J17" s="302">
        <f>SUM(Month!J104:J115)</f>
        <v>48588.920000000006</v>
      </c>
      <c r="K17" s="289">
        <f>SUM(Month!K104:K115)</f>
        <v>72526.20000000001</v>
      </c>
      <c r="L17" s="280">
        <f>SUM(Month!L104:L115)</f>
        <v>5588.420000000001</v>
      </c>
      <c r="M17" s="289">
        <f>SUM(Month!M104:M115)</f>
        <v>2371.5499999999997</v>
      </c>
      <c r="N17" s="280">
        <f>SUM(Month!N104:N115)</f>
        <v>16472.15</v>
      </c>
      <c r="O17" s="280">
        <f>SUM(Month!O104:O115)</f>
        <v>23322.849999999995</v>
      </c>
      <c r="P17" s="289">
        <f>SUM(Month!P104:P115)</f>
        <v>1764.04</v>
      </c>
      <c r="R17" s="265"/>
      <c r="S17" s="265"/>
    </row>
    <row r="18" spans="1:19" ht="12">
      <c r="A18" s="274">
        <v>2004</v>
      </c>
      <c r="B18" s="273"/>
      <c r="C18" s="306">
        <f>SUM(Month!C116:C127)</f>
        <v>95374.02</v>
      </c>
      <c r="D18" s="285">
        <f>SUM(Month!D116:D127)</f>
        <v>87516.43000000001</v>
      </c>
      <c r="E18" s="285">
        <f>SUM(Month!E116:E127)</f>
        <v>7857.589999999999</v>
      </c>
      <c r="F18" s="289"/>
      <c r="G18" s="279">
        <f>SUM(Month!G116:G127)</f>
        <v>90021.98</v>
      </c>
      <c r="H18" s="280">
        <f>SUM(Month!H116:H127)</f>
        <v>27505.2</v>
      </c>
      <c r="I18" s="321">
        <f>SUM(Month!I116:I127)</f>
        <v>-13937.039999999997</v>
      </c>
      <c r="J18" s="302">
        <f>SUM(Month!J116:J127)</f>
        <v>55858.07000000001</v>
      </c>
      <c r="K18" s="289">
        <f>SUM(Month!K116:K127)</f>
        <v>63412.82999999999</v>
      </c>
      <c r="L18" s="280">
        <f>SUM(Month!L116:L127)</f>
        <v>6658.700000000001</v>
      </c>
      <c r="M18" s="289">
        <f>SUM(Month!M116:M127)</f>
        <v>1091.1600000000003</v>
      </c>
      <c r="N18" s="280">
        <f>SUM(Month!N116:N127)</f>
        <v>18544.74</v>
      </c>
      <c r="O18" s="280">
        <f>SUM(Month!O116:O127)</f>
        <v>30494.579999999998</v>
      </c>
      <c r="P18" s="289">
        <f>SUM(Month!P116:P127)</f>
        <v>2085.42</v>
      </c>
      <c r="R18" s="265"/>
      <c r="S18" s="265"/>
    </row>
    <row r="19" spans="1:19" ht="12">
      <c r="A19" s="282">
        <v>2005</v>
      </c>
      <c r="B19" s="273"/>
      <c r="C19" s="306">
        <f>SUM(Month!C128:C139)</f>
        <v>84721.12999999999</v>
      </c>
      <c r="D19" s="285">
        <f>SUM(Month!D128:D139)</f>
        <v>77178.5</v>
      </c>
      <c r="E19" s="285">
        <f>SUM(Month!E128:E139)</f>
        <v>7542.63</v>
      </c>
      <c r="F19" s="289"/>
      <c r="G19" s="279">
        <f>SUM(Month!G128:G139)</f>
        <v>85809.96999999999</v>
      </c>
      <c r="H19" s="280">
        <f>SUM(Month!H128:H139)</f>
        <v>26924.860000000004</v>
      </c>
      <c r="I19" s="321">
        <f>SUM(Month!I128:I139)</f>
        <v>-2454.6999999999994</v>
      </c>
      <c r="J19" s="302">
        <f>SUM(Month!J128:J139)</f>
        <v>52210.50000000001</v>
      </c>
      <c r="K19" s="289">
        <f>SUM(Month!K128:K139)</f>
        <v>52106.89</v>
      </c>
      <c r="L19" s="280">
        <f>SUM(Month!L128:L139)</f>
        <v>6674.630000000001</v>
      </c>
      <c r="M19" s="289">
        <f>SUM(Month!M128:M139)</f>
        <v>1991.81</v>
      </c>
      <c r="N19" s="280">
        <f>SUM(Month!N128:N139)</f>
        <v>22480.78</v>
      </c>
      <c r="O19" s="280">
        <f>SUM(Month!O128:O139)</f>
        <v>29721.91</v>
      </c>
      <c r="P19" s="289">
        <f>SUM(Month!P128:P139)</f>
        <v>2054.89</v>
      </c>
      <c r="R19" s="265"/>
      <c r="S19" s="265"/>
    </row>
    <row r="20" spans="1:19" ht="12">
      <c r="A20" s="282">
        <v>2006</v>
      </c>
      <c r="B20" s="273"/>
      <c r="C20" s="306">
        <f>SUM(Month!C140:C151)</f>
        <v>76577.84</v>
      </c>
      <c r="D20" s="285">
        <f>SUM(Month!D140:D151)</f>
        <v>69664.66000000002</v>
      </c>
      <c r="E20" s="285">
        <f>SUM(Month!E140:E151)</f>
        <v>6913.199999999999</v>
      </c>
      <c r="F20" s="289"/>
      <c r="G20" s="279">
        <f>SUM(Month!G140:G151)</f>
        <v>84648.84</v>
      </c>
      <c r="H20" s="280">
        <f>SUM(Month!H140:H151)</f>
        <v>25205.68</v>
      </c>
      <c r="I20" s="322">
        <f>SUM(Month!I140:I151)</f>
        <v>7139.559999999999</v>
      </c>
      <c r="J20" s="302">
        <f>SUM(Month!J140:J151)</f>
        <v>51446.380000000005</v>
      </c>
      <c r="K20" s="289">
        <f>SUM(Month!K140:K151)</f>
        <v>47551.420000000006</v>
      </c>
      <c r="L20" s="280">
        <f>SUM(Month!L140:L151)</f>
        <v>7996.759999999998</v>
      </c>
      <c r="M20" s="289">
        <f>SUM(Month!M140:M151)</f>
        <v>2643.2</v>
      </c>
      <c r="N20" s="280">
        <f>SUM(Month!N140:N151)</f>
        <v>26836.06</v>
      </c>
      <c r="O20" s="280">
        <f>SUM(Month!O140:O151)</f>
        <v>28944.989999999998</v>
      </c>
      <c r="P20" s="289">
        <f>SUM(Month!P140:P151)</f>
        <v>2347.9800000000005</v>
      </c>
      <c r="R20" s="265"/>
      <c r="S20" s="265"/>
    </row>
    <row r="21" spans="1:19" ht="12">
      <c r="A21" s="282">
        <v>2007</v>
      </c>
      <c r="B21" s="273"/>
      <c r="C21" s="306">
        <f>SUM(Month!C152:C163)</f>
        <v>76575.09</v>
      </c>
      <c r="D21" s="285">
        <f>SUM(Month!D152:D163)</f>
        <v>70357.01999999999</v>
      </c>
      <c r="E21" s="285">
        <f>SUM(Month!E152:E163)</f>
        <v>6218.07</v>
      </c>
      <c r="F21" s="289"/>
      <c r="G21" s="279">
        <f>SUM(Month!G152:G163)</f>
        <v>83940.45999999999</v>
      </c>
      <c r="H21" s="280">
        <f>SUM(Month!H152:H163)</f>
        <v>26583.709999999995</v>
      </c>
      <c r="I21" s="322">
        <f>SUM(Month!I152:I163)</f>
        <v>1483.85</v>
      </c>
      <c r="J21" s="302">
        <f>SUM(Month!J152:J163)</f>
        <v>50150.590000000004</v>
      </c>
      <c r="K21" s="289">
        <f>SUM(Month!K152:K163)</f>
        <v>47712.65</v>
      </c>
      <c r="L21" s="280">
        <f>SUM(Month!L152:L163)</f>
        <v>7206.119999999999</v>
      </c>
      <c r="M21" s="289">
        <f>SUM(Month!M152:M163)</f>
        <v>3286.7199999999993</v>
      </c>
      <c r="N21" s="280">
        <f>SUM(Month!N152:N163)</f>
        <v>25109.520000000008</v>
      </c>
      <c r="O21" s="280">
        <f>SUM(Month!O152:O163)</f>
        <v>29983.02</v>
      </c>
      <c r="P21" s="289">
        <f>SUM(Month!P152:P163)</f>
        <v>2371.4100000000003</v>
      </c>
      <c r="R21" s="265"/>
      <c r="S21" s="265"/>
    </row>
    <row r="22" spans="1:19" ht="12">
      <c r="A22" s="274">
        <v>2008</v>
      </c>
      <c r="B22" s="273"/>
      <c r="C22" s="306">
        <f>SUM(Month!C164:C175)</f>
        <v>71788.83000000002</v>
      </c>
      <c r="D22" s="285">
        <f>SUM(Month!D164:D175)</f>
        <v>65496.75</v>
      </c>
      <c r="E22" s="285">
        <f>SUM(Month!E164:E175)</f>
        <v>6292.08</v>
      </c>
      <c r="F22" s="289"/>
      <c r="G22" s="279">
        <f>SUM(Month!G164:G175)</f>
        <v>83961.90999999999</v>
      </c>
      <c r="H22" s="280">
        <f>SUM(Month!H164:H175)</f>
        <v>23627.06</v>
      </c>
      <c r="I22" s="322">
        <f>SUM(Month!I164:I175)</f>
        <v>7037.25</v>
      </c>
      <c r="J22" s="302">
        <f>SUM(Month!J164:J175)</f>
        <v>52408.92</v>
      </c>
      <c r="K22" s="289">
        <f>SUM(Month!K164:K175)</f>
        <v>44377.42</v>
      </c>
      <c r="L22" s="280">
        <f>SUM(Month!L164:L175)</f>
        <v>7925.9400000000005</v>
      </c>
      <c r="M22" s="289">
        <f>SUM(Month!M164:M175)</f>
        <v>3857.95</v>
      </c>
      <c r="N22" s="280">
        <f>SUM(Month!N164:N175)</f>
        <v>23740.989999999998</v>
      </c>
      <c r="O22" s="280">
        <f>SUM(Month!O164:O175)</f>
        <v>28803.219999999998</v>
      </c>
      <c r="P22" s="289">
        <f>SUM(Month!P164:P175)</f>
        <v>3472.44</v>
      </c>
      <c r="R22" s="265"/>
      <c r="S22" s="265"/>
    </row>
    <row r="23" spans="1:19" ht="12">
      <c r="A23" s="282">
        <v>2009</v>
      </c>
      <c r="B23" s="273"/>
      <c r="C23" s="306">
        <f>SUM(Month!C176:C187)</f>
        <v>68198.54000000001</v>
      </c>
      <c r="D23" s="285">
        <f>SUM(Month!D176:D187)</f>
        <v>62820.06</v>
      </c>
      <c r="E23" s="285">
        <f>SUM(Month!E176:E187)</f>
        <v>5378.51</v>
      </c>
      <c r="F23" s="289"/>
      <c r="G23" s="279">
        <f>SUM(Month!G176:G187)</f>
        <v>79692.87000000001</v>
      </c>
      <c r="H23" s="280">
        <f>SUM(Month!H176:H187)</f>
        <v>24690.6</v>
      </c>
      <c r="I23" s="322">
        <f>SUM(Month!I176:I187)</f>
        <v>6332.659999999999</v>
      </c>
      <c r="J23" s="302">
        <f>SUM(Month!J176:J187)</f>
        <v>48231.38</v>
      </c>
      <c r="K23" s="289">
        <f>SUM(Month!K176:K187)</f>
        <v>41709.67</v>
      </c>
      <c r="L23" s="280">
        <f>SUM(Month!L176:L187)</f>
        <v>6770.87</v>
      </c>
      <c r="M23" s="289">
        <f>SUM(Month!M176:M187)</f>
        <v>3641.09</v>
      </c>
      <c r="N23" s="280">
        <f>SUM(Month!N176:N187)</f>
        <v>22172.39</v>
      </c>
      <c r="O23" s="280">
        <f>SUM(Month!O176:O187)</f>
        <v>25491.260000000002</v>
      </c>
      <c r="P23" s="289">
        <f>SUM(Month!P176:P187)</f>
        <v>3305.88</v>
      </c>
      <c r="R23" s="265"/>
      <c r="S23" s="265"/>
    </row>
    <row r="24" spans="1:19" ht="12">
      <c r="A24" s="282">
        <v>2010</v>
      </c>
      <c r="B24" s="273"/>
      <c r="C24" s="306">
        <f>SUM(Month!C188:C199)</f>
        <v>62961.6</v>
      </c>
      <c r="D24" s="285">
        <f>SUM(Month!D188:D199)</f>
        <v>58046.600000000006</v>
      </c>
      <c r="E24" s="285">
        <f>SUM(Month!E188:E199)</f>
        <v>4915.04</v>
      </c>
      <c r="F24" s="289"/>
      <c r="G24" s="279">
        <f>SUM(Month!G188:G199)</f>
        <v>77812.67000000001</v>
      </c>
      <c r="H24" s="280">
        <f>SUM(Month!H188:H199)</f>
        <v>22748.68</v>
      </c>
      <c r="I24" s="322">
        <f>SUM(Month!I188:I199)</f>
        <v>10599.690000000002</v>
      </c>
      <c r="J24" s="302">
        <f>SUM(Month!J188:J199)</f>
        <v>48430.84999999999</v>
      </c>
      <c r="K24" s="289">
        <f>SUM(Month!K188:K199)</f>
        <v>39107.17</v>
      </c>
      <c r="L24" s="280">
        <f>SUM(Month!L188:L199)</f>
        <v>6633.16</v>
      </c>
      <c r="M24" s="289">
        <f>SUM(Month!M188:M199)</f>
        <v>2957</v>
      </c>
      <c r="N24" s="280">
        <f>SUM(Month!N188:N199)</f>
        <v>23665.08</v>
      </c>
      <c r="O24" s="280">
        <f>SUM(Month!O188:O199)</f>
        <v>26065.26</v>
      </c>
      <c r="P24" s="289">
        <f>SUM(Month!P188:P199)</f>
        <v>2807.2399999999993</v>
      </c>
      <c r="R24" s="265"/>
      <c r="S24" s="265"/>
    </row>
    <row r="25" spans="1:19" ht="12">
      <c r="A25" s="282">
        <v>2011</v>
      </c>
      <c r="B25" s="273"/>
      <c r="C25" s="306">
        <f>SUM(Month!C200:C211)</f>
        <v>51972.42999999999</v>
      </c>
      <c r="D25" s="285">
        <f>SUM(Month!D200:D211)</f>
        <v>48571.07000000001</v>
      </c>
      <c r="E25" s="285">
        <f>SUM(Month!E200:E211)</f>
        <v>3401.33</v>
      </c>
      <c r="F25" s="289"/>
      <c r="G25" s="279">
        <f>SUM(Month!G200:G211)</f>
        <v>79745.62</v>
      </c>
      <c r="H25" s="280">
        <f>SUM(Month!H200:H211)</f>
        <v>21653.309999999998</v>
      </c>
      <c r="I25" s="322">
        <f>SUM(Month!I200:I211)</f>
        <v>19322.789999999997</v>
      </c>
      <c r="J25" s="302">
        <f>SUM(Month!J200:J211)</f>
        <v>50953.68</v>
      </c>
      <c r="K25" s="289">
        <f>SUM(Month!K200:K211)</f>
        <v>29716.399999999998</v>
      </c>
      <c r="L25" s="280">
        <f>SUM(Month!L200:L211)</f>
        <v>7138.6100000000015</v>
      </c>
      <c r="M25" s="289">
        <f>SUM(Month!M200:M211)</f>
        <v>3908.2799999999997</v>
      </c>
      <c r="N25" s="280">
        <f>SUM(Month!N200:N211)</f>
        <v>22655.570000000007</v>
      </c>
      <c r="O25" s="280">
        <f>SUM(Month!O200:O211)</f>
        <v>27800.4</v>
      </c>
      <c r="P25" s="289">
        <f>SUM(Month!P200:P211)</f>
        <v>3129.5800000000004</v>
      </c>
      <c r="R25" s="265"/>
      <c r="S25" s="265"/>
    </row>
    <row r="26" spans="1:19" ht="12">
      <c r="A26" s="282">
        <v>2012</v>
      </c>
      <c r="B26" s="273"/>
      <c r="C26" s="306">
        <f>SUM(Month!C212:C223)</f>
        <v>44560.79</v>
      </c>
      <c r="D26" s="285">
        <f>SUM(Month!D212:D223)</f>
        <v>42052.380000000005</v>
      </c>
      <c r="E26" s="285">
        <f>SUM(Month!E212:E223)</f>
        <v>2508.4199999999996</v>
      </c>
      <c r="F26" s="289"/>
      <c r="G26" s="279">
        <f>SUM(Month!G212:G223)</f>
        <v>74296.83</v>
      </c>
      <c r="H26" s="280">
        <f>SUM(Month!H212:H223)</f>
        <v>13821.1</v>
      </c>
      <c r="I26" s="322">
        <f>SUM(Month!I212:I223)</f>
        <v>25831.839999999993</v>
      </c>
      <c r="J26" s="302">
        <f>SUM(Month!J212:J223)</f>
        <v>55340.270000000004</v>
      </c>
      <c r="K26" s="289">
        <f>SUM(Month!K212:K223)</f>
        <v>29826.3</v>
      </c>
      <c r="L26" s="280">
        <f>SUM(Month!L212:L223)</f>
        <v>5135.45</v>
      </c>
      <c r="M26" s="289">
        <f>SUM(Month!M212:M223)</f>
        <v>1119.91</v>
      </c>
      <c r="N26" s="280">
        <f>SUM(Month!N212:N223)</f>
        <v>26206.67</v>
      </c>
      <c r="O26" s="280">
        <f>SUM(Month!O212:O223)</f>
        <v>29904.35</v>
      </c>
      <c r="P26" s="289">
        <f>SUM(Month!P212:P223)</f>
        <v>2663.3</v>
      </c>
      <c r="R26" s="265"/>
      <c r="S26" s="265"/>
    </row>
    <row r="27" spans="1:19" ht="12">
      <c r="A27" s="282">
        <v>2013</v>
      </c>
      <c r="B27" s="273"/>
      <c r="C27" s="306">
        <f>SUM(Month!C224:C235)</f>
        <v>41100.79</v>
      </c>
      <c r="D27" s="285">
        <f>SUM(Month!D224:D235)</f>
        <v>38456.369999999995</v>
      </c>
      <c r="E27" s="285">
        <f>SUM(Month!E224:E235)</f>
        <v>2190.0499999999997</v>
      </c>
      <c r="F27" s="289">
        <f>SUM(Month!F224:F235)</f>
        <v>454.40999999999997</v>
      </c>
      <c r="G27" s="279">
        <f>SUM(Month!G224:G235)</f>
        <v>68404.48999999999</v>
      </c>
      <c r="H27" s="280">
        <f>SUM(Month!H224:H235)</f>
        <v>9437.77</v>
      </c>
      <c r="I27" s="322">
        <f>SUM(Month!I224:I235)</f>
        <v>27369.420000000002</v>
      </c>
      <c r="J27" s="302">
        <f>SUM(Month!J224:J235)</f>
        <v>52469.89</v>
      </c>
      <c r="K27" s="289">
        <f>SUM(Month!K224:K235)</f>
        <v>31669.649999999998</v>
      </c>
      <c r="L27" s="280">
        <f>SUM(Month!L224:L235)</f>
        <v>6496.85</v>
      </c>
      <c r="M27" s="289">
        <f>SUM(Month!M224:M235)</f>
        <v>1435.51</v>
      </c>
      <c r="N27" s="280">
        <f>SUM(Month!N224:N235)</f>
        <v>28417.559999999998</v>
      </c>
      <c r="O27" s="280">
        <f>SUM(Month!O224:O235)</f>
        <v>26909.680000000004</v>
      </c>
      <c r="P27" s="289">
        <f>SUM(Month!P224:P235)</f>
        <v>2719.92</v>
      </c>
      <c r="R27" s="265"/>
      <c r="S27" s="265"/>
    </row>
    <row r="28" spans="1:19" ht="12">
      <c r="A28" s="282">
        <v>2014</v>
      </c>
      <c r="B28" s="273"/>
      <c r="C28" s="306">
        <f>SUM(Month!C236:C247)</f>
        <v>40327.75</v>
      </c>
      <c r="D28" s="285">
        <f>SUM(Month!D236:D247)</f>
        <v>37474.27</v>
      </c>
      <c r="E28" s="285">
        <f>SUM(Month!E236:E247)</f>
        <v>2453.66</v>
      </c>
      <c r="F28" s="289">
        <f>SUM(Month!F236:F247)</f>
        <v>399.84</v>
      </c>
      <c r="G28" s="279">
        <f>SUM(Month!G236:G247)</f>
        <v>63634.76000000001</v>
      </c>
      <c r="H28" s="280">
        <f>SUM(Month!H236:H247)</f>
        <v>9997.21</v>
      </c>
      <c r="I28" s="322">
        <f>SUM(Month!I236:I247)</f>
        <v>29404.8</v>
      </c>
      <c r="J28" s="302">
        <f>SUM(Month!J236:J247)</f>
        <v>48890.14000000001</v>
      </c>
      <c r="K28" s="289">
        <f>SUM(Month!K236:K247)</f>
        <v>29809.340000000004</v>
      </c>
      <c r="L28" s="280">
        <f>SUM(Month!L236:L247)</f>
        <v>4747.38</v>
      </c>
      <c r="M28" s="289">
        <f>SUM(Month!M236:M247)</f>
        <v>1059.5699999999997</v>
      </c>
      <c r="N28" s="280">
        <f>SUM(Month!N236:N247)</f>
        <v>29384.42</v>
      </c>
      <c r="O28" s="280">
        <f>SUM(Month!O236:O247)</f>
        <v>22748.25</v>
      </c>
      <c r="P28" s="289">
        <f>SUM(Month!P236:P247)</f>
        <v>2824.06</v>
      </c>
      <c r="R28" s="265"/>
      <c r="S28" s="265"/>
    </row>
    <row r="29" spans="1:19" ht="12">
      <c r="A29" s="282">
        <v>2015</v>
      </c>
      <c r="B29" s="273"/>
      <c r="C29" s="306">
        <f>SUM(Quarter!C89:C92)</f>
        <v>45698.119999999995</v>
      </c>
      <c r="D29" s="285">
        <f>SUM(Quarter!D89:D92)</f>
        <v>42825.880000000005</v>
      </c>
      <c r="E29" s="285">
        <f>SUM(Quarter!E89:E92)</f>
        <v>2461.8599999999997</v>
      </c>
      <c r="F29" s="289">
        <f>SUM(Quarter!F89:F92)</f>
        <v>410.38</v>
      </c>
      <c r="G29" s="279">
        <f>SUM(Quarter!G89:G92)</f>
        <v>61009.68</v>
      </c>
      <c r="H29" s="280">
        <f>SUM(Quarter!H89:H92)</f>
        <v>10410.65</v>
      </c>
      <c r="I29" s="322">
        <f>SUM(Quarter!I89:I92)</f>
        <v>26253.14</v>
      </c>
      <c r="J29" s="302">
        <f>SUM(Quarter!J89:J92)</f>
        <v>45280.82000000001</v>
      </c>
      <c r="K29" s="289">
        <f>SUM(Quarter!K89:K92)</f>
        <v>31819.81</v>
      </c>
      <c r="L29" s="280">
        <f>SUM(Quarter!L89:L92)</f>
        <v>5318.18</v>
      </c>
      <c r="M29" s="289">
        <f>SUM(Quarter!M89:M92)</f>
        <v>1889.6100000000001</v>
      </c>
      <c r="N29" s="280">
        <f>SUM(Quarter!N89:N92)</f>
        <v>32289.82</v>
      </c>
      <c r="O29" s="280">
        <f>SUM(Quarter!O89:O92)</f>
        <v>22926.25</v>
      </c>
      <c r="P29" s="289">
        <f>SUM(Quarter!P89:P92)</f>
        <v>2509.33</v>
      </c>
      <c r="R29" s="265"/>
      <c r="S29" s="265"/>
    </row>
    <row r="30" spans="1:19" ht="12">
      <c r="A30" s="282">
        <v>2016</v>
      </c>
      <c r="B30" s="273"/>
      <c r="C30" s="306">
        <f>SUM(Quarter!C93:C96)</f>
        <v>47872.07</v>
      </c>
      <c r="D30" s="285">
        <f>SUM(Quarter!D93:D96)</f>
        <v>44305.83</v>
      </c>
      <c r="E30" s="285">
        <f>SUM(Quarter!E93:E96)</f>
        <v>3138.72</v>
      </c>
      <c r="F30" s="289">
        <f>SUM(Quarter!F93:F96)</f>
        <v>427.49</v>
      </c>
      <c r="G30" s="279">
        <f>SUM(Quarter!G93:G96)</f>
        <v>60164.66</v>
      </c>
      <c r="H30" s="280">
        <f>SUM(Quarter!H93:H96)</f>
        <v>11375.570000000002</v>
      </c>
      <c r="I30" s="322">
        <f>SUM(Quarter!I93:I96)</f>
        <v>24811.72</v>
      </c>
      <c r="J30" s="302">
        <f>SUM(Quarter!J93:J96)</f>
        <v>42405.81</v>
      </c>
      <c r="K30" s="289">
        <f>SUM(Quarter!K93:K96)</f>
        <v>33246.579999999994</v>
      </c>
      <c r="L30" s="280">
        <f>SUM(Quarter!L93:L96)</f>
        <v>6383.25</v>
      </c>
      <c r="M30" s="289">
        <f>SUM(Quarter!M93:M96)</f>
        <v>1609.2</v>
      </c>
      <c r="N30" s="280">
        <f>SUM(Quarter!N93:N96)</f>
        <v>35142.42</v>
      </c>
      <c r="O30" s="280">
        <f>SUM(Quarter!O93:O96)</f>
        <v>24263.989999999998</v>
      </c>
      <c r="P30" s="289">
        <f>SUM(Quarter!P93:P96)</f>
        <v>2659.08</v>
      </c>
      <c r="R30" s="265"/>
      <c r="S30" s="265"/>
    </row>
    <row r="31" spans="1:19" ht="12">
      <c r="A31" s="282">
        <v>2017</v>
      </c>
      <c r="B31" s="273"/>
      <c r="C31" s="306">
        <f>SUM(Quarter!C97:C100)</f>
        <v>47049.3</v>
      </c>
      <c r="D31" s="285">
        <f>SUM(Quarter!D97:D100)</f>
        <v>43184.700000000004</v>
      </c>
      <c r="E31" s="285">
        <f>SUM(Quarter!E97:E100)</f>
        <v>3445.66</v>
      </c>
      <c r="F31" s="289">
        <f>SUM(Quarter!F97:F100)</f>
        <v>418.96</v>
      </c>
      <c r="G31" s="279">
        <f>SUM(Quarter!G97:G100)</f>
        <v>60698.649999999994</v>
      </c>
      <c r="H31" s="280">
        <f>SUM(Quarter!H97:H100)</f>
        <v>7407.85</v>
      </c>
      <c r="I31" s="322">
        <f>SUM(Quarter!I97:I100)</f>
        <v>26477.739999999998</v>
      </c>
      <c r="J31" s="302">
        <f>SUM(Quarter!J97:J100)</f>
        <v>46623.57</v>
      </c>
      <c r="K31" s="289">
        <f>SUM(Quarter!K97:K100)</f>
        <v>36862.729999999996</v>
      </c>
      <c r="L31" s="280">
        <f>SUM(Quarter!L97:L100)</f>
        <v>6667.2300000000005</v>
      </c>
      <c r="M31" s="289">
        <f>SUM(Quarter!M97:M100)</f>
        <v>1456.1100000000001</v>
      </c>
      <c r="N31" s="280">
        <f>SUM(Quarter!N97:N100)</f>
        <v>34634.23</v>
      </c>
      <c r="O31" s="280">
        <f>SUM(Quarter!O97:O100)</f>
        <v>23128.44</v>
      </c>
      <c r="P31" s="289">
        <f>SUM(Quarter!P97:P100)</f>
        <v>2450.8199999999997</v>
      </c>
      <c r="R31" s="265"/>
      <c r="S31" s="265"/>
    </row>
    <row r="32" spans="1:19" ht="12">
      <c r="A32" s="282">
        <v>2018</v>
      </c>
      <c r="B32" s="273"/>
      <c r="C32" s="306">
        <f>SUM(Quarter!C101:C104)</f>
        <v>51233.56</v>
      </c>
      <c r="D32" s="285">
        <f>SUM(Quarter!D101:D104)</f>
        <v>47550.48999999999</v>
      </c>
      <c r="E32" s="285">
        <f>SUM(Quarter!E101:E104)</f>
        <v>3319.9</v>
      </c>
      <c r="F32" s="289">
        <f>SUM(Quarter!F101:F104)</f>
        <v>363.18</v>
      </c>
      <c r="G32" s="279">
        <f>SUM(Quarter!G101:G104)</f>
        <v>58396.98</v>
      </c>
      <c r="H32" s="280">
        <f>SUM(Quarter!H101:H104)</f>
        <v>5837.879999999999</v>
      </c>
      <c r="I32" s="322">
        <f>SUM(Quarter!I101:I104)</f>
        <v>20903.64</v>
      </c>
      <c r="J32" s="302">
        <f>SUM(Quarter!J101:J104)</f>
        <v>45954.42</v>
      </c>
      <c r="K32" s="289">
        <f>SUM(Quarter!K101:K104)</f>
        <v>42689.11</v>
      </c>
      <c r="L32" s="280">
        <f>SUM(Quarter!L101:L104)</f>
        <v>6604.69</v>
      </c>
      <c r="M32" s="289">
        <f>SUM(Quarter!M101:M104)</f>
        <v>1925.7999999999997</v>
      </c>
      <c r="N32" s="280">
        <f>SUM(Quarter!N101:N104)</f>
        <v>35214.17999999999</v>
      </c>
      <c r="O32" s="280">
        <f>SUM(Quarter!O101:O104)</f>
        <v>22254.76</v>
      </c>
      <c r="P32" s="289">
        <f>SUM(Quarter!P101:P104)</f>
        <v>2448.01</v>
      </c>
      <c r="R32" s="265"/>
      <c r="S32" s="265"/>
    </row>
    <row r="33" spans="1:19" ht="12">
      <c r="A33" s="282">
        <v>2019</v>
      </c>
      <c r="B33" s="273"/>
      <c r="C33" s="306">
        <f>SUM(Quarter!C105:C108)</f>
        <v>52185.509999999995</v>
      </c>
      <c r="D33" s="285">
        <f>SUM(Quarter!D105:D108)</f>
        <v>48743.33</v>
      </c>
      <c r="E33" s="285">
        <f>SUM(Quarter!E105:E108)</f>
        <v>3074.39</v>
      </c>
      <c r="F33" s="289">
        <f>SUM(Quarter!F105:F108)</f>
        <v>367.83</v>
      </c>
      <c r="G33" s="279">
        <f>SUM(Quarter!G105:G108)</f>
        <v>59146.42999999999</v>
      </c>
      <c r="H33" s="280">
        <f>SUM(Quarter!H105:H108)</f>
        <v>6923.8099999999995</v>
      </c>
      <c r="I33" s="322">
        <f>SUM(Quarter!I105:I108)</f>
        <v>19881.23</v>
      </c>
      <c r="J33" s="302">
        <f>SUM(Quarter!J105:J108)</f>
        <v>46282.14</v>
      </c>
      <c r="K33" s="289">
        <f>SUM(Quarter!K105:K108)</f>
        <v>42842.65</v>
      </c>
      <c r="L33" s="280">
        <f>SUM(Quarter!L105:L108)</f>
        <v>5940.48</v>
      </c>
      <c r="M33" s="289">
        <f>SUM(Quarter!M105:M108)</f>
        <v>2067.85</v>
      </c>
      <c r="N33" s="280">
        <f>SUM(Quarter!N105:N108)</f>
        <v>33218.92</v>
      </c>
      <c r="O33" s="280">
        <f>SUM(Quarter!O105:O108)</f>
        <v>20649.82</v>
      </c>
      <c r="P33" s="289">
        <f>SUM(Quarter!P105:P108)</f>
        <v>2330.13</v>
      </c>
      <c r="R33" s="265"/>
      <c r="S33" s="265"/>
    </row>
    <row r="34" spans="1:19" ht="12">
      <c r="A34" s="467">
        <v>2020</v>
      </c>
      <c r="B34" s="273"/>
      <c r="C34" s="306">
        <f>SUM(Quarter!C109:C112)</f>
        <v>48507.770000000004</v>
      </c>
      <c r="D34" s="285">
        <f>SUM(Quarter!D109:D112)</f>
        <v>45050.68000000001</v>
      </c>
      <c r="E34" s="285">
        <f>SUM(Quarter!E109:E112)</f>
        <v>3080.8399999999997</v>
      </c>
      <c r="F34" s="289">
        <f>SUM(Quarter!F109:F112)</f>
        <v>376.25</v>
      </c>
      <c r="G34" s="279">
        <f>SUM(Quarter!G109:G112)</f>
        <v>47877.14</v>
      </c>
      <c r="H34" s="280">
        <f>SUM(Quarter!H109:H112)</f>
        <v>7826.589999999999</v>
      </c>
      <c r="I34" s="322">
        <f>SUM(Quarter!I109:I112)</f>
        <v>6872.1</v>
      </c>
      <c r="J34" s="302">
        <f>SUM(Quarter!J109:J112)</f>
        <v>37438.33</v>
      </c>
      <c r="K34" s="289">
        <f>SUM(Quarter!K109:K112)</f>
        <v>38044.28</v>
      </c>
      <c r="L34" s="280">
        <f>SUM(Quarter!L109:L112)</f>
        <v>2612.21</v>
      </c>
      <c r="M34" s="289">
        <f>SUM(Quarter!M109:M112)</f>
        <v>1568.75</v>
      </c>
      <c r="N34" s="280">
        <f>SUM(Quarter!N109:N112)</f>
        <v>24968.219999999998</v>
      </c>
      <c r="O34" s="280">
        <f>SUM(Quarter!O109:O112)</f>
        <v>18533.66</v>
      </c>
      <c r="P34" s="289">
        <f>SUM(Quarter!P109:P112)</f>
        <v>1873.3</v>
      </c>
      <c r="R34" s="265"/>
      <c r="S34" s="265"/>
    </row>
    <row r="35" spans="3:16" ht="12">
      <c r="C35" s="269"/>
      <c r="E35" s="270"/>
      <c r="F35" s="270"/>
      <c r="G35" s="270"/>
      <c r="H35" s="270"/>
      <c r="I35" s="270"/>
      <c r="J35" s="270"/>
      <c r="K35" s="270"/>
      <c r="L35" s="270"/>
      <c r="M35" s="270"/>
      <c r="N35" s="270"/>
      <c r="O35" s="270"/>
      <c r="P35" s="270"/>
    </row>
    <row r="36" spans="1:16" ht="12">
      <c r="A36" s="105" t="s">
        <v>126</v>
      </c>
      <c r="C36" s="269"/>
      <c r="E36" s="270"/>
      <c r="F36" s="270"/>
      <c r="G36" s="270"/>
      <c r="H36" s="270"/>
      <c r="I36" s="270"/>
      <c r="J36" s="270"/>
      <c r="K36" s="270"/>
      <c r="L36" s="270"/>
      <c r="M36" s="270"/>
      <c r="N36" s="270"/>
      <c r="O36" s="270"/>
      <c r="P36" s="270"/>
    </row>
    <row r="37" spans="5:16" ht="12">
      <c r="E37" s="270"/>
      <c r="F37" s="270"/>
      <c r="G37" s="270"/>
      <c r="H37" s="270"/>
      <c r="I37" s="270"/>
      <c r="J37" s="270"/>
      <c r="K37" s="270"/>
      <c r="L37" s="270"/>
      <c r="M37" s="270"/>
      <c r="N37" s="270"/>
      <c r="O37" s="270"/>
      <c r="P37" s="270"/>
    </row>
    <row r="38" spans="5:16" ht="12">
      <c r="E38" s="270"/>
      <c r="F38" s="270"/>
      <c r="G38" s="270"/>
      <c r="H38" s="270"/>
      <c r="I38" s="270"/>
      <c r="J38" s="270"/>
      <c r="K38" s="270"/>
      <c r="L38" s="270"/>
      <c r="M38" s="270"/>
      <c r="N38" s="270"/>
      <c r="O38" s="270"/>
      <c r="P38" s="270"/>
    </row>
    <row r="39" spans="5:16" ht="12">
      <c r="E39" s="270"/>
      <c r="F39" s="270"/>
      <c r="G39" s="270"/>
      <c r="H39" s="270"/>
      <c r="I39" s="270"/>
      <c r="J39" s="270"/>
      <c r="K39" s="270"/>
      <c r="L39" s="270"/>
      <c r="M39" s="270"/>
      <c r="N39" s="270"/>
      <c r="O39" s="270"/>
      <c r="P39" s="270"/>
    </row>
    <row r="40" spans="5:16" ht="12">
      <c r="E40" s="270"/>
      <c r="F40" s="270"/>
      <c r="G40" s="270"/>
      <c r="H40" s="270"/>
      <c r="I40" s="270"/>
      <c r="J40" s="270"/>
      <c r="K40" s="270"/>
      <c r="L40" s="270"/>
      <c r="M40" s="270"/>
      <c r="N40" s="270"/>
      <c r="O40" s="270"/>
      <c r="P40" s="270"/>
    </row>
    <row r="41" spans="5:16" ht="12">
      <c r="E41" s="270"/>
      <c r="F41" s="270"/>
      <c r="G41" s="270"/>
      <c r="H41" s="270"/>
      <c r="I41" s="270"/>
      <c r="J41" s="270"/>
      <c r="K41" s="270"/>
      <c r="L41" s="270"/>
      <c r="M41" s="270"/>
      <c r="N41" s="270"/>
      <c r="O41" s="270"/>
      <c r="P41" s="270"/>
    </row>
    <row r="42" spans="5:16" ht="12">
      <c r="E42" s="270"/>
      <c r="F42" s="270"/>
      <c r="G42" s="270"/>
      <c r="H42" s="270"/>
      <c r="I42" s="270"/>
      <c r="J42" s="270"/>
      <c r="K42" s="270"/>
      <c r="L42" s="270"/>
      <c r="M42" s="270"/>
      <c r="N42" s="270"/>
      <c r="O42" s="270"/>
      <c r="P42" s="270"/>
    </row>
    <row r="43" spans="5:16" ht="12">
      <c r="E43" s="270"/>
      <c r="F43" s="270"/>
      <c r="G43" s="270"/>
      <c r="H43" s="270"/>
      <c r="I43" s="270"/>
      <c r="J43" s="270"/>
      <c r="K43" s="270"/>
      <c r="L43" s="270"/>
      <c r="M43" s="270"/>
      <c r="N43" s="270"/>
      <c r="O43" s="270"/>
      <c r="P43" s="270"/>
    </row>
    <row r="44" spans="5:16" ht="12">
      <c r="E44" s="270"/>
      <c r="F44" s="270"/>
      <c r="G44" s="270"/>
      <c r="H44" s="270"/>
      <c r="I44" s="270"/>
      <c r="J44" s="270"/>
      <c r="K44" s="270"/>
      <c r="L44" s="270"/>
      <c r="M44" s="270"/>
      <c r="N44" s="270"/>
      <c r="O44" s="270"/>
      <c r="P44" s="270"/>
    </row>
    <row r="45" spans="5:16" ht="12">
      <c r="E45" s="270"/>
      <c r="F45" s="270"/>
      <c r="G45" s="270"/>
      <c r="H45" s="270"/>
      <c r="I45" s="270"/>
      <c r="J45" s="270"/>
      <c r="K45" s="270"/>
      <c r="L45" s="270"/>
      <c r="M45" s="270"/>
      <c r="N45" s="270"/>
      <c r="O45" s="270"/>
      <c r="P45" s="270"/>
    </row>
    <row r="46" spans="3:16" ht="12">
      <c r="C46" s="271"/>
      <c r="E46" s="270"/>
      <c r="F46" s="270"/>
      <c r="G46" s="270"/>
      <c r="H46" s="270"/>
      <c r="I46" s="270"/>
      <c r="J46" s="270"/>
      <c r="K46" s="270"/>
      <c r="L46" s="270"/>
      <c r="M46" s="270"/>
      <c r="N46" s="270"/>
      <c r="O46" s="270"/>
      <c r="P46" s="270"/>
    </row>
    <row r="47" spans="5:16" ht="12">
      <c r="E47" s="270"/>
      <c r="F47" s="270"/>
      <c r="G47" s="270"/>
      <c r="H47" s="270"/>
      <c r="I47" s="270"/>
      <c r="J47" s="270"/>
      <c r="K47" s="270"/>
      <c r="L47" s="270"/>
      <c r="M47" s="270"/>
      <c r="N47" s="270"/>
      <c r="O47" s="270"/>
      <c r="P47" s="270"/>
    </row>
    <row r="48" spans="5:16" ht="12">
      <c r="E48" s="270"/>
      <c r="F48" s="270"/>
      <c r="G48" s="270"/>
      <c r="H48" s="270"/>
      <c r="I48" s="270"/>
      <c r="J48" s="270"/>
      <c r="K48" s="270"/>
      <c r="L48" s="270"/>
      <c r="M48" s="270"/>
      <c r="N48" s="270"/>
      <c r="O48" s="270"/>
      <c r="P48" s="270"/>
    </row>
    <row r="49" spans="5:16" ht="12">
      <c r="E49" s="270"/>
      <c r="F49" s="270"/>
      <c r="G49" s="270"/>
      <c r="H49" s="270"/>
      <c r="I49" s="270"/>
      <c r="J49" s="270"/>
      <c r="K49" s="270"/>
      <c r="L49" s="270"/>
      <c r="M49" s="270"/>
      <c r="N49" s="270"/>
      <c r="O49" s="270"/>
      <c r="P49" s="270"/>
    </row>
    <row r="50" spans="3:16" ht="12">
      <c r="C50" s="265"/>
      <c r="D50" s="265"/>
      <c r="E50" s="265"/>
      <c r="F50" s="265"/>
      <c r="G50" s="265"/>
      <c r="H50" s="265"/>
      <c r="I50" s="265"/>
      <c r="J50" s="265"/>
      <c r="K50" s="265"/>
      <c r="L50" s="265"/>
      <c r="M50" s="265"/>
      <c r="N50" s="265"/>
      <c r="O50" s="265"/>
      <c r="P50" s="265"/>
    </row>
    <row r="51" spans="3:16" ht="12">
      <c r="C51" s="265"/>
      <c r="D51" s="265"/>
      <c r="E51" s="265"/>
      <c r="F51" s="265"/>
      <c r="G51" s="265"/>
      <c r="H51" s="265"/>
      <c r="I51" s="265"/>
      <c r="J51" s="265"/>
      <c r="K51" s="265"/>
      <c r="L51" s="265"/>
      <c r="M51" s="265"/>
      <c r="N51" s="265"/>
      <c r="O51" s="265"/>
      <c r="P51" s="265"/>
    </row>
    <row r="52" spans="3:16" ht="12">
      <c r="C52" s="265"/>
      <c r="D52" s="265"/>
      <c r="E52" s="265"/>
      <c r="F52" s="265"/>
      <c r="G52" s="265"/>
      <c r="H52" s="265"/>
      <c r="I52" s="265"/>
      <c r="J52" s="265"/>
      <c r="K52" s="265"/>
      <c r="L52" s="265"/>
      <c r="M52" s="265"/>
      <c r="N52" s="265"/>
      <c r="O52" s="265"/>
      <c r="P52" s="265"/>
    </row>
    <row r="53" spans="3:16" ht="12">
      <c r="C53" s="265"/>
      <c r="D53" s="265"/>
      <c r="E53" s="265"/>
      <c r="F53" s="265"/>
      <c r="G53" s="265"/>
      <c r="H53" s="265"/>
      <c r="I53" s="265"/>
      <c r="J53" s="265"/>
      <c r="K53" s="265"/>
      <c r="L53" s="265"/>
      <c r="M53" s="265"/>
      <c r="N53" s="265"/>
      <c r="O53" s="265"/>
      <c r="P53" s="265"/>
    </row>
    <row r="54" spans="3:16" ht="12">
      <c r="C54" s="265"/>
      <c r="D54" s="265"/>
      <c r="E54" s="265"/>
      <c r="F54" s="265"/>
      <c r="G54" s="265"/>
      <c r="H54" s="265"/>
      <c r="I54" s="265"/>
      <c r="J54" s="265"/>
      <c r="K54" s="265"/>
      <c r="L54" s="265"/>
      <c r="M54" s="265"/>
      <c r="N54" s="265"/>
      <c r="O54" s="265"/>
      <c r="P54" s="265"/>
    </row>
    <row r="55" spans="3:16" ht="12">
      <c r="C55" s="265"/>
      <c r="D55" s="265"/>
      <c r="E55" s="265"/>
      <c r="F55" s="265"/>
      <c r="G55" s="265"/>
      <c r="H55" s="265"/>
      <c r="I55" s="265"/>
      <c r="J55" s="265"/>
      <c r="K55" s="265"/>
      <c r="L55" s="265"/>
      <c r="M55" s="265"/>
      <c r="N55" s="265"/>
      <c r="O55" s="265"/>
      <c r="P55" s="265"/>
    </row>
    <row r="56" spans="3:16" ht="12">
      <c r="C56" s="265"/>
      <c r="D56" s="265"/>
      <c r="E56" s="265"/>
      <c r="F56" s="265"/>
      <c r="G56" s="265"/>
      <c r="H56" s="265"/>
      <c r="I56" s="265"/>
      <c r="J56" s="265"/>
      <c r="K56" s="265"/>
      <c r="L56" s="265"/>
      <c r="M56" s="265"/>
      <c r="N56" s="265"/>
      <c r="O56" s="265"/>
      <c r="P56" s="265"/>
    </row>
    <row r="57" spans="3:16" ht="12">
      <c r="C57" s="265"/>
      <c r="D57" s="265"/>
      <c r="E57" s="265"/>
      <c r="F57" s="265"/>
      <c r="G57" s="265"/>
      <c r="H57" s="265"/>
      <c r="I57" s="265"/>
      <c r="J57" s="265"/>
      <c r="K57" s="265"/>
      <c r="L57" s="265"/>
      <c r="M57" s="265"/>
      <c r="N57" s="265"/>
      <c r="O57" s="265"/>
      <c r="P57" s="265"/>
    </row>
    <row r="58" spans="3:16" ht="12">
      <c r="C58" s="265"/>
      <c r="D58" s="265"/>
      <c r="E58" s="265"/>
      <c r="F58" s="265"/>
      <c r="G58" s="265"/>
      <c r="H58" s="265"/>
      <c r="I58" s="265"/>
      <c r="J58" s="265"/>
      <c r="K58" s="265"/>
      <c r="L58" s="265"/>
      <c r="M58" s="265"/>
      <c r="N58" s="265"/>
      <c r="O58" s="265"/>
      <c r="P58" s="265"/>
    </row>
    <row r="59" spans="3:16" ht="12">
      <c r="C59" s="265"/>
      <c r="D59" s="265"/>
      <c r="E59" s="265"/>
      <c r="F59" s="265"/>
      <c r="G59" s="265"/>
      <c r="H59" s="265"/>
      <c r="I59" s="265"/>
      <c r="J59" s="265"/>
      <c r="K59" s="265"/>
      <c r="L59" s="265"/>
      <c r="M59" s="265"/>
      <c r="N59" s="265"/>
      <c r="O59" s="265"/>
      <c r="P59" s="265"/>
    </row>
    <row r="60" spans="3:16" ht="12">
      <c r="C60" s="265"/>
      <c r="D60" s="265"/>
      <c r="E60" s="265"/>
      <c r="F60" s="265"/>
      <c r="G60" s="265"/>
      <c r="H60" s="265"/>
      <c r="I60" s="265"/>
      <c r="J60" s="265"/>
      <c r="K60" s="265"/>
      <c r="L60" s="265"/>
      <c r="M60" s="265"/>
      <c r="N60" s="265"/>
      <c r="O60" s="265"/>
      <c r="P60" s="265"/>
    </row>
    <row r="61" spans="3:16" ht="12">
      <c r="C61" s="265"/>
      <c r="D61" s="265"/>
      <c r="E61" s="265"/>
      <c r="F61" s="265"/>
      <c r="G61" s="265"/>
      <c r="H61" s="265"/>
      <c r="I61" s="265"/>
      <c r="J61" s="265"/>
      <c r="K61" s="265"/>
      <c r="L61" s="265"/>
      <c r="M61" s="265"/>
      <c r="N61" s="265"/>
      <c r="O61" s="265"/>
      <c r="P61" s="265"/>
    </row>
    <row r="62" spans="3:16" ht="12">
      <c r="C62" s="265"/>
      <c r="D62" s="265"/>
      <c r="E62" s="265"/>
      <c r="F62" s="265"/>
      <c r="G62" s="265"/>
      <c r="H62" s="265"/>
      <c r="I62" s="265"/>
      <c r="J62" s="265"/>
      <c r="K62" s="265"/>
      <c r="L62" s="265"/>
      <c r="M62" s="265"/>
      <c r="N62" s="265"/>
      <c r="O62" s="265"/>
      <c r="P62" s="265"/>
    </row>
    <row r="63" spans="3:16" ht="12">
      <c r="C63" s="265"/>
      <c r="D63" s="265"/>
      <c r="E63" s="265"/>
      <c r="F63" s="265"/>
      <c r="G63" s="265"/>
      <c r="H63" s="265"/>
      <c r="I63" s="265"/>
      <c r="J63" s="265"/>
      <c r="K63" s="265"/>
      <c r="L63" s="265"/>
      <c r="M63" s="265"/>
      <c r="N63" s="265"/>
      <c r="O63" s="265"/>
      <c r="P63" s="265"/>
    </row>
    <row r="64" spans="3:16" ht="12">
      <c r="C64" s="265"/>
      <c r="D64" s="265"/>
      <c r="E64" s="265"/>
      <c r="F64" s="265"/>
      <c r="G64" s="265"/>
      <c r="H64" s="265"/>
      <c r="I64" s="265"/>
      <c r="J64" s="265"/>
      <c r="K64" s="265"/>
      <c r="L64" s="265"/>
      <c r="M64" s="265"/>
      <c r="N64" s="265"/>
      <c r="O64" s="265"/>
      <c r="P64" s="265"/>
    </row>
    <row r="65" spans="3:16" ht="12">
      <c r="C65" s="265"/>
      <c r="D65" s="265"/>
      <c r="E65" s="265"/>
      <c r="F65" s="265"/>
      <c r="G65" s="265"/>
      <c r="H65" s="265"/>
      <c r="I65" s="265"/>
      <c r="J65" s="265"/>
      <c r="K65" s="265"/>
      <c r="L65" s="265"/>
      <c r="M65" s="265"/>
      <c r="N65" s="265"/>
      <c r="O65" s="265"/>
      <c r="P65" s="265"/>
    </row>
    <row r="66" spans="3:16" ht="12">
      <c r="C66" s="265"/>
      <c r="D66" s="265"/>
      <c r="E66" s="265"/>
      <c r="F66" s="265"/>
      <c r="G66" s="265"/>
      <c r="H66" s="265"/>
      <c r="I66" s="265"/>
      <c r="J66" s="265"/>
      <c r="K66" s="265"/>
      <c r="L66" s="265"/>
      <c r="M66" s="265"/>
      <c r="N66" s="265"/>
      <c r="O66" s="265"/>
      <c r="P66" s="265"/>
    </row>
    <row r="67" spans="3:16" ht="12">
      <c r="C67" s="265"/>
      <c r="D67" s="265"/>
      <c r="E67" s="265"/>
      <c r="F67" s="265"/>
      <c r="G67" s="265"/>
      <c r="H67" s="265"/>
      <c r="I67" s="265"/>
      <c r="J67" s="265"/>
      <c r="K67" s="265"/>
      <c r="L67" s="265"/>
      <c r="M67" s="265"/>
      <c r="N67" s="265"/>
      <c r="O67" s="265"/>
      <c r="P67" s="265"/>
    </row>
    <row r="68" spans="3:16" ht="12">
      <c r="C68" s="265"/>
      <c r="D68" s="265"/>
      <c r="E68" s="265"/>
      <c r="F68" s="265"/>
      <c r="G68" s="265"/>
      <c r="H68" s="265"/>
      <c r="I68" s="265"/>
      <c r="J68" s="265"/>
      <c r="K68" s="265"/>
      <c r="L68" s="265"/>
      <c r="M68" s="265"/>
      <c r="N68" s="265"/>
      <c r="O68" s="265"/>
      <c r="P68" s="265"/>
    </row>
    <row r="69" spans="3:16" ht="12">
      <c r="C69" s="265"/>
      <c r="D69" s="265"/>
      <c r="E69" s="265"/>
      <c r="F69" s="265"/>
      <c r="G69" s="265"/>
      <c r="H69" s="265"/>
      <c r="I69" s="265"/>
      <c r="J69" s="265"/>
      <c r="K69" s="265"/>
      <c r="L69" s="265"/>
      <c r="M69" s="265"/>
      <c r="N69" s="265"/>
      <c r="O69" s="265"/>
      <c r="P69" s="265"/>
    </row>
    <row r="70" spans="3:16" ht="12">
      <c r="C70" s="265"/>
      <c r="D70" s="265"/>
      <c r="E70" s="265"/>
      <c r="F70" s="265"/>
      <c r="G70" s="265"/>
      <c r="H70" s="265"/>
      <c r="I70" s="265"/>
      <c r="J70" s="265"/>
      <c r="K70" s="265"/>
      <c r="L70" s="265"/>
      <c r="M70" s="265"/>
      <c r="N70" s="265"/>
      <c r="O70" s="265"/>
      <c r="P70" s="265"/>
    </row>
    <row r="71" spans="3:16" ht="12">
      <c r="C71" s="265"/>
      <c r="D71" s="265"/>
      <c r="E71" s="265"/>
      <c r="F71" s="265"/>
      <c r="G71" s="265"/>
      <c r="H71" s="265"/>
      <c r="I71" s="265"/>
      <c r="J71" s="265"/>
      <c r="K71" s="265"/>
      <c r="L71" s="265"/>
      <c r="M71" s="265"/>
      <c r="N71" s="265"/>
      <c r="O71" s="265"/>
      <c r="P71" s="265"/>
    </row>
    <row r="72" spans="3:16" ht="12">
      <c r="C72" s="265"/>
      <c r="D72" s="265"/>
      <c r="E72" s="265"/>
      <c r="F72" s="265"/>
      <c r="G72" s="265"/>
      <c r="H72" s="265"/>
      <c r="I72" s="265"/>
      <c r="J72" s="265"/>
      <c r="K72" s="265"/>
      <c r="L72" s="265"/>
      <c r="M72" s="265"/>
      <c r="N72" s="265"/>
      <c r="O72" s="265"/>
      <c r="P72" s="265"/>
    </row>
    <row r="73" spans="3:16" ht="12">
      <c r="C73" s="265"/>
      <c r="D73" s="265"/>
      <c r="E73" s="265"/>
      <c r="F73" s="265"/>
      <c r="G73" s="265"/>
      <c r="H73" s="265"/>
      <c r="I73" s="265"/>
      <c r="J73" s="265"/>
      <c r="K73" s="265"/>
      <c r="L73" s="265"/>
      <c r="M73" s="265"/>
      <c r="N73" s="265"/>
      <c r="O73" s="265"/>
      <c r="P73" s="265"/>
    </row>
    <row r="74" spans="3:16" ht="12">
      <c r="C74" s="265"/>
      <c r="D74" s="265"/>
      <c r="E74" s="265"/>
      <c r="F74" s="265"/>
      <c r="G74" s="265"/>
      <c r="H74" s="265"/>
      <c r="I74" s="265"/>
      <c r="J74" s="265"/>
      <c r="K74" s="265"/>
      <c r="L74" s="265"/>
      <c r="M74" s="265"/>
      <c r="N74" s="265"/>
      <c r="O74" s="265"/>
      <c r="P74" s="265"/>
    </row>
    <row r="75" spans="3:16" ht="12">
      <c r="C75" s="265"/>
      <c r="D75" s="265"/>
      <c r="E75" s="265"/>
      <c r="F75" s="265"/>
      <c r="G75" s="265"/>
      <c r="H75" s="265"/>
      <c r="I75" s="265"/>
      <c r="J75" s="265"/>
      <c r="K75" s="265"/>
      <c r="L75" s="265"/>
      <c r="M75" s="265"/>
      <c r="N75" s="265"/>
      <c r="O75" s="265"/>
      <c r="P75" s="265"/>
    </row>
    <row r="76" spans="3:16" ht="12">
      <c r="C76" s="265"/>
      <c r="D76" s="265"/>
      <c r="E76" s="265"/>
      <c r="F76" s="265"/>
      <c r="G76" s="265"/>
      <c r="H76" s="265"/>
      <c r="I76" s="265"/>
      <c r="J76" s="265"/>
      <c r="K76" s="265"/>
      <c r="L76" s="265"/>
      <c r="M76" s="265"/>
      <c r="N76" s="265"/>
      <c r="O76" s="265"/>
      <c r="P76" s="265"/>
    </row>
    <row r="77" spans="3:16" ht="12">
      <c r="C77" s="265"/>
      <c r="D77" s="265"/>
      <c r="E77" s="265"/>
      <c r="F77" s="265"/>
      <c r="G77" s="265"/>
      <c r="H77" s="265"/>
      <c r="I77" s="265"/>
      <c r="J77" s="265"/>
      <c r="K77" s="265"/>
      <c r="L77" s="265"/>
      <c r="M77" s="265"/>
      <c r="N77" s="265"/>
      <c r="O77" s="265"/>
      <c r="P77" s="265"/>
    </row>
    <row r="78" spans="5:16" ht="12">
      <c r="E78" s="270"/>
      <c r="F78" s="270"/>
      <c r="G78" s="270"/>
      <c r="H78" s="270"/>
      <c r="I78" s="270"/>
      <c r="J78" s="270"/>
      <c r="K78" s="270"/>
      <c r="L78" s="270"/>
      <c r="M78" s="270"/>
      <c r="N78" s="270"/>
      <c r="O78" s="270"/>
      <c r="P78" s="270"/>
    </row>
    <row r="79" spans="5:16" ht="12">
      <c r="E79" s="270"/>
      <c r="F79" s="270"/>
      <c r="G79" s="270"/>
      <c r="H79" s="270"/>
      <c r="I79" s="270"/>
      <c r="J79" s="270"/>
      <c r="K79" s="270"/>
      <c r="L79" s="270"/>
      <c r="M79" s="270"/>
      <c r="N79" s="270"/>
      <c r="O79" s="270"/>
      <c r="P79" s="270"/>
    </row>
    <row r="80" spans="5:16" ht="12">
      <c r="E80" s="270"/>
      <c r="F80" s="270"/>
      <c r="G80" s="270"/>
      <c r="H80" s="270"/>
      <c r="I80" s="270"/>
      <c r="J80" s="270"/>
      <c r="K80" s="270"/>
      <c r="L80" s="270"/>
      <c r="M80" s="270"/>
      <c r="N80" s="270"/>
      <c r="O80" s="270"/>
      <c r="P80" s="270"/>
    </row>
    <row r="81" spans="5:16" ht="12">
      <c r="E81" s="270"/>
      <c r="F81" s="270"/>
      <c r="G81" s="270"/>
      <c r="H81" s="270"/>
      <c r="I81" s="270"/>
      <c r="J81" s="270"/>
      <c r="K81" s="270"/>
      <c r="L81" s="270"/>
      <c r="M81" s="270"/>
      <c r="N81" s="270"/>
      <c r="O81" s="270"/>
      <c r="P81" s="270"/>
    </row>
    <row r="82" spans="5:16" ht="12">
      <c r="E82" s="270"/>
      <c r="F82" s="270"/>
      <c r="G82" s="270"/>
      <c r="H82" s="270"/>
      <c r="I82" s="270"/>
      <c r="J82" s="270"/>
      <c r="K82" s="270"/>
      <c r="L82" s="270"/>
      <c r="M82" s="270"/>
      <c r="N82" s="270"/>
      <c r="O82" s="270"/>
      <c r="P82" s="270"/>
    </row>
    <row r="83" spans="5:16" ht="12">
      <c r="E83" s="270"/>
      <c r="F83" s="270"/>
      <c r="G83" s="270"/>
      <c r="H83" s="270"/>
      <c r="I83" s="270"/>
      <c r="J83" s="270"/>
      <c r="K83" s="270"/>
      <c r="L83" s="270"/>
      <c r="M83" s="270"/>
      <c r="N83" s="270"/>
      <c r="O83" s="270"/>
      <c r="P83" s="270"/>
    </row>
    <row r="84" spans="5:16" ht="12">
      <c r="E84" s="270"/>
      <c r="F84" s="270"/>
      <c r="G84" s="270"/>
      <c r="H84" s="270"/>
      <c r="I84" s="270"/>
      <c r="J84" s="270"/>
      <c r="K84" s="270"/>
      <c r="L84" s="270"/>
      <c r="M84" s="270"/>
      <c r="N84" s="270"/>
      <c r="O84" s="270"/>
      <c r="P84" s="270"/>
    </row>
    <row r="85" spans="5:16" ht="12">
      <c r="E85" s="270"/>
      <c r="F85" s="270"/>
      <c r="G85" s="270"/>
      <c r="H85" s="270"/>
      <c r="I85" s="270"/>
      <c r="J85" s="270"/>
      <c r="K85" s="270"/>
      <c r="L85" s="270"/>
      <c r="M85" s="270"/>
      <c r="N85" s="270"/>
      <c r="O85" s="270"/>
      <c r="P85" s="270"/>
    </row>
    <row r="86" spans="5:16" ht="12">
      <c r="E86" s="270"/>
      <c r="F86" s="270"/>
      <c r="G86" s="270"/>
      <c r="H86" s="270"/>
      <c r="I86" s="270"/>
      <c r="J86" s="270"/>
      <c r="K86" s="270"/>
      <c r="L86" s="270"/>
      <c r="M86" s="270"/>
      <c r="N86" s="270"/>
      <c r="O86" s="270"/>
      <c r="P86" s="270"/>
    </row>
    <row r="87" spans="5:16" ht="12">
      <c r="E87" s="270"/>
      <c r="F87" s="270"/>
      <c r="G87" s="270"/>
      <c r="H87" s="270"/>
      <c r="I87" s="270"/>
      <c r="J87" s="270"/>
      <c r="K87" s="270"/>
      <c r="L87" s="270"/>
      <c r="M87" s="270"/>
      <c r="N87" s="270"/>
      <c r="O87" s="270"/>
      <c r="P87" s="270"/>
    </row>
    <row r="88" spans="5:16" ht="12">
      <c r="E88" s="270"/>
      <c r="F88" s="270"/>
      <c r="G88" s="270"/>
      <c r="H88" s="270"/>
      <c r="I88" s="270"/>
      <c r="J88" s="270"/>
      <c r="K88" s="270"/>
      <c r="L88" s="270"/>
      <c r="M88" s="270"/>
      <c r="N88" s="270"/>
      <c r="O88" s="270"/>
      <c r="P88" s="270"/>
    </row>
    <row r="89" spans="5:16" ht="12">
      <c r="E89" s="270"/>
      <c r="F89" s="270"/>
      <c r="G89" s="270"/>
      <c r="H89" s="270"/>
      <c r="I89" s="270"/>
      <c r="J89" s="270"/>
      <c r="K89" s="270"/>
      <c r="L89" s="270"/>
      <c r="M89" s="270"/>
      <c r="N89" s="270"/>
      <c r="O89" s="270"/>
      <c r="P89" s="270"/>
    </row>
    <row r="90" spans="5:16" ht="12">
      <c r="E90" s="270"/>
      <c r="F90" s="270"/>
      <c r="G90" s="270"/>
      <c r="H90" s="270"/>
      <c r="I90" s="270"/>
      <c r="J90" s="270"/>
      <c r="K90" s="270"/>
      <c r="L90" s="270"/>
      <c r="M90" s="270"/>
      <c r="N90" s="270"/>
      <c r="O90" s="270"/>
      <c r="P90" s="270"/>
    </row>
    <row r="91" spans="5:16" ht="12">
      <c r="E91" s="270"/>
      <c r="F91" s="270"/>
      <c r="G91" s="270"/>
      <c r="H91" s="270"/>
      <c r="I91" s="270"/>
      <c r="J91" s="270"/>
      <c r="K91" s="270"/>
      <c r="L91" s="270"/>
      <c r="M91" s="270"/>
      <c r="N91" s="270"/>
      <c r="O91" s="270"/>
      <c r="P91" s="270"/>
    </row>
    <row r="92" spans="5:16" ht="12">
      <c r="E92" s="270"/>
      <c r="F92" s="270"/>
      <c r="G92" s="270"/>
      <c r="H92" s="270"/>
      <c r="I92" s="270"/>
      <c r="J92" s="270"/>
      <c r="K92" s="270"/>
      <c r="L92" s="270"/>
      <c r="M92" s="270"/>
      <c r="N92" s="270"/>
      <c r="O92" s="270"/>
      <c r="P92" s="270"/>
    </row>
    <row r="93" spans="5:16" ht="12">
      <c r="E93" s="270"/>
      <c r="F93" s="270"/>
      <c r="G93" s="270"/>
      <c r="H93" s="270"/>
      <c r="I93" s="270"/>
      <c r="J93" s="270"/>
      <c r="K93" s="270"/>
      <c r="L93" s="270"/>
      <c r="M93" s="270"/>
      <c r="N93" s="270"/>
      <c r="O93" s="270"/>
      <c r="P93" s="270"/>
    </row>
    <row r="94" spans="5:16" ht="12">
      <c r="E94" s="270"/>
      <c r="F94" s="270"/>
      <c r="G94" s="270"/>
      <c r="H94" s="270"/>
      <c r="I94" s="270"/>
      <c r="J94" s="270"/>
      <c r="K94" s="270"/>
      <c r="L94" s="270"/>
      <c r="M94" s="270"/>
      <c r="N94" s="270"/>
      <c r="O94" s="270"/>
      <c r="P94" s="270"/>
    </row>
    <row r="95" spans="5:16" ht="12">
      <c r="E95" s="270"/>
      <c r="F95" s="270"/>
      <c r="G95" s="270"/>
      <c r="H95" s="270"/>
      <c r="I95" s="270"/>
      <c r="J95" s="270"/>
      <c r="K95" s="270"/>
      <c r="L95" s="270"/>
      <c r="M95" s="270"/>
      <c r="N95" s="270"/>
      <c r="O95" s="270"/>
      <c r="P95" s="270"/>
    </row>
    <row r="96" spans="5:16" ht="12">
      <c r="E96" s="270"/>
      <c r="F96" s="270"/>
      <c r="G96" s="270"/>
      <c r="H96" s="270"/>
      <c r="I96" s="270"/>
      <c r="J96" s="270"/>
      <c r="K96" s="270"/>
      <c r="L96" s="270"/>
      <c r="M96" s="270"/>
      <c r="N96" s="270"/>
      <c r="O96" s="270"/>
      <c r="P96" s="270"/>
    </row>
    <row r="97" spans="5:16" ht="12">
      <c r="E97" s="270"/>
      <c r="F97" s="270"/>
      <c r="G97" s="270"/>
      <c r="H97" s="270"/>
      <c r="I97" s="270"/>
      <c r="J97" s="270"/>
      <c r="K97" s="270"/>
      <c r="L97" s="270"/>
      <c r="M97" s="270"/>
      <c r="N97" s="270"/>
      <c r="O97" s="270"/>
      <c r="P97" s="270"/>
    </row>
    <row r="98" spans="5:16" ht="12">
      <c r="E98" s="270"/>
      <c r="F98" s="270"/>
      <c r="G98" s="270"/>
      <c r="H98" s="270"/>
      <c r="I98" s="270"/>
      <c r="J98" s="270"/>
      <c r="K98" s="270"/>
      <c r="L98" s="270"/>
      <c r="M98" s="270"/>
      <c r="N98" s="270"/>
      <c r="O98" s="270"/>
      <c r="P98" s="270"/>
    </row>
    <row r="99" spans="5:16" ht="12">
      <c r="E99" s="270"/>
      <c r="F99" s="270"/>
      <c r="G99" s="270"/>
      <c r="H99" s="270"/>
      <c r="I99" s="270"/>
      <c r="J99" s="270"/>
      <c r="K99" s="270"/>
      <c r="L99" s="270"/>
      <c r="M99" s="270"/>
      <c r="N99" s="270"/>
      <c r="O99" s="270"/>
      <c r="P99" s="270"/>
    </row>
    <row r="100" spans="5:16" ht="12">
      <c r="E100" s="270"/>
      <c r="F100" s="270"/>
      <c r="G100" s="270"/>
      <c r="H100" s="270"/>
      <c r="I100" s="270"/>
      <c r="J100" s="270"/>
      <c r="K100" s="270"/>
      <c r="L100" s="270"/>
      <c r="M100" s="270"/>
      <c r="N100" s="270"/>
      <c r="O100" s="270"/>
      <c r="P100" s="270"/>
    </row>
    <row r="101" spans="5:16" ht="12">
      <c r="E101" s="270"/>
      <c r="F101" s="270"/>
      <c r="G101" s="270"/>
      <c r="H101" s="270"/>
      <c r="I101" s="270"/>
      <c r="J101" s="270"/>
      <c r="K101" s="270"/>
      <c r="L101" s="270"/>
      <c r="M101" s="270"/>
      <c r="N101" s="270"/>
      <c r="O101" s="270"/>
      <c r="P101" s="270"/>
    </row>
    <row r="102" spans="5:16" ht="12">
      <c r="E102" s="270"/>
      <c r="F102" s="270"/>
      <c r="G102" s="270"/>
      <c r="H102" s="270"/>
      <c r="I102" s="270"/>
      <c r="J102" s="270"/>
      <c r="K102" s="270"/>
      <c r="L102" s="270"/>
      <c r="M102" s="270"/>
      <c r="N102" s="270"/>
      <c r="O102" s="270"/>
      <c r="P102" s="270"/>
    </row>
    <row r="103" spans="5:16" ht="12">
      <c r="E103" s="270"/>
      <c r="F103" s="270"/>
      <c r="G103" s="270"/>
      <c r="H103" s="270"/>
      <c r="I103" s="270"/>
      <c r="J103" s="270"/>
      <c r="K103" s="270"/>
      <c r="L103" s="270"/>
      <c r="M103" s="270"/>
      <c r="N103" s="270"/>
      <c r="O103" s="270"/>
      <c r="P103" s="270"/>
    </row>
    <row r="104" spans="5:16" ht="12">
      <c r="E104" s="270"/>
      <c r="F104" s="270"/>
      <c r="G104" s="270"/>
      <c r="H104" s="270"/>
      <c r="I104" s="270"/>
      <c r="J104" s="270"/>
      <c r="K104" s="270"/>
      <c r="L104" s="270"/>
      <c r="M104" s="270"/>
      <c r="N104" s="270"/>
      <c r="O104" s="270"/>
      <c r="P104" s="270"/>
    </row>
    <row r="105" spans="5:16" ht="12">
      <c r="E105" s="270"/>
      <c r="F105" s="270"/>
      <c r="G105" s="270"/>
      <c r="H105" s="270"/>
      <c r="I105" s="270"/>
      <c r="J105" s="270"/>
      <c r="K105" s="270"/>
      <c r="L105" s="270"/>
      <c r="M105" s="270"/>
      <c r="N105" s="270"/>
      <c r="O105" s="270"/>
      <c r="P105" s="270"/>
    </row>
    <row r="106" spans="5:16" ht="12">
      <c r="E106" s="270"/>
      <c r="F106" s="270"/>
      <c r="G106" s="270"/>
      <c r="H106" s="270"/>
      <c r="I106" s="270"/>
      <c r="J106" s="270"/>
      <c r="K106" s="270"/>
      <c r="L106" s="270"/>
      <c r="M106" s="270"/>
      <c r="N106" s="270"/>
      <c r="O106" s="270"/>
      <c r="P106" s="270"/>
    </row>
    <row r="107" spans="5:16" ht="12">
      <c r="E107" s="270"/>
      <c r="F107" s="270"/>
      <c r="G107" s="270"/>
      <c r="H107" s="270"/>
      <c r="I107" s="270"/>
      <c r="J107" s="270"/>
      <c r="K107" s="270"/>
      <c r="L107" s="270"/>
      <c r="M107" s="270"/>
      <c r="N107" s="270"/>
      <c r="O107" s="270"/>
      <c r="P107" s="270"/>
    </row>
    <row r="108" spans="5:16" ht="12">
      <c r="E108" s="270"/>
      <c r="F108" s="270"/>
      <c r="G108" s="270"/>
      <c r="H108" s="270"/>
      <c r="I108" s="270"/>
      <c r="J108" s="270"/>
      <c r="K108" s="270"/>
      <c r="L108" s="270"/>
      <c r="M108" s="270"/>
      <c r="N108" s="270"/>
      <c r="O108" s="270"/>
      <c r="P108" s="270"/>
    </row>
    <row r="109" spans="5:16" ht="12">
      <c r="E109" s="270"/>
      <c r="F109" s="270"/>
      <c r="G109" s="270"/>
      <c r="H109" s="270"/>
      <c r="I109" s="270"/>
      <c r="J109" s="270"/>
      <c r="K109" s="270"/>
      <c r="L109" s="270"/>
      <c r="M109" s="270"/>
      <c r="N109" s="270"/>
      <c r="O109" s="270"/>
      <c r="P109" s="270"/>
    </row>
    <row r="110" spans="5:16" ht="12">
      <c r="E110" s="270"/>
      <c r="F110" s="270"/>
      <c r="G110" s="270"/>
      <c r="H110" s="270"/>
      <c r="I110" s="270"/>
      <c r="J110" s="270"/>
      <c r="K110" s="270"/>
      <c r="L110" s="270"/>
      <c r="M110" s="270"/>
      <c r="N110" s="270"/>
      <c r="O110" s="270"/>
      <c r="P110" s="270"/>
    </row>
    <row r="111" spans="5:16" ht="12">
      <c r="E111" s="270"/>
      <c r="F111" s="270"/>
      <c r="G111" s="270"/>
      <c r="H111" s="270"/>
      <c r="I111" s="270"/>
      <c r="J111" s="270"/>
      <c r="K111" s="270"/>
      <c r="L111" s="270"/>
      <c r="M111" s="270"/>
      <c r="N111" s="270"/>
      <c r="O111" s="270"/>
      <c r="P111" s="270"/>
    </row>
    <row r="112" spans="5:16" ht="12">
      <c r="E112" s="270"/>
      <c r="F112" s="270"/>
      <c r="G112" s="270"/>
      <c r="H112" s="270"/>
      <c r="I112" s="270"/>
      <c r="J112" s="270"/>
      <c r="K112" s="270"/>
      <c r="L112" s="270"/>
      <c r="M112" s="270"/>
      <c r="N112" s="270"/>
      <c r="O112" s="270"/>
      <c r="P112" s="270"/>
    </row>
    <row r="113" spans="5:16" ht="12">
      <c r="E113" s="270"/>
      <c r="F113" s="270"/>
      <c r="G113" s="270"/>
      <c r="H113" s="270"/>
      <c r="I113" s="270"/>
      <c r="J113" s="270"/>
      <c r="K113" s="270"/>
      <c r="L113" s="270"/>
      <c r="M113" s="270"/>
      <c r="N113" s="270"/>
      <c r="O113" s="270"/>
      <c r="P113" s="270"/>
    </row>
    <row r="114" spans="5:16" ht="12">
      <c r="E114" s="270"/>
      <c r="F114" s="270"/>
      <c r="G114" s="270"/>
      <c r="H114" s="270"/>
      <c r="I114" s="270"/>
      <c r="J114" s="270"/>
      <c r="K114" s="270"/>
      <c r="L114" s="270"/>
      <c r="M114" s="270"/>
      <c r="N114" s="270"/>
      <c r="O114" s="270"/>
      <c r="P114" s="270"/>
    </row>
    <row r="115" spans="5:16" ht="12">
      <c r="E115" s="270"/>
      <c r="F115" s="270"/>
      <c r="G115" s="270"/>
      <c r="H115" s="270"/>
      <c r="I115" s="270"/>
      <c r="J115" s="270"/>
      <c r="K115" s="270"/>
      <c r="L115" s="270"/>
      <c r="M115" s="270"/>
      <c r="N115" s="270"/>
      <c r="O115" s="270"/>
      <c r="P115" s="270"/>
    </row>
    <row r="116" spans="5:16" ht="12">
      <c r="E116" s="270"/>
      <c r="F116" s="270"/>
      <c r="G116" s="270"/>
      <c r="H116" s="270"/>
      <c r="I116" s="270"/>
      <c r="J116" s="270"/>
      <c r="K116" s="270"/>
      <c r="L116" s="270"/>
      <c r="M116" s="270"/>
      <c r="N116" s="270"/>
      <c r="O116" s="270"/>
      <c r="P116" s="270"/>
    </row>
    <row r="117" spans="5:16" ht="12">
      <c r="E117" s="270"/>
      <c r="F117" s="270"/>
      <c r="G117" s="270"/>
      <c r="H117" s="270"/>
      <c r="I117" s="270"/>
      <c r="J117" s="270"/>
      <c r="K117" s="270"/>
      <c r="L117" s="270"/>
      <c r="M117" s="270"/>
      <c r="N117" s="270"/>
      <c r="O117" s="270"/>
      <c r="P117" s="270"/>
    </row>
    <row r="118" spans="5:16" ht="12">
      <c r="E118" s="270"/>
      <c r="F118" s="270"/>
      <c r="G118" s="270"/>
      <c r="H118" s="270"/>
      <c r="I118" s="270"/>
      <c r="J118" s="270"/>
      <c r="K118" s="270"/>
      <c r="L118" s="270"/>
      <c r="M118" s="270"/>
      <c r="N118" s="270"/>
      <c r="O118" s="270"/>
      <c r="P118" s="270"/>
    </row>
    <row r="119" spans="5:16" ht="12">
      <c r="E119" s="270"/>
      <c r="F119" s="270"/>
      <c r="G119" s="270"/>
      <c r="H119" s="270"/>
      <c r="I119" s="270"/>
      <c r="J119" s="270"/>
      <c r="K119" s="270"/>
      <c r="L119" s="270"/>
      <c r="M119" s="270"/>
      <c r="N119" s="270"/>
      <c r="O119" s="270"/>
      <c r="P119" s="270"/>
    </row>
    <row r="120" spans="5:16" ht="12">
      <c r="E120" s="270"/>
      <c r="F120" s="270"/>
      <c r="G120" s="270"/>
      <c r="H120" s="270"/>
      <c r="I120" s="270"/>
      <c r="J120" s="270"/>
      <c r="K120" s="270"/>
      <c r="L120" s="270"/>
      <c r="M120" s="270"/>
      <c r="N120" s="270"/>
      <c r="O120" s="270"/>
      <c r="P120" s="270"/>
    </row>
    <row r="121" spans="5:16" ht="12">
      <c r="E121" s="270"/>
      <c r="F121" s="270"/>
      <c r="G121" s="270"/>
      <c r="H121" s="270"/>
      <c r="I121" s="270"/>
      <c r="J121" s="270"/>
      <c r="K121" s="270"/>
      <c r="L121" s="270"/>
      <c r="M121" s="270"/>
      <c r="N121" s="270"/>
      <c r="O121" s="270"/>
      <c r="P121" s="270"/>
    </row>
    <row r="122" spans="5:16" ht="12">
      <c r="E122" s="270"/>
      <c r="F122" s="270"/>
      <c r="G122" s="270"/>
      <c r="H122" s="270"/>
      <c r="I122" s="270"/>
      <c r="J122" s="270"/>
      <c r="K122" s="270"/>
      <c r="L122" s="270"/>
      <c r="M122" s="270"/>
      <c r="N122" s="270"/>
      <c r="O122" s="270"/>
      <c r="P122" s="270"/>
    </row>
    <row r="123" spans="5:16" ht="12">
      <c r="E123" s="270"/>
      <c r="F123" s="270"/>
      <c r="G123" s="270"/>
      <c r="H123" s="270"/>
      <c r="I123" s="270"/>
      <c r="J123" s="270"/>
      <c r="K123" s="270"/>
      <c r="L123" s="270"/>
      <c r="M123" s="270"/>
      <c r="N123" s="270"/>
      <c r="O123" s="270"/>
      <c r="P123" s="270"/>
    </row>
    <row r="124" spans="5:16" ht="12">
      <c r="E124" s="270"/>
      <c r="F124" s="270"/>
      <c r="G124" s="270"/>
      <c r="H124" s="270"/>
      <c r="I124" s="270"/>
      <c r="J124" s="270"/>
      <c r="K124" s="270"/>
      <c r="L124" s="270"/>
      <c r="M124" s="270"/>
      <c r="N124" s="270"/>
      <c r="O124" s="270"/>
      <c r="P124" s="270"/>
    </row>
    <row r="125" spans="5:16" ht="12">
      <c r="E125" s="270"/>
      <c r="F125" s="270"/>
      <c r="G125" s="270"/>
      <c r="H125" s="270"/>
      <c r="I125" s="270"/>
      <c r="J125" s="270"/>
      <c r="K125" s="270"/>
      <c r="L125" s="270"/>
      <c r="M125" s="270"/>
      <c r="N125" s="270"/>
      <c r="O125" s="270"/>
      <c r="P125" s="270"/>
    </row>
    <row r="126" spans="5:16" ht="12">
      <c r="E126" s="270"/>
      <c r="F126" s="270"/>
      <c r="G126" s="270"/>
      <c r="H126" s="270"/>
      <c r="I126" s="270"/>
      <c r="J126" s="270"/>
      <c r="K126" s="270"/>
      <c r="L126" s="270"/>
      <c r="M126" s="270"/>
      <c r="N126" s="270"/>
      <c r="O126" s="270"/>
      <c r="P126" s="270"/>
    </row>
    <row r="127" spans="5:16" ht="12">
      <c r="E127" s="270"/>
      <c r="F127" s="270"/>
      <c r="G127" s="270"/>
      <c r="H127" s="270"/>
      <c r="I127" s="270"/>
      <c r="J127" s="270"/>
      <c r="K127" s="270"/>
      <c r="L127" s="270"/>
      <c r="M127" s="270"/>
      <c r="N127" s="270"/>
      <c r="O127" s="270"/>
      <c r="P127" s="270"/>
    </row>
    <row r="128" spans="5:16" ht="12">
      <c r="E128" s="270"/>
      <c r="F128" s="270"/>
      <c r="G128" s="270"/>
      <c r="H128" s="270"/>
      <c r="I128" s="270"/>
      <c r="J128" s="270"/>
      <c r="K128" s="270"/>
      <c r="L128" s="270"/>
      <c r="M128" s="270"/>
      <c r="N128" s="270"/>
      <c r="O128" s="270"/>
      <c r="P128" s="270"/>
    </row>
    <row r="129" spans="5:16" ht="12">
      <c r="E129" s="270"/>
      <c r="F129" s="270"/>
      <c r="G129" s="270"/>
      <c r="H129" s="270"/>
      <c r="I129" s="270"/>
      <c r="J129" s="270"/>
      <c r="K129" s="270"/>
      <c r="L129" s="270"/>
      <c r="M129" s="270"/>
      <c r="N129" s="270"/>
      <c r="O129" s="270"/>
      <c r="P129" s="270"/>
    </row>
    <row r="130" spans="5:16" ht="12">
      <c r="E130" s="270"/>
      <c r="F130" s="270"/>
      <c r="G130" s="270"/>
      <c r="H130" s="270"/>
      <c r="I130" s="270"/>
      <c r="J130" s="270"/>
      <c r="K130" s="270"/>
      <c r="L130" s="270"/>
      <c r="M130" s="270"/>
      <c r="N130" s="270"/>
      <c r="O130" s="270"/>
      <c r="P130" s="270"/>
    </row>
    <row r="131" spans="5:16" ht="12">
      <c r="E131" s="270"/>
      <c r="F131" s="270"/>
      <c r="G131" s="270"/>
      <c r="H131" s="270"/>
      <c r="I131" s="270"/>
      <c r="J131" s="270"/>
      <c r="K131" s="270"/>
      <c r="L131" s="270"/>
      <c r="M131" s="270"/>
      <c r="N131" s="270"/>
      <c r="O131" s="270"/>
      <c r="P131" s="270"/>
    </row>
    <row r="132" spans="5:16" ht="12">
      <c r="E132" s="270"/>
      <c r="F132" s="270"/>
      <c r="G132" s="270"/>
      <c r="H132" s="270"/>
      <c r="I132" s="270"/>
      <c r="J132" s="270"/>
      <c r="K132" s="270"/>
      <c r="L132" s="270"/>
      <c r="M132" s="270"/>
      <c r="N132" s="270"/>
      <c r="O132" s="270"/>
      <c r="P132" s="270"/>
    </row>
    <row r="133" spans="5:16" ht="12">
      <c r="E133" s="270"/>
      <c r="F133" s="270"/>
      <c r="G133" s="270"/>
      <c r="H133" s="270"/>
      <c r="I133" s="270"/>
      <c r="J133" s="270"/>
      <c r="K133" s="270"/>
      <c r="L133" s="270"/>
      <c r="M133" s="270"/>
      <c r="N133" s="270"/>
      <c r="O133" s="270"/>
      <c r="P133" s="270"/>
    </row>
    <row r="134" spans="5:16" ht="12">
      <c r="E134" s="270"/>
      <c r="F134" s="270"/>
      <c r="G134" s="270"/>
      <c r="H134" s="270"/>
      <c r="I134" s="270"/>
      <c r="J134" s="270"/>
      <c r="K134" s="270"/>
      <c r="L134" s="270"/>
      <c r="M134" s="270"/>
      <c r="N134" s="270"/>
      <c r="O134" s="270"/>
      <c r="P134" s="270"/>
    </row>
    <row r="135" spans="5:16" ht="12">
      <c r="E135" s="270"/>
      <c r="F135" s="270"/>
      <c r="G135" s="270"/>
      <c r="H135" s="270"/>
      <c r="I135" s="270"/>
      <c r="J135" s="270"/>
      <c r="K135" s="270"/>
      <c r="L135" s="270"/>
      <c r="M135" s="270"/>
      <c r="N135" s="270"/>
      <c r="O135" s="270"/>
      <c r="P135" s="270"/>
    </row>
    <row r="136" spans="5:16" ht="12">
      <c r="E136" s="270"/>
      <c r="F136" s="270"/>
      <c r="G136" s="270"/>
      <c r="H136" s="270"/>
      <c r="I136" s="270"/>
      <c r="J136" s="270"/>
      <c r="K136" s="270"/>
      <c r="L136" s="270"/>
      <c r="M136" s="270"/>
      <c r="N136" s="270"/>
      <c r="O136" s="270"/>
      <c r="P136" s="270"/>
    </row>
    <row r="137" spans="5:16" ht="12">
      <c r="E137" s="270"/>
      <c r="F137" s="270"/>
      <c r="G137" s="270"/>
      <c r="H137" s="270"/>
      <c r="I137" s="270"/>
      <c r="J137" s="270"/>
      <c r="K137" s="270"/>
      <c r="L137" s="270"/>
      <c r="M137" s="270"/>
      <c r="N137" s="270"/>
      <c r="O137" s="270"/>
      <c r="P137" s="270"/>
    </row>
    <row r="138" spans="5:16" ht="12">
      <c r="E138" s="270"/>
      <c r="F138" s="270"/>
      <c r="G138" s="270"/>
      <c r="H138" s="270"/>
      <c r="I138" s="270"/>
      <c r="J138" s="270"/>
      <c r="K138" s="270"/>
      <c r="L138" s="270"/>
      <c r="M138" s="270"/>
      <c r="N138" s="270"/>
      <c r="O138" s="270"/>
      <c r="P138" s="270"/>
    </row>
    <row r="139" spans="5:16" ht="12">
      <c r="E139" s="270"/>
      <c r="F139" s="270"/>
      <c r="G139" s="270"/>
      <c r="H139" s="270"/>
      <c r="I139" s="270"/>
      <c r="J139" s="270"/>
      <c r="K139" s="270"/>
      <c r="L139" s="270"/>
      <c r="M139" s="270"/>
      <c r="N139" s="270"/>
      <c r="O139" s="270"/>
      <c r="P139" s="270"/>
    </row>
    <row r="140" spans="5:16" ht="12">
      <c r="E140" s="270"/>
      <c r="F140" s="270"/>
      <c r="G140" s="270"/>
      <c r="H140" s="270"/>
      <c r="I140" s="270"/>
      <c r="J140" s="270"/>
      <c r="K140" s="270"/>
      <c r="L140" s="270"/>
      <c r="M140" s="270"/>
      <c r="N140" s="270"/>
      <c r="O140" s="270"/>
      <c r="P140" s="270"/>
    </row>
    <row r="141" spans="5:16" ht="12">
      <c r="E141" s="270"/>
      <c r="F141" s="270"/>
      <c r="G141" s="270"/>
      <c r="H141" s="270"/>
      <c r="I141" s="270"/>
      <c r="J141" s="270"/>
      <c r="K141" s="270"/>
      <c r="L141" s="270"/>
      <c r="M141" s="270"/>
      <c r="N141" s="270"/>
      <c r="O141" s="270"/>
      <c r="P141" s="270"/>
    </row>
    <row r="142" spans="5:16" ht="12">
      <c r="E142" s="270"/>
      <c r="F142" s="270"/>
      <c r="G142" s="270"/>
      <c r="H142" s="270"/>
      <c r="I142" s="270"/>
      <c r="J142" s="270"/>
      <c r="K142" s="270"/>
      <c r="L142" s="270"/>
      <c r="M142" s="270"/>
      <c r="N142" s="270"/>
      <c r="O142" s="270"/>
      <c r="P142" s="270"/>
    </row>
    <row r="143" spans="5:16" ht="12">
      <c r="E143" s="270"/>
      <c r="F143" s="270"/>
      <c r="G143" s="270"/>
      <c r="H143" s="270"/>
      <c r="I143" s="270"/>
      <c r="J143" s="270"/>
      <c r="K143" s="270"/>
      <c r="L143" s="270"/>
      <c r="M143" s="270"/>
      <c r="N143" s="270"/>
      <c r="O143" s="270"/>
      <c r="P143" s="270"/>
    </row>
    <row r="144" spans="5:16" ht="12">
      <c r="E144" s="270"/>
      <c r="F144" s="270"/>
      <c r="G144" s="270"/>
      <c r="H144" s="270"/>
      <c r="I144" s="270"/>
      <c r="J144" s="270"/>
      <c r="K144" s="270"/>
      <c r="L144" s="270"/>
      <c r="M144" s="270"/>
      <c r="N144" s="270"/>
      <c r="O144" s="270"/>
      <c r="P144" s="270"/>
    </row>
    <row r="145" spans="5:16" ht="12">
      <c r="E145" s="270"/>
      <c r="F145" s="270"/>
      <c r="G145" s="270"/>
      <c r="H145" s="270"/>
      <c r="I145" s="270"/>
      <c r="J145" s="270"/>
      <c r="K145" s="270"/>
      <c r="L145" s="270"/>
      <c r="M145" s="270"/>
      <c r="N145" s="270"/>
      <c r="O145" s="270"/>
      <c r="P145" s="270"/>
    </row>
    <row r="146" spans="5:16" ht="12">
      <c r="E146" s="270"/>
      <c r="F146" s="270"/>
      <c r="G146" s="270"/>
      <c r="H146" s="270"/>
      <c r="I146" s="270"/>
      <c r="J146" s="270"/>
      <c r="K146" s="270"/>
      <c r="L146" s="270"/>
      <c r="M146" s="270"/>
      <c r="N146" s="270"/>
      <c r="O146" s="270"/>
      <c r="P146" s="270"/>
    </row>
    <row r="147" spans="5:16" ht="12">
      <c r="E147" s="270"/>
      <c r="F147" s="270"/>
      <c r="G147" s="270"/>
      <c r="H147" s="270"/>
      <c r="I147" s="270"/>
      <c r="J147" s="270"/>
      <c r="K147" s="270"/>
      <c r="L147" s="270"/>
      <c r="M147" s="270"/>
      <c r="N147" s="270"/>
      <c r="O147" s="270"/>
      <c r="P147" s="270"/>
    </row>
    <row r="148" spans="5:16" ht="12">
      <c r="E148" s="270"/>
      <c r="F148" s="270"/>
      <c r="G148" s="270"/>
      <c r="H148" s="270"/>
      <c r="I148" s="270"/>
      <c r="J148" s="270"/>
      <c r="K148" s="270"/>
      <c r="L148" s="270"/>
      <c r="M148" s="270"/>
      <c r="N148" s="270"/>
      <c r="O148" s="270"/>
      <c r="P148" s="270"/>
    </row>
    <row r="149" spans="5:16" ht="12">
      <c r="E149" s="270"/>
      <c r="F149" s="270"/>
      <c r="G149" s="270"/>
      <c r="H149" s="270"/>
      <c r="I149" s="270"/>
      <c r="J149" s="270"/>
      <c r="K149" s="270"/>
      <c r="L149" s="270"/>
      <c r="M149" s="270"/>
      <c r="N149" s="270"/>
      <c r="O149" s="270"/>
      <c r="P149" s="270"/>
    </row>
    <row r="150" spans="5:16" ht="12">
      <c r="E150" s="270"/>
      <c r="F150" s="270"/>
      <c r="G150" s="270"/>
      <c r="H150" s="270"/>
      <c r="I150" s="270"/>
      <c r="J150" s="270"/>
      <c r="K150" s="270"/>
      <c r="L150" s="270"/>
      <c r="M150" s="270"/>
      <c r="N150" s="270"/>
      <c r="O150" s="270"/>
      <c r="P150" s="270"/>
    </row>
    <row r="151" spans="5:16" ht="12">
      <c r="E151" s="270"/>
      <c r="F151" s="270"/>
      <c r="G151" s="270"/>
      <c r="H151" s="270"/>
      <c r="I151" s="270"/>
      <c r="J151" s="270"/>
      <c r="K151" s="270"/>
      <c r="L151" s="270"/>
      <c r="M151" s="270"/>
      <c r="N151" s="270"/>
      <c r="O151" s="270"/>
      <c r="P151" s="270"/>
    </row>
    <row r="152" spans="5:16" ht="12">
      <c r="E152" s="270"/>
      <c r="F152" s="270"/>
      <c r="G152" s="270"/>
      <c r="H152" s="270"/>
      <c r="I152" s="270"/>
      <c r="J152" s="270"/>
      <c r="K152" s="270"/>
      <c r="L152" s="270"/>
      <c r="M152" s="270"/>
      <c r="N152" s="270"/>
      <c r="O152" s="270"/>
      <c r="P152" s="270"/>
    </row>
    <row r="153" spans="5:16" ht="12">
      <c r="E153" s="270"/>
      <c r="F153" s="270"/>
      <c r="G153" s="270"/>
      <c r="H153" s="270"/>
      <c r="I153" s="270"/>
      <c r="J153" s="270"/>
      <c r="K153" s="270"/>
      <c r="L153" s="270"/>
      <c r="M153" s="270"/>
      <c r="N153" s="270"/>
      <c r="O153" s="270"/>
      <c r="P153" s="270"/>
    </row>
    <row r="154" spans="5:16" ht="12">
      <c r="E154" s="270"/>
      <c r="F154" s="270"/>
      <c r="G154" s="270"/>
      <c r="H154" s="270"/>
      <c r="I154" s="270"/>
      <c r="J154" s="270"/>
      <c r="K154" s="270"/>
      <c r="L154" s="270"/>
      <c r="M154" s="270"/>
      <c r="N154" s="270"/>
      <c r="O154" s="270"/>
      <c r="P154" s="270"/>
    </row>
    <row r="155" spans="5:16" ht="12">
      <c r="E155" s="270"/>
      <c r="F155" s="270"/>
      <c r="G155" s="270"/>
      <c r="H155" s="270"/>
      <c r="I155" s="270"/>
      <c r="J155" s="270"/>
      <c r="K155" s="270"/>
      <c r="L155" s="270"/>
      <c r="M155" s="270"/>
      <c r="N155" s="270"/>
      <c r="O155" s="270"/>
      <c r="P155" s="270"/>
    </row>
    <row r="156" spans="5:16" ht="12">
      <c r="E156" s="270"/>
      <c r="F156" s="270"/>
      <c r="G156" s="270"/>
      <c r="H156" s="270"/>
      <c r="I156" s="270"/>
      <c r="J156" s="270"/>
      <c r="K156" s="270"/>
      <c r="L156" s="270"/>
      <c r="M156" s="270"/>
      <c r="N156" s="270"/>
      <c r="O156" s="270"/>
      <c r="P156" s="270"/>
    </row>
    <row r="157" spans="5:16" ht="12">
      <c r="E157" s="270"/>
      <c r="F157" s="270"/>
      <c r="G157" s="270"/>
      <c r="H157" s="270"/>
      <c r="I157" s="270"/>
      <c r="J157" s="270"/>
      <c r="K157" s="270"/>
      <c r="L157" s="270"/>
      <c r="M157" s="270"/>
      <c r="N157" s="270"/>
      <c r="O157" s="270"/>
      <c r="P157" s="270"/>
    </row>
    <row r="158" spans="5:16" ht="12">
      <c r="E158" s="270"/>
      <c r="F158" s="270"/>
      <c r="G158" s="270"/>
      <c r="H158" s="270"/>
      <c r="I158" s="270"/>
      <c r="J158" s="270"/>
      <c r="K158" s="270"/>
      <c r="L158" s="270"/>
      <c r="M158" s="270"/>
      <c r="N158" s="270"/>
      <c r="O158" s="270"/>
      <c r="P158" s="270"/>
    </row>
    <row r="159" spans="5:16" ht="12">
      <c r="E159" s="270"/>
      <c r="F159" s="270"/>
      <c r="G159" s="270"/>
      <c r="H159" s="270"/>
      <c r="I159" s="270"/>
      <c r="J159" s="270"/>
      <c r="K159" s="270"/>
      <c r="L159" s="270"/>
      <c r="M159" s="270"/>
      <c r="N159" s="270"/>
      <c r="O159" s="270"/>
      <c r="P159" s="270"/>
    </row>
    <row r="160" spans="5:16" ht="12">
      <c r="E160" s="270"/>
      <c r="F160" s="270"/>
      <c r="G160" s="270"/>
      <c r="H160" s="270"/>
      <c r="I160" s="270"/>
      <c r="J160" s="270"/>
      <c r="K160" s="270"/>
      <c r="L160" s="270"/>
      <c r="M160" s="270"/>
      <c r="N160" s="270"/>
      <c r="O160" s="270"/>
      <c r="P160" s="270"/>
    </row>
    <row r="161" spans="5:16" ht="12">
      <c r="E161" s="270"/>
      <c r="F161" s="270"/>
      <c r="G161" s="270"/>
      <c r="H161" s="270"/>
      <c r="I161" s="270"/>
      <c r="J161" s="270"/>
      <c r="K161" s="270"/>
      <c r="L161" s="270"/>
      <c r="M161" s="270"/>
      <c r="N161" s="270"/>
      <c r="O161" s="270"/>
      <c r="P161" s="270"/>
    </row>
    <row r="162" spans="5:16" ht="12">
      <c r="E162" s="270"/>
      <c r="F162" s="270"/>
      <c r="G162" s="270"/>
      <c r="H162" s="270"/>
      <c r="I162" s="270"/>
      <c r="J162" s="270"/>
      <c r="K162" s="270"/>
      <c r="L162" s="270"/>
      <c r="M162" s="270"/>
      <c r="N162" s="270"/>
      <c r="O162" s="270"/>
      <c r="P162" s="270"/>
    </row>
    <row r="163" spans="5:16" ht="12">
      <c r="E163" s="270"/>
      <c r="F163" s="270"/>
      <c r="G163" s="270"/>
      <c r="H163" s="270"/>
      <c r="I163" s="270"/>
      <c r="J163" s="270"/>
      <c r="K163" s="270"/>
      <c r="L163" s="270"/>
      <c r="M163" s="270"/>
      <c r="N163" s="270"/>
      <c r="O163" s="270"/>
      <c r="P163" s="270"/>
    </row>
    <row r="164" spans="5:16" ht="12">
      <c r="E164" s="270"/>
      <c r="F164" s="270"/>
      <c r="G164" s="270"/>
      <c r="H164" s="270"/>
      <c r="I164" s="270"/>
      <c r="J164" s="270"/>
      <c r="K164" s="270"/>
      <c r="L164" s="270"/>
      <c r="M164" s="270"/>
      <c r="N164" s="270"/>
      <c r="O164" s="270"/>
      <c r="P164" s="270"/>
    </row>
    <row r="165" spans="5:16" ht="12">
      <c r="E165" s="270"/>
      <c r="F165" s="270"/>
      <c r="G165" s="270"/>
      <c r="H165" s="270"/>
      <c r="I165" s="270"/>
      <c r="J165" s="270"/>
      <c r="K165" s="270"/>
      <c r="L165" s="270"/>
      <c r="M165" s="270"/>
      <c r="N165" s="270"/>
      <c r="O165" s="270"/>
      <c r="P165" s="270"/>
    </row>
    <row r="166" spans="5:16" ht="12">
      <c r="E166" s="270"/>
      <c r="F166" s="270"/>
      <c r="G166" s="270"/>
      <c r="H166" s="270"/>
      <c r="I166" s="270"/>
      <c r="J166" s="270"/>
      <c r="K166" s="270"/>
      <c r="L166" s="270"/>
      <c r="M166" s="270"/>
      <c r="N166" s="270"/>
      <c r="O166" s="270"/>
      <c r="P166" s="270"/>
    </row>
    <row r="167" spans="5:16" ht="12">
      <c r="E167" s="270"/>
      <c r="F167" s="270"/>
      <c r="G167" s="270"/>
      <c r="H167" s="270"/>
      <c r="I167" s="270"/>
      <c r="J167" s="270"/>
      <c r="K167" s="270"/>
      <c r="L167" s="270"/>
      <c r="M167" s="270"/>
      <c r="N167" s="270"/>
      <c r="O167" s="270"/>
      <c r="P167" s="270"/>
    </row>
    <row r="168" spans="5:16" ht="12">
      <c r="E168" s="270"/>
      <c r="F168" s="270"/>
      <c r="G168" s="270"/>
      <c r="H168" s="270"/>
      <c r="I168" s="270"/>
      <c r="J168" s="270"/>
      <c r="K168" s="270"/>
      <c r="L168" s="270"/>
      <c r="M168" s="270"/>
      <c r="N168" s="270"/>
      <c r="O168" s="270"/>
      <c r="P168" s="270"/>
    </row>
    <row r="169" spans="5:16" ht="12">
      <c r="E169" s="270"/>
      <c r="F169" s="270"/>
      <c r="G169" s="270"/>
      <c r="H169" s="270"/>
      <c r="I169" s="270"/>
      <c r="J169" s="270"/>
      <c r="K169" s="270"/>
      <c r="L169" s="270"/>
      <c r="M169" s="270"/>
      <c r="N169" s="270"/>
      <c r="O169" s="270"/>
      <c r="P169" s="270"/>
    </row>
    <row r="170" spans="5:16" ht="12">
      <c r="E170" s="270"/>
      <c r="F170" s="270"/>
      <c r="G170" s="270"/>
      <c r="H170" s="270"/>
      <c r="I170" s="270"/>
      <c r="J170" s="270"/>
      <c r="K170" s="270"/>
      <c r="L170" s="270"/>
      <c r="M170" s="270"/>
      <c r="N170" s="270"/>
      <c r="O170" s="270"/>
      <c r="P170" s="270"/>
    </row>
    <row r="171" spans="5:16" ht="12">
      <c r="E171" s="270"/>
      <c r="F171" s="270"/>
      <c r="G171" s="270"/>
      <c r="H171" s="270"/>
      <c r="I171" s="270"/>
      <c r="J171" s="270"/>
      <c r="K171" s="270"/>
      <c r="L171" s="270"/>
      <c r="M171" s="270"/>
      <c r="N171" s="270"/>
      <c r="O171" s="270"/>
      <c r="P171" s="270"/>
    </row>
    <row r="172" spans="5:16" ht="12">
      <c r="E172" s="270"/>
      <c r="F172" s="270"/>
      <c r="G172" s="270"/>
      <c r="H172" s="270"/>
      <c r="I172" s="270"/>
      <c r="J172" s="270"/>
      <c r="K172" s="270"/>
      <c r="L172" s="270"/>
      <c r="M172" s="270"/>
      <c r="N172" s="270"/>
      <c r="O172" s="270"/>
      <c r="P172" s="270"/>
    </row>
    <row r="173" spans="5:16" ht="12">
      <c r="E173" s="270"/>
      <c r="F173" s="270"/>
      <c r="G173" s="270"/>
      <c r="H173" s="270"/>
      <c r="I173" s="270"/>
      <c r="J173" s="270"/>
      <c r="K173" s="270"/>
      <c r="L173" s="270"/>
      <c r="M173" s="270"/>
      <c r="N173" s="270"/>
      <c r="O173" s="270"/>
      <c r="P173" s="270"/>
    </row>
    <row r="174" spans="5:16" ht="12">
      <c r="E174" s="270"/>
      <c r="F174" s="270"/>
      <c r="G174" s="270"/>
      <c r="H174" s="270"/>
      <c r="I174" s="270"/>
      <c r="J174" s="270"/>
      <c r="K174" s="270"/>
      <c r="L174" s="270"/>
      <c r="M174" s="270"/>
      <c r="N174" s="270"/>
      <c r="O174" s="270"/>
      <c r="P174" s="270"/>
    </row>
    <row r="175" spans="5:16" ht="12">
      <c r="E175" s="270"/>
      <c r="F175" s="270"/>
      <c r="G175" s="270"/>
      <c r="H175" s="270"/>
      <c r="I175" s="270"/>
      <c r="J175" s="270"/>
      <c r="K175" s="270"/>
      <c r="L175" s="270"/>
      <c r="M175" s="270"/>
      <c r="N175" s="270"/>
      <c r="O175" s="270"/>
      <c r="P175" s="270"/>
    </row>
    <row r="176" spans="5:16" ht="12">
      <c r="E176" s="270"/>
      <c r="F176" s="270"/>
      <c r="G176" s="270"/>
      <c r="H176" s="270"/>
      <c r="I176" s="270"/>
      <c r="J176" s="270"/>
      <c r="K176" s="270"/>
      <c r="L176" s="270"/>
      <c r="M176" s="270"/>
      <c r="N176" s="270"/>
      <c r="O176" s="270"/>
      <c r="P176" s="270"/>
    </row>
    <row r="177" spans="5:16" ht="12">
      <c r="E177" s="270"/>
      <c r="F177" s="270"/>
      <c r="G177" s="270"/>
      <c r="H177" s="270"/>
      <c r="I177" s="270"/>
      <c r="J177" s="270"/>
      <c r="K177" s="270"/>
      <c r="L177" s="270"/>
      <c r="M177" s="270"/>
      <c r="N177" s="270"/>
      <c r="O177" s="270"/>
      <c r="P177" s="270"/>
    </row>
    <row r="178" spans="5:16" ht="12">
      <c r="E178" s="270"/>
      <c r="F178" s="270"/>
      <c r="G178" s="270"/>
      <c r="H178" s="270"/>
      <c r="I178" s="270"/>
      <c r="J178" s="270"/>
      <c r="K178" s="270"/>
      <c r="L178" s="270"/>
      <c r="M178" s="270"/>
      <c r="N178" s="270"/>
      <c r="O178" s="270"/>
      <c r="P178" s="270"/>
    </row>
    <row r="179" spans="5:16" ht="12">
      <c r="E179" s="270"/>
      <c r="F179" s="270"/>
      <c r="G179" s="270"/>
      <c r="H179" s="270"/>
      <c r="I179" s="270"/>
      <c r="J179" s="270"/>
      <c r="K179" s="270"/>
      <c r="L179" s="270"/>
      <c r="M179" s="270"/>
      <c r="N179" s="270"/>
      <c r="O179" s="270"/>
      <c r="P179" s="270"/>
    </row>
    <row r="180" spans="5:16" ht="12">
      <c r="E180" s="270"/>
      <c r="F180" s="270"/>
      <c r="G180" s="270"/>
      <c r="H180" s="270"/>
      <c r="I180" s="270"/>
      <c r="J180" s="270"/>
      <c r="K180" s="270"/>
      <c r="L180" s="270"/>
      <c r="M180" s="270"/>
      <c r="N180" s="270"/>
      <c r="O180" s="270"/>
      <c r="P180" s="270"/>
    </row>
    <row r="181" spans="5:16" ht="12">
      <c r="E181" s="270"/>
      <c r="F181" s="270"/>
      <c r="G181" s="270"/>
      <c r="H181" s="270"/>
      <c r="I181" s="270"/>
      <c r="J181" s="270"/>
      <c r="K181" s="270"/>
      <c r="L181" s="270"/>
      <c r="M181" s="270"/>
      <c r="N181" s="270"/>
      <c r="O181" s="270"/>
      <c r="P181" s="270"/>
    </row>
    <row r="182" spans="5:16" ht="12">
      <c r="E182" s="270"/>
      <c r="F182" s="270"/>
      <c r="G182" s="270"/>
      <c r="H182" s="270"/>
      <c r="I182" s="270"/>
      <c r="J182" s="270"/>
      <c r="K182" s="270"/>
      <c r="L182" s="270"/>
      <c r="M182" s="270"/>
      <c r="N182" s="270"/>
      <c r="O182" s="270"/>
      <c r="P182" s="270"/>
    </row>
    <row r="183" spans="5:16" ht="12">
      <c r="E183" s="270"/>
      <c r="F183" s="270"/>
      <c r="G183" s="270"/>
      <c r="H183" s="270"/>
      <c r="I183" s="270"/>
      <c r="J183" s="270"/>
      <c r="K183" s="270"/>
      <c r="L183" s="270"/>
      <c r="M183" s="270"/>
      <c r="N183" s="270"/>
      <c r="O183" s="270"/>
      <c r="P183" s="270"/>
    </row>
    <row r="184" spans="5:16" ht="12">
      <c r="E184" s="270"/>
      <c r="F184" s="270"/>
      <c r="G184" s="270"/>
      <c r="H184" s="270"/>
      <c r="I184" s="270"/>
      <c r="J184" s="270"/>
      <c r="K184" s="270"/>
      <c r="L184" s="270"/>
      <c r="M184" s="270"/>
      <c r="N184" s="270"/>
      <c r="O184" s="270"/>
      <c r="P184" s="270"/>
    </row>
    <row r="185" spans="5:16" ht="12">
      <c r="E185" s="270"/>
      <c r="F185" s="270"/>
      <c r="G185" s="270"/>
      <c r="H185" s="270"/>
      <c r="I185" s="270"/>
      <c r="J185" s="270"/>
      <c r="K185" s="270"/>
      <c r="L185" s="270"/>
      <c r="M185" s="270"/>
      <c r="N185" s="270"/>
      <c r="O185" s="270"/>
      <c r="P185" s="270"/>
    </row>
    <row r="186" spans="5:16" ht="12">
      <c r="E186" s="270"/>
      <c r="F186" s="270"/>
      <c r="G186" s="270"/>
      <c r="H186" s="270"/>
      <c r="I186" s="270"/>
      <c r="J186" s="270"/>
      <c r="K186" s="270"/>
      <c r="L186" s="270"/>
      <c r="M186" s="270"/>
      <c r="N186" s="270"/>
      <c r="O186" s="270"/>
      <c r="P186" s="270"/>
    </row>
    <row r="187" spans="5:16" ht="12">
      <c r="E187" s="270"/>
      <c r="F187" s="270"/>
      <c r="G187" s="270"/>
      <c r="H187" s="270"/>
      <c r="I187" s="270"/>
      <c r="J187" s="270"/>
      <c r="K187" s="270"/>
      <c r="L187" s="270"/>
      <c r="M187" s="270"/>
      <c r="N187" s="270"/>
      <c r="O187" s="270"/>
      <c r="P187" s="270"/>
    </row>
    <row r="188" spans="5:16" ht="12">
      <c r="E188" s="270"/>
      <c r="F188" s="270"/>
      <c r="G188" s="270"/>
      <c r="H188" s="270"/>
      <c r="I188" s="270"/>
      <c r="J188" s="270"/>
      <c r="K188" s="270"/>
      <c r="L188" s="270"/>
      <c r="M188" s="270"/>
      <c r="N188" s="270"/>
      <c r="O188" s="270"/>
      <c r="P188" s="270"/>
    </row>
    <row r="189" spans="5:16" ht="12">
      <c r="E189" s="270"/>
      <c r="F189" s="270"/>
      <c r="G189" s="270"/>
      <c r="H189" s="270"/>
      <c r="I189" s="270"/>
      <c r="J189" s="270"/>
      <c r="K189" s="270"/>
      <c r="L189" s="270"/>
      <c r="M189" s="270"/>
      <c r="N189" s="270"/>
      <c r="O189" s="270"/>
      <c r="P189" s="270"/>
    </row>
    <row r="190" spans="5:16" ht="12">
      <c r="E190" s="270"/>
      <c r="F190" s="270"/>
      <c r="G190" s="270"/>
      <c r="H190" s="270"/>
      <c r="I190" s="270"/>
      <c r="J190" s="270"/>
      <c r="K190" s="270"/>
      <c r="L190" s="270"/>
      <c r="M190" s="270"/>
      <c r="N190" s="270"/>
      <c r="O190" s="270"/>
      <c r="P190" s="270"/>
    </row>
    <row r="191" spans="5:16" ht="12">
      <c r="E191" s="270"/>
      <c r="F191" s="270"/>
      <c r="G191" s="270"/>
      <c r="H191" s="270"/>
      <c r="I191" s="270"/>
      <c r="J191" s="270"/>
      <c r="K191" s="270"/>
      <c r="L191" s="270"/>
      <c r="M191" s="270"/>
      <c r="N191" s="270"/>
      <c r="O191" s="270"/>
      <c r="P191" s="270"/>
    </row>
    <row r="192" spans="5:16" ht="12">
      <c r="E192" s="270"/>
      <c r="F192" s="270"/>
      <c r="G192" s="270"/>
      <c r="H192" s="270"/>
      <c r="I192" s="270"/>
      <c r="J192" s="270"/>
      <c r="K192" s="270"/>
      <c r="L192" s="270"/>
      <c r="M192" s="270"/>
      <c r="N192" s="270"/>
      <c r="O192" s="270"/>
      <c r="P192" s="270"/>
    </row>
    <row r="193" spans="5:16" ht="12">
      <c r="E193" s="270"/>
      <c r="F193" s="270"/>
      <c r="G193" s="270"/>
      <c r="H193" s="270"/>
      <c r="I193" s="270"/>
      <c r="J193" s="270"/>
      <c r="K193" s="270"/>
      <c r="L193" s="270"/>
      <c r="M193" s="270"/>
      <c r="N193" s="270"/>
      <c r="O193" s="270"/>
      <c r="P193" s="270"/>
    </row>
    <row r="194" spans="5:16" ht="12">
      <c r="E194" s="270"/>
      <c r="F194" s="270"/>
      <c r="G194" s="270"/>
      <c r="H194" s="270"/>
      <c r="I194" s="270"/>
      <c r="J194" s="270"/>
      <c r="K194" s="270"/>
      <c r="L194" s="270"/>
      <c r="M194" s="270"/>
      <c r="N194" s="270"/>
      <c r="O194" s="270"/>
      <c r="P194" s="270"/>
    </row>
    <row r="195" spans="5:16" ht="12">
      <c r="E195" s="270"/>
      <c r="F195" s="270"/>
      <c r="G195" s="270"/>
      <c r="H195" s="270"/>
      <c r="I195" s="270"/>
      <c r="J195" s="270"/>
      <c r="K195" s="270"/>
      <c r="L195" s="270"/>
      <c r="M195" s="270"/>
      <c r="N195" s="270"/>
      <c r="O195" s="270"/>
      <c r="P195" s="270"/>
    </row>
    <row r="196" spans="5:16" ht="12">
      <c r="E196" s="270"/>
      <c r="F196" s="270"/>
      <c r="G196" s="270"/>
      <c r="H196" s="270"/>
      <c r="I196" s="270"/>
      <c r="J196" s="270"/>
      <c r="K196" s="270"/>
      <c r="L196" s="270"/>
      <c r="M196" s="270"/>
      <c r="N196" s="270"/>
      <c r="O196" s="270"/>
      <c r="P196" s="270"/>
    </row>
    <row r="197" spans="5:16" ht="12">
      <c r="E197" s="270"/>
      <c r="F197" s="270"/>
      <c r="G197" s="270"/>
      <c r="H197" s="270"/>
      <c r="I197" s="270"/>
      <c r="J197" s="270"/>
      <c r="K197" s="270"/>
      <c r="L197" s="270"/>
      <c r="M197" s="270"/>
      <c r="N197" s="270"/>
      <c r="O197" s="270"/>
      <c r="P197" s="270"/>
    </row>
    <row r="198" spans="5:16" ht="12">
      <c r="E198" s="270"/>
      <c r="F198" s="270"/>
      <c r="G198" s="270"/>
      <c r="H198" s="270"/>
      <c r="I198" s="270"/>
      <c r="J198" s="270"/>
      <c r="K198" s="270"/>
      <c r="L198" s="270"/>
      <c r="M198" s="270"/>
      <c r="N198" s="270"/>
      <c r="O198" s="270"/>
      <c r="P198" s="270"/>
    </row>
    <row r="199" spans="5:16" ht="12">
      <c r="E199" s="270"/>
      <c r="F199" s="270"/>
      <c r="G199" s="270"/>
      <c r="H199" s="270"/>
      <c r="I199" s="270"/>
      <c r="J199" s="270"/>
      <c r="K199" s="270"/>
      <c r="L199" s="270"/>
      <c r="M199" s="270"/>
      <c r="N199" s="270"/>
      <c r="O199" s="270"/>
      <c r="P199" s="270"/>
    </row>
    <row r="200" spans="5:16" ht="12">
      <c r="E200" s="270"/>
      <c r="F200" s="270"/>
      <c r="G200" s="270"/>
      <c r="H200" s="270"/>
      <c r="I200" s="270"/>
      <c r="J200" s="270"/>
      <c r="K200" s="270"/>
      <c r="L200" s="270"/>
      <c r="M200" s="270"/>
      <c r="N200" s="270"/>
      <c r="O200" s="270"/>
      <c r="P200" s="270"/>
    </row>
    <row r="201" spans="5:16" ht="12">
      <c r="E201" s="270"/>
      <c r="F201" s="270"/>
      <c r="G201" s="270"/>
      <c r="H201" s="270"/>
      <c r="I201" s="270"/>
      <c r="J201" s="270"/>
      <c r="K201" s="270"/>
      <c r="L201" s="270"/>
      <c r="M201" s="270"/>
      <c r="N201" s="270"/>
      <c r="O201" s="270"/>
      <c r="P201" s="270"/>
    </row>
    <row r="202" spans="5:16" ht="12">
      <c r="E202" s="270"/>
      <c r="F202" s="270"/>
      <c r="G202" s="270"/>
      <c r="H202" s="270"/>
      <c r="I202" s="270"/>
      <c r="J202" s="270"/>
      <c r="K202" s="270"/>
      <c r="L202" s="270"/>
      <c r="M202" s="270"/>
      <c r="N202" s="270"/>
      <c r="O202" s="270"/>
      <c r="P202" s="270"/>
    </row>
    <row r="203" spans="5:16" ht="12">
      <c r="E203" s="270"/>
      <c r="F203" s="270"/>
      <c r="G203" s="270"/>
      <c r="H203" s="270"/>
      <c r="I203" s="270"/>
      <c r="J203" s="270"/>
      <c r="K203" s="270"/>
      <c r="L203" s="270"/>
      <c r="M203" s="270"/>
      <c r="N203" s="270"/>
      <c r="O203" s="270"/>
      <c r="P203" s="270"/>
    </row>
    <row r="204" spans="5:16" ht="12">
      <c r="E204" s="270"/>
      <c r="F204" s="270"/>
      <c r="G204" s="270"/>
      <c r="H204" s="270"/>
      <c r="I204" s="270"/>
      <c r="J204" s="270"/>
      <c r="K204" s="270"/>
      <c r="L204" s="270"/>
      <c r="M204" s="270"/>
      <c r="N204" s="270"/>
      <c r="O204" s="270"/>
      <c r="P204" s="270"/>
    </row>
    <row r="205" spans="5:16" ht="12">
      <c r="E205" s="270"/>
      <c r="F205" s="270"/>
      <c r="G205" s="270"/>
      <c r="H205" s="270"/>
      <c r="I205" s="270"/>
      <c r="J205" s="270"/>
      <c r="K205" s="270"/>
      <c r="L205" s="270"/>
      <c r="M205" s="270"/>
      <c r="N205" s="270"/>
      <c r="O205" s="270"/>
      <c r="P205" s="270"/>
    </row>
    <row r="206" spans="5:16" ht="12">
      <c r="E206" s="270"/>
      <c r="F206" s="270"/>
      <c r="G206" s="270"/>
      <c r="H206" s="270"/>
      <c r="I206" s="270"/>
      <c r="J206" s="270"/>
      <c r="K206" s="270"/>
      <c r="L206" s="270"/>
      <c r="M206" s="270"/>
      <c r="N206" s="270"/>
      <c r="O206" s="270"/>
      <c r="P206" s="270"/>
    </row>
    <row r="207" spans="5:16" ht="12">
      <c r="E207" s="270"/>
      <c r="F207" s="270"/>
      <c r="G207" s="270"/>
      <c r="H207" s="270"/>
      <c r="I207" s="270"/>
      <c r="J207" s="270"/>
      <c r="K207" s="270"/>
      <c r="L207" s="270"/>
      <c r="M207" s="270"/>
      <c r="N207" s="270"/>
      <c r="O207" s="270"/>
      <c r="P207" s="270"/>
    </row>
    <row r="208" spans="5:16" ht="12">
      <c r="E208" s="270"/>
      <c r="F208" s="270"/>
      <c r="G208" s="270"/>
      <c r="H208" s="270"/>
      <c r="I208" s="270"/>
      <c r="J208" s="270"/>
      <c r="K208" s="270"/>
      <c r="L208" s="270"/>
      <c r="M208" s="270"/>
      <c r="N208" s="270"/>
      <c r="O208" s="270"/>
      <c r="P208" s="270"/>
    </row>
    <row r="209" spans="5:16" ht="12">
      <c r="E209" s="270"/>
      <c r="F209" s="270"/>
      <c r="G209" s="270"/>
      <c r="H209" s="270"/>
      <c r="I209" s="270"/>
      <c r="J209" s="270"/>
      <c r="K209" s="270"/>
      <c r="L209" s="270"/>
      <c r="M209" s="270"/>
      <c r="N209" s="270"/>
      <c r="O209" s="270"/>
      <c r="P209" s="270"/>
    </row>
    <row r="210" spans="5:16" ht="12">
      <c r="E210" s="270"/>
      <c r="F210" s="270"/>
      <c r="G210" s="270"/>
      <c r="H210" s="270"/>
      <c r="I210" s="270"/>
      <c r="J210" s="270"/>
      <c r="K210" s="270"/>
      <c r="L210" s="270"/>
      <c r="M210" s="270"/>
      <c r="N210" s="270"/>
      <c r="O210" s="270"/>
      <c r="P210" s="270"/>
    </row>
    <row r="211" spans="5:16" ht="12">
      <c r="E211" s="270"/>
      <c r="F211" s="270"/>
      <c r="G211" s="270"/>
      <c r="H211" s="270"/>
      <c r="I211" s="270"/>
      <c r="J211" s="270"/>
      <c r="K211" s="270"/>
      <c r="L211" s="270"/>
      <c r="M211" s="270"/>
      <c r="N211" s="270"/>
      <c r="O211" s="270"/>
      <c r="P211" s="270"/>
    </row>
    <row r="212" spans="5:16" ht="12">
      <c r="E212" s="270"/>
      <c r="F212" s="270"/>
      <c r="G212" s="270"/>
      <c r="H212" s="270"/>
      <c r="I212" s="270"/>
      <c r="J212" s="270"/>
      <c r="K212" s="270"/>
      <c r="L212" s="270"/>
      <c r="M212" s="270"/>
      <c r="N212" s="270"/>
      <c r="O212" s="270"/>
      <c r="P212" s="270"/>
    </row>
    <row r="213" spans="5:16" ht="12">
      <c r="E213" s="270"/>
      <c r="F213" s="270"/>
      <c r="G213" s="270"/>
      <c r="H213" s="270"/>
      <c r="I213" s="270"/>
      <c r="J213" s="270"/>
      <c r="K213" s="270"/>
      <c r="L213" s="270"/>
      <c r="M213" s="270"/>
      <c r="N213" s="270"/>
      <c r="O213" s="270"/>
      <c r="P213" s="270"/>
    </row>
    <row r="214" spans="5:16" ht="12">
      <c r="E214" s="270"/>
      <c r="F214" s="270"/>
      <c r="G214" s="270"/>
      <c r="H214" s="270"/>
      <c r="I214" s="270"/>
      <c r="J214" s="270"/>
      <c r="K214" s="270"/>
      <c r="L214" s="270"/>
      <c r="M214" s="270"/>
      <c r="N214" s="270"/>
      <c r="O214" s="270"/>
      <c r="P214" s="270"/>
    </row>
    <row r="215" spans="5:16" ht="12">
      <c r="E215" s="270"/>
      <c r="F215" s="270"/>
      <c r="G215" s="270"/>
      <c r="H215" s="270"/>
      <c r="I215" s="270"/>
      <c r="J215" s="270"/>
      <c r="K215" s="270"/>
      <c r="L215" s="270"/>
      <c r="M215" s="270"/>
      <c r="N215" s="270"/>
      <c r="O215" s="270"/>
      <c r="P215" s="270"/>
    </row>
    <row r="216" spans="5:16" ht="12">
      <c r="E216" s="270"/>
      <c r="F216" s="270"/>
      <c r="G216" s="270"/>
      <c r="H216" s="270"/>
      <c r="I216" s="270"/>
      <c r="J216" s="270"/>
      <c r="K216" s="270"/>
      <c r="L216" s="270"/>
      <c r="M216" s="270"/>
      <c r="N216" s="270"/>
      <c r="O216" s="270"/>
      <c r="P216" s="270"/>
    </row>
    <row r="217" spans="5:16" ht="12">
      <c r="E217" s="270"/>
      <c r="F217" s="270"/>
      <c r="G217" s="270"/>
      <c r="H217" s="270"/>
      <c r="I217" s="270"/>
      <c r="J217" s="270"/>
      <c r="K217" s="270"/>
      <c r="L217" s="270"/>
      <c r="M217" s="270"/>
      <c r="N217" s="270"/>
      <c r="O217" s="270"/>
      <c r="P217" s="270"/>
    </row>
    <row r="218" spans="5:16" ht="12">
      <c r="E218" s="270"/>
      <c r="F218" s="270"/>
      <c r="G218" s="270"/>
      <c r="H218" s="270"/>
      <c r="I218" s="270"/>
      <c r="J218" s="270"/>
      <c r="K218" s="270"/>
      <c r="L218" s="270"/>
      <c r="M218" s="270"/>
      <c r="N218" s="270"/>
      <c r="O218" s="270"/>
      <c r="P218" s="270"/>
    </row>
    <row r="219" spans="5:16" ht="12">
      <c r="E219" s="270"/>
      <c r="F219" s="270"/>
      <c r="G219" s="270"/>
      <c r="H219" s="270"/>
      <c r="I219" s="270"/>
      <c r="J219" s="270"/>
      <c r="K219" s="270"/>
      <c r="L219" s="270"/>
      <c r="M219" s="270"/>
      <c r="N219" s="270"/>
      <c r="O219" s="270"/>
      <c r="P219" s="270"/>
    </row>
    <row r="220" spans="5:16" ht="12">
      <c r="E220" s="270"/>
      <c r="F220" s="270"/>
      <c r="G220" s="270"/>
      <c r="H220" s="270"/>
      <c r="I220" s="270"/>
      <c r="J220" s="270"/>
      <c r="K220" s="270"/>
      <c r="L220" s="270"/>
      <c r="M220" s="270"/>
      <c r="N220" s="270"/>
      <c r="O220" s="270"/>
      <c r="P220" s="270"/>
    </row>
    <row r="221" spans="5:16" ht="12">
      <c r="E221" s="270"/>
      <c r="F221" s="270"/>
      <c r="G221" s="270"/>
      <c r="H221" s="270"/>
      <c r="I221" s="270"/>
      <c r="J221" s="270"/>
      <c r="K221" s="270"/>
      <c r="L221" s="270"/>
      <c r="M221" s="270"/>
      <c r="N221" s="270"/>
      <c r="O221" s="270"/>
      <c r="P221" s="270"/>
    </row>
    <row r="222" spans="5:16" ht="12">
      <c r="E222" s="270"/>
      <c r="F222" s="270"/>
      <c r="G222" s="270"/>
      <c r="H222" s="270"/>
      <c r="I222" s="270"/>
      <c r="J222" s="270"/>
      <c r="K222" s="270"/>
      <c r="L222" s="270"/>
      <c r="M222" s="270"/>
      <c r="N222" s="270"/>
      <c r="O222" s="270"/>
      <c r="P222" s="270"/>
    </row>
    <row r="223" spans="5:16" ht="12">
      <c r="E223" s="270"/>
      <c r="F223" s="270"/>
      <c r="G223" s="270"/>
      <c r="H223" s="270"/>
      <c r="I223" s="270"/>
      <c r="J223" s="270"/>
      <c r="K223" s="270"/>
      <c r="L223" s="270"/>
      <c r="M223" s="270"/>
      <c r="N223" s="270"/>
      <c r="O223" s="270"/>
      <c r="P223" s="270"/>
    </row>
    <row r="224" spans="5:16" ht="12">
      <c r="E224" s="270"/>
      <c r="F224" s="270"/>
      <c r="G224" s="270"/>
      <c r="H224" s="270"/>
      <c r="I224" s="270"/>
      <c r="J224" s="270"/>
      <c r="K224" s="270"/>
      <c r="L224" s="270"/>
      <c r="M224" s="270"/>
      <c r="N224" s="270"/>
      <c r="O224" s="270"/>
      <c r="P224" s="270"/>
    </row>
    <row r="225" spans="5:16" ht="12">
      <c r="E225" s="270"/>
      <c r="F225" s="270"/>
      <c r="G225" s="270"/>
      <c r="H225" s="270"/>
      <c r="I225" s="270"/>
      <c r="J225" s="270"/>
      <c r="K225" s="270"/>
      <c r="L225" s="270"/>
      <c r="M225" s="270"/>
      <c r="N225" s="270"/>
      <c r="O225" s="270"/>
      <c r="P225" s="270"/>
    </row>
    <row r="226" spans="5:16" ht="12">
      <c r="E226" s="270"/>
      <c r="F226" s="270"/>
      <c r="G226" s="270"/>
      <c r="H226" s="270"/>
      <c r="I226" s="270"/>
      <c r="J226" s="270"/>
      <c r="K226" s="270"/>
      <c r="L226" s="270"/>
      <c r="M226" s="270"/>
      <c r="N226" s="270"/>
      <c r="O226" s="270"/>
      <c r="P226" s="270"/>
    </row>
    <row r="227" spans="5:16" ht="12">
      <c r="E227" s="270"/>
      <c r="F227" s="270"/>
      <c r="G227" s="270"/>
      <c r="H227" s="270"/>
      <c r="I227" s="270"/>
      <c r="J227" s="270"/>
      <c r="K227" s="270"/>
      <c r="L227" s="270"/>
      <c r="M227" s="270"/>
      <c r="N227" s="270"/>
      <c r="O227" s="270"/>
      <c r="P227" s="270"/>
    </row>
    <row r="228" spans="5:16" ht="12">
      <c r="E228" s="270"/>
      <c r="F228" s="270"/>
      <c r="G228" s="270"/>
      <c r="H228" s="270"/>
      <c r="I228" s="270"/>
      <c r="J228" s="270"/>
      <c r="K228" s="270"/>
      <c r="L228" s="270"/>
      <c r="M228" s="270"/>
      <c r="N228" s="270"/>
      <c r="O228" s="270"/>
      <c r="P228" s="270"/>
    </row>
    <row r="229" spans="5:16" ht="12">
      <c r="E229" s="270"/>
      <c r="F229" s="270"/>
      <c r="G229" s="270"/>
      <c r="H229" s="270"/>
      <c r="I229" s="270"/>
      <c r="J229" s="270"/>
      <c r="K229" s="270"/>
      <c r="L229" s="270"/>
      <c r="M229" s="270"/>
      <c r="N229" s="270"/>
      <c r="O229" s="270"/>
      <c r="P229" s="270"/>
    </row>
    <row r="230" spans="5:16" ht="12">
      <c r="E230" s="270"/>
      <c r="F230" s="270"/>
      <c r="G230" s="270"/>
      <c r="H230" s="270"/>
      <c r="I230" s="270"/>
      <c r="J230" s="270"/>
      <c r="K230" s="270"/>
      <c r="L230" s="270"/>
      <c r="M230" s="270"/>
      <c r="N230" s="270"/>
      <c r="O230" s="270"/>
      <c r="P230" s="270"/>
    </row>
    <row r="231" spans="5:16" ht="12">
      <c r="E231" s="270"/>
      <c r="F231" s="270"/>
      <c r="G231" s="270"/>
      <c r="H231" s="270"/>
      <c r="I231" s="270"/>
      <c r="J231" s="270"/>
      <c r="K231" s="270"/>
      <c r="L231" s="270"/>
      <c r="M231" s="270"/>
      <c r="N231" s="270"/>
      <c r="O231" s="270"/>
      <c r="P231" s="270"/>
    </row>
    <row r="232" spans="5:16" ht="12">
      <c r="E232" s="270"/>
      <c r="F232" s="270"/>
      <c r="G232" s="270"/>
      <c r="H232" s="270"/>
      <c r="I232" s="270"/>
      <c r="J232" s="270"/>
      <c r="K232" s="270"/>
      <c r="L232" s="270"/>
      <c r="M232" s="270"/>
      <c r="N232" s="270"/>
      <c r="O232" s="270"/>
      <c r="P232" s="270"/>
    </row>
    <row r="233" spans="5:16" ht="12">
      <c r="E233" s="270"/>
      <c r="F233" s="270"/>
      <c r="G233" s="270"/>
      <c r="H233" s="270"/>
      <c r="I233" s="270"/>
      <c r="J233" s="270"/>
      <c r="K233" s="270"/>
      <c r="L233" s="270"/>
      <c r="M233" s="270"/>
      <c r="N233" s="270"/>
      <c r="O233" s="270"/>
      <c r="P233" s="270"/>
    </row>
    <row r="234" spans="5:16" ht="12">
      <c r="E234" s="270"/>
      <c r="F234" s="270"/>
      <c r="G234" s="270"/>
      <c r="H234" s="270"/>
      <c r="I234" s="270"/>
      <c r="J234" s="270"/>
      <c r="K234" s="270"/>
      <c r="L234" s="270"/>
      <c r="M234" s="270"/>
      <c r="N234" s="270"/>
      <c r="O234" s="270"/>
      <c r="P234" s="270"/>
    </row>
    <row r="235" spans="5:16" ht="12">
      <c r="E235" s="270"/>
      <c r="F235" s="270"/>
      <c r="G235" s="270"/>
      <c r="H235" s="270"/>
      <c r="I235" s="270"/>
      <c r="J235" s="270"/>
      <c r="K235" s="270"/>
      <c r="L235" s="270"/>
      <c r="M235" s="270"/>
      <c r="N235" s="270"/>
      <c r="O235" s="270"/>
      <c r="P235" s="270"/>
    </row>
    <row r="236" spans="5:16" ht="12">
      <c r="E236" s="270"/>
      <c r="F236" s="270"/>
      <c r="G236" s="270"/>
      <c r="H236" s="270"/>
      <c r="I236" s="270"/>
      <c r="J236" s="270"/>
      <c r="K236" s="270"/>
      <c r="L236" s="270"/>
      <c r="M236" s="270"/>
      <c r="N236" s="270"/>
      <c r="O236" s="270"/>
      <c r="P236" s="270"/>
    </row>
    <row r="237" spans="5:16" ht="12">
      <c r="E237" s="270"/>
      <c r="F237" s="270"/>
      <c r="G237" s="270"/>
      <c r="H237" s="270"/>
      <c r="I237" s="270"/>
      <c r="J237" s="270"/>
      <c r="K237" s="270"/>
      <c r="L237" s="270"/>
      <c r="M237" s="270"/>
      <c r="N237" s="270"/>
      <c r="O237" s="270"/>
      <c r="P237" s="270"/>
    </row>
    <row r="238" spans="5:16" ht="12">
      <c r="E238" s="270"/>
      <c r="F238" s="270"/>
      <c r="G238" s="270"/>
      <c r="H238" s="270"/>
      <c r="I238" s="270"/>
      <c r="J238" s="270"/>
      <c r="K238" s="270"/>
      <c r="L238" s="270"/>
      <c r="M238" s="270"/>
      <c r="N238" s="270"/>
      <c r="O238" s="270"/>
      <c r="P238" s="270"/>
    </row>
    <row r="239" spans="5:16" ht="12">
      <c r="E239" s="270"/>
      <c r="F239" s="270"/>
      <c r="G239" s="270"/>
      <c r="H239" s="270"/>
      <c r="I239" s="270"/>
      <c r="J239" s="270"/>
      <c r="K239" s="270"/>
      <c r="L239" s="270"/>
      <c r="M239" s="270"/>
      <c r="N239" s="270"/>
      <c r="O239" s="270"/>
      <c r="P239" s="270"/>
    </row>
    <row r="240" spans="5:16" ht="12">
      <c r="E240" s="270"/>
      <c r="F240" s="270"/>
      <c r="G240" s="270"/>
      <c r="H240" s="270"/>
      <c r="I240" s="270"/>
      <c r="J240" s="270"/>
      <c r="K240" s="270"/>
      <c r="L240" s="270"/>
      <c r="M240" s="270"/>
      <c r="N240" s="270"/>
      <c r="O240" s="270"/>
      <c r="P240" s="270"/>
    </row>
    <row r="241" spans="5:16" ht="12">
      <c r="E241" s="270"/>
      <c r="F241" s="270"/>
      <c r="G241" s="270"/>
      <c r="H241" s="270"/>
      <c r="I241" s="270"/>
      <c r="J241" s="270"/>
      <c r="K241" s="270"/>
      <c r="L241" s="270"/>
      <c r="M241" s="270"/>
      <c r="N241" s="270"/>
      <c r="O241" s="270"/>
      <c r="P241" s="270"/>
    </row>
    <row r="242" spans="5:16" ht="12">
      <c r="E242" s="270"/>
      <c r="F242" s="270"/>
      <c r="G242" s="270"/>
      <c r="H242" s="270"/>
      <c r="I242" s="270"/>
      <c r="J242" s="270"/>
      <c r="K242" s="270"/>
      <c r="L242" s="270"/>
      <c r="M242" s="270"/>
      <c r="N242" s="270"/>
      <c r="O242" s="270"/>
      <c r="P242" s="270"/>
    </row>
    <row r="243" spans="5:16" ht="12">
      <c r="E243" s="270"/>
      <c r="F243" s="270"/>
      <c r="G243" s="270"/>
      <c r="H243" s="270"/>
      <c r="I243" s="270"/>
      <c r="J243" s="270"/>
      <c r="K243" s="270"/>
      <c r="L243" s="270"/>
      <c r="M243" s="270"/>
      <c r="N243" s="270"/>
      <c r="O243" s="270"/>
      <c r="P243" s="270"/>
    </row>
    <row r="244" spans="5:16" ht="12">
      <c r="E244" s="270"/>
      <c r="F244" s="270"/>
      <c r="G244" s="270"/>
      <c r="H244" s="270"/>
      <c r="I244" s="270"/>
      <c r="J244" s="270"/>
      <c r="K244" s="270"/>
      <c r="L244" s="270"/>
      <c r="M244" s="270"/>
      <c r="N244" s="270"/>
      <c r="O244" s="270"/>
      <c r="P244" s="270"/>
    </row>
    <row r="245" spans="5:16" ht="12">
      <c r="E245" s="270"/>
      <c r="F245" s="270"/>
      <c r="G245" s="270"/>
      <c r="H245" s="270"/>
      <c r="I245" s="270"/>
      <c r="J245" s="270"/>
      <c r="K245" s="270"/>
      <c r="L245" s="270"/>
      <c r="M245" s="270"/>
      <c r="N245" s="270"/>
      <c r="O245" s="270"/>
      <c r="P245" s="270"/>
    </row>
    <row r="246" spans="5:16" ht="12">
      <c r="E246" s="270"/>
      <c r="F246" s="270"/>
      <c r="G246" s="270"/>
      <c r="H246" s="270"/>
      <c r="I246" s="270"/>
      <c r="J246" s="270"/>
      <c r="K246" s="270"/>
      <c r="L246" s="270"/>
      <c r="M246" s="270"/>
      <c r="N246" s="270"/>
      <c r="O246" s="270"/>
      <c r="P246" s="270"/>
    </row>
    <row r="247" spans="5:16" ht="12">
      <c r="E247" s="270"/>
      <c r="F247" s="270"/>
      <c r="G247" s="270"/>
      <c r="H247" s="270"/>
      <c r="I247" s="270"/>
      <c r="J247" s="270"/>
      <c r="K247" s="270"/>
      <c r="L247" s="270"/>
      <c r="M247" s="270"/>
      <c r="N247" s="270"/>
      <c r="O247" s="270"/>
      <c r="P247" s="270"/>
    </row>
    <row r="248" spans="5:16" ht="12">
      <c r="E248" s="270"/>
      <c r="F248" s="270"/>
      <c r="G248" s="270"/>
      <c r="H248" s="270"/>
      <c r="I248" s="270"/>
      <c r="J248" s="270"/>
      <c r="K248" s="270"/>
      <c r="L248" s="270"/>
      <c r="M248" s="270"/>
      <c r="N248" s="270"/>
      <c r="O248" s="270"/>
      <c r="P248" s="270"/>
    </row>
    <row r="249" spans="5:16" ht="12">
      <c r="E249" s="270"/>
      <c r="F249" s="270"/>
      <c r="G249" s="270"/>
      <c r="H249" s="270"/>
      <c r="I249" s="270"/>
      <c r="J249" s="270"/>
      <c r="K249" s="270"/>
      <c r="L249" s="270"/>
      <c r="M249" s="270"/>
      <c r="N249" s="270"/>
      <c r="O249" s="270"/>
      <c r="P249" s="270"/>
    </row>
    <row r="250" spans="5:16" ht="12">
      <c r="E250" s="270"/>
      <c r="F250" s="270"/>
      <c r="G250" s="270"/>
      <c r="H250" s="270"/>
      <c r="I250" s="270"/>
      <c r="J250" s="270"/>
      <c r="K250" s="270"/>
      <c r="L250" s="270"/>
      <c r="M250" s="270"/>
      <c r="N250" s="270"/>
      <c r="O250" s="270"/>
      <c r="P250" s="270"/>
    </row>
    <row r="251" spans="5:16" ht="12">
      <c r="E251" s="270"/>
      <c r="F251" s="270"/>
      <c r="G251" s="270"/>
      <c r="H251" s="270"/>
      <c r="I251" s="270"/>
      <c r="J251" s="270"/>
      <c r="K251" s="270"/>
      <c r="L251" s="270"/>
      <c r="M251" s="270"/>
      <c r="N251" s="270"/>
      <c r="O251" s="270"/>
      <c r="P251" s="270"/>
    </row>
    <row r="252" spans="5:16" ht="12">
      <c r="E252" s="270"/>
      <c r="F252" s="270"/>
      <c r="G252" s="270"/>
      <c r="H252" s="270"/>
      <c r="I252" s="270"/>
      <c r="J252" s="270"/>
      <c r="K252" s="270"/>
      <c r="L252" s="270"/>
      <c r="M252" s="270"/>
      <c r="N252" s="270"/>
      <c r="O252" s="270"/>
      <c r="P252" s="270"/>
    </row>
    <row r="253" spans="5:16" ht="12">
      <c r="E253" s="270"/>
      <c r="F253" s="270"/>
      <c r="G253" s="270"/>
      <c r="H253" s="270"/>
      <c r="I253" s="270"/>
      <c r="J253" s="270"/>
      <c r="K253" s="270"/>
      <c r="L253" s="270"/>
      <c r="M253" s="270"/>
      <c r="N253" s="270"/>
      <c r="O253" s="270"/>
      <c r="P253" s="270"/>
    </row>
    <row r="254" spans="5:16" ht="12">
      <c r="E254" s="270"/>
      <c r="F254" s="270"/>
      <c r="G254" s="270"/>
      <c r="H254" s="270"/>
      <c r="I254" s="270"/>
      <c r="J254" s="270"/>
      <c r="K254" s="270"/>
      <c r="L254" s="270"/>
      <c r="M254" s="270"/>
      <c r="N254" s="270"/>
      <c r="O254" s="270"/>
      <c r="P254" s="270"/>
    </row>
    <row r="255" spans="5:16" ht="12">
      <c r="E255" s="270"/>
      <c r="F255" s="270"/>
      <c r="G255" s="270"/>
      <c r="H255" s="270"/>
      <c r="I255" s="270"/>
      <c r="J255" s="270"/>
      <c r="K255" s="270"/>
      <c r="L255" s="270"/>
      <c r="M255" s="270"/>
      <c r="N255" s="270"/>
      <c r="O255" s="270"/>
      <c r="P255" s="270"/>
    </row>
    <row r="256" spans="5:16" ht="12">
      <c r="E256" s="270"/>
      <c r="F256" s="270"/>
      <c r="G256" s="270"/>
      <c r="H256" s="270"/>
      <c r="I256" s="270"/>
      <c r="J256" s="270"/>
      <c r="K256" s="270"/>
      <c r="L256" s="270"/>
      <c r="M256" s="270"/>
      <c r="N256" s="270"/>
      <c r="O256" s="270"/>
      <c r="P256" s="270"/>
    </row>
    <row r="257" spans="5:16" ht="12">
      <c r="E257" s="270"/>
      <c r="F257" s="270"/>
      <c r="G257" s="270"/>
      <c r="H257" s="270"/>
      <c r="I257" s="270"/>
      <c r="J257" s="270"/>
      <c r="K257" s="270"/>
      <c r="L257" s="270"/>
      <c r="M257" s="270"/>
      <c r="N257" s="270"/>
      <c r="O257" s="270"/>
      <c r="P257" s="270"/>
    </row>
    <row r="258" spans="5:16" ht="12">
      <c r="E258" s="270"/>
      <c r="F258" s="270"/>
      <c r="G258" s="270"/>
      <c r="H258" s="270"/>
      <c r="I258" s="270"/>
      <c r="J258" s="270"/>
      <c r="K258" s="270"/>
      <c r="L258" s="270"/>
      <c r="M258" s="270"/>
      <c r="N258" s="270"/>
      <c r="O258" s="270"/>
      <c r="P258" s="270"/>
    </row>
    <row r="259" spans="5:16" ht="12">
      <c r="E259" s="270"/>
      <c r="F259" s="270"/>
      <c r="G259" s="270"/>
      <c r="H259" s="270"/>
      <c r="I259" s="270"/>
      <c r="J259" s="270"/>
      <c r="K259" s="270"/>
      <c r="L259" s="270"/>
      <c r="M259" s="270"/>
      <c r="N259" s="270"/>
      <c r="O259" s="270"/>
      <c r="P259" s="270"/>
    </row>
    <row r="260" spans="5:16" ht="12">
      <c r="E260" s="270"/>
      <c r="F260" s="270"/>
      <c r="G260" s="270"/>
      <c r="H260" s="270"/>
      <c r="I260" s="270"/>
      <c r="J260" s="270"/>
      <c r="K260" s="270"/>
      <c r="L260" s="270"/>
      <c r="M260" s="270"/>
      <c r="N260" s="270"/>
      <c r="O260" s="270"/>
      <c r="P260" s="270"/>
    </row>
    <row r="261" spans="5:16" ht="12">
      <c r="E261" s="270"/>
      <c r="F261" s="270"/>
      <c r="G261" s="270"/>
      <c r="H261" s="270"/>
      <c r="I261" s="270"/>
      <c r="J261" s="270"/>
      <c r="K261" s="270"/>
      <c r="L261" s="270"/>
      <c r="M261" s="270"/>
      <c r="N261" s="270"/>
      <c r="O261" s="270"/>
      <c r="P261" s="270"/>
    </row>
    <row r="262" spans="5:16" ht="12">
      <c r="E262" s="270"/>
      <c r="F262" s="270"/>
      <c r="G262" s="270"/>
      <c r="H262" s="270"/>
      <c r="I262" s="270"/>
      <c r="J262" s="270"/>
      <c r="K262" s="270"/>
      <c r="L262" s="270"/>
      <c r="M262" s="270"/>
      <c r="N262" s="270"/>
      <c r="O262" s="270"/>
      <c r="P262" s="270"/>
    </row>
    <row r="263" spans="5:16" ht="12">
      <c r="E263" s="270"/>
      <c r="F263" s="270"/>
      <c r="G263" s="270"/>
      <c r="H263" s="270"/>
      <c r="I263" s="270"/>
      <c r="J263" s="270"/>
      <c r="K263" s="270"/>
      <c r="L263" s="270"/>
      <c r="M263" s="270"/>
      <c r="N263" s="270"/>
      <c r="O263" s="270"/>
      <c r="P263" s="270"/>
    </row>
    <row r="264" spans="5:16" ht="12">
      <c r="E264" s="270"/>
      <c r="F264" s="270"/>
      <c r="G264" s="270"/>
      <c r="H264" s="270"/>
      <c r="I264" s="270"/>
      <c r="J264" s="270"/>
      <c r="K264" s="270"/>
      <c r="L264" s="270"/>
      <c r="M264" s="270"/>
      <c r="N264" s="270"/>
      <c r="O264" s="270"/>
      <c r="P264" s="270"/>
    </row>
    <row r="265" spans="5:16" ht="12">
      <c r="E265" s="270"/>
      <c r="F265" s="270"/>
      <c r="G265" s="270"/>
      <c r="H265" s="270"/>
      <c r="I265" s="270"/>
      <c r="J265" s="270"/>
      <c r="K265" s="270"/>
      <c r="L265" s="270"/>
      <c r="M265" s="270"/>
      <c r="N265" s="270"/>
      <c r="O265" s="270"/>
      <c r="P265" s="270"/>
    </row>
    <row r="266" spans="5:16" ht="12">
      <c r="E266" s="270"/>
      <c r="F266" s="270"/>
      <c r="G266" s="270"/>
      <c r="H266" s="270"/>
      <c r="I266" s="270"/>
      <c r="J266" s="270"/>
      <c r="K266" s="270"/>
      <c r="L266" s="270"/>
      <c r="M266" s="270"/>
      <c r="N266" s="270"/>
      <c r="O266" s="270"/>
      <c r="P266" s="270"/>
    </row>
    <row r="267" spans="5:16" ht="12">
      <c r="E267" s="270"/>
      <c r="F267" s="270"/>
      <c r="G267" s="270"/>
      <c r="H267" s="270"/>
      <c r="I267" s="270"/>
      <c r="J267" s="270"/>
      <c r="K267" s="270"/>
      <c r="L267" s="270"/>
      <c r="M267" s="270"/>
      <c r="N267" s="270"/>
      <c r="O267" s="270"/>
      <c r="P267" s="270"/>
    </row>
    <row r="268" spans="5:16" ht="12">
      <c r="E268" s="270"/>
      <c r="F268" s="270"/>
      <c r="G268" s="270"/>
      <c r="H268" s="270"/>
      <c r="I268" s="270"/>
      <c r="J268" s="270"/>
      <c r="K268" s="270"/>
      <c r="L268" s="270"/>
      <c r="M268" s="270"/>
      <c r="N268" s="270"/>
      <c r="O268" s="270"/>
      <c r="P268" s="270"/>
    </row>
    <row r="269" spans="5:16" ht="12">
      <c r="E269" s="270"/>
      <c r="F269" s="270"/>
      <c r="G269" s="270"/>
      <c r="H269" s="270"/>
      <c r="I269" s="270"/>
      <c r="J269" s="270"/>
      <c r="K269" s="270"/>
      <c r="L269" s="270"/>
      <c r="M269" s="270"/>
      <c r="N269" s="270"/>
      <c r="O269" s="270"/>
      <c r="P269" s="270"/>
    </row>
    <row r="270" spans="5:16" ht="12">
      <c r="E270" s="270"/>
      <c r="F270" s="270"/>
      <c r="G270" s="270"/>
      <c r="H270" s="270"/>
      <c r="I270" s="270"/>
      <c r="J270" s="270"/>
      <c r="K270" s="270"/>
      <c r="L270" s="270"/>
      <c r="M270" s="270"/>
      <c r="N270" s="270"/>
      <c r="O270" s="270"/>
      <c r="P270" s="270"/>
    </row>
    <row r="271" spans="5:16" ht="12">
      <c r="E271" s="270"/>
      <c r="F271" s="270"/>
      <c r="G271" s="270"/>
      <c r="H271" s="270"/>
      <c r="I271" s="270"/>
      <c r="J271" s="270"/>
      <c r="K271" s="270"/>
      <c r="L271" s="270"/>
      <c r="M271" s="270"/>
      <c r="N271" s="270"/>
      <c r="O271" s="270"/>
      <c r="P271" s="270"/>
    </row>
    <row r="272" spans="5:16" ht="12">
      <c r="E272" s="270"/>
      <c r="F272" s="270"/>
      <c r="G272" s="270"/>
      <c r="H272" s="270"/>
      <c r="I272" s="270"/>
      <c r="J272" s="270"/>
      <c r="K272" s="270"/>
      <c r="L272" s="270"/>
      <c r="M272" s="270"/>
      <c r="N272" s="270"/>
      <c r="O272" s="270"/>
      <c r="P272" s="270"/>
    </row>
    <row r="273" spans="5:16" ht="12">
      <c r="E273" s="270"/>
      <c r="F273" s="270"/>
      <c r="G273" s="270"/>
      <c r="H273" s="270"/>
      <c r="I273" s="270"/>
      <c r="J273" s="270"/>
      <c r="K273" s="270"/>
      <c r="L273" s="270"/>
      <c r="M273" s="270"/>
      <c r="N273" s="270"/>
      <c r="O273" s="270"/>
      <c r="P273" s="270"/>
    </row>
    <row r="274" spans="5:16" ht="12">
      <c r="E274" s="270"/>
      <c r="F274" s="270"/>
      <c r="G274" s="270"/>
      <c r="H274" s="270"/>
      <c r="I274" s="270"/>
      <c r="J274" s="270"/>
      <c r="K274" s="270"/>
      <c r="L274" s="270"/>
      <c r="M274" s="270"/>
      <c r="N274" s="270"/>
      <c r="O274" s="270"/>
      <c r="P274" s="270"/>
    </row>
    <row r="275" spans="5:16" ht="12">
      <c r="E275" s="270"/>
      <c r="F275" s="270"/>
      <c r="G275" s="270"/>
      <c r="H275" s="270"/>
      <c r="I275" s="270"/>
      <c r="J275" s="270"/>
      <c r="K275" s="270"/>
      <c r="L275" s="270"/>
      <c r="M275" s="270"/>
      <c r="N275" s="270"/>
      <c r="O275" s="270"/>
      <c r="P275" s="270"/>
    </row>
    <row r="276" spans="5:16" ht="12">
      <c r="E276" s="270"/>
      <c r="F276" s="270"/>
      <c r="G276" s="270"/>
      <c r="H276" s="270"/>
      <c r="I276" s="270"/>
      <c r="J276" s="270"/>
      <c r="K276" s="270"/>
      <c r="L276" s="270"/>
      <c r="M276" s="270"/>
      <c r="N276" s="270"/>
      <c r="O276" s="270"/>
      <c r="P276" s="270"/>
    </row>
    <row r="277" spans="5:16" ht="12">
      <c r="E277" s="270"/>
      <c r="F277" s="270"/>
      <c r="G277" s="270"/>
      <c r="H277" s="270"/>
      <c r="I277" s="270"/>
      <c r="J277" s="270"/>
      <c r="K277" s="270"/>
      <c r="L277" s="270"/>
      <c r="M277" s="270"/>
      <c r="N277" s="270"/>
      <c r="O277" s="270"/>
      <c r="P277" s="270"/>
    </row>
    <row r="278" spans="5:16" ht="12">
      <c r="E278" s="270"/>
      <c r="F278" s="270"/>
      <c r="G278" s="270"/>
      <c r="H278" s="270"/>
      <c r="I278" s="270"/>
      <c r="J278" s="270"/>
      <c r="K278" s="270"/>
      <c r="L278" s="270"/>
      <c r="M278" s="270"/>
      <c r="N278" s="270"/>
      <c r="O278" s="270"/>
      <c r="P278" s="270"/>
    </row>
    <row r="279" spans="5:16" ht="12">
      <c r="E279" s="270"/>
      <c r="F279" s="270"/>
      <c r="G279" s="270"/>
      <c r="H279" s="270"/>
      <c r="I279" s="270"/>
      <c r="J279" s="270"/>
      <c r="K279" s="270"/>
      <c r="L279" s="270"/>
      <c r="M279" s="270"/>
      <c r="N279" s="270"/>
      <c r="O279" s="270"/>
      <c r="P279" s="270"/>
    </row>
    <row r="280" spans="5:16" ht="12">
      <c r="E280" s="270"/>
      <c r="F280" s="270"/>
      <c r="G280" s="270"/>
      <c r="H280" s="270"/>
      <c r="I280" s="270"/>
      <c r="J280" s="270"/>
      <c r="K280" s="270"/>
      <c r="L280" s="270"/>
      <c r="M280" s="270"/>
      <c r="N280" s="270"/>
      <c r="O280" s="270"/>
      <c r="P280" s="270"/>
    </row>
    <row r="281" spans="5:16" ht="12">
      <c r="E281" s="270"/>
      <c r="F281" s="270"/>
      <c r="G281" s="270"/>
      <c r="H281" s="270"/>
      <c r="I281" s="270"/>
      <c r="J281" s="270"/>
      <c r="K281" s="270"/>
      <c r="L281" s="270"/>
      <c r="M281" s="270"/>
      <c r="N281" s="270"/>
      <c r="O281" s="270"/>
      <c r="P281" s="270"/>
    </row>
    <row r="282" spans="5:16" ht="12">
      <c r="E282" s="270"/>
      <c r="F282" s="270"/>
      <c r="G282" s="270"/>
      <c r="H282" s="270"/>
      <c r="I282" s="270"/>
      <c r="J282" s="270"/>
      <c r="K282" s="270"/>
      <c r="L282" s="270"/>
      <c r="M282" s="270"/>
      <c r="N282" s="270"/>
      <c r="O282" s="270"/>
      <c r="P282" s="270"/>
    </row>
    <row r="283" spans="5:16" ht="12">
      <c r="E283" s="270"/>
      <c r="F283" s="270"/>
      <c r="G283" s="270"/>
      <c r="H283" s="270"/>
      <c r="I283" s="270"/>
      <c r="J283" s="270"/>
      <c r="K283" s="270"/>
      <c r="L283" s="270"/>
      <c r="M283" s="270"/>
      <c r="N283" s="270"/>
      <c r="O283" s="270"/>
      <c r="P283" s="270"/>
    </row>
    <row r="284" spans="5:16" ht="12">
      <c r="E284" s="270"/>
      <c r="F284" s="270"/>
      <c r="G284" s="270"/>
      <c r="H284" s="270"/>
      <c r="I284" s="270"/>
      <c r="J284" s="270"/>
      <c r="K284" s="270"/>
      <c r="L284" s="270"/>
      <c r="M284" s="270"/>
      <c r="N284" s="270"/>
      <c r="O284" s="270"/>
      <c r="P284" s="270"/>
    </row>
    <row r="285" spans="5:16" ht="12">
      <c r="E285" s="270"/>
      <c r="F285" s="270"/>
      <c r="G285" s="270"/>
      <c r="H285" s="270"/>
      <c r="I285" s="270"/>
      <c r="J285" s="270"/>
      <c r="K285" s="270"/>
      <c r="L285" s="270"/>
      <c r="M285" s="270"/>
      <c r="N285" s="270"/>
      <c r="O285" s="270"/>
      <c r="P285" s="270"/>
    </row>
    <row r="286" spans="5:16" ht="12">
      <c r="E286" s="270"/>
      <c r="F286" s="270"/>
      <c r="G286" s="270"/>
      <c r="H286" s="270"/>
      <c r="I286" s="270"/>
      <c r="J286" s="270"/>
      <c r="K286" s="270"/>
      <c r="L286" s="270"/>
      <c r="M286" s="270"/>
      <c r="N286" s="270"/>
      <c r="O286" s="270"/>
      <c r="P286" s="270"/>
    </row>
    <row r="287" spans="5:16" ht="12">
      <c r="E287" s="270"/>
      <c r="F287" s="270"/>
      <c r="G287" s="270"/>
      <c r="H287" s="270"/>
      <c r="I287" s="270"/>
      <c r="J287" s="270"/>
      <c r="K287" s="270"/>
      <c r="L287" s="270"/>
      <c r="M287" s="270"/>
      <c r="N287" s="270"/>
      <c r="O287" s="270"/>
      <c r="P287" s="270"/>
    </row>
    <row r="288" spans="5:16" ht="12">
      <c r="E288" s="270"/>
      <c r="F288" s="270"/>
      <c r="G288" s="270"/>
      <c r="H288" s="270"/>
      <c r="I288" s="270"/>
      <c r="J288" s="270"/>
      <c r="K288" s="270"/>
      <c r="L288" s="270"/>
      <c r="M288" s="270"/>
      <c r="N288" s="270"/>
      <c r="O288" s="270"/>
      <c r="P288" s="270"/>
    </row>
    <row r="289" spans="5:16" ht="12">
      <c r="E289" s="270"/>
      <c r="F289" s="270"/>
      <c r="G289" s="270"/>
      <c r="H289" s="270"/>
      <c r="I289" s="270"/>
      <c r="J289" s="270"/>
      <c r="K289" s="270"/>
      <c r="L289" s="270"/>
      <c r="M289" s="270"/>
      <c r="N289" s="270"/>
      <c r="O289" s="270"/>
      <c r="P289" s="270"/>
    </row>
    <row r="290" spans="5:16" ht="12">
      <c r="E290" s="270"/>
      <c r="F290" s="270"/>
      <c r="G290" s="270"/>
      <c r="H290" s="270"/>
      <c r="I290" s="270"/>
      <c r="J290" s="270"/>
      <c r="K290" s="270"/>
      <c r="L290" s="270"/>
      <c r="M290" s="270"/>
      <c r="N290" s="270"/>
      <c r="O290" s="270"/>
      <c r="P290" s="270"/>
    </row>
    <row r="291" spans="5:16" ht="12">
      <c r="E291" s="270"/>
      <c r="F291" s="270"/>
      <c r="G291" s="270"/>
      <c r="H291" s="270"/>
      <c r="I291" s="270"/>
      <c r="J291" s="270"/>
      <c r="K291" s="270"/>
      <c r="L291" s="270"/>
      <c r="M291" s="270"/>
      <c r="N291" s="270"/>
      <c r="O291" s="270"/>
      <c r="P291" s="270"/>
    </row>
    <row r="292" spans="5:16" ht="12">
      <c r="E292" s="270"/>
      <c r="F292" s="270"/>
      <c r="G292" s="270"/>
      <c r="H292" s="270"/>
      <c r="I292" s="270"/>
      <c r="J292" s="270"/>
      <c r="K292" s="270"/>
      <c r="L292" s="270"/>
      <c r="M292" s="270"/>
      <c r="N292" s="270"/>
      <c r="O292" s="270"/>
      <c r="P292" s="270"/>
    </row>
    <row r="293" spans="5:16" ht="12">
      <c r="E293" s="270"/>
      <c r="F293" s="270"/>
      <c r="G293" s="270"/>
      <c r="H293" s="270"/>
      <c r="I293" s="270"/>
      <c r="J293" s="270"/>
      <c r="K293" s="270"/>
      <c r="L293" s="270"/>
      <c r="M293" s="270"/>
      <c r="N293" s="270"/>
      <c r="O293" s="270"/>
      <c r="P293" s="270"/>
    </row>
    <row r="294" spans="5:16" ht="12">
      <c r="E294" s="270"/>
      <c r="F294" s="270"/>
      <c r="G294" s="270"/>
      <c r="H294" s="270"/>
      <c r="I294" s="270"/>
      <c r="J294" s="270"/>
      <c r="K294" s="270"/>
      <c r="L294" s="270"/>
      <c r="M294" s="270"/>
      <c r="N294" s="270"/>
      <c r="O294" s="270"/>
      <c r="P294" s="270"/>
    </row>
    <row r="295" spans="5:16" ht="12">
      <c r="E295" s="270"/>
      <c r="F295" s="270"/>
      <c r="G295" s="270"/>
      <c r="H295" s="270"/>
      <c r="I295" s="270"/>
      <c r="J295" s="270"/>
      <c r="K295" s="270"/>
      <c r="L295" s="270"/>
      <c r="M295" s="270"/>
      <c r="N295" s="270"/>
      <c r="O295" s="270"/>
      <c r="P295" s="270"/>
    </row>
    <row r="296" spans="5:16" ht="12">
      <c r="E296" s="270"/>
      <c r="F296" s="270"/>
      <c r="G296" s="270"/>
      <c r="H296" s="270"/>
      <c r="I296" s="270"/>
      <c r="J296" s="270"/>
      <c r="K296" s="270"/>
      <c r="L296" s="270"/>
      <c r="M296" s="270"/>
      <c r="N296" s="270"/>
      <c r="O296" s="270"/>
      <c r="P296" s="270"/>
    </row>
    <row r="297" spans="5:16" ht="12">
      <c r="E297" s="270"/>
      <c r="F297" s="270"/>
      <c r="G297" s="270"/>
      <c r="H297" s="270"/>
      <c r="I297" s="270"/>
      <c r="J297" s="270"/>
      <c r="K297" s="270"/>
      <c r="L297" s="270"/>
      <c r="M297" s="270"/>
      <c r="N297" s="270"/>
      <c r="O297" s="270"/>
      <c r="P297" s="270"/>
    </row>
    <row r="298" spans="5:16" ht="12">
      <c r="E298" s="270"/>
      <c r="F298" s="270"/>
      <c r="G298" s="270"/>
      <c r="H298" s="270"/>
      <c r="I298" s="270"/>
      <c r="J298" s="270"/>
      <c r="K298" s="270"/>
      <c r="L298" s="270"/>
      <c r="M298" s="270"/>
      <c r="N298" s="270"/>
      <c r="O298" s="270"/>
      <c r="P298" s="270"/>
    </row>
    <row r="299" spans="5:16" ht="12">
      <c r="E299" s="270"/>
      <c r="F299" s="270"/>
      <c r="G299" s="270"/>
      <c r="H299" s="270"/>
      <c r="I299" s="270"/>
      <c r="J299" s="270"/>
      <c r="K299" s="270"/>
      <c r="L299" s="270"/>
      <c r="M299" s="270"/>
      <c r="N299" s="270"/>
      <c r="O299" s="270"/>
      <c r="P299" s="270"/>
    </row>
    <row r="300" spans="5:16" ht="12">
      <c r="E300" s="270"/>
      <c r="F300" s="270"/>
      <c r="G300" s="270"/>
      <c r="H300" s="270"/>
      <c r="I300" s="270"/>
      <c r="J300" s="270"/>
      <c r="K300" s="270"/>
      <c r="L300" s="270"/>
      <c r="M300" s="270"/>
      <c r="N300" s="270"/>
      <c r="O300" s="270"/>
      <c r="P300" s="270"/>
    </row>
    <row r="301" spans="5:16" ht="12">
      <c r="E301" s="270"/>
      <c r="F301" s="270"/>
      <c r="G301" s="270"/>
      <c r="H301" s="270"/>
      <c r="I301" s="270"/>
      <c r="J301" s="270"/>
      <c r="K301" s="270"/>
      <c r="L301" s="270"/>
      <c r="M301" s="270"/>
      <c r="N301" s="270"/>
      <c r="O301" s="270"/>
      <c r="P301" s="270"/>
    </row>
    <row r="302" spans="5:16" ht="12">
      <c r="E302" s="270"/>
      <c r="F302" s="270"/>
      <c r="G302" s="270"/>
      <c r="H302" s="270"/>
      <c r="I302" s="270"/>
      <c r="J302" s="270"/>
      <c r="K302" s="270"/>
      <c r="L302" s="270"/>
      <c r="M302" s="270"/>
      <c r="N302" s="270"/>
      <c r="O302" s="270"/>
      <c r="P302" s="270"/>
    </row>
    <row r="303" spans="5:16" ht="12">
      <c r="E303" s="270"/>
      <c r="F303" s="270"/>
      <c r="G303" s="270"/>
      <c r="H303" s="270"/>
      <c r="I303" s="270"/>
      <c r="J303" s="270"/>
      <c r="K303" s="270"/>
      <c r="L303" s="270"/>
      <c r="M303" s="270"/>
      <c r="N303" s="270"/>
      <c r="O303" s="270"/>
      <c r="P303" s="270"/>
    </row>
    <row r="304" spans="5:16" ht="12">
      <c r="E304" s="270"/>
      <c r="F304" s="270"/>
      <c r="G304" s="270"/>
      <c r="H304" s="270"/>
      <c r="I304" s="270"/>
      <c r="J304" s="270"/>
      <c r="K304" s="270"/>
      <c r="L304" s="270"/>
      <c r="M304" s="270"/>
      <c r="N304" s="270"/>
      <c r="O304" s="270"/>
      <c r="P304" s="270"/>
    </row>
    <row r="305" spans="5:16" ht="12">
      <c r="E305" s="270"/>
      <c r="F305" s="270"/>
      <c r="G305" s="270"/>
      <c r="H305" s="270"/>
      <c r="I305" s="270"/>
      <c r="J305" s="270"/>
      <c r="K305" s="270"/>
      <c r="L305" s="270"/>
      <c r="M305" s="270"/>
      <c r="N305" s="270"/>
      <c r="O305" s="270"/>
      <c r="P305" s="270"/>
    </row>
    <row r="306" spans="5:16" ht="12">
      <c r="E306" s="270"/>
      <c r="F306" s="270"/>
      <c r="G306" s="270"/>
      <c r="H306" s="270"/>
      <c r="I306" s="270"/>
      <c r="J306" s="270"/>
      <c r="K306" s="270"/>
      <c r="L306" s="270"/>
      <c r="M306" s="270"/>
      <c r="N306" s="270"/>
      <c r="O306" s="270"/>
      <c r="P306" s="270"/>
    </row>
    <row r="307" spans="5:16" ht="12">
      <c r="E307" s="270"/>
      <c r="F307" s="270"/>
      <c r="G307" s="270"/>
      <c r="H307" s="270"/>
      <c r="I307" s="270"/>
      <c r="J307" s="270"/>
      <c r="K307" s="270"/>
      <c r="L307" s="270"/>
      <c r="M307" s="270"/>
      <c r="N307" s="270"/>
      <c r="O307" s="270"/>
      <c r="P307" s="270"/>
    </row>
    <row r="308" spans="5:16" ht="12">
      <c r="E308" s="270"/>
      <c r="F308" s="270"/>
      <c r="G308" s="270"/>
      <c r="H308" s="270"/>
      <c r="I308" s="270"/>
      <c r="J308" s="270"/>
      <c r="K308" s="270"/>
      <c r="L308" s="270"/>
      <c r="M308" s="270"/>
      <c r="N308" s="270"/>
      <c r="O308" s="270"/>
      <c r="P308" s="270"/>
    </row>
    <row r="309" spans="5:16" ht="12">
      <c r="E309" s="270"/>
      <c r="F309" s="270"/>
      <c r="G309" s="270"/>
      <c r="H309" s="270"/>
      <c r="I309" s="270"/>
      <c r="J309" s="270"/>
      <c r="K309" s="270"/>
      <c r="L309" s="270"/>
      <c r="M309" s="270"/>
      <c r="N309" s="270"/>
      <c r="O309" s="270"/>
      <c r="P309" s="270"/>
    </row>
    <row r="310" spans="5:16" ht="12">
      <c r="E310" s="270"/>
      <c r="F310" s="270"/>
      <c r="G310" s="270"/>
      <c r="H310" s="270"/>
      <c r="I310" s="270"/>
      <c r="J310" s="270"/>
      <c r="K310" s="270"/>
      <c r="L310" s="270"/>
      <c r="M310" s="270"/>
      <c r="N310" s="270"/>
      <c r="O310" s="270"/>
      <c r="P310" s="270"/>
    </row>
    <row r="311" spans="5:16" ht="12">
      <c r="E311" s="270"/>
      <c r="F311" s="270"/>
      <c r="G311" s="270"/>
      <c r="H311" s="270"/>
      <c r="I311" s="270"/>
      <c r="J311" s="270"/>
      <c r="K311" s="270"/>
      <c r="L311" s="270"/>
      <c r="M311" s="270"/>
      <c r="N311" s="270"/>
      <c r="O311" s="270"/>
      <c r="P311" s="270"/>
    </row>
    <row r="312" spans="5:16" ht="12">
      <c r="E312" s="270"/>
      <c r="F312" s="270"/>
      <c r="G312" s="270"/>
      <c r="H312" s="270"/>
      <c r="I312" s="270"/>
      <c r="J312" s="270"/>
      <c r="K312" s="270"/>
      <c r="L312" s="270"/>
      <c r="M312" s="270"/>
      <c r="N312" s="270"/>
      <c r="O312" s="270"/>
      <c r="P312" s="270"/>
    </row>
    <row r="313" spans="5:16" ht="12">
      <c r="E313" s="270"/>
      <c r="F313" s="270"/>
      <c r="G313" s="270"/>
      <c r="H313" s="270"/>
      <c r="I313" s="270"/>
      <c r="J313" s="270"/>
      <c r="K313" s="270"/>
      <c r="L313" s="270"/>
      <c r="M313" s="270"/>
      <c r="N313" s="270"/>
      <c r="O313" s="270"/>
      <c r="P313" s="270"/>
    </row>
    <row r="314" spans="5:16" ht="12">
      <c r="E314" s="270"/>
      <c r="F314" s="270"/>
      <c r="G314" s="270"/>
      <c r="H314" s="270"/>
      <c r="I314" s="270"/>
      <c r="J314" s="270"/>
      <c r="K314" s="270"/>
      <c r="L314" s="270"/>
      <c r="M314" s="270"/>
      <c r="N314" s="270"/>
      <c r="O314" s="270"/>
      <c r="P314" s="270"/>
    </row>
    <row r="315" spans="5:16" ht="12">
      <c r="E315" s="270"/>
      <c r="F315" s="270"/>
      <c r="G315" s="270"/>
      <c r="H315" s="270"/>
      <c r="I315" s="270"/>
      <c r="J315" s="270"/>
      <c r="K315" s="270"/>
      <c r="L315" s="270"/>
      <c r="M315" s="270"/>
      <c r="N315" s="270"/>
      <c r="O315" s="270"/>
      <c r="P315" s="270"/>
    </row>
    <row r="316" spans="5:16" ht="12">
      <c r="E316" s="270"/>
      <c r="F316" s="270"/>
      <c r="G316" s="270"/>
      <c r="H316" s="270"/>
      <c r="I316" s="270"/>
      <c r="J316" s="270"/>
      <c r="K316" s="270"/>
      <c r="L316" s="270"/>
      <c r="M316" s="270"/>
      <c r="N316" s="270"/>
      <c r="O316" s="270"/>
      <c r="P316" s="270"/>
    </row>
    <row r="317" spans="5:16" ht="12">
      <c r="E317" s="270"/>
      <c r="F317" s="270"/>
      <c r="G317" s="270"/>
      <c r="H317" s="270"/>
      <c r="I317" s="270"/>
      <c r="J317" s="270"/>
      <c r="K317" s="270"/>
      <c r="L317" s="270"/>
      <c r="M317" s="270"/>
      <c r="N317" s="270"/>
      <c r="O317" s="270"/>
      <c r="P317" s="270"/>
    </row>
    <row r="318" spans="5:16" ht="12">
      <c r="E318" s="270"/>
      <c r="F318" s="270"/>
      <c r="G318" s="270"/>
      <c r="H318" s="270"/>
      <c r="I318" s="270"/>
      <c r="J318" s="270"/>
      <c r="K318" s="270"/>
      <c r="L318" s="270"/>
      <c r="M318" s="270"/>
      <c r="N318" s="270"/>
      <c r="O318" s="270"/>
      <c r="P318" s="270"/>
    </row>
    <row r="319" spans="5:16" ht="12">
      <c r="E319" s="270"/>
      <c r="F319" s="270"/>
      <c r="G319" s="270"/>
      <c r="H319" s="270"/>
      <c r="I319" s="270"/>
      <c r="J319" s="270"/>
      <c r="K319" s="270"/>
      <c r="L319" s="270"/>
      <c r="M319" s="270"/>
      <c r="N319" s="270"/>
      <c r="O319" s="270"/>
      <c r="P319" s="270"/>
    </row>
    <row r="320" spans="5:16" ht="12">
      <c r="E320" s="270"/>
      <c r="F320" s="270"/>
      <c r="G320" s="270"/>
      <c r="H320" s="270"/>
      <c r="I320" s="270"/>
      <c r="J320" s="270"/>
      <c r="K320" s="270"/>
      <c r="L320" s="270"/>
      <c r="M320" s="270"/>
      <c r="N320" s="270"/>
      <c r="O320" s="270"/>
      <c r="P320" s="270"/>
    </row>
    <row r="321" spans="5:16" ht="12">
      <c r="E321" s="270"/>
      <c r="F321" s="270"/>
      <c r="G321" s="270"/>
      <c r="H321" s="270"/>
      <c r="I321" s="270"/>
      <c r="J321" s="270"/>
      <c r="K321" s="270"/>
      <c r="L321" s="270"/>
      <c r="M321" s="270"/>
      <c r="N321" s="270"/>
      <c r="O321" s="270"/>
      <c r="P321" s="270"/>
    </row>
    <row r="322" spans="5:16" ht="12">
      <c r="E322" s="270"/>
      <c r="F322" s="270"/>
      <c r="G322" s="270"/>
      <c r="H322" s="270"/>
      <c r="I322" s="270"/>
      <c r="J322" s="270"/>
      <c r="K322" s="270"/>
      <c r="L322" s="270"/>
      <c r="M322" s="270"/>
      <c r="N322" s="270"/>
      <c r="O322" s="270"/>
      <c r="P322" s="270"/>
    </row>
    <row r="323" spans="5:16" ht="12">
      <c r="E323" s="270"/>
      <c r="F323" s="270"/>
      <c r="G323" s="270"/>
      <c r="H323" s="270"/>
      <c r="I323" s="270"/>
      <c r="J323" s="270"/>
      <c r="K323" s="270"/>
      <c r="L323" s="270"/>
      <c r="M323" s="270"/>
      <c r="N323" s="270"/>
      <c r="O323" s="270"/>
      <c r="P323" s="270"/>
    </row>
    <row r="324" spans="5:16" ht="12">
      <c r="E324" s="270"/>
      <c r="F324" s="270"/>
      <c r="G324" s="270"/>
      <c r="H324" s="270"/>
      <c r="I324" s="270"/>
      <c r="J324" s="270"/>
      <c r="K324" s="270"/>
      <c r="L324" s="270"/>
      <c r="M324" s="270"/>
      <c r="N324" s="270"/>
      <c r="O324" s="270"/>
      <c r="P324" s="270"/>
    </row>
    <row r="325" spans="5:16" ht="12">
      <c r="E325" s="270"/>
      <c r="F325" s="270"/>
      <c r="G325" s="270"/>
      <c r="H325" s="270"/>
      <c r="I325" s="270"/>
      <c r="J325" s="270"/>
      <c r="K325" s="270"/>
      <c r="L325" s="270"/>
      <c r="M325" s="270"/>
      <c r="N325" s="270"/>
      <c r="O325" s="270"/>
      <c r="P325" s="270"/>
    </row>
    <row r="326" spans="5:16" ht="12">
      <c r="E326" s="270"/>
      <c r="F326" s="270"/>
      <c r="G326" s="270"/>
      <c r="H326" s="270"/>
      <c r="I326" s="270"/>
      <c r="J326" s="270"/>
      <c r="K326" s="270"/>
      <c r="L326" s="270"/>
      <c r="M326" s="270"/>
      <c r="N326" s="270"/>
      <c r="O326" s="270"/>
      <c r="P326" s="270"/>
    </row>
    <row r="327" spans="5:16" ht="12">
      <c r="E327" s="270"/>
      <c r="F327" s="270"/>
      <c r="G327" s="270"/>
      <c r="H327" s="270"/>
      <c r="I327" s="270"/>
      <c r="J327" s="270"/>
      <c r="K327" s="270"/>
      <c r="L327" s="270"/>
      <c r="M327" s="270"/>
      <c r="N327" s="270"/>
      <c r="O327" s="270"/>
      <c r="P327" s="270"/>
    </row>
    <row r="328" spans="5:16" ht="12">
      <c r="E328" s="270"/>
      <c r="F328" s="270"/>
      <c r="G328" s="270"/>
      <c r="H328" s="270"/>
      <c r="I328" s="270"/>
      <c r="J328" s="270"/>
      <c r="K328" s="270"/>
      <c r="L328" s="270"/>
      <c r="M328" s="270"/>
      <c r="N328" s="270"/>
      <c r="O328" s="270"/>
      <c r="P328" s="270"/>
    </row>
    <row r="329" spans="5:16" ht="12">
      <c r="E329" s="270"/>
      <c r="F329" s="270"/>
      <c r="G329" s="270"/>
      <c r="H329" s="270"/>
      <c r="I329" s="270"/>
      <c r="J329" s="270"/>
      <c r="K329" s="270"/>
      <c r="L329" s="270"/>
      <c r="M329" s="270"/>
      <c r="N329" s="270"/>
      <c r="O329" s="270"/>
      <c r="P329" s="270"/>
    </row>
    <row r="330" spans="5:16" ht="12">
      <c r="E330" s="270"/>
      <c r="F330" s="270"/>
      <c r="G330" s="270"/>
      <c r="H330" s="270"/>
      <c r="I330" s="270"/>
      <c r="J330" s="270"/>
      <c r="K330" s="270"/>
      <c r="L330" s="270"/>
      <c r="M330" s="270"/>
      <c r="N330" s="270"/>
      <c r="O330" s="270"/>
      <c r="P330" s="270"/>
    </row>
    <row r="331" spans="5:16" ht="12">
      <c r="E331" s="270"/>
      <c r="F331" s="270"/>
      <c r="G331" s="270"/>
      <c r="H331" s="270"/>
      <c r="I331" s="270"/>
      <c r="J331" s="270"/>
      <c r="K331" s="270"/>
      <c r="L331" s="270"/>
      <c r="M331" s="270"/>
      <c r="N331" s="270"/>
      <c r="O331" s="270"/>
      <c r="P331" s="270"/>
    </row>
    <row r="332" spans="5:16" ht="12">
      <c r="E332" s="270"/>
      <c r="F332" s="270"/>
      <c r="G332" s="270"/>
      <c r="H332" s="270"/>
      <c r="I332" s="270"/>
      <c r="J332" s="270"/>
      <c r="K332" s="270"/>
      <c r="L332" s="270"/>
      <c r="M332" s="270"/>
      <c r="N332" s="270"/>
      <c r="O332" s="270"/>
      <c r="P332" s="270"/>
    </row>
    <row r="333" spans="5:16" ht="12">
      <c r="E333" s="270"/>
      <c r="F333" s="270"/>
      <c r="G333" s="270"/>
      <c r="H333" s="270"/>
      <c r="I333" s="270"/>
      <c r="J333" s="270"/>
      <c r="K333" s="270"/>
      <c r="L333" s="270"/>
      <c r="M333" s="270"/>
      <c r="N333" s="270"/>
      <c r="O333" s="270"/>
      <c r="P333" s="270"/>
    </row>
    <row r="334" spans="5:16" ht="12">
      <c r="E334" s="270"/>
      <c r="F334" s="270"/>
      <c r="G334" s="270"/>
      <c r="H334" s="270"/>
      <c r="I334" s="270"/>
      <c r="J334" s="270"/>
      <c r="K334" s="270"/>
      <c r="L334" s="270"/>
      <c r="M334" s="270"/>
      <c r="N334" s="270"/>
      <c r="O334" s="270"/>
      <c r="P334" s="270"/>
    </row>
    <row r="335" spans="5:16" ht="12">
      <c r="E335" s="270"/>
      <c r="F335" s="270"/>
      <c r="G335" s="270"/>
      <c r="H335" s="270"/>
      <c r="I335" s="270"/>
      <c r="J335" s="270"/>
      <c r="K335" s="270"/>
      <c r="L335" s="270"/>
      <c r="M335" s="270"/>
      <c r="N335" s="270"/>
      <c r="O335" s="270"/>
      <c r="P335" s="270"/>
    </row>
    <row r="336" spans="5:16" ht="12">
      <c r="E336" s="270"/>
      <c r="F336" s="270"/>
      <c r="G336" s="270"/>
      <c r="H336" s="270"/>
      <c r="I336" s="270"/>
      <c r="J336" s="270"/>
      <c r="K336" s="270"/>
      <c r="L336" s="270"/>
      <c r="M336" s="270"/>
      <c r="N336" s="270"/>
      <c r="O336" s="270"/>
      <c r="P336" s="270"/>
    </row>
    <row r="337" spans="5:16" ht="12">
      <c r="E337" s="270"/>
      <c r="F337" s="270"/>
      <c r="G337" s="270"/>
      <c r="H337" s="270"/>
      <c r="I337" s="270"/>
      <c r="J337" s="270"/>
      <c r="K337" s="270"/>
      <c r="L337" s="270"/>
      <c r="M337" s="270"/>
      <c r="N337" s="270"/>
      <c r="O337" s="270"/>
      <c r="P337" s="270"/>
    </row>
    <row r="338" spans="5:16" ht="12">
      <c r="E338" s="270"/>
      <c r="F338" s="270"/>
      <c r="G338" s="270"/>
      <c r="H338" s="270"/>
      <c r="I338" s="270"/>
      <c r="J338" s="270"/>
      <c r="K338" s="270"/>
      <c r="L338" s="270"/>
      <c r="M338" s="270"/>
      <c r="N338" s="270"/>
      <c r="O338" s="270"/>
      <c r="P338" s="270"/>
    </row>
    <row r="339" spans="5:16" ht="12">
      <c r="E339" s="270"/>
      <c r="F339" s="270"/>
      <c r="G339" s="270"/>
      <c r="H339" s="270"/>
      <c r="I339" s="270"/>
      <c r="J339" s="270"/>
      <c r="K339" s="270"/>
      <c r="L339" s="270"/>
      <c r="M339" s="270"/>
      <c r="N339" s="270"/>
      <c r="O339" s="270"/>
      <c r="P339" s="270"/>
    </row>
    <row r="340" spans="5:16" ht="12">
      <c r="E340" s="270"/>
      <c r="F340" s="270"/>
      <c r="G340" s="270"/>
      <c r="H340" s="270"/>
      <c r="I340" s="270"/>
      <c r="J340" s="270"/>
      <c r="K340" s="270"/>
      <c r="L340" s="270"/>
      <c r="M340" s="270"/>
      <c r="N340" s="270"/>
      <c r="O340" s="270"/>
      <c r="P340" s="270"/>
    </row>
    <row r="341" spans="5:16" ht="12">
      <c r="E341" s="270"/>
      <c r="F341" s="270"/>
      <c r="G341" s="270"/>
      <c r="H341" s="270"/>
      <c r="I341" s="270"/>
      <c r="J341" s="270"/>
      <c r="K341" s="270"/>
      <c r="L341" s="270"/>
      <c r="M341" s="270"/>
      <c r="N341" s="270"/>
      <c r="O341" s="270"/>
      <c r="P341" s="270"/>
    </row>
    <row r="342" spans="5:16" ht="12">
      <c r="E342" s="270"/>
      <c r="F342" s="270"/>
      <c r="G342" s="270"/>
      <c r="H342" s="270"/>
      <c r="I342" s="270"/>
      <c r="J342" s="270"/>
      <c r="K342" s="270"/>
      <c r="L342" s="270"/>
      <c r="M342" s="270"/>
      <c r="N342" s="270"/>
      <c r="O342" s="270"/>
      <c r="P342" s="270"/>
    </row>
    <row r="343" spans="5:16" ht="12">
      <c r="E343" s="270"/>
      <c r="F343" s="270"/>
      <c r="G343" s="270"/>
      <c r="H343" s="270"/>
      <c r="I343" s="270"/>
      <c r="J343" s="270"/>
      <c r="K343" s="270"/>
      <c r="L343" s="270"/>
      <c r="M343" s="270"/>
      <c r="N343" s="270"/>
      <c r="O343" s="270"/>
      <c r="P343" s="270"/>
    </row>
    <row r="344" spans="5:16" ht="12">
      <c r="E344" s="270"/>
      <c r="F344" s="270"/>
      <c r="G344" s="270"/>
      <c r="H344" s="270"/>
      <c r="I344" s="270"/>
      <c r="J344" s="270"/>
      <c r="K344" s="270"/>
      <c r="L344" s="270"/>
      <c r="M344" s="270"/>
      <c r="N344" s="270"/>
      <c r="O344" s="270"/>
      <c r="P344" s="270"/>
    </row>
    <row r="345" spans="5:16" ht="12">
      <c r="E345" s="270"/>
      <c r="F345" s="270"/>
      <c r="G345" s="270"/>
      <c r="H345" s="270"/>
      <c r="I345" s="270"/>
      <c r="J345" s="270"/>
      <c r="K345" s="270"/>
      <c r="L345" s="270"/>
      <c r="M345" s="270"/>
      <c r="N345" s="270"/>
      <c r="O345" s="270"/>
      <c r="P345" s="270"/>
    </row>
    <row r="346" spans="5:16" ht="12">
      <c r="E346" s="270"/>
      <c r="F346" s="270"/>
      <c r="G346" s="270"/>
      <c r="H346" s="270"/>
      <c r="I346" s="270"/>
      <c r="J346" s="270"/>
      <c r="K346" s="270"/>
      <c r="L346" s="270"/>
      <c r="M346" s="270"/>
      <c r="N346" s="270"/>
      <c r="O346" s="270"/>
      <c r="P346" s="270"/>
    </row>
    <row r="347" spans="5:16" ht="12">
      <c r="E347" s="270"/>
      <c r="F347" s="270"/>
      <c r="G347" s="270"/>
      <c r="H347" s="270"/>
      <c r="I347" s="270"/>
      <c r="J347" s="270"/>
      <c r="K347" s="270"/>
      <c r="L347" s="270"/>
      <c r="M347" s="270"/>
      <c r="N347" s="270"/>
      <c r="O347" s="270"/>
      <c r="P347" s="270"/>
    </row>
    <row r="348" spans="5:16" ht="12">
      <c r="E348" s="270"/>
      <c r="F348" s="270"/>
      <c r="G348" s="270"/>
      <c r="H348" s="270"/>
      <c r="I348" s="270"/>
      <c r="J348" s="270"/>
      <c r="K348" s="270"/>
      <c r="L348" s="270"/>
      <c r="M348" s="270"/>
      <c r="N348" s="270"/>
      <c r="O348" s="270"/>
      <c r="P348" s="270"/>
    </row>
    <row r="349" spans="5:16" ht="12">
      <c r="E349" s="270"/>
      <c r="F349" s="270"/>
      <c r="G349" s="270"/>
      <c r="H349" s="270"/>
      <c r="I349" s="270"/>
      <c r="J349" s="270"/>
      <c r="K349" s="270"/>
      <c r="L349" s="270"/>
      <c r="M349" s="270"/>
      <c r="N349" s="270"/>
      <c r="O349" s="270"/>
      <c r="P349" s="270"/>
    </row>
    <row r="350" spans="5:16" ht="12">
      <c r="E350" s="270"/>
      <c r="F350" s="270"/>
      <c r="G350" s="270"/>
      <c r="H350" s="270"/>
      <c r="I350" s="270"/>
      <c r="J350" s="270"/>
      <c r="K350" s="270"/>
      <c r="L350" s="270"/>
      <c r="M350" s="270"/>
      <c r="N350" s="270"/>
      <c r="O350" s="270"/>
      <c r="P350" s="270"/>
    </row>
    <row r="351" spans="5:16" ht="12">
      <c r="E351" s="270"/>
      <c r="F351" s="270"/>
      <c r="G351" s="270"/>
      <c r="H351" s="270"/>
      <c r="I351" s="270"/>
      <c r="J351" s="270"/>
      <c r="K351" s="270"/>
      <c r="L351" s="270"/>
      <c r="M351" s="270"/>
      <c r="N351" s="270"/>
      <c r="O351" s="270"/>
      <c r="P351" s="270"/>
    </row>
    <row r="352" spans="5:16" ht="12">
      <c r="E352" s="270"/>
      <c r="F352" s="270"/>
      <c r="G352" s="270"/>
      <c r="H352" s="270"/>
      <c r="I352" s="270"/>
      <c r="J352" s="270"/>
      <c r="K352" s="270"/>
      <c r="L352" s="270"/>
      <c r="M352" s="270"/>
      <c r="N352" s="270"/>
      <c r="O352" s="270"/>
      <c r="P352" s="270"/>
    </row>
    <row r="353" spans="5:16" ht="12">
      <c r="E353" s="270"/>
      <c r="F353" s="270"/>
      <c r="G353" s="270"/>
      <c r="H353" s="270"/>
      <c r="I353" s="270"/>
      <c r="J353" s="270"/>
      <c r="K353" s="270"/>
      <c r="L353" s="270"/>
      <c r="M353" s="270"/>
      <c r="N353" s="270"/>
      <c r="O353" s="270"/>
      <c r="P353" s="270"/>
    </row>
    <row r="354" spans="5:16" ht="12">
      <c r="E354" s="270"/>
      <c r="F354" s="270"/>
      <c r="G354" s="270"/>
      <c r="H354" s="270"/>
      <c r="I354" s="270"/>
      <c r="J354" s="270"/>
      <c r="K354" s="270"/>
      <c r="L354" s="270"/>
      <c r="M354" s="270"/>
      <c r="N354" s="270"/>
      <c r="O354" s="270"/>
      <c r="P354" s="270"/>
    </row>
    <row r="355" spans="5:16" ht="12">
      <c r="E355" s="270"/>
      <c r="F355" s="270"/>
      <c r="G355" s="270"/>
      <c r="H355" s="270"/>
      <c r="I355" s="270"/>
      <c r="J355" s="270"/>
      <c r="K355" s="270"/>
      <c r="L355" s="270"/>
      <c r="M355" s="270"/>
      <c r="N355" s="270"/>
      <c r="O355" s="270"/>
      <c r="P355" s="270"/>
    </row>
    <row r="356" spans="5:16" ht="12">
      <c r="E356" s="270"/>
      <c r="F356" s="270"/>
      <c r="G356" s="270"/>
      <c r="H356" s="270"/>
      <c r="I356" s="270"/>
      <c r="J356" s="270"/>
      <c r="K356" s="270"/>
      <c r="L356" s="270"/>
      <c r="M356" s="270"/>
      <c r="N356" s="270"/>
      <c r="O356" s="270"/>
      <c r="P356" s="270"/>
    </row>
    <row r="357" spans="5:16" ht="12">
      <c r="E357" s="270"/>
      <c r="F357" s="270"/>
      <c r="G357" s="270"/>
      <c r="H357" s="270"/>
      <c r="I357" s="270"/>
      <c r="J357" s="270"/>
      <c r="K357" s="270"/>
      <c r="L357" s="270"/>
      <c r="M357" s="270"/>
      <c r="N357" s="270"/>
      <c r="O357" s="270"/>
      <c r="P357" s="270"/>
    </row>
    <row r="358" spans="5:16" ht="12">
      <c r="E358" s="270"/>
      <c r="F358" s="270"/>
      <c r="G358" s="270"/>
      <c r="H358" s="270"/>
      <c r="I358" s="270"/>
      <c r="J358" s="270"/>
      <c r="K358" s="270"/>
      <c r="L358" s="270"/>
      <c r="M358" s="270"/>
      <c r="N358" s="270"/>
      <c r="O358" s="270"/>
      <c r="P358" s="270"/>
    </row>
    <row r="359" spans="5:16" ht="12">
      <c r="E359" s="270"/>
      <c r="F359" s="270"/>
      <c r="G359" s="270"/>
      <c r="H359" s="270"/>
      <c r="I359" s="270"/>
      <c r="J359" s="270"/>
      <c r="K359" s="270"/>
      <c r="L359" s="270"/>
      <c r="M359" s="270"/>
      <c r="N359" s="270"/>
      <c r="O359" s="270"/>
      <c r="P359" s="270"/>
    </row>
    <row r="360" spans="5:16" ht="12">
      <c r="E360" s="270"/>
      <c r="F360" s="270"/>
      <c r="G360" s="270"/>
      <c r="H360" s="270"/>
      <c r="I360" s="270"/>
      <c r="J360" s="270"/>
      <c r="K360" s="270"/>
      <c r="L360" s="270"/>
      <c r="M360" s="270"/>
      <c r="N360" s="270"/>
      <c r="O360" s="270"/>
      <c r="P360" s="270"/>
    </row>
    <row r="361" spans="5:16" ht="12">
      <c r="E361" s="270"/>
      <c r="F361" s="270"/>
      <c r="G361" s="270"/>
      <c r="H361" s="270"/>
      <c r="I361" s="270"/>
      <c r="J361" s="270"/>
      <c r="K361" s="270"/>
      <c r="L361" s="270"/>
      <c r="M361" s="270"/>
      <c r="N361" s="270"/>
      <c r="O361" s="270"/>
      <c r="P361" s="270"/>
    </row>
    <row r="362" spans="5:16" ht="12">
      <c r="E362" s="270"/>
      <c r="F362" s="270"/>
      <c r="G362" s="270"/>
      <c r="H362" s="270"/>
      <c r="I362" s="270"/>
      <c r="J362" s="270"/>
      <c r="K362" s="270"/>
      <c r="L362" s="270"/>
      <c r="M362" s="270"/>
      <c r="N362" s="270"/>
      <c r="O362" s="270"/>
      <c r="P362" s="270"/>
    </row>
    <row r="363" spans="5:16" ht="12">
      <c r="E363" s="270"/>
      <c r="F363" s="270"/>
      <c r="G363" s="270"/>
      <c r="H363" s="270"/>
      <c r="I363" s="270"/>
      <c r="J363" s="270"/>
      <c r="K363" s="270"/>
      <c r="L363" s="270"/>
      <c r="M363" s="270"/>
      <c r="N363" s="270"/>
      <c r="O363" s="270"/>
      <c r="P363" s="270"/>
    </row>
    <row r="364" spans="5:16" ht="12">
      <c r="E364" s="270"/>
      <c r="F364" s="270"/>
      <c r="G364" s="270"/>
      <c r="H364" s="270"/>
      <c r="I364" s="270"/>
      <c r="J364" s="270"/>
      <c r="K364" s="270"/>
      <c r="L364" s="270"/>
      <c r="M364" s="270"/>
      <c r="N364" s="270"/>
      <c r="O364" s="270"/>
      <c r="P364" s="270"/>
    </row>
    <row r="365" spans="5:16" ht="12">
      <c r="E365" s="270"/>
      <c r="F365" s="270"/>
      <c r="G365" s="270"/>
      <c r="H365" s="270"/>
      <c r="I365" s="270"/>
      <c r="J365" s="270"/>
      <c r="K365" s="270"/>
      <c r="L365" s="270"/>
      <c r="M365" s="270"/>
      <c r="N365" s="270"/>
      <c r="O365" s="270"/>
      <c r="P365" s="270"/>
    </row>
    <row r="366" spans="5:16" ht="12">
      <c r="E366" s="270"/>
      <c r="F366" s="270"/>
      <c r="G366" s="270"/>
      <c r="H366" s="270"/>
      <c r="I366" s="270"/>
      <c r="J366" s="270"/>
      <c r="K366" s="270"/>
      <c r="L366" s="270"/>
      <c r="M366" s="270"/>
      <c r="N366" s="270"/>
      <c r="O366" s="270"/>
      <c r="P366" s="270"/>
    </row>
    <row r="367" spans="5:16" ht="12">
      <c r="E367" s="270"/>
      <c r="F367" s="270"/>
      <c r="G367" s="270"/>
      <c r="H367" s="270"/>
      <c r="I367" s="270"/>
      <c r="J367" s="270"/>
      <c r="K367" s="270"/>
      <c r="L367" s="270"/>
      <c r="M367" s="270"/>
      <c r="N367" s="270"/>
      <c r="O367" s="270"/>
      <c r="P367" s="270"/>
    </row>
    <row r="368" spans="5:16" ht="12">
      <c r="E368" s="270"/>
      <c r="F368" s="270"/>
      <c r="G368" s="270"/>
      <c r="H368" s="270"/>
      <c r="I368" s="270"/>
      <c r="J368" s="270"/>
      <c r="K368" s="270"/>
      <c r="L368" s="270"/>
      <c r="M368" s="270"/>
      <c r="N368" s="270"/>
      <c r="O368" s="270"/>
      <c r="P368" s="270"/>
    </row>
    <row r="369" spans="5:16" ht="12">
      <c r="E369" s="270"/>
      <c r="F369" s="270"/>
      <c r="G369" s="270"/>
      <c r="H369" s="270"/>
      <c r="I369" s="270"/>
      <c r="J369" s="270"/>
      <c r="K369" s="270"/>
      <c r="L369" s="270"/>
      <c r="M369" s="270"/>
      <c r="N369" s="270"/>
      <c r="O369" s="270"/>
      <c r="P369" s="270"/>
    </row>
    <row r="370" spans="5:16" ht="12">
      <c r="E370" s="270"/>
      <c r="F370" s="270"/>
      <c r="G370" s="270"/>
      <c r="H370" s="270"/>
      <c r="I370" s="270"/>
      <c r="J370" s="270"/>
      <c r="K370" s="270"/>
      <c r="L370" s="270"/>
      <c r="M370" s="270"/>
      <c r="N370" s="270"/>
      <c r="O370" s="270"/>
      <c r="P370" s="270"/>
    </row>
    <row r="371" spans="5:16" ht="12">
      <c r="E371" s="270"/>
      <c r="F371" s="270"/>
      <c r="G371" s="270"/>
      <c r="H371" s="270"/>
      <c r="I371" s="270"/>
      <c r="J371" s="270"/>
      <c r="K371" s="270"/>
      <c r="L371" s="270"/>
      <c r="M371" s="270"/>
      <c r="N371" s="270"/>
      <c r="O371" s="270"/>
      <c r="P371" s="270"/>
    </row>
    <row r="372" spans="5:16" ht="12">
      <c r="E372" s="270"/>
      <c r="F372" s="270"/>
      <c r="G372" s="270"/>
      <c r="H372" s="270"/>
      <c r="I372" s="270"/>
      <c r="J372" s="270"/>
      <c r="K372" s="270"/>
      <c r="L372" s="270"/>
      <c r="M372" s="270"/>
      <c r="N372" s="270"/>
      <c r="O372" s="270"/>
      <c r="P372" s="270"/>
    </row>
    <row r="373" spans="5:16" ht="12">
      <c r="E373" s="270"/>
      <c r="F373" s="270"/>
      <c r="G373" s="270"/>
      <c r="H373" s="270"/>
      <c r="I373" s="270"/>
      <c r="J373" s="270"/>
      <c r="K373" s="270"/>
      <c r="L373" s="270"/>
      <c r="M373" s="270"/>
      <c r="N373" s="270"/>
      <c r="O373" s="270"/>
      <c r="P373" s="270"/>
    </row>
    <row r="374" spans="5:16" ht="12">
      <c r="E374" s="270"/>
      <c r="F374" s="270"/>
      <c r="G374" s="270"/>
      <c r="H374" s="270"/>
      <c r="I374" s="270"/>
      <c r="J374" s="270"/>
      <c r="K374" s="270"/>
      <c r="L374" s="270"/>
      <c r="M374" s="270"/>
      <c r="N374" s="270"/>
      <c r="O374" s="270"/>
      <c r="P374" s="270"/>
    </row>
    <row r="375" spans="5:16" ht="12">
      <c r="E375" s="270"/>
      <c r="F375" s="270"/>
      <c r="G375" s="270"/>
      <c r="H375" s="270"/>
      <c r="I375" s="270"/>
      <c r="J375" s="270"/>
      <c r="K375" s="270"/>
      <c r="L375" s="270"/>
      <c r="M375" s="270"/>
      <c r="N375" s="270"/>
      <c r="O375" s="270"/>
      <c r="P375" s="270"/>
    </row>
    <row r="376" spans="5:16" ht="12">
      <c r="E376" s="270"/>
      <c r="F376" s="270"/>
      <c r="G376" s="270"/>
      <c r="H376" s="270"/>
      <c r="I376" s="270"/>
      <c r="J376" s="270"/>
      <c r="K376" s="270"/>
      <c r="L376" s="270"/>
      <c r="M376" s="270"/>
      <c r="N376" s="270"/>
      <c r="O376" s="270"/>
      <c r="P376" s="270"/>
    </row>
    <row r="377" spans="5:16" ht="12">
      <c r="E377" s="270"/>
      <c r="F377" s="270"/>
      <c r="G377" s="270"/>
      <c r="H377" s="270"/>
      <c r="I377" s="270"/>
      <c r="J377" s="270"/>
      <c r="K377" s="270"/>
      <c r="L377" s="270"/>
      <c r="M377" s="270"/>
      <c r="N377" s="270"/>
      <c r="O377" s="270"/>
      <c r="P377" s="270"/>
    </row>
    <row r="378" spans="5:16" ht="12">
      <c r="E378" s="270"/>
      <c r="F378" s="270"/>
      <c r="G378" s="270"/>
      <c r="H378" s="270"/>
      <c r="I378" s="270"/>
      <c r="J378" s="270"/>
      <c r="K378" s="270"/>
      <c r="L378" s="270"/>
      <c r="M378" s="270"/>
      <c r="N378" s="270"/>
      <c r="O378" s="270"/>
      <c r="P378" s="270"/>
    </row>
    <row r="379" spans="5:16" ht="12">
      <c r="E379" s="270"/>
      <c r="F379" s="270"/>
      <c r="G379" s="270"/>
      <c r="H379" s="270"/>
      <c r="I379" s="270"/>
      <c r="J379" s="270"/>
      <c r="K379" s="270"/>
      <c r="L379" s="270"/>
      <c r="M379" s="270"/>
      <c r="N379" s="270"/>
      <c r="O379" s="270"/>
      <c r="P379" s="270"/>
    </row>
    <row r="380" spans="5:16" ht="12">
      <c r="E380" s="270"/>
      <c r="F380" s="270"/>
      <c r="G380" s="270"/>
      <c r="H380" s="270"/>
      <c r="I380" s="270"/>
      <c r="J380" s="270"/>
      <c r="K380" s="270"/>
      <c r="L380" s="270"/>
      <c r="M380" s="270"/>
      <c r="N380" s="270"/>
      <c r="O380" s="270"/>
      <c r="P380" s="270"/>
    </row>
    <row r="381" spans="5:16" ht="12">
      <c r="E381" s="270"/>
      <c r="F381" s="270"/>
      <c r="G381" s="270"/>
      <c r="H381" s="270"/>
      <c r="I381" s="270"/>
      <c r="J381" s="270"/>
      <c r="K381" s="270"/>
      <c r="L381" s="270"/>
      <c r="M381" s="270"/>
      <c r="N381" s="270"/>
      <c r="O381" s="270"/>
      <c r="P381" s="270"/>
    </row>
    <row r="382" spans="5:16" ht="12">
      <c r="E382" s="270"/>
      <c r="F382" s="270"/>
      <c r="G382" s="270"/>
      <c r="H382" s="270"/>
      <c r="I382" s="270"/>
      <c r="J382" s="270"/>
      <c r="K382" s="270"/>
      <c r="L382" s="270"/>
      <c r="M382" s="270"/>
      <c r="N382" s="270"/>
      <c r="O382" s="270"/>
      <c r="P382" s="270"/>
    </row>
    <row r="383" spans="5:16" ht="12">
      <c r="E383" s="270"/>
      <c r="F383" s="270"/>
      <c r="G383" s="270"/>
      <c r="H383" s="270"/>
      <c r="I383" s="270"/>
      <c r="J383" s="270"/>
      <c r="K383" s="270"/>
      <c r="L383" s="270"/>
      <c r="M383" s="270"/>
      <c r="N383" s="270"/>
      <c r="O383" s="270"/>
      <c r="P383" s="270"/>
    </row>
    <row r="384" spans="5:16" ht="12">
      <c r="E384" s="270"/>
      <c r="F384" s="270"/>
      <c r="G384" s="270"/>
      <c r="H384" s="270"/>
      <c r="I384" s="270"/>
      <c r="J384" s="270"/>
      <c r="K384" s="270"/>
      <c r="L384" s="270"/>
      <c r="M384" s="270"/>
      <c r="N384" s="270"/>
      <c r="O384" s="270"/>
      <c r="P384" s="270"/>
    </row>
    <row r="385" spans="5:16" ht="12">
      <c r="E385" s="270"/>
      <c r="F385" s="270"/>
      <c r="G385" s="270"/>
      <c r="H385" s="270"/>
      <c r="I385" s="270"/>
      <c r="J385" s="270"/>
      <c r="K385" s="270"/>
      <c r="L385" s="270"/>
      <c r="M385" s="270"/>
      <c r="N385" s="270"/>
      <c r="O385" s="270"/>
      <c r="P385" s="270"/>
    </row>
    <row r="386" spans="5:16" ht="12">
      <c r="E386" s="270"/>
      <c r="F386" s="270"/>
      <c r="G386" s="270"/>
      <c r="H386" s="270"/>
      <c r="I386" s="270"/>
      <c r="J386" s="270"/>
      <c r="K386" s="270"/>
      <c r="L386" s="270"/>
      <c r="M386" s="270"/>
      <c r="N386" s="270"/>
      <c r="O386" s="270"/>
      <c r="P386" s="270"/>
    </row>
    <row r="387" spans="5:16" ht="12">
      <c r="E387" s="270"/>
      <c r="F387" s="270"/>
      <c r="G387" s="270"/>
      <c r="H387" s="270"/>
      <c r="I387" s="270"/>
      <c r="J387" s="270"/>
      <c r="K387" s="270"/>
      <c r="L387" s="270"/>
      <c r="M387" s="270"/>
      <c r="N387" s="270"/>
      <c r="O387" s="270"/>
      <c r="P387" s="270"/>
    </row>
    <row r="388" spans="5:16" ht="12">
      <c r="E388" s="270"/>
      <c r="F388" s="270"/>
      <c r="G388" s="270"/>
      <c r="H388" s="270"/>
      <c r="I388" s="270"/>
      <c r="J388" s="270"/>
      <c r="K388" s="270"/>
      <c r="L388" s="270"/>
      <c r="M388" s="270"/>
      <c r="N388" s="270"/>
      <c r="O388" s="270"/>
      <c r="P388" s="270"/>
    </row>
    <row r="389" spans="5:16" ht="12">
      <c r="E389" s="270"/>
      <c r="F389" s="270"/>
      <c r="G389" s="270"/>
      <c r="H389" s="270"/>
      <c r="I389" s="270"/>
      <c r="J389" s="270"/>
      <c r="K389" s="270"/>
      <c r="L389" s="270"/>
      <c r="M389" s="270"/>
      <c r="N389" s="270"/>
      <c r="O389" s="270"/>
      <c r="P389" s="270"/>
    </row>
    <row r="390" spans="5:16" ht="12">
      <c r="E390" s="270"/>
      <c r="F390" s="270"/>
      <c r="G390" s="270"/>
      <c r="H390" s="270"/>
      <c r="I390" s="270"/>
      <c r="J390" s="270"/>
      <c r="K390" s="270"/>
      <c r="L390" s="270"/>
      <c r="M390" s="270"/>
      <c r="N390" s="270"/>
      <c r="O390" s="270"/>
      <c r="P390" s="270"/>
    </row>
    <row r="391" spans="5:16" ht="12">
      <c r="E391" s="270"/>
      <c r="F391" s="270"/>
      <c r="G391" s="270"/>
      <c r="H391" s="270"/>
      <c r="I391" s="270"/>
      <c r="J391" s="270"/>
      <c r="K391" s="270"/>
      <c r="L391" s="270"/>
      <c r="M391" s="270"/>
      <c r="N391" s="270"/>
      <c r="O391" s="270"/>
      <c r="P391" s="270"/>
    </row>
    <row r="392" spans="5:16" ht="12">
      <c r="E392" s="270"/>
      <c r="F392" s="270"/>
      <c r="G392" s="270"/>
      <c r="H392" s="270"/>
      <c r="I392" s="270"/>
      <c r="J392" s="270"/>
      <c r="K392" s="270"/>
      <c r="L392" s="270"/>
      <c r="M392" s="270"/>
      <c r="N392" s="270"/>
      <c r="O392" s="270"/>
      <c r="P392" s="270"/>
    </row>
    <row r="393" spans="5:16" ht="12">
      <c r="E393" s="270"/>
      <c r="F393" s="270"/>
      <c r="G393" s="270"/>
      <c r="H393" s="270"/>
      <c r="I393" s="270"/>
      <c r="J393" s="270"/>
      <c r="K393" s="270"/>
      <c r="L393" s="270"/>
      <c r="M393" s="270"/>
      <c r="N393" s="270"/>
      <c r="O393" s="270"/>
      <c r="P393" s="270"/>
    </row>
    <row r="394" spans="5:16" ht="12">
      <c r="E394" s="270"/>
      <c r="F394" s="270"/>
      <c r="G394" s="270"/>
      <c r="H394" s="270"/>
      <c r="I394" s="270"/>
      <c r="J394" s="270"/>
      <c r="K394" s="270"/>
      <c r="L394" s="270"/>
      <c r="M394" s="270"/>
      <c r="N394" s="270"/>
      <c r="O394" s="270"/>
      <c r="P394" s="270"/>
    </row>
    <row r="395" spans="5:16" ht="12">
      <c r="E395" s="270"/>
      <c r="F395" s="270"/>
      <c r="G395" s="270"/>
      <c r="H395" s="270"/>
      <c r="I395" s="270"/>
      <c r="J395" s="270"/>
      <c r="K395" s="270"/>
      <c r="L395" s="270"/>
      <c r="M395" s="270"/>
      <c r="N395" s="270"/>
      <c r="O395" s="270"/>
      <c r="P395" s="270"/>
    </row>
    <row r="396" spans="5:16" ht="12">
      <c r="E396" s="270"/>
      <c r="F396" s="270"/>
      <c r="G396" s="270"/>
      <c r="H396" s="270"/>
      <c r="I396" s="270"/>
      <c r="J396" s="270"/>
      <c r="K396" s="270"/>
      <c r="L396" s="270"/>
      <c r="M396" s="270"/>
      <c r="N396" s="270"/>
      <c r="O396" s="270"/>
      <c r="P396" s="270"/>
    </row>
    <row r="397" spans="5:16" ht="12">
      <c r="E397" s="270"/>
      <c r="F397" s="270"/>
      <c r="G397" s="270"/>
      <c r="H397" s="270"/>
      <c r="I397" s="270"/>
      <c r="J397" s="270"/>
      <c r="K397" s="270"/>
      <c r="L397" s="270"/>
      <c r="M397" s="270"/>
      <c r="N397" s="270"/>
      <c r="O397" s="270"/>
      <c r="P397" s="270"/>
    </row>
    <row r="398" spans="5:16" ht="12">
      <c r="E398" s="270"/>
      <c r="F398" s="270"/>
      <c r="G398" s="270"/>
      <c r="H398" s="270"/>
      <c r="I398" s="270"/>
      <c r="J398" s="270"/>
      <c r="K398" s="270"/>
      <c r="L398" s="270"/>
      <c r="M398" s="270"/>
      <c r="N398" s="270"/>
      <c r="O398" s="270"/>
      <c r="P398" s="270"/>
    </row>
    <row r="399" spans="5:16" ht="12">
      <c r="E399" s="270"/>
      <c r="F399" s="270"/>
      <c r="G399" s="270"/>
      <c r="H399" s="270"/>
      <c r="I399" s="270"/>
      <c r="J399" s="270"/>
      <c r="K399" s="270"/>
      <c r="L399" s="270"/>
      <c r="M399" s="270"/>
      <c r="N399" s="270"/>
      <c r="O399" s="270"/>
      <c r="P399" s="270"/>
    </row>
    <row r="400" spans="5:16" ht="12">
      <c r="E400" s="270"/>
      <c r="F400" s="270"/>
      <c r="G400" s="270"/>
      <c r="H400" s="270"/>
      <c r="I400" s="270"/>
      <c r="J400" s="270"/>
      <c r="K400" s="270"/>
      <c r="L400" s="270"/>
      <c r="M400" s="270"/>
      <c r="N400" s="270"/>
      <c r="O400" s="270"/>
      <c r="P400" s="270"/>
    </row>
    <row r="401" spans="5:16" ht="12">
      <c r="E401" s="270"/>
      <c r="F401" s="270"/>
      <c r="G401" s="270"/>
      <c r="H401" s="270"/>
      <c r="I401" s="270"/>
      <c r="J401" s="270"/>
      <c r="K401" s="270"/>
      <c r="L401" s="270"/>
      <c r="M401" s="270"/>
      <c r="N401" s="270"/>
      <c r="O401" s="270"/>
      <c r="P401" s="270"/>
    </row>
    <row r="402" spans="5:16" ht="12">
      <c r="E402" s="270"/>
      <c r="F402" s="270"/>
      <c r="G402" s="270"/>
      <c r="H402" s="270"/>
      <c r="I402" s="270"/>
      <c r="J402" s="270"/>
      <c r="K402" s="270"/>
      <c r="L402" s="270"/>
      <c r="M402" s="270"/>
      <c r="N402" s="270"/>
      <c r="O402" s="270"/>
      <c r="P402" s="270"/>
    </row>
    <row r="403" spans="5:16" ht="12">
      <c r="E403" s="270"/>
      <c r="F403" s="270"/>
      <c r="G403" s="270"/>
      <c r="H403" s="270"/>
      <c r="I403" s="270"/>
      <c r="J403" s="270"/>
      <c r="K403" s="270"/>
      <c r="L403" s="270"/>
      <c r="M403" s="270"/>
      <c r="N403" s="270"/>
      <c r="O403" s="270"/>
      <c r="P403" s="270"/>
    </row>
    <row r="404" spans="5:16" ht="12">
      <c r="E404" s="270"/>
      <c r="F404" s="270"/>
      <c r="G404" s="270"/>
      <c r="H404" s="270"/>
      <c r="I404" s="270"/>
      <c r="J404" s="270"/>
      <c r="K404" s="270"/>
      <c r="L404" s="270"/>
      <c r="M404" s="270"/>
      <c r="N404" s="270"/>
      <c r="O404" s="270"/>
      <c r="P404" s="270"/>
    </row>
    <row r="405" spans="5:16" ht="12">
      <c r="E405" s="270"/>
      <c r="F405" s="270"/>
      <c r="G405" s="270"/>
      <c r="H405" s="270"/>
      <c r="I405" s="270"/>
      <c r="J405" s="270"/>
      <c r="K405" s="270"/>
      <c r="L405" s="270"/>
      <c r="M405" s="270"/>
      <c r="N405" s="270"/>
      <c r="O405" s="270"/>
      <c r="P405" s="270"/>
    </row>
    <row r="406" spans="5:16" ht="12">
      <c r="E406" s="270"/>
      <c r="F406" s="270"/>
      <c r="G406" s="270"/>
      <c r="H406" s="270"/>
      <c r="I406" s="270"/>
      <c r="J406" s="270"/>
      <c r="K406" s="270"/>
      <c r="L406" s="270"/>
      <c r="M406" s="270"/>
      <c r="N406" s="270"/>
      <c r="O406" s="270"/>
      <c r="P406" s="270"/>
    </row>
    <row r="407" spans="5:16" ht="12">
      <c r="E407" s="270"/>
      <c r="F407" s="270"/>
      <c r="G407" s="270"/>
      <c r="H407" s="270"/>
      <c r="I407" s="270"/>
      <c r="J407" s="270"/>
      <c r="K407" s="270"/>
      <c r="L407" s="270"/>
      <c r="M407" s="270"/>
      <c r="N407" s="270"/>
      <c r="O407" s="270"/>
      <c r="P407" s="270"/>
    </row>
    <row r="408" spans="5:16" ht="12">
      <c r="E408" s="270"/>
      <c r="F408" s="270"/>
      <c r="G408" s="270"/>
      <c r="H408" s="270"/>
      <c r="I408" s="270"/>
      <c r="J408" s="270"/>
      <c r="K408" s="270"/>
      <c r="L408" s="270"/>
      <c r="M408" s="270"/>
      <c r="N408" s="270"/>
      <c r="O408" s="270"/>
      <c r="P408" s="270"/>
    </row>
    <row r="409" spans="5:16" ht="12">
      <c r="E409" s="270"/>
      <c r="F409" s="270"/>
      <c r="G409" s="270"/>
      <c r="H409" s="270"/>
      <c r="I409" s="270"/>
      <c r="J409" s="270"/>
      <c r="K409" s="270"/>
      <c r="L409" s="270"/>
      <c r="M409" s="270"/>
      <c r="N409" s="270"/>
      <c r="O409" s="270"/>
      <c r="P409" s="270"/>
    </row>
    <row r="410" spans="5:16" ht="12">
      <c r="E410" s="270"/>
      <c r="F410" s="270"/>
      <c r="G410" s="270"/>
      <c r="H410" s="270"/>
      <c r="I410" s="270"/>
      <c r="J410" s="270"/>
      <c r="K410" s="270"/>
      <c r="L410" s="270"/>
      <c r="M410" s="270"/>
      <c r="N410" s="270"/>
      <c r="O410" s="270"/>
      <c r="P410" s="270"/>
    </row>
    <row r="411" spans="5:16" ht="12">
      <c r="E411" s="270"/>
      <c r="F411" s="270"/>
      <c r="G411" s="270"/>
      <c r="H411" s="270"/>
      <c r="I411" s="270"/>
      <c r="J411" s="270"/>
      <c r="K411" s="270"/>
      <c r="L411" s="270"/>
      <c r="M411" s="270"/>
      <c r="N411" s="270"/>
      <c r="O411" s="270"/>
      <c r="P411" s="270"/>
    </row>
    <row r="412" spans="5:16" ht="12">
      <c r="E412" s="270"/>
      <c r="F412" s="270"/>
      <c r="G412" s="270"/>
      <c r="H412" s="270"/>
      <c r="I412" s="270"/>
      <c r="J412" s="270"/>
      <c r="K412" s="270"/>
      <c r="L412" s="270"/>
      <c r="M412" s="270"/>
      <c r="N412" s="270"/>
      <c r="O412" s="270"/>
      <c r="P412" s="270"/>
    </row>
    <row r="413" spans="5:16" ht="12">
      <c r="E413" s="270"/>
      <c r="F413" s="270"/>
      <c r="G413" s="270"/>
      <c r="H413" s="270"/>
      <c r="I413" s="270"/>
      <c r="J413" s="270"/>
      <c r="K413" s="270"/>
      <c r="L413" s="270"/>
      <c r="M413" s="270"/>
      <c r="N413" s="270"/>
      <c r="O413" s="270"/>
      <c r="P413" s="270"/>
    </row>
    <row r="414" spans="5:16" ht="12">
      <c r="E414" s="270"/>
      <c r="F414" s="270"/>
      <c r="G414" s="270"/>
      <c r="H414" s="270"/>
      <c r="I414" s="270"/>
      <c r="J414" s="270"/>
      <c r="K414" s="270"/>
      <c r="L414" s="270"/>
      <c r="M414" s="270"/>
      <c r="N414" s="270"/>
      <c r="O414" s="270"/>
      <c r="P414" s="270"/>
    </row>
    <row r="415" spans="5:16" ht="12">
      <c r="E415" s="270"/>
      <c r="F415" s="270"/>
      <c r="G415" s="270"/>
      <c r="H415" s="270"/>
      <c r="I415" s="270"/>
      <c r="J415" s="270"/>
      <c r="K415" s="270"/>
      <c r="L415" s="270"/>
      <c r="M415" s="270"/>
      <c r="N415" s="270"/>
      <c r="O415" s="270"/>
      <c r="P415" s="270"/>
    </row>
    <row r="416" spans="5:16" ht="12">
      <c r="E416" s="270"/>
      <c r="F416" s="270"/>
      <c r="G416" s="270"/>
      <c r="H416" s="270"/>
      <c r="I416" s="270"/>
      <c r="J416" s="270"/>
      <c r="K416" s="270"/>
      <c r="L416" s="270"/>
      <c r="M416" s="270"/>
      <c r="N416" s="270"/>
      <c r="O416" s="270"/>
      <c r="P416" s="270"/>
    </row>
    <row r="417" spans="5:16" ht="12">
      <c r="E417" s="270"/>
      <c r="F417" s="270"/>
      <c r="G417" s="270"/>
      <c r="H417" s="270"/>
      <c r="I417" s="270"/>
      <c r="J417" s="270"/>
      <c r="K417" s="270"/>
      <c r="L417" s="270"/>
      <c r="M417" s="270"/>
      <c r="N417" s="270"/>
      <c r="O417" s="270"/>
      <c r="P417" s="270"/>
    </row>
    <row r="418" spans="5:16" ht="12">
      <c r="E418" s="270"/>
      <c r="F418" s="270"/>
      <c r="G418" s="270"/>
      <c r="H418" s="270"/>
      <c r="I418" s="270"/>
      <c r="J418" s="270"/>
      <c r="K418" s="270"/>
      <c r="L418" s="270"/>
      <c r="M418" s="270"/>
      <c r="N418" s="270"/>
      <c r="O418" s="270"/>
      <c r="P418" s="270"/>
    </row>
    <row r="419" spans="5:16" ht="12">
      <c r="E419" s="270"/>
      <c r="F419" s="270"/>
      <c r="G419" s="270"/>
      <c r="H419" s="270"/>
      <c r="I419" s="270"/>
      <c r="J419" s="270"/>
      <c r="K419" s="270"/>
      <c r="L419" s="270"/>
      <c r="M419" s="270"/>
      <c r="N419" s="270"/>
      <c r="O419" s="270"/>
      <c r="P419" s="270"/>
    </row>
    <row r="420" spans="5:16" ht="12">
      <c r="E420" s="270"/>
      <c r="F420" s="270"/>
      <c r="G420" s="270"/>
      <c r="H420" s="270"/>
      <c r="I420" s="270"/>
      <c r="J420" s="270"/>
      <c r="K420" s="270"/>
      <c r="L420" s="270"/>
      <c r="M420" s="270"/>
      <c r="N420" s="270"/>
      <c r="O420" s="270"/>
      <c r="P420" s="270"/>
    </row>
    <row r="421" spans="5:16" ht="12">
      <c r="E421" s="270"/>
      <c r="F421" s="270"/>
      <c r="G421" s="270"/>
      <c r="H421" s="270"/>
      <c r="I421" s="270"/>
      <c r="J421" s="270"/>
      <c r="K421" s="270"/>
      <c r="L421" s="270"/>
      <c r="M421" s="270"/>
      <c r="N421" s="270"/>
      <c r="O421" s="270"/>
      <c r="P421" s="270"/>
    </row>
    <row r="422" spans="5:16" ht="12">
      <c r="E422" s="270"/>
      <c r="F422" s="270"/>
      <c r="G422" s="270"/>
      <c r="H422" s="270"/>
      <c r="I422" s="270"/>
      <c r="J422" s="270"/>
      <c r="K422" s="270"/>
      <c r="L422" s="270"/>
      <c r="M422" s="270"/>
      <c r="N422" s="270"/>
      <c r="O422" s="270"/>
      <c r="P422" s="270"/>
    </row>
    <row r="423" spans="5:16" ht="12">
      <c r="E423" s="270"/>
      <c r="F423" s="270"/>
      <c r="G423" s="270"/>
      <c r="H423" s="270"/>
      <c r="I423" s="270"/>
      <c r="J423" s="270"/>
      <c r="K423" s="270"/>
      <c r="L423" s="270"/>
      <c r="M423" s="270"/>
      <c r="N423" s="270"/>
      <c r="O423" s="270"/>
      <c r="P423" s="270"/>
    </row>
    <row r="424" spans="5:16" ht="12">
      <c r="E424" s="270"/>
      <c r="F424" s="270"/>
      <c r="G424" s="270"/>
      <c r="H424" s="270"/>
      <c r="I424" s="270"/>
      <c r="J424" s="270"/>
      <c r="K424" s="270"/>
      <c r="L424" s="270"/>
      <c r="M424" s="270"/>
      <c r="N424" s="270"/>
      <c r="O424" s="270"/>
      <c r="P424" s="270"/>
    </row>
    <row r="425" spans="5:16" ht="12">
      <c r="E425" s="270"/>
      <c r="F425" s="270"/>
      <c r="G425" s="270"/>
      <c r="H425" s="270"/>
      <c r="I425" s="270"/>
      <c r="J425" s="270"/>
      <c r="K425" s="270"/>
      <c r="L425" s="270"/>
      <c r="M425" s="270"/>
      <c r="N425" s="270"/>
      <c r="O425" s="270"/>
      <c r="P425" s="270"/>
    </row>
    <row r="426" spans="5:16" ht="12">
      <c r="E426" s="270"/>
      <c r="F426" s="270"/>
      <c r="G426" s="270"/>
      <c r="H426" s="270"/>
      <c r="I426" s="270"/>
      <c r="J426" s="270"/>
      <c r="K426" s="270"/>
      <c r="L426" s="270"/>
      <c r="M426" s="270"/>
      <c r="N426" s="270"/>
      <c r="O426" s="270"/>
      <c r="P426" s="270"/>
    </row>
    <row r="427" spans="5:16" ht="12">
      <c r="E427" s="270"/>
      <c r="F427" s="270"/>
      <c r="G427" s="270"/>
      <c r="H427" s="270"/>
      <c r="I427" s="270"/>
      <c r="J427" s="270"/>
      <c r="K427" s="270"/>
      <c r="L427" s="270"/>
      <c r="M427" s="270"/>
      <c r="N427" s="270"/>
      <c r="O427" s="270"/>
      <c r="P427" s="270"/>
    </row>
    <row r="428" spans="5:16" ht="12">
      <c r="E428" s="270"/>
      <c r="F428" s="270"/>
      <c r="G428" s="270"/>
      <c r="H428" s="270"/>
      <c r="I428" s="270"/>
      <c r="J428" s="270"/>
      <c r="K428" s="270"/>
      <c r="L428" s="270"/>
      <c r="M428" s="270"/>
      <c r="N428" s="270"/>
      <c r="O428" s="270"/>
      <c r="P428" s="270"/>
    </row>
    <row r="429" spans="5:16" ht="12">
      <c r="E429" s="270"/>
      <c r="F429" s="270"/>
      <c r="G429" s="270"/>
      <c r="H429" s="270"/>
      <c r="I429" s="270"/>
      <c r="J429" s="270"/>
      <c r="K429" s="270"/>
      <c r="L429" s="270"/>
      <c r="M429" s="270"/>
      <c r="N429" s="270"/>
      <c r="O429" s="270"/>
      <c r="P429" s="270"/>
    </row>
    <row r="430" spans="5:16" ht="12">
      <c r="E430" s="270"/>
      <c r="F430" s="270"/>
      <c r="G430" s="270"/>
      <c r="H430" s="270"/>
      <c r="I430" s="270"/>
      <c r="J430" s="270"/>
      <c r="K430" s="270"/>
      <c r="L430" s="270"/>
      <c r="M430" s="270"/>
      <c r="N430" s="270"/>
      <c r="O430" s="270"/>
      <c r="P430" s="270"/>
    </row>
    <row r="431" spans="5:16" ht="12">
      <c r="E431" s="270"/>
      <c r="F431" s="270"/>
      <c r="G431" s="270"/>
      <c r="H431" s="270"/>
      <c r="I431" s="270"/>
      <c r="J431" s="270"/>
      <c r="K431" s="270"/>
      <c r="L431" s="270"/>
      <c r="M431" s="270"/>
      <c r="N431" s="270"/>
      <c r="O431" s="270"/>
      <c r="P431" s="270"/>
    </row>
    <row r="432" spans="5:16" ht="12">
      <c r="E432" s="270"/>
      <c r="F432" s="270"/>
      <c r="G432" s="270"/>
      <c r="H432" s="270"/>
      <c r="I432" s="270"/>
      <c r="J432" s="270"/>
      <c r="K432" s="270"/>
      <c r="L432" s="270"/>
      <c r="M432" s="270"/>
      <c r="N432" s="270"/>
      <c r="O432" s="270"/>
      <c r="P432" s="270"/>
    </row>
    <row r="433" spans="5:16" ht="12">
      <c r="E433" s="270"/>
      <c r="F433" s="270"/>
      <c r="G433" s="270"/>
      <c r="H433" s="270"/>
      <c r="I433" s="270"/>
      <c r="J433" s="270"/>
      <c r="K433" s="270"/>
      <c r="L433" s="270"/>
      <c r="M433" s="270"/>
      <c r="N433" s="270"/>
      <c r="O433" s="270"/>
      <c r="P433" s="270"/>
    </row>
    <row r="434" spans="5:16" ht="12">
      <c r="E434" s="270"/>
      <c r="F434" s="270"/>
      <c r="G434" s="270"/>
      <c r="H434" s="270"/>
      <c r="I434" s="270"/>
      <c r="J434" s="270"/>
      <c r="K434" s="270"/>
      <c r="L434" s="270"/>
      <c r="M434" s="270"/>
      <c r="N434" s="270"/>
      <c r="O434" s="270"/>
      <c r="P434" s="270"/>
    </row>
    <row r="435" spans="5:16" ht="12">
      <c r="E435" s="270"/>
      <c r="F435" s="270"/>
      <c r="G435" s="270"/>
      <c r="H435" s="270"/>
      <c r="I435" s="270"/>
      <c r="J435" s="270"/>
      <c r="K435" s="270"/>
      <c r="L435" s="270"/>
      <c r="M435" s="270"/>
      <c r="N435" s="270"/>
      <c r="O435" s="270"/>
      <c r="P435" s="270"/>
    </row>
    <row r="436" spans="5:16" ht="12">
      <c r="E436" s="270"/>
      <c r="F436" s="270"/>
      <c r="G436" s="270"/>
      <c r="H436" s="270"/>
      <c r="I436" s="270"/>
      <c r="J436" s="270"/>
      <c r="K436" s="270"/>
      <c r="L436" s="270"/>
      <c r="M436" s="270"/>
      <c r="N436" s="270"/>
      <c r="O436" s="270"/>
      <c r="P436" s="270"/>
    </row>
    <row r="437" spans="5:16" ht="12">
      <c r="E437" s="270"/>
      <c r="F437" s="270"/>
      <c r="G437" s="270"/>
      <c r="H437" s="270"/>
      <c r="I437" s="270"/>
      <c r="J437" s="270"/>
      <c r="K437" s="270"/>
      <c r="L437" s="270"/>
      <c r="M437" s="270"/>
      <c r="N437" s="270"/>
      <c r="O437" s="270"/>
      <c r="P437" s="270"/>
    </row>
    <row r="438" spans="5:16" ht="12">
      <c r="E438" s="270"/>
      <c r="F438" s="270"/>
      <c r="G438" s="270"/>
      <c r="H438" s="270"/>
      <c r="I438" s="270"/>
      <c r="J438" s="270"/>
      <c r="K438" s="270"/>
      <c r="L438" s="270"/>
      <c r="M438" s="270"/>
      <c r="N438" s="270"/>
      <c r="O438" s="270"/>
      <c r="P438" s="270"/>
    </row>
    <row r="439" spans="5:16" ht="12">
      <c r="E439" s="270"/>
      <c r="F439" s="270"/>
      <c r="G439" s="270"/>
      <c r="H439" s="270"/>
      <c r="I439" s="270"/>
      <c r="J439" s="270"/>
      <c r="K439" s="270"/>
      <c r="L439" s="270"/>
      <c r="M439" s="270"/>
      <c r="N439" s="270"/>
      <c r="O439" s="270"/>
      <c r="P439" s="270"/>
    </row>
    <row r="440" spans="5:16" ht="12">
      <c r="E440" s="270"/>
      <c r="F440" s="270"/>
      <c r="G440" s="270"/>
      <c r="H440" s="270"/>
      <c r="I440" s="270"/>
      <c r="J440" s="270"/>
      <c r="K440" s="270"/>
      <c r="L440" s="270"/>
      <c r="M440" s="270"/>
      <c r="N440" s="270"/>
      <c r="O440" s="270"/>
      <c r="P440" s="270"/>
    </row>
    <row r="441" spans="5:16" ht="12">
      <c r="E441" s="270"/>
      <c r="F441" s="270"/>
      <c r="G441" s="270"/>
      <c r="H441" s="270"/>
      <c r="I441" s="270"/>
      <c r="J441" s="270"/>
      <c r="K441" s="270"/>
      <c r="L441" s="270"/>
      <c r="M441" s="270"/>
      <c r="N441" s="270"/>
      <c r="O441" s="270"/>
      <c r="P441" s="270"/>
    </row>
    <row r="442" spans="5:16" ht="12">
      <c r="E442" s="270"/>
      <c r="F442" s="270"/>
      <c r="G442" s="270"/>
      <c r="H442" s="270"/>
      <c r="I442" s="270"/>
      <c r="J442" s="270"/>
      <c r="K442" s="270"/>
      <c r="L442" s="270"/>
      <c r="M442" s="270"/>
      <c r="N442" s="270"/>
      <c r="O442" s="270"/>
      <c r="P442" s="270"/>
    </row>
    <row r="443" spans="5:16" ht="12">
      <c r="E443" s="270"/>
      <c r="F443" s="270"/>
      <c r="G443" s="270"/>
      <c r="H443" s="270"/>
      <c r="I443" s="270"/>
      <c r="J443" s="270"/>
      <c r="K443" s="270"/>
      <c r="L443" s="270"/>
      <c r="M443" s="270"/>
      <c r="N443" s="270"/>
      <c r="O443" s="270"/>
      <c r="P443" s="270"/>
    </row>
    <row r="444" spans="5:16" ht="12">
      <c r="E444" s="270"/>
      <c r="F444" s="270"/>
      <c r="G444" s="270"/>
      <c r="H444" s="270"/>
      <c r="I444" s="270"/>
      <c r="J444" s="270"/>
      <c r="K444" s="270"/>
      <c r="L444" s="270"/>
      <c r="M444" s="270"/>
      <c r="N444" s="270"/>
      <c r="O444" s="270"/>
      <c r="P444" s="270"/>
    </row>
    <row r="445" spans="5:16" ht="12">
      <c r="E445" s="270"/>
      <c r="F445" s="270"/>
      <c r="G445" s="270"/>
      <c r="H445" s="270"/>
      <c r="I445" s="270"/>
      <c r="J445" s="270"/>
      <c r="K445" s="270"/>
      <c r="L445" s="270"/>
      <c r="M445" s="270"/>
      <c r="N445" s="270"/>
      <c r="O445" s="270"/>
      <c r="P445" s="270"/>
    </row>
    <row r="446" spans="5:16" ht="12">
      <c r="E446" s="270"/>
      <c r="F446" s="270"/>
      <c r="G446" s="270"/>
      <c r="H446" s="270"/>
      <c r="I446" s="270"/>
      <c r="J446" s="270"/>
      <c r="K446" s="270"/>
      <c r="L446" s="270"/>
      <c r="M446" s="270"/>
      <c r="N446" s="270"/>
      <c r="O446" s="270"/>
      <c r="P446" s="270"/>
    </row>
    <row r="447" spans="5:16" ht="12">
      <c r="E447" s="270"/>
      <c r="F447" s="270"/>
      <c r="G447" s="270"/>
      <c r="H447" s="270"/>
      <c r="I447" s="270"/>
      <c r="J447" s="270"/>
      <c r="K447" s="270"/>
      <c r="L447" s="270"/>
      <c r="M447" s="270"/>
      <c r="N447" s="270"/>
      <c r="O447" s="270"/>
      <c r="P447" s="270"/>
    </row>
    <row r="448" spans="5:16" ht="12">
      <c r="E448" s="270"/>
      <c r="F448" s="270"/>
      <c r="G448" s="270"/>
      <c r="H448" s="270"/>
      <c r="I448" s="270"/>
      <c r="J448" s="270"/>
      <c r="K448" s="270"/>
      <c r="L448" s="270"/>
      <c r="M448" s="270"/>
      <c r="N448" s="270"/>
      <c r="O448" s="270"/>
      <c r="P448" s="270"/>
    </row>
  </sheetData>
  <sheetProtection/>
  <conditionalFormatting sqref="C50:P67">
    <cfRule type="cellIs" priority="1" dxfId="2" operator="greaterThan" stopIfTrue="1">
      <formula>0</formula>
    </cfRule>
  </conditionalFormatting>
  <hyperlinks>
    <hyperlink ref="A36" location="Contents!A1" display="Return to contents page"/>
  </hyperlinks>
  <printOptions/>
  <pageMargins left="0.75" right="0.75" top="1" bottom="1" header="0.5" footer="0.5"/>
  <pageSetup horizontalDpi="600" verticalDpi="600" orientation="landscape" paperSize="9" scale="87" r:id="rId1"/>
  <ignoredErrors>
    <ignoredError sqref="G9:P26 G27:P27 G28:P28 C28:E28 C27:E27 C9:E26 F27:F28" formulaRange="1"/>
  </ignoredErrors>
</worksheet>
</file>

<file path=xl/worksheets/sheet6.xml><?xml version="1.0" encoding="utf-8"?>
<worksheet xmlns="http://schemas.openxmlformats.org/spreadsheetml/2006/main" xmlns:r="http://schemas.openxmlformats.org/officeDocument/2006/relationships">
  <sheetPr codeName="Sheet5"/>
  <dimension ref="A1:AR278"/>
  <sheetViews>
    <sheetView zoomScalePageLayoutView="0" workbookViewId="0" topLeftCell="A1">
      <pane xSplit="2" ySplit="8" topLeftCell="C101" activePane="bottomRight" state="frozen"/>
      <selection pane="topLeft" activeCell="A1" sqref="A1"/>
      <selection pane="topRight" activeCell="C1" sqref="C1"/>
      <selection pane="bottomLeft" activeCell="A9" sqref="A9"/>
      <selection pane="bottomRight" activeCell="A2" sqref="A2"/>
    </sheetView>
  </sheetViews>
  <sheetFormatPr defaultColWidth="8.7109375" defaultRowHeight="12.75"/>
  <cols>
    <col min="1" max="1" width="9.00390625" style="260" customWidth="1"/>
    <col min="2" max="2" width="11.28125" style="113" bestFit="1" customWidth="1"/>
    <col min="3" max="3" width="8.28125" style="307" customWidth="1"/>
    <col min="4" max="4" width="8.7109375" style="307" customWidth="1"/>
    <col min="5" max="5" width="7.00390625" style="307" customWidth="1"/>
    <col min="6" max="6" width="9.421875" style="307" customWidth="1"/>
    <col min="7" max="7" width="9.57421875" style="307" customWidth="1"/>
    <col min="8" max="8" width="9.7109375" style="307" customWidth="1"/>
    <col min="9" max="9" width="11.57421875" style="307" customWidth="1"/>
    <col min="10" max="11" width="9.421875" style="307" customWidth="1"/>
    <col min="12" max="12" width="6.7109375" style="307" customWidth="1"/>
    <col min="13" max="13" width="6.57421875" style="307" customWidth="1"/>
    <col min="14" max="14" width="7.140625" style="307" customWidth="1"/>
    <col min="15" max="15" width="6.8515625" style="307" customWidth="1"/>
    <col min="16" max="16" width="8.00390625" style="307" customWidth="1"/>
    <col min="17" max="17" width="8.7109375" style="113" customWidth="1"/>
    <col min="18" max="18" width="0" style="113" hidden="1" customWidth="1"/>
    <col min="19" max="16384" width="8.7109375" style="113" customWidth="1"/>
  </cols>
  <sheetData>
    <row r="1" ht="30.75" customHeight="1" hidden="1">
      <c r="A1" s="259" t="s">
        <v>113</v>
      </c>
    </row>
    <row r="2" spans="1:16" ht="15">
      <c r="A2" s="442" t="s">
        <v>85</v>
      </c>
      <c r="B2" s="434"/>
      <c r="C2" s="435"/>
      <c r="D2" s="436"/>
      <c r="E2" s="435"/>
      <c r="F2" s="435"/>
      <c r="G2" s="435"/>
      <c r="H2" s="435"/>
      <c r="I2" s="435"/>
      <c r="J2" s="435"/>
      <c r="K2" s="435"/>
      <c r="L2" s="435"/>
      <c r="M2" s="435"/>
      <c r="N2" s="435"/>
      <c r="O2" s="435"/>
      <c r="P2" s="437" t="s">
        <v>9</v>
      </c>
    </row>
    <row r="4" ht="12" hidden="1"/>
    <row r="5" spans="1:16" s="443" customFormat="1" ht="21" customHeight="1">
      <c r="A5" s="272"/>
      <c r="C5" s="453" t="s">
        <v>96</v>
      </c>
      <c r="D5" s="454"/>
      <c r="E5" s="454"/>
      <c r="F5" s="455"/>
      <c r="G5" s="453" t="s">
        <v>0</v>
      </c>
      <c r="H5" s="453"/>
      <c r="I5" s="453" t="s">
        <v>202</v>
      </c>
      <c r="J5" s="453"/>
      <c r="K5" s="456"/>
      <c r="L5" s="456"/>
      <c r="M5" s="456"/>
      <c r="N5" s="456"/>
      <c r="O5" s="456"/>
      <c r="P5" s="457"/>
    </row>
    <row r="6" spans="3:16" ht="11.25" customHeight="1">
      <c r="C6" s="303"/>
      <c r="D6" s="292"/>
      <c r="E6" s="292"/>
      <c r="F6" s="293"/>
      <c r="G6" s="458"/>
      <c r="H6" s="292"/>
      <c r="I6" s="303"/>
      <c r="J6" s="459" t="s">
        <v>205</v>
      </c>
      <c r="K6" s="460"/>
      <c r="L6" s="461" t="s">
        <v>3</v>
      </c>
      <c r="M6" s="460"/>
      <c r="N6" s="461" t="s">
        <v>4</v>
      </c>
      <c r="O6" s="461"/>
      <c r="P6" s="460"/>
    </row>
    <row r="7" spans="1:16" ht="25.5" customHeight="1">
      <c r="A7" s="348"/>
      <c r="B7" s="349"/>
      <c r="C7" s="391" t="s">
        <v>5</v>
      </c>
      <c r="D7" s="395" t="s">
        <v>190</v>
      </c>
      <c r="E7" s="395" t="s">
        <v>97</v>
      </c>
      <c r="F7" s="395" t="s">
        <v>153</v>
      </c>
      <c r="G7" s="350" t="s">
        <v>58</v>
      </c>
      <c r="H7" s="396" t="s">
        <v>200</v>
      </c>
      <c r="I7" s="351" t="s">
        <v>201</v>
      </c>
      <c r="J7" s="397" t="s">
        <v>55</v>
      </c>
      <c r="K7" s="396" t="s">
        <v>56</v>
      </c>
      <c r="L7" s="395" t="s">
        <v>55</v>
      </c>
      <c r="M7" s="396" t="s">
        <v>56</v>
      </c>
      <c r="N7" s="395" t="s">
        <v>55</v>
      </c>
      <c r="O7" s="395" t="s">
        <v>56</v>
      </c>
      <c r="P7" s="396" t="s">
        <v>107</v>
      </c>
    </row>
    <row r="8" spans="1:18" ht="12" hidden="1">
      <c r="A8" s="275"/>
      <c r="B8" s="325"/>
      <c r="C8" s="261"/>
      <c r="D8" s="261"/>
      <c r="E8" s="261"/>
      <c r="F8" s="261"/>
      <c r="G8" s="300"/>
      <c r="H8" s="291"/>
      <c r="I8" s="261"/>
      <c r="J8" s="324"/>
      <c r="K8" s="291"/>
      <c r="L8" s="261"/>
      <c r="M8" s="261"/>
      <c r="N8" s="261"/>
      <c r="O8" s="261"/>
      <c r="P8" s="261"/>
      <c r="R8" s="308"/>
    </row>
    <row r="9" spans="1:20" ht="15.75" customHeight="1">
      <c r="A9" s="326">
        <v>1995</v>
      </c>
      <c r="B9" s="327" t="s">
        <v>80</v>
      </c>
      <c r="C9" s="297">
        <f>SUM(Month!C8:C10)</f>
        <v>33446</v>
      </c>
      <c r="D9" s="298">
        <f>SUM(Month!D8:D10)</f>
        <v>31226</v>
      </c>
      <c r="E9" s="298">
        <f>SUM(Month!E8:E10)</f>
        <v>2220</v>
      </c>
      <c r="F9" s="298"/>
      <c r="G9" s="305">
        <f>SUM(Month!G8:G10)</f>
        <v>20153</v>
      </c>
      <c r="H9" s="296">
        <f>SUM(Month!H8:H10)</f>
        <v>10453</v>
      </c>
      <c r="I9" s="422">
        <f>SUM(Month!I8:I10)</f>
        <v>-12802</v>
      </c>
      <c r="J9" s="301">
        <f>SUM(Month!J8:J10)</f>
        <v>9700</v>
      </c>
      <c r="K9" s="296">
        <f>SUM(Month!K8:K10)</f>
        <v>20602</v>
      </c>
      <c r="L9" s="298">
        <f>SUM(Month!L8:L10)</f>
        <v>1456</v>
      </c>
      <c r="M9" s="298">
        <f>SUM(Month!M8:M10)</f>
        <v>561</v>
      </c>
      <c r="N9" s="301">
        <f>SUM(Month!N8:N10)</f>
        <v>2615</v>
      </c>
      <c r="O9" s="295">
        <f>SUM(Month!O8:O10)</f>
        <v>5410</v>
      </c>
      <c r="P9" s="296">
        <f>SUM(Month!P8:P10)</f>
        <v>548</v>
      </c>
      <c r="T9" s="311"/>
    </row>
    <row r="10" spans="1:20" ht="12">
      <c r="A10" s="326">
        <v>1995</v>
      </c>
      <c r="B10" s="327" t="s">
        <v>81</v>
      </c>
      <c r="C10" s="279">
        <f>SUM(Month!C11:C13)</f>
        <v>29596</v>
      </c>
      <c r="D10" s="280">
        <f>SUM(Month!D11:D13)</f>
        <v>27808</v>
      </c>
      <c r="E10" s="280">
        <f>SUM(Month!E11:E13)</f>
        <v>1788</v>
      </c>
      <c r="F10" s="280"/>
      <c r="G10" s="306">
        <f>SUM(Month!G11:G13)</f>
        <v>20780</v>
      </c>
      <c r="H10" s="289">
        <f>SUM(Month!H11:H13)</f>
        <v>9299</v>
      </c>
      <c r="I10" s="423">
        <f>SUM(Month!I11:I13)</f>
        <v>-8949</v>
      </c>
      <c r="J10" s="302">
        <f>SUM(Month!J11:J13)</f>
        <v>9884</v>
      </c>
      <c r="K10" s="289">
        <f>SUM(Month!K11:K13)</f>
        <v>18023</v>
      </c>
      <c r="L10" s="280">
        <f>SUM(Month!L11:L13)</f>
        <v>2388</v>
      </c>
      <c r="M10" s="280">
        <f>SUM(Month!M11:M13)</f>
        <v>349</v>
      </c>
      <c r="N10" s="302">
        <f>SUM(Month!N11:N13)</f>
        <v>2636</v>
      </c>
      <c r="O10" s="285">
        <f>SUM(Month!O11:O13)</f>
        <v>5485</v>
      </c>
      <c r="P10" s="289">
        <f>SUM(Month!P11:P13)</f>
        <v>647</v>
      </c>
      <c r="T10" s="311"/>
    </row>
    <row r="11" spans="1:20" ht="12">
      <c r="A11" s="326">
        <v>1995</v>
      </c>
      <c r="B11" s="327" t="s">
        <v>82</v>
      </c>
      <c r="C11" s="279">
        <f>SUM(Month!C14:C16)</f>
        <v>32401</v>
      </c>
      <c r="D11" s="280">
        <f>SUM(Month!D14:D16)</f>
        <v>30524</v>
      </c>
      <c r="E11" s="280">
        <f>SUM(Month!E14:E16)</f>
        <v>1877</v>
      </c>
      <c r="F11" s="280"/>
      <c r="G11" s="306">
        <f>SUM(Month!G14:G16)</f>
        <v>24253</v>
      </c>
      <c r="H11" s="289">
        <f>SUM(Month!H14:H16)</f>
        <v>11136</v>
      </c>
      <c r="I11" s="423">
        <f>SUM(Month!I14:I16)</f>
        <v>-10383</v>
      </c>
      <c r="J11" s="302">
        <f>SUM(Month!J14:J16)</f>
        <v>10750</v>
      </c>
      <c r="K11" s="289">
        <f>SUM(Month!K14:K16)</f>
        <v>19155</v>
      </c>
      <c r="L11" s="280">
        <f>SUM(Month!L14:L16)</f>
        <v>2367</v>
      </c>
      <c r="M11" s="280">
        <f>SUM(Month!M14:M16)</f>
        <v>137</v>
      </c>
      <c r="N11" s="302">
        <f>SUM(Month!N14:N16)</f>
        <v>2305</v>
      </c>
      <c r="O11" s="285">
        <f>SUM(Month!O14:O16)</f>
        <v>6513</v>
      </c>
      <c r="P11" s="289">
        <f>SUM(Month!P14:P16)</f>
        <v>625</v>
      </c>
      <c r="T11" s="311"/>
    </row>
    <row r="12" spans="1:20" ht="12">
      <c r="A12" s="328">
        <v>1995</v>
      </c>
      <c r="B12" s="329" t="s">
        <v>83</v>
      </c>
      <c r="C12" s="286">
        <f>SUM(Month!C17:C19)</f>
        <v>34451</v>
      </c>
      <c r="D12" s="287">
        <f>SUM(Month!D17:D19)</f>
        <v>32236</v>
      </c>
      <c r="E12" s="287">
        <f>SUM(Month!E17:E19)</f>
        <v>2215</v>
      </c>
      <c r="F12" s="287"/>
      <c r="G12" s="330">
        <f>SUM(Month!G17:G19)</f>
        <v>25250.15</v>
      </c>
      <c r="H12" s="290">
        <f>SUM(Month!H17:H19)</f>
        <v>12852.29</v>
      </c>
      <c r="I12" s="424">
        <f>SUM(Month!I17:I19)</f>
        <v>-12018.45</v>
      </c>
      <c r="J12" s="331">
        <f>SUM(Month!J17:J19)</f>
        <v>10906.37</v>
      </c>
      <c r="K12" s="290">
        <f>SUM(Month!K17:K19)</f>
        <v>19425.13</v>
      </c>
      <c r="L12" s="287">
        <f>SUM(Month!L17:L19)</f>
        <v>1491.49</v>
      </c>
      <c r="M12" s="287">
        <f>SUM(Month!M17:M19)</f>
        <v>302.14</v>
      </c>
      <c r="N12" s="331">
        <f>SUM(Month!N17:N19)</f>
        <v>2322.9</v>
      </c>
      <c r="O12" s="287">
        <f>SUM(Month!O17:O19)</f>
        <v>7011.9400000000005</v>
      </c>
      <c r="P12" s="290">
        <f>SUM(Month!P17:P19)</f>
        <v>645.5699999999999</v>
      </c>
      <c r="T12" s="311"/>
    </row>
    <row r="13" spans="1:20" ht="12">
      <c r="A13" s="326">
        <v>1996</v>
      </c>
      <c r="B13" s="327" t="s">
        <v>80</v>
      </c>
      <c r="C13" s="279">
        <f>SUM(Month!C20:C22)</f>
        <v>32595.449999999997</v>
      </c>
      <c r="D13" s="280">
        <f>SUM(Month!D20:D22)</f>
        <v>30521.010000000002</v>
      </c>
      <c r="E13" s="280">
        <f>SUM(Month!E20:E22)</f>
        <v>2074.46</v>
      </c>
      <c r="F13" s="280"/>
      <c r="G13" s="306">
        <f>SUM(Month!G20:G22)</f>
        <v>24735.760000000002</v>
      </c>
      <c r="H13" s="289">
        <f>SUM(Month!H20:H22)</f>
        <v>12211</v>
      </c>
      <c r="I13" s="423">
        <f>SUM(Month!I20:I22)</f>
        <v>-11201.18</v>
      </c>
      <c r="J13" s="302">
        <f>SUM(Month!J20:J22)</f>
        <v>10474.26</v>
      </c>
      <c r="K13" s="289">
        <f>SUM(Month!K20:K22)</f>
        <v>20023.91</v>
      </c>
      <c r="L13" s="280">
        <f>SUM(Month!L20:L22)</f>
        <v>2050.5</v>
      </c>
      <c r="M13" s="280">
        <f>SUM(Month!M20:M22)</f>
        <v>456</v>
      </c>
      <c r="N13" s="302">
        <f>SUM(Month!N20:N22)</f>
        <v>2522</v>
      </c>
      <c r="O13" s="285">
        <f>SUM(Month!O20:O22)</f>
        <v>5768</v>
      </c>
      <c r="P13" s="289">
        <f>SUM(Month!P20:P22)</f>
        <v>578</v>
      </c>
      <c r="R13" s="312">
        <f>C13/C9-1</f>
        <v>-0.025430544758715645</v>
      </c>
      <c r="T13" s="311"/>
    </row>
    <row r="14" spans="1:20" ht="12">
      <c r="A14" s="326">
        <v>1996</v>
      </c>
      <c r="B14" s="327" t="s">
        <v>81</v>
      </c>
      <c r="C14" s="279">
        <f>SUM(Month!C23:C25)</f>
        <v>31316.1</v>
      </c>
      <c r="D14" s="280">
        <f>SUM(Month!D23:D25)</f>
        <v>29472.010000000002</v>
      </c>
      <c r="E14" s="280">
        <f>SUM(Month!E23:E25)</f>
        <v>1844.11</v>
      </c>
      <c r="F14" s="280"/>
      <c r="G14" s="306">
        <f>SUM(Month!G23:G25)</f>
        <v>23089.760000000002</v>
      </c>
      <c r="H14" s="289">
        <f>SUM(Month!H23:H25)</f>
        <v>10565</v>
      </c>
      <c r="I14" s="423">
        <f>SUM(Month!I23:I25)</f>
        <v>-12171.82</v>
      </c>
      <c r="J14" s="302">
        <f>SUM(Month!J23:J25)</f>
        <v>10474.26</v>
      </c>
      <c r="K14" s="289">
        <f>SUM(Month!K23:K25)</f>
        <v>19815.559999999998</v>
      </c>
      <c r="L14" s="280">
        <f>SUM(Month!L23:L25)</f>
        <v>2050.5</v>
      </c>
      <c r="M14" s="280">
        <f>SUM(Month!M23:M25)</f>
        <v>456</v>
      </c>
      <c r="N14" s="302">
        <f>SUM(Month!N23:N25)</f>
        <v>2065</v>
      </c>
      <c r="O14" s="285">
        <f>SUM(Month!O23:O25)</f>
        <v>6490</v>
      </c>
      <c r="P14" s="289">
        <f>SUM(Month!P23:P25)</f>
        <v>641</v>
      </c>
      <c r="R14" s="312">
        <f aca="true" t="shared" si="0" ref="R14:R72">C14/C10-1</f>
        <v>0.058119340451412205</v>
      </c>
      <c r="T14" s="311"/>
    </row>
    <row r="15" spans="1:20" ht="12">
      <c r="A15" s="326">
        <v>1996</v>
      </c>
      <c r="B15" s="327" t="s">
        <v>82</v>
      </c>
      <c r="C15" s="279">
        <f>SUM(Month!C26:C28)</f>
        <v>31339.58</v>
      </c>
      <c r="D15" s="280">
        <f>SUM(Month!D26:D28)</f>
        <v>29580.010000000002</v>
      </c>
      <c r="E15" s="280">
        <f>SUM(Month!E26:E28)</f>
        <v>1759.58</v>
      </c>
      <c r="F15" s="280"/>
      <c r="G15" s="306">
        <f>SUM(Month!G26:G28)</f>
        <v>25026.760000000002</v>
      </c>
      <c r="H15" s="289">
        <f>SUM(Month!H26:H28)</f>
        <v>12502</v>
      </c>
      <c r="I15" s="423">
        <f>SUM(Month!I26:I28)</f>
        <v>-12807.900000000001</v>
      </c>
      <c r="J15" s="302">
        <f>SUM(Month!J26:J28)</f>
        <v>10474.26</v>
      </c>
      <c r="K15" s="289">
        <f>SUM(Month!K26:K28)</f>
        <v>19868.660000000003</v>
      </c>
      <c r="L15" s="280">
        <f>SUM(Month!L26:L28)</f>
        <v>2050.5</v>
      </c>
      <c r="M15" s="280">
        <f>SUM(Month!M26:M28)</f>
        <v>456</v>
      </c>
      <c r="N15" s="302">
        <f>SUM(Month!N26:N28)</f>
        <v>2045</v>
      </c>
      <c r="O15" s="285">
        <f>SUM(Month!O26:O28)</f>
        <v>7053</v>
      </c>
      <c r="P15" s="289">
        <f>SUM(Month!P26:P28)</f>
        <v>753</v>
      </c>
      <c r="R15" s="312">
        <f t="shared" si="0"/>
        <v>-0.03275886546711515</v>
      </c>
      <c r="T15" s="311"/>
    </row>
    <row r="16" spans="1:20" ht="12">
      <c r="A16" s="328">
        <v>1996</v>
      </c>
      <c r="B16" s="329" t="s">
        <v>83</v>
      </c>
      <c r="C16" s="286">
        <f>SUM(Month!C29:C31)</f>
        <v>34489.83</v>
      </c>
      <c r="D16" s="287">
        <f>SUM(Month!D29:D31)</f>
        <v>32357.010000000002</v>
      </c>
      <c r="E16" s="287">
        <f>SUM(Month!E29:E31)</f>
        <v>2132.83</v>
      </c>
      <c r="F16" s="287"/>
      <c r="G16" s="330">
        <f>SUM(Month!G29:G31)</f>
        <v>26693.760000000002</v>
      </c>
      <c r="H16" s="290">
        <f>SUM(Month!H29:H31)</f>
        <v>14169</v>
      </c>
      <c r="I16" s="424">
        <f>SUM(Month!I29:I31)</f>
        <v>-11990.23</v>
      </c>
      <c r="J16" s="331">
        <f>SUM(Month!J29:J31)</f>
        <v>10474.26</v>
      </c>
      <c r="K16" s="290">
        <f>SUM(Month!K29:K31)</f>
        <v>20029.97</v>
      </c>
      <c r="L16" s="287">
        <f>SUM(Month!L29:L31)</f>
        <v>2050.5</v>
      </c>
      <c r="M16" s="287">
        <f>SUM(Month!M29:M31)</f>
        <v>456</v>
      </c>
      <c r="N16" s="331">
        <f>SUM(Month!N29:N31)</f>
        <v>2678</v>
      </c>
      <c r="O16" s="287">
        <f>SUM(Month!O29:O31)</f>
        <v>6707</v>
      </c>
      <c r="P16" s="290">
        <f>SUM(Month!P29:P31)</f>
        <v>691</v>
      </c>
      <c r="R16" s="312">
        <f t="shared" si="0"/>
        <v>0.001127108066529381</v>
      </c>
      <c r="T16" s="311"/>
    </row>
    <row r="17" spans="1:20" ht="12">
      <c r="A17" s="326">
        <v>1997</v>
      </c>
      <c r="B17" s="327" t="s">
        <v>80</v>
      </c>
      <c r="C17" s="279">
        <f>SUM(Month!C32:C34)</f>
        <v>33045</v>
      </c>
      <c r="D17" s="280">
        <f>SUM(Month!D32:D34)</f>
        <v>30903</v>
      </c>
      <c r="E17" s="280">
        <f>SUM(Month!E32:E34)</f>
        <v>2142</v>
      </c>
      <c r="F17" s="280"/>
      <c r="G17" s="306">
        <f>SUM(Month!G32:G34)</f>
        <v>24033.87</v>
      </c>
      <c r="H17" s="289">
        <f>SUM(Month!H32:H34)</f>
        <v>11948.869999999999</v>
      </c>
      <c r="I17" s="423">
        <f>SUM(Month!I32:I34)</f>
        <v>-13392.97</v>
      </c>
      <c r="J17" s="302">
        <f>SUM(Month!J32:J34)</f>
        <v>9821.01</v>
      </c>
      <c r="K17" s="289">
        <f>SUM(Month!K32:K34)</f>
        <v>20738.010000000002</v>
      </c>
      <c r="L17" s="280">
        <f>SUM(Month!L32:L34)</f>
        <v>2264</v>
      </c>
      <c r="M17" s="280">
        <f>SUM(Month!M32:M34)</f>
        <v>540</v>
      </c>
      <c r="N17" s="302">
        <f>SUM(Month!N32:N34)</f>
        <v>2171.34</v>
      </c>
      <c r="O17" s="285">
        <f>SUM(Month!O32:O34)</f>
        <v>6371.29</v>
      </c>
      <c r="P17" s="289">
        <f>SUM(Month!P32:P34)</f>
        <v>613.9599999999999</v>
      </c>
      <c r="R17" s="312">
        <f t="shared" si="0"/>
        <v>0.013791802230066041</v>
      </c>
      <c r="T17" s="311"/>
    </row>
    <row r="18" spans="1:20" ht="12">
      <c r="A18" s="326">
        <v>1997</v>
      </c>
      <c r="B18" s="327" t="s">
        <v>81</v>
      </c>
      <c r="C18" s="279">
        <f>SUM(Month!C35:C37)</f>
        <v>29320</v>
      </c>
      <c r="D18" s="280">
        <f>SUM(Month!D35:D37)</f>
        <v>27602</v>
      </c>
      <c r="E18" s="280">
        <f>SUM(Month!E35:E37)</f>
        <v>1718</v>
      </c>
      <c r="F18" s="280"/>
      <c r="G18" s="306">
        <f>SUM(Month!G35:G37)</f>
        <v>23947.96</v>
      </c>
      <c r="H18" s="289">
        <f>SUM(Month!H35:H37)</f>
        <v>11118.970000000001</v>
      </c>
      <c r="I18" s="423">
        <f>SUM(Month!I35:I37)</f>
        <v>-9574.86</v>
      </c>
      <c r="J18" s="302">
        <f>SUM(Month!J35:J37)</f>
        <v>10712.01</v>
      </c>
      <c r="K18" s="289">
        <f>SUM(Month!K35:K37)</f>
        <v>17626.99</v>
      </c>
      <c r="L18" s="280">
        <f>SUM(Month!L35:L37)</f>
        <v>2116.99</v>
      </c>
      <c r="M18" s="280">
        <f>SUM(Month!M35:M37)</f>
        <v>339.99</v>
      </c>
      <c r="N18" s="302">
        <f>SUM(Month!N35:N37)</f>
        <v>2159.18</v>
      </c>
      <c r="O18" s="285">
        <f>SUM(Month!O35:O37)</f>
        <v>6596.030000000001</v>
      </c>
      <c r="P18" s="289">
        <f>SUM(Month!P35:P37)</f>
        <v>794.42</v>
      </c>
      <c r="R18" s="312">
        <f t="shared" si="0"/>
        <v>-0.06374037635593188</v>
      </c>
      <c r="T18" s="311"/>
    </row>
    <row r="19" spans="1:20" ht="12">
      <c r="A19" s="326">
        <v>1997</v>
      </c>
      <c r="B19" s="327" t="s">
        <v>82</v>
      </c>
      <c r="C19" s="279">
        <f>SUM(Month!C38:C40)</f>
        <v>31557</v>
      </c>
      <c r="D19" s="280">
        <f>SUM(Month!D38:D40)</f>
        <v>29731</v>
      </c>
      <c r="E19" s="280">
        <f>SUM(Month!E38:E40)</f>
        <v>1826</v>
      </c>
      <c r="F19" s="280"/>
      <c r="G19" s="306">
        <f>SUM(Month!G38:G40)</f>
        <v>25160.53</v>
      </c>
      <c r="H19" s="289">
        <f>SUM(Month!H38:H40)</f>
        <v>11986.54</v>
      </c>
      <c r="I19" s="423">
        <f>SUM(Month!I38:I40)</f>
        <v>-12352.71</v>
      </c>
      <c r="J19" s="302">
        <f>SUM(Month!J38:J40)</f>
        <v>11095</v>
      </c>
      <c r="K19" s="289">
        <f>SUM(Month!K38:K40)</f>
        <v>18586.989999999998</v>
      </c>
      <c r="L19" s="280">
        <f>SUM(Month!L38:L40)</f>
        <v>2079.01</v>
      </c>
      <c r="M19" s="280">
        <f>SUM(Month!M38:M40)</f>
        <v>223</v>
      </c>
      <c r="N19" s="302">
        <f>SUM(Month!N38:N40)</f>
        <v>1832.02</v>
      </c>
      <c r="O19" s="285">
        <f>SUM(Month!O38:O40)</f>
        <v>8548.73</v>
      </c>
      <c r="P19" s="289">
        <f>SUM(Month!P38:P40)</f>
        <v>807.3799999999999</v>
      </c>
      <c r="R19" s="312">
        <f t="shared" si="0"/>
        <v>0.006937553087820625</v>
      </c>
      <c r="T19" s="311"/>
    </row>
    <row r="20" spans="1:20" ht="12">
      <c r="A20" s="328">
        <v>1997</v>
      </c>
      <c r="B20" s="329" t="s">
        <v>83</v>
      </c>
      <c r="C20" s="286">
        <f>SUM(Month!C41:C43)</f>
        <v>34253</v>
      </c>
      <c r="D20" s="287">
        <f>SUM(Month!D41:D43)</f>
        <v>32027</v>
      </c>
      <c r="E20" s="287">
        <f>SUM(Month!E41:E43)</f>
        <v>2226</v>
      </c>
      <c r="F20" s="287"/>
      <c r="G20" s="330">
        <f>SUM(Month!G41:G43)</f>
        <v>24009.68</v>
      </c>
      <c r="H20" s="290">
        <f>SUM(Month!H41:H43)</f>
        <v>12534.68</v>
      </c>
      <c r="I20" s="424">
        <f>SUM(Month!I41:I43)</f>
        <v>-13368.039999999999</v>
      </c>
      <c r="J20" s="331">
        <f>SUM(Month!J41:J43)</f>
        <v>9274.99</v>
      </c>
      <c r="K20" s="290">
        <f>SUM(Month!K41:K43)</f>
        <v>19542</v>
      </c>
      <c r="L20" s="287">
        <f>SUM(Month!L41:L43)</f>
        <v>2200</v>
      </c>
      <c r="M20" s="287">
        <f>SUM(Month!M41:M43)</f>
        <v>242</v>
      </c>
      <c r="N20" s="331">
        <f>SUM(Month!N41:N43)</f>
        <v>2543.31</v>
      </c>
      <c r="O20" s="287">
        <f>SUM(Month!O41:O43)</f>
        <v>7602.34</v>
      </c>
      <c r="P20" s="290">
        <f>SUM(Month!P41:P43)</f>
        <v>746.1800000000001</v>
      </c>
      <c r="R20" s="312">
        <f t="shared" si="0"/>
        <v>-0.006866661853653699</v>
      </c>
      <c r="T20" s="311"/>
    </row>
    <row r="21" spans="1:20" ht="12">
      <c r="A21" s="326">
        <v>1998</v>
      </c>
      <c r="B21" s="327" t="s">
        <v>80</v>
      </c>
      <c r="C21" s="279">
        <f>SUM(Month!C44:C46)</f>
        <v>33182.18</v>
      </c>
      <c r="D21" s="280">
        <f>SUM(Month!D44:D46)</f>
        <v>30912.660000000003</v>
      </c>
      <c r="E21" s="280">
        <f>SUM(Month!E44:E46)</f>
        <v>2269.51</v>
      </c>
      <c r="F21" s="280"/>
      <c r="G21" s="306">
        <f>SUM(Month!G44:G46)</f>
        <v>22735.48</v>
      </c>
      <c r="H21" s="289">
        <f>SUM(Month!H44:H46)</f>
        <v>11130.02</v>
      </c>
      <c r="I21" s="423">
        <f>SUM(Month!I44:I46)</f>
        <v>-12884.64</v>
      </c>
      <c r="J21" s="302">
        <f>SUM(Month!J44:J46)</f>
        <v>9559.18</v>
      </c>
      <c r="K21" s="289">
        <f>SUM(Month!K44:K46)</f>
        <v>21656.370000000003</v>
      </c>
      <c r="L21" s="280">
        <f>SUM(Month!L44:L46)</f>
        <v>2046.2599999999998</v>
      </c>
      <c r="M21" s="280">
        <f>SUM(Month!M44:M46)</f>
        <v>237.01999999999998</v>
      </c>
      <c r="N21" s="302">
        <f>SUM(Month!N44:N46)</f>
        <v>2965.02</v>
      </c>
      <c r="O21" s="285">
        <f>SUM(Month!O44:O46)</f>
        <v>5561.72</v>
      </c>
      <c r="P21" s="289">
        <f>SUM(Month!P44:P46)</f>
        <v>724.49</v>
      </c>
      <c r="R21" s="312">
        <f t="shared" si="0"/>
        <v>0.0041513088213043225</v>
      </c>
      <c r="T21" s="311"/>
    </row>
    <row r="22" spans="1:20" ht="12">
      <c r="A22" s="326">
        <v>1998</v>
      </c>
      <c r="B22" s="327" t="s">
        <v>81</v>
      </c>
      <c r="C22" s="279">
        <f>SUM(Month!C47:C49)</f>
        <v>31892</v>
      </c>
      <c r="D22" s="280">
        <f>SUM(Month!D47:D49)</f>
        <v>29926</v>
      </c>
      <c r="E22" s="280">
        <f>SUM(Month!E47:E49)</f>
        <v>1966</v>
      </c>
      <c r="F22" s="280"/>
      <c r="G22" s="306">
        <f>SUM(Month!G47:G49)</f>
        <v>24986.61</v>
      </c>
      <c r="H22" s="289">
        <f>SUM(Month!H47:H49)</f>
        <v>10873.65</v>
      </c>
      <c r="I22" s="423">
        <f>SUM(Month!I47:I49)</f>
        <v>-11370.89</v>
      </c>
      <c r="J22" s="302">
        <f>SUM(Month!J47:J49)</f>
        <v>11616.56</v>
      </c>
      <c r="K22" s="289">
        <f>SUM(Month!K47:K49)</f>
        <v>19960.18</v>
      </c>
      <c r="L22" s="280">
        <f>SUM(Month!L47:L49)</f>
        <v>2496.3999999999996</v>
      </c>
      <c r="M22" s="280">
        <f>SUM(Month!M47:M49)</f>
        <v>342.57</v>
      </c>
      <c r="N22" s="302">
        <f>SUM(Month!N47:N49)</f>
        <v>2026.04</v>
      </c>
      <c r="O22" s="285">
        <f>SUM(Month!O47:O49)</f>
        <v>7207.13</v>
      </c>
      <c r="P22" s="289">
        <f>SUM(Month!P47:P49)</f>
        <v>814.8299999999999</v>
      </c>
      <c r="R22" s="312">
        <f t="shared" si="0"/>
        <v>0.08772169167803545</v>
      </c>
      <c r="T22" s="311"/>
    </row>
    <row r="23" spans="1:20" ht="12">
      <c r="A23" s="326">
        <v>1998</v>
      </c>
      <c r="B23" s="327" t="s">
        <v>82</v>
      </c>
      <c r="C23" s="279">
        <f>SUM(Month!C50:C52)</f>
        <v>32599</v>
      </c>
      <c r="D23" s="280">
        <f>SUM(Month!D50:D52)</f>
        <v>30691</v>
      </c>
      <c r="E23" s="280">
        <f>SUM(Month!E50:E52)</f>
        <v>1908</v>
      </c>
      <c r="F23" s="280"/>
      <c r="G23" s="306">
        <f>SUM(Month!G50:G52)</f>
        <v>22962.72</v>
      </c>
      <c r="H23" s="289">
        <f>SUM(Month!H50:H52)</f>
        <v>11488.98</v>
      </c>
      <c r="I23" s="423">
        <f>SUM(Month!I50:I52)</f>
        <v>-11803.02</v>
      </c>
      <c r="J23" s="302">
        <f>SUM(Month!J50:J52)</f>
        <v>9319.27</v>
      </c>
      <c r="K23" s="289">
        <f>SUM(Month!K50:K52)</f>
        <v>20055.78</v>
      </c>
      <c r="L23" s="280">
        <f>SUM(Month!L50:L52)</f>
        <v>2154.48</v>
      </c>
      <c r="M23" s="280">
        <f>SUM(Month!M50:M52)</f>
        <v>466.07</v>
      </c>
      <c r="N23" s="302">
        <f>SUM(Month!N50:N52)</f>
        <v>3118.82</v>
      </c>
      <c r="O23" s="285">
        <f>SUM(Month!O50:O52)</f>
        <v>5873.74</v>
      </c>
      <c r="P23" s="289">
        <f>SUM(Month!P50:P52)</f>
        <v>771.27</v>
      </c>
      <c r="R23" s="312">
        <f t="shared" si="0"/>
        <v>0.03301961529929964</v>
      </c>
      <c r="T23" s="311"/>
    </row>
    <row r="24" spans="1:20" ht="12">
      <c r="A24" s="328">
        <v>1998</v>
      </c>
      <c r="B24" s="329" t="s">
        <v>83</v>
      </c>
      <c r="C24" s="286">
        <f>SUM(Month!C53:C55)</f>
        <v>34974</v>
      </c>
      <c r="D24" s="287">
        <f>SUM(Month!D53:D55)</f>
        <v>32707</v>
      </c>
      <c r="E24" s="287">
        <f>SUM(Month!E53:E55)</f>
        <v>2267</v>
      </c>
      <c r="F24" s="287"/>
      <c r="G24" s="330">
        <f>SUM(Month!G53:G55)</f>
        <v>23903.86</v>
      </c>
      <c r="H24" s="290">
        <f>SUM(Month!H53:H55)</f>
        <v>13138.029999999999</v>
      </c>
      <c r="I24" s="424">
        <f>SUM(Month!I53:I55)</f>
        <v>-13550.439999999999</v>
      </c>
      <c r="J24" s="331">
        <f>SUM(Month!J53:J55)</f>
        <v>8964.98</v>
      </c>
      <c r="K24" s="290">
        <f>SUM(Month!K53:K55)</f>
        <v>21356.67</v>
      </c>
      <c r="L24" s="287">
        <f>SUM(Month!L53:L55)</f>
        <v>1800.8400000000001</v>
      </c>
      <c r="M24" s="287">
        <f>SUM(Month!M53:M55)</f>
        <v>535.33</v>
      </c>
      <c r="N24" s="331">
        <f>SUM(Month!N53:N55)</f>
        <v>3308.12</v>
      </c>
      <c r="O24" s="287">
        <f>SUM(Month!O53:O55)</f>
        <v>5732.389999999999</v>
      </c>
      <c r="P24" s="290">
        <f>SUM(Month!P53:P55)</f>
        <v>769.46</v>
      </c>
      <c r="R24" s="312">
        <f t="shared" si="0"/>
        <v>0.021049251160482285</v>
      </c>
      <c r="T24" s="311"/>
    </row>
    <row r="25" spans="1:20" ht="12">
      <c r="A25" s="326">
        <v>1999</v>
      </c>
      <c r="B25" s="327" t="s">
        <v>80</v>
      </c>
      <c r="C25" s="279">
        <f>SUM(Month!C56:C58)</f>
        <v>34382.560000000005</v>
      </c>
      <c r="D25" s="280">
        <f>SUM(Month!D56:D58)</f>
        <v>32030.9</v>
      </c>
      <c r="E25" s="280">
        <f>SUM(Month!E56:E58)</f>
        <v>2351.67</v>
      </c>
      <c r="F25" s="280"/>
      <c r="G25" s="306">
        <f>SUM(Month!G56:G58)</f>
        <v>23023.14</v>
      </c>
      <c r="H25" s="289">
        <f>SUM(Month!H56:H58)</f>
        <v>12936.47</v>
      </c>
      <c r="I25" s="423">
        <f>SUM(Month!I56:I58)</f>
        <v>-12443.32</v>
      </c>
      <c r="J25" s="302">
        <f>SUM(Month!J56:J58)</f>
        <v>8937.42</v>
      </c>
      <c r="K25" s="289">
        <f>SUM(Month!K56:K58)</f>
        <v>19890.75</v>
      </c>
      <c r="L25" s="280">
        <f>SUM(Month!L56:L58)</f>
        <v>1149.26</v>
      </c>
      <c r="M25" s="280">
        <f>SUM(Month!M56:M58)</f>
        <v>852.6499999999999</v>
      </c>
      <c r="N25" s="302">
        <f>SUM(Month!N56:N58)</f>
        <v>3833.02</v>
      </c>
      <c r="O25" s="285">
        <f>SUM(Month!O56:O58)</f>
        <v>5619.63</v>
      </c>
      <c r="P25" s="289">
        <f>SUM(Month!P56:P58)</f>
        <v>648.37</v>
      </c>
      <c r="R25" s="312">
        <f t="shared" si="0"/>
        <v>0.03617544115546378</v>
      </c>
      <c r="T25" s="311"/>
    </row>
    <row r="26" spans="1:20" ht="12">
      <c r="A26" s="326">
        <v>1999</v>
      </c>
      <c r="B26" s="327" t="s">
        <v>81</v>
      </c>
      <c r="C26" s="279">
        <f>SUM(Month!C59:C61)</f>
        <v>33060.350000000006</v>
      </c>
      <c r="D26" s="280">
        <f>SUM(Month!D59:D61)</f>
        <v>31037.14</v>
      </c>
      <c r="E26" s="280">
        <f>SUM(Month!E59:E61)</f>
        <v>2023.21</v>
      </c>
      <c r="F26" s="280"/>
      <c r="G26" s="306">
        <f>SUM(Month!G59:G61)</f>
        <v>22702.440000000002</v>
      </c>
      <c r="H26" s="289">
        <f>SUM(Month!H59:H61)</f>
        <v>11812.57</v>
      </c>
      <c r="I26" s="423">
        <f>SUM(Month!I59:I61)</f>
        <v>-13402.71</v>
      </c>
      <c r="J26" s="302">
        <f>SUM(Month!J59:J61)</f>
        <v>9397.869999999999</v>
      </c>
      <c r="K26" s="289">
        <f>SUM(Month!K59:K61)</f>
        <v>20758.27</v>
      </c>
      <c r="L26" s="280">
        <f>SUM(Month!L59:L61)</f>
        <v>1492.0100000000002</v>
      </c>
      <c r="M26" s="280">
        <f>SUM(Month!M59:M61)</f>
        <v>582.97</v>
      </c>
      <c r="N26" s="302">
        <f>SUM(Month!N59:N61)</f>
        <v>3280.88</v>
      </c>
      <c r="O26" s="285">
        <f>SUM(Month!O59:O61)</f>
        <v>6232.24</v>
      </c>
      <c r="P26" s="289">
        <f>SUM(Month!P59:P61)</f>
        <v>565.73</v>
      </c>
      <c r="R26" s="312">
        <f t="shared" si="0"/>
        <v>0.036634579204816387</v>
      </c>
      <c r="T26" s="311"/>
    </row>
    <row r="27" spans="1:20" ht="12">
      <c r="A27" s="326">
        <v>1999</v>
      </c>
      <c r="B27" s="327" t="s">
        <v>82</v>
      </c>
      <c r="C27" s="279">
        <f>SUM(Month!C62:C64)</f>
        <v>34314.67</v>
      </c>
      <c r="D27" s="280">
        <f>SUM(Month!D62:D64)</f>
        <v>32261.61</v>
      </c>
      <c r="E27" s="280">
        <f>SUM(Month!E62:E64)</f>
        <v>2053.0699999999997</v>
      </c>
      <c r="F27" s="280"/>
      <c r="G27" s="306">
        <f>SUM(Month!G62:G64)</f>
        <v>25078.13</v>
      </c>
      <c r="H27" s="289">
        <f>SUM(Month!H62:H64)</f>
        <v>13249.490000000002</v>
      </c>
      <c r="I27" s="423">
        <f>SUM(Month!I62:I64)</f>
        <v>-13927.73</v>
      </c>
      <c r="J27" s="302">
        <f>SUM(Month!J62:J64)</f>
        <v>10350.25</v>
      </c>
      <c r="K27" s="289">
        <f>SUM(Month!K62:K64)</f>
        <v>23590.019999999997</v>
      </c>
      <c r="L27" s="280">
        <f>SUM(Month!L62:L64)</f>
        <v>1478.3899999999999</v>
      </c>
      <c r="M27" s="280">
        <f>SUM(Month!M62:M64)</f>
        <v>635.45</v>
      </c>
      <c r="N27" s="302">
        <f>SUM(Month!N62:N64)</f>
        <v>3631.2200000000003</v>
      </c>
      <c r="O27" s="285">
        <f>SUM(Month!O62:O64)</f>
        <v>5162.11</v>
      </c>
      <c r="P27" s="289">
        <f>SUM(Month!P62:P64)</f>
        <v>603.01</v>
      </c>
      <c r="R27" s="312">
        <f t="shared" si="0"/>
        <v>0.05262952851314462</v>
      </c>
      <c r="T27" s="311"/>
    </row>
    <row r="28" spans="1:20" ht="12">
      <c r="A28" s="328">
        <v>1999</v>
      </c>
      <c r="B28" s="329" t="s">
        <v>83</v>
      </c>
      <c r="C28" s="286">
        <f>SUM(Month!C65:C67)</f>
        <v>35341.42</v>
      </c>
      <c r="D28" s="287">
        <f>SUM(Month!D65:D67)</f>
        <v>32932.35</v>
      </c>
      <c r="E28" s="287">
        <f>SUM(Month!E65:E67)</f>
        <v>2409.0699999999997</v>
      </c>
      <c r="F28" s="287"/>
      <c r="G28" s="330">
        <f>SUM(Month!G65:G67)</f>
        <v>24951.72</v>
      </c>
      <c r="H28" s="290">
        <f>SUM(Month!H65:H67)</f>
        <v>12887.93</v>
      </c>
      <c r="I28" s="424">
        <f>SUM(Month!I65:I67)</f>
        <v>-14988.22</v>
      </c>
      <c r="J28" s="331">
        <f>SUM(Month!J65:J67)</f>
        <v>10635.449999999999</v>
      </c>
      <c r="K28" s="290">
        <f>SUM(Month!K65:K67)</f>
        <v>24682.97</v>
      </c>
      <c r="L28" s="287">
        <f>SUM(Month!L65:L67)</f>
        <v>1428.3400000000001</v>
      </c>
      <c r="M28" s="287">
        <f>SUM(Month!M65:M67)</f>
        <v>803.9200000000001</v>
      </c>
      <c r="N28" s="331">
        <f>SUM(Month!N65:N67)</f>
        <v>3150.8900000000003</v>
      </c>
      <c r="O28" s="287">
        <f>SUM(Month!O65:O67)</f>
        <v>4716.03</v>
      </c>
      <c r="P28" s="290">
        <f>SUM(Month!P65:P67)</f>
        <v>512.16</v>
      </c>
      <c r="R28" s="312">
        <f t="shared" si="0"/>
        <v>0.010505518385085955</v>
      </c>
      <c r="T28" s="311"/>
    </row>
    <row r="29" spans="1:20" ht="12">
      <c r="A29" s="326">
        <v>2000</v>
      </c>
      <c r="B29" s="327" t="s">
        <v>80</v>
      </c>
      <c r="C29" s="279">
        <f>SUM(Month!C68:C70)</f>
        <v>34217.37</v>
      </c>
      <c r="D29" s="280">
        <f>SUM(Month!D68:D70)</f>
        <v>31815.800000000003</v>
      </c>
      <c r="E29" s="280">
        <f>SUM(Month!E68:E70)</f>
        <v>2401.58</v>
      </c>
      <c r="F29" s="280"/>
      <c r="G29" s="306">
        <f>SUM(Month!G68:G70)</f>
        <v>23232.02</v>
      </c>
      <c r="H29" s="289">
        <f>SUM(Month!H68:H70)</f>
        <v>10070.89</v>
      </c>
      <c r="I29" s="423">
        <f>SUM(Month!I68:I70)</f>
        <v>-12732.56</v>
      </c>
      <c r="J29" s="302">
        <f>SUM(Month!J68:J70)</f>
        <v>11813.779999999999</v>
      </c>
      <c r="K29" s="289">
        <f>SUM(Month!K68:K70)</f>
        <v>23952.26</v>
      </c>
      <c r="L29" s="280">
        <f>SUM(Month!L68:L70)</f>
        <v>1347.34</v>
      </c>
      <c r="M29" s="280">
        <f>SUM(Month!M68:M70)</f>
        <v>657.68</v>
      </c>
      <c r="N29" s="302">
        <f>SUM(Month!N68:N70)</f>
        <v>3812.51</v>
      </c>
      <c r="O29" s="285">
        <f>SUM(Month!O68:O70)</f>
        <v>5096.25</v>
      </c>
      <c r="P29" s="289">
        <f>SUM(Month!P68:P70)</f>
        <v>512.41</v>
      </c>
      <c r="R29" s="312">
        <f t="shared" si="0"/>
        <v>-0.004804470638602898</v>
      </c>
      <c r="T29" s="311"/>
    </row>
    <row r="30" spans="1:20" ht="12">
      <c r="A30" s="326">
        <v>2000</v>
      </c>
      <c r="B30" s="327" t="s">
        <v>81</v>
      </c>
      <c r="C30" s="279">
        <f>SUM(Month!C71:C73)</f>
        <v>30802.120000000003</v>
      </c>
      <c r="D30" s="280">
        <f>SUM(Month!D71:D73)</f>
        <v>28759.57</v>
      </c>
      <c r="E30" s="280">
        <f>SUM(Month!E71:E73)</f>
        <v>2042.56</v>
      </c>
      <c r="F30" s="280"/>
      <c r="G30" s="306">
        <f>SUM(Month!G71:G73)</f>
        <v>21313.870000000003</v>
      </c>
      <c r="H30" s="289">
        <f>SUM(Month!H71:H73)</f>
        <v>7690.65</v>
      </c>
      <c r="I30" s="423">
        <f>SUM(Month!I71:I73)</f>
        <v>-12277.099999999999</v>
      </c>
      <c r="J30" s="302">
        <f>SUM(Month!J71:J73)</f>
        <v>11981.429999999998</v>
      </c>
      <c r="K30" s="289">
        <f>SUM(Month!K71:K73)</f>
        <v>23224.02</v>
      </c>
      <c r="L30" s="280">
        <f>SUM(Month!L71:L73)</f>
        <v>1641.81</v>
      </c>
      <c r="M30" s="280">
        <f>SUM(Month!M71:M73)</f>
        <v>670.53</v>
      </c>
      <c r="N30" s="302">
        <f>SUM(Month!N71:N73)</f>
        <v>3106.1400000000003</v>
      </c>
      <c r="O30" s="285">
        <f>SUM(Month!O71:O73)</f>
        <v>5111.9400000000005</v>
      </c>
      <c r="P30" s="289">
        <f>SUM(Month!P71:P73)</f>
        <v>653.72</v>
      </c>
      <c r="R30" s="312">
        <f t="shared" si="0"/>
        <v>-0.06830629439797231</v>
      </c>
      <c r="T30" s="311"/>
    </row>
    <row r="31" spans="1:20" ht="12">
      <c r="A31" s="326">
        <v>2000</v>
      </c>
      <c r="B31" s="327" t="s">
        <v>82</v>
      </c>
      <c r="C31" s="279">
        <f>SUM(Month!C74:C76)</f>
        <v>30427.07</v>
      </c>
      <c r="D31" s="280">
        <f>SUM(Month!D74:D76)</f>
        <v>28539.059999999998</v>
      </c>
      <c r="E31" s="280">
        <f>SUM(Month!E74:E76)</f>
        <v>1888</v>
      </c>
      <c r="F31" s="280"/>
      <c r="G31" s="306">
        <f>SUM(Month!G74:G76)</f>
        <v>24138.07</v>
      </c>
      <c r="H31" s="289">
        <f>SUM(Month!H74:H76)</f>
        <v>9870.279999999999</v>
      </c>
      <c r="I31" s="423">
        <f>SUM(Month!I74:I76)</f>
        <v>-9745.63</v>
      </c>
      <c r="J31" s="302">
        <f>SUM(Month!J74:J76)</f>
        <v>12900.890000000001</v>
      </c>
      <c r="K31" s="289">
        <f>SUM(Month!K74:K76)</f>
        <v>21607.510000000002</v>
      </c>
      <c r="L31" s="280">
        <f>SUM(Month!L74:L76)</f>
        <v>1366.8899999999999</v>
      </c>
      <c r="M31" s="280">
        <f>SUM(Month!M74:M76)</f>
        <v>696.45</v>
      </c>
      <c r="N31" s="302">
        <f>SUM(Month!N74:N76)</f>
        <v>3400.95</v>
      </c>
      <c r="O31" s="285">
        <f>SUM(Month!O74:O76)</f>
        <v>5110.42</v>
      </c>
      <c r="P31" s="289">
        <f>SUM(Month!P74:P76)</f>
        <v>552.12</v>
      </c>
      <c r="R31" s="312">
        <f t="shared" si="0"/>
        <v>-0.11329265296737512</v>
      </c>
      <c r="T31" s="311"/>
    </row>
    <row r="32" spans="1:20" ht="12">
      <c r="A32" s="328">
        <v>2000</v>
      </c>
      <c r="B32" s="329" t="s">
        <v>83</v>
      </c>
      <c r="C32" s="286">
        <f>SUM(Month!C77:C79)</f>
        <v>30798.43</v>
      </c>
      <c r="D32" s="287">
        <f>SUM(Month!D77:D79)</f>
        <v>28768.06</v>
      </c>
      <c r="E32" s="287">
        <f>SUM(Month!E77:E79)</f>
        <v>2030.38</v>
      </c>
      <c r="F32" s="287"/>
      <c r="G32" s="330">
        <f>SUM(Month!G77:G79)</f>
        <v>23388.86</v>
      </c>
      <c r="H32" s="290">
        <f>SUM(Month!H77:H79)</f>
        <v>10054.71</v>
      </c>
      <c r="I32" s="424">
        <f>SUM(Month!I77:I79)</f>
        <v>-10240.04</v>
      </c>
      <c r="J32" s="331">
        <f>SUM(Month!J77:J79)</f>
        <v>12171.58</v>
      </c>
      <c r="K32" s="290">
        <f>SUM(Month!K77:K79)</f>
        <v>21297.59</v>
      </c>
      <c r="L32" s="287">
        <f>SUM(Month!L77:L79)</f>
        <v>1162.57</v>
      </c>
      <c r="M32" s="287">
        <f>SUM(Month!M77:M79)</f>
        <v>811.17</v>
      </c>
      <c r="N32" s="331">
        <f>SUM(Month!N77:N79)</f>
        <v>3892.5499999999997</v>
      </c>
      <c r="O32" s="287">
        <f>SUM(Month!O77:O79)</f>
        <v>5357.99</v>
      </c>
      <c r="P32" s="290">
        <f>SUM(Month!P77:P79)</f>
        <v>360.81</v>
      </c>
      <c r="R32" s="312">
        <f t="shared" si="0"/>
        <v>-0.12854576867596146</v>
      </c>
      <c r="T32" s="311"/>
    </row>
    <row r="33" spans="1:20" ht="12">
      <c r="A33" s="326">
        <v>2001</v>
      </c>
      <c r="B33" s="332" t="s">
        <v>80</v>
      </c>
      <c r="C33" s="279">
        <f>SUM(Month!C80:C82)</f>
        <v>29196.340000000004</v>
      </c>
      <c r="D33" s="280">
        <f>SUM(Month!D80:D82)</f>
        <v>27027.800000000003</v>
      </c>
      <c r="E33" s="280">
        <f>SUM(Month!E80:E82)</f>
        <v>2168.54</v>
      </c>
      <c r="F33" s="280"/>
      <c r="G33" s="306">
        <f>SUM(Month!G80:G82)</f>
        <v>20823.91</v>
      </c>
      <c r="H33" s="289">
        <f>SUM(Month!H80:H82)</f>
        <v>8338.76</v>
      </c>
      <c r="I33" s="423">
        <f>SUM(Month!I80:I82)</f>
        <v>-8821.17</v>
      </c>
      <c r="J33" s="302">
        <f>SUM(Month!J80:J82)</f>
        <v>11638.029999999999</v>
      </c>
      <c r="K33" s="289">
        <f>SUM(Month!K80:K82)</f>
        <v>20110.33</v>
      </c>
      <c r="L33" s="280">
        <f>SUM(Month!L80:L82)</f>
        <v>847.1399999999999</v>
      </c>
      <c r="M33" s="280">
        <f>SUM(Month!M80:M82)</f>
        <v>721.74</v>
      </c>
      <c r="N33" s="302">
        <f>SUM(Month!N80:N82)</f>
        <v>4201</v>
      </c>
      <c r="O33" s="285">
        <f>SUM(Month!O80:O82)</f>
        <v>4675.26</v>
      </c>
      <c r="P33" s="289">
        <f>SUM(Month!P80:P82)</f>
        <v>477.24</v>
      </c>
      <c r="R33" s="312">
        <f t="shared" si="0"/>
        <v>-0.14673921461526696</v>
      </c>
      <c r="T33" s="311"/>
    </row>
    <row r="34" spans="1:20" ht="12">
      <c r="A34" s="326">
        <v>2001</v>
      </c>
      <c r="B34" s="327" t="s">
        <v>81</v>
      </c>
      <c r="C34" s="279">
        <f>SUM(Month!C83:C85)</f>
        <v>28340.07</v>
      </c>
      <c r="D34" s="280">
        <f>SUM(Month!D83:D85)</f>
        <v>26324.550000000003</v>
      </c>
      <c r="E34" s="280">
        <f>SUM(Month!E83:E85)</f>
        <v>2015.53</v>
      </c>
      <c r="F34" s="280"/>
      <c r="G34" s="306">
        <f>SUM(Month!G83:G85)</f>
        <v>17583.32</v>
      </c>
      <c r="H34" s="289">
        <f>SUM(Month!H83:H85)</f>
        <v>6050.55</v>
      </c>
      <c r="I34" s="423">
        <f>SUM(Month!I83:I85)</f>
        <v>-9340.54</v>
      </c>
      <c r="J34" s="302">
        <f>SUM(Month!J83:J85)</f>
        <v>10597.78</v>
      </c>
      <c r="K34" s="289">
        <f>SUM(Month!K83:K85)</f>
        <v>21644.5</v>
      </c>
      <c r="L34" s="280">
        <f>SUM(Month!L83:L85)</f>
        <v>934.99</v>
      </c>
      <c r="M34" s="280">
        <f>SUM(Month!M83:M85)</f>
        <v>658.39</v>
      </c>
      <c r="N34" s="302">
        <f>SUM(Month!N83:N85)</f>
        <v>5414.78</v>
      </c>
      <c r="O34" s="285">
        <f>SUM(Month!O83:O85)</f>
        <v>3985.1899999999996</v>
      </c>
      <c r="P34" s="289">
        <f>SUM(Month!P83:P85)</f>
        <v>551.3100000000001</v>
      </c>
      <c r="R34" s="312">
        <f t="shared" si="0"/>
        <v>-0.07993118655469178</v>
      </c>
      <c r="T34" s="311"/>
    </row>
    <row r="35" spans="1:20" ht="12">
      <c r="A35" s="326">
        <v>2001</v>
      </c>
      <c r="B35" s="332" t="s">
        <v>82</v>
      </c>
      <c r="C35" s="279">
        <f>SUM(Month!C86:C88)</f>
        <v>28328.32</v>
      </c>
      <c r="D35" s="280">
        <f>SUM(Month!D86:D88)</f>
        <v>26405.8</v>
      </c>
      <c r="E35" s="280">
        <f>SUM(Month!E86:E88)</f>
        <v>1922.5099999999998</v>
      </c>
      <c r="F35" s="280"/>
      <c r="G35" s="306">
        <f>SUM(Month!G86:G88)</f>
        <v>21302.38</v>
      </c>
      <c r="H35" s="289">
        <f>SUM(Month!H86:H88)</f>
        <v>6882.72</v>
      </c>
      <c r="I35" s="423">
        <f>SUM(Month!I86:I88)</f>
        <v>-7563.38</v>
      </c>
      <c r="J35" s="302">
        <f>SUM(Month!J86:J88)</f>
        <v>12922.380000000001</v>
      </c>
      <c r="K35" s="289">
        <f>SUM(Month!K86:K88)</f>
        <v>20386.36</v>
      </c>
      <c r="L35" s="280">
        <f>SUM(Month!L86:L88)</f>
        <v>1497.2800000000002</v>
      </c>
      <c r="M35" s="280">
        <f>SUM(Month!M86:M88)</f>
        <v>503.44000000000005</v>
      </c>
      <c r="N35" s="302">
        <f>SUM(Month!N86:N88)</f>
        <v>4092.72</v>
      </c>
      <c r="O35" s="285">
        <f>SUM(Month!O86:O88)</f>
        <v>5185.95</v>
      </c>
      <c r="P35" s="289">
        <f>SUM(Month!P86:P88)</f>
        <v>665.77</v>
      </c>
      <c r="R35" s="312">
        <f t="shared" si="0"/>
        <v>-0.06897640817863826</v>
      </c>
      <c r="T35" s="311"/>
    </row>
    <row r="36" spans="1:20" ht="12">
      <c r="A36" s="328">
        <v>2001</v>
      </c>
      <c r="B36" s="333" t="s">
        <v>83</v>
      </c>
      <c r="C36" s="286">
        <f>SUM(Month!C89:C91)</f>
        <v>30813.65</v>
      </c>
      <c r="D36" s="287">
        <f>SUM(Month!D89:D91)</f>
        <v>28628.42</v>
      </c>
      <c r="E36" s="287">
        <f>SUM(Month!E89:E91)</f>
        <v>2185.23</v>
      </c>
      <c r="F36" s="287"/>
      <c r="G36" s="330">
        <f>SUM(Month!G89:G91)</f>
        <v>23245.14</v>
      </c>
      <c r="H36" s="290">
        <f>SUM(Month!H89:H91)</f>
        <v>8131.299999999999</v>
      </c>
      <c r="I36" s="424">
        <f>SUM(Month!I89:I91)</f>
        <v>-9507.64</v>
      </c>
      <c r="J36" s="331">
        <f>SUM(Month!J89:J91)</f>
        <v>13834.089999999998</v>
      </c>
      <c r="K36" s="290">
        <f>SUM(Month!K89:K91)</f>
        <v>22299.559999999998</v>
      </c>
      <c r="L36" s="287">
        <f>SUM(Month!L89:L91)</f>
        <v>1279.76</v>
      </c>
      <c r="M36" s="287">
        <f>SUM(Month!M89:M91)</f>
        <v>605.4100000000001</v>
      </c>
      <c r="N36" s="331">
        <f>SUM(Month!N89:N91)</f>
        <v>3525.0899999999997</v>
      </c>
      <c r="O36" s="287">
        <f>SUM(Month!O89:O91)</f>
        <v>5241.6</v>
      </c>
      <c r="P36" s="290">
        <f>SUM(Month!P89:P91)</f>
        <v>580.12</v>
      </c>
      <c r="R36" s="312">
        <f t="shared" si="0"/>
        <v>0.0004941810345526765</v>
      </c>
      <c r="T36" s="311"/>
    </row>
    <row r="37" spans="1:20" ht="12">
      <c r="A37" s="326">
        <v>2002</v>
      </c>
      <c r="B37" s="332" t="s">
        <v>80</v>
      </c>
      <c r="C37" s="279">
        <f>SUM(Month!C92:C94)</f>
        <v>29652.43</v>
      </c>
      <c r="D37" s="280">
        <f>SUM(Month!D92:D94)</f>
        <v>27460.58</v>
      </c>
      <c r="E37" s="280">
        <f>SUM(Month!E92:E94)</f>
        <v>2191.8500000000004</v>
      </c>
      <c r="F37" s="280"/>
      <c r="G37" s="306">
        <f>SUM(Month!G92:G94)</f>
        <v>20892.23</v>
      </c>
      <c r="H37" s="289">
        <f>SUM(Month!H92:H94)</f>
        <v>6944.61</v>
      </c>
      <c r="I37" s="423">
        <f>SUM(Month!I92:I94)</f>
        <v>-10250.869999999999</v>
      </c>
      <c r="J37" s="302">
        <f>SUM(Month!J92:J94)</f>
        <v>13091.3</v>
      </c>
      <c r="K37" s="289">
        <f>SUM(Month!K92:K94)</f>
        <v>22074.489999999998</v>
      </c>
      <c r="L37" s="280">
        <f>SUM(Month!L92:L94)</f>
        <v>856.3199999999999</v>
      </c>
      <c r="M37" s="280">
        <f>SUM(Month!M92:M94)</f>
        <v>390.56</v>
      </c>
      <c r="N37" s="302">
        <f>SUM(Month!N92:N94)</f>
        <v>3274.56</v>
      </c>
      <c r="O37" s="285">
        <f>SUM(Month!O92:O94)</f>
        <v>5007.99</v>
      </c>
      <c r="P37" s="289">
        <f>SUM(Month!P92:P94)</f>
        <v>427.13</v>
      </c>
      <c r="R37" s="312">
        <f t="shared" si="0"/>
        <v>0.015621478582589443</v>
      </c>
      <c r="T37" s="311"/>
    </row>
    <row r="38" spans="1:20" ht="12">
      <c r="A38" s="326">
        <v>2002</v>
      </c>
      <c r="B38" s="332" t="s">
        <v>81</v>
      </c>
      <c r="C38" s="279">
        <f>SUM(Month!C95:C97)</f>
        <v>29527.449999999997</v>
      </c>
      <c r="D38" s="280">
        <f>SUM(Month!D95:D97)</f>
        <v>27490.189999999995</v>
      </c>
      <c r="E38" s="280">
        <f>SUM(Month!E95:E97)</f>
        <v>2037.2599999999998</v>
      </c>
      <c r="F38" s="280"/>
      <c r="G38" s="306">
        <f>SUM(Month!G95:G97)</f>
        <v>22130.11</v>
      </c>
      <c r="H38" s="289">
        <f>SUM(Month!H95:H97)</f>
        <v>4894.129999999999</v>
      </c>
      <c r="I38" s="423">
        <f>SUM(Month!I95:I97)</f>
        <v>-9143.130000000001</v>
      </c>
      <c r="J38" s="302">
        <f>SUM(Month!J95:J97)</f>
        <v>15936.11</v>
      </c>
      <c r="K38" s="289">
        <f>SUM(Month!K95:K97)</f>
        <v>23968.83</v>
      </c>
      <c r="L38" s="280">
        <f>SUM(Month!L95:L97)</f>
        <v>1299.87</v>
      </c>
      <c r="M38" s="280">
        <f>SUM(Month!M95:M97)</f>
        <v>579.31</v>
      </c>
      <c r="N38" s="302">
        <f>SUM(Month!N95:N97)</f>
        <v>3829.0599999999995</v>
      </c>
      <c r="O38" s="285">
        <f>SUM(Month!O95:O97)</f>
        <v>5660.03</v>
      </c>
      <c r="P38" s="289">
        <f>SUM(Month!P95:P97)</f>
        <v>507.03999999999996</v>
      </c>
      <c r="R38" s="312">
        <f t="shared" si="0"/>
        <v>0.04189756764891528</v>
      </c>
      <c r="T38" s="311"/>
    </row>
    <row r="39" spans="1:20" ht="12">
      <c r="A39" s="326">
        <v>2002</v>
      </c>
      <c r="B39" s="332" t="s">
        <v>82</v>
      </c>
      <c r="C39" s="279">
        <f>SUM(Month!C98:C100)</f>
        <v>26481.83</v>
      </c>
      <c r="D39" s="280">
        <f>SUM(Month!D98:D100)</f>
        <v>24534.04</v>
      </c>
      <c r="E39" s="280">
        <f>SUM(Month!E98:E100)</f>
        <v>1947.79</v>
      </c>
      <c r="F39" s="280"/>
      <c r="G39" s="306">
        <f>SUM(Month!G98:G100)</f>
        <v>21533.08</v>
      </c>
      <c r="H39" s="289">
        <f>SUM(Month!H98:H100)</f>
        <v>8215.32</v>
      </c>
      <c r="I39" s="423">
        <f>SUM(Month!I98:I100)</f>
        <v>-7611.46</v>
      </c>
      <c r="J39" s="302">
        <f>SUM(Month!J98:J100)</f>
        <v>11743.779999999999</v>
      </c>
      <c r="K39" s="289">
        <f>SUM(Month!K98:K100)</f>
        <v>17690.09</v>
      </c>
      <c r="L39" s="280">
        <f>SUM(Month!L98:L100)</f>
        <v>1573.9900000000002</v>
      </c>
      <c r="M39" s="280">
        <f>SUM(Month!M98:M100)</f>
        <v>613.37</v>
      </c>
      <c r="N39" s="302">
        <f>SUM(Month!N98:N100)</f>
        <v>4005.9000000000005</v>
      </c>
      <c r="O39" s="285">
        <f>SUM(Month!O98:O100)</f>
        <v>6631.65</v>
      </c>
      <c r="P39" s="289">
        <f>SUM(Month!P98:P100)</f>
        <v>542.62</v>
      </c>
      <c r="R39" s="312">
        <f t="shared" si="0"/>
        <v>-0.06518176863294389</v>
      </c>
      <c r="T39" s="311"/>
    </row>
    <row r="40" spans="1:20" ht="12">
      <c r="A40" s="328">
        <v>2002</v>
      </c>
      <c r="B40" s="333" t="s">
        <v>83</v>
      </c>
      <c r="C40" s="286">
        <f>SUM(Month!C101:C103)</f>
        <v>30282.54</v>
      </c>
      <c r="D40" s="287">
        <f>SUM(Month!D101:D103)</f>
        <v>27945.39</v>
      </c>
      <c r="E40" s="287">
        <f>SUM(Month!E101:E103)</f>
        <v>2337.16</v>
      </c>
      <c r="F40" s="287"/>
      <c r="G40" s="330">
        <f>SUM(Month!G101:G103)</f>
        <v>20956.510000000002</v>
      </c>
      <c r="H40" s="290">
        <f>SUM(Month!H101:H103)</f>
        <v>8489.960000000001</v>
      </c>
      <c r="I40" s="424">
        <f>SUM(Month!I101:I103)</f>
        <v>-11714.11</v>
      </c>
      <c r="J40" s="331">
        <f>SUM(Month!J101:J103)</f>
        <v>11270.33</v>
      </c>
      <c r="K40" s="290">
        <f>SUM(Month!K101:K103)</f>
        <v>21294.690000000002</v>
      </c>
      <c r="L40" s="287">
        <f>SUM(Month!L101:L103)</f>
        <v>1196.22</v>
      </c>
      <c r="M40" s="287">
        <f>SUM(Month!M101:M103)</f>
        <v>532.38</v>
      </c>
      <c r="N40" s="331">
        <f>SUM(Month!N101:N103)</f>
        <v>3790.94</v>
      </c>
      <c r="O40" s="287">
        <f>SUM(Month!O101:O103)</f>
        <v>6144.539999999999</v>
      </c>
      <c r="P40" s="290">
        <f>SUM(Month!P101:P103)</f>
        <v>436.45</v>
      </c>
      <c r="R40" s="312">
        <f t="shared" si="0"/>
        <v>-0.01723619240174401</v>
      </c>
      <c r="T40" s="311"/>
    </row>
    <row r="41" spans="1:20" ht="12">
      <c r="A41" s="326">
        <v>2003</v>
      </c>
      <c r="B41" s="332" t="s">
        <v>80</v>
      </c>
      <c r="C41" s="279">
        <f>SUM(Month!C104:C106)</f>
        <v>28679.690000000002</v>
      </c>
      <c r="D41" s="280">
        <f>SUM(Month!D104:D106)</f>
        <v>26339.37</v>
      </c>
      <c r="E41" s="280">
        <f>SUM(Month!E104:E106)</f>
        <v>2340.33</v>
      </c>
      <c r="F41" s="280"/>
      <c r="G41" s="306">
        <f>SUM(Month!G104:G106)</f>
        <v>21873.13</v>
      </c>
      <c r="H41" s="289">
        <f>SUM(Month!H104:H106)</f>
        <v>8268.43</v>
      </c>
      <c r="I41" s="423">
        <f>SUM(Month!I104:I106)</f>
        <v>-8417.46</v>
      </c>
      <c r="J41" s="302">
        <f>SUM(Month!J104:J106)</f>
        <v>12247.22</v>
      </c>
      <c r="K41" s="289">
        <f>SUM(Month!K104:K106)</f>
        <v>19719.96</v>
      </c>
      <c r="L41" s="280">
        <f>SUM(Month!L104:L106)</f>
        <v>1357.49</v>
      </c>
      <c r="M41" s="280">
        <f>SUM(Month!M104:M106)</f>
        <v>560.88</v>
      </c>
      <c r="N41" s="302">
        <f>SUM(Month!N104:N106)</f>
        <v>4315.67</v>
      </c>
      <c r="O41" s="285">
        <f>SUM(Month!O104:O106)</f>
        <v>6056.99</v>
      </c>
      <c r="P41" s="289">
        <f>SUM(Month!P104:P106)</f>
        <v>456.55999999999995</v>
      </c>
      <c r="R41" s="312">
        <f t="shared" si="0"/>
        <v>-0.032804731349167615</v>
      </c>
      <c r="T41" s="311"/>
    </row>
    <row r="42" spans="1:20" ht="12">
      <c r="A42" s="326">
        <v>2003</v>
      </c>
      <c r="B42" s="332" t="s">
        <v>81</v>
      </c>
      <c r="C42" s="279">
        <f>SUM(Month!C107:C109)</f>
        <v>26025.5</v>
      </c>
      <c r="D42" s="280">
        <f>SUM(Month!D107:D109)</f>
        <v>23968.4</v>
      </c>
      <c r="E42" s="280">
        <f>SUM(Month!E107:E109)</f>
        <v>2057.1</v>
      </c>
      <c r="F42" s="280"/>
      <c r="G42" s="306">
        <f>SUM(Month!G107:G109)</f>
        <v>21550.9</v>
      </c>
      <c r="H42" s="289">
        <f>SUM(Month!H107:H109)</f>
        <v>8553.82</v>
      </c>
      <c r="I42" s="423">
        <f>SUM(Month!I107:I109)</f>
        <v>-7356.630000000001</v>
      </c>
      <c r="J42" s="302">
        <f>SUM(Month!J107:J109)</f>
        <v>11393.84</v>
      </c>
      <c r="K42" s="289">
        <f>SUM(Month!K107:K109)</f>
        <v>16785.92</v>
      </c>
      <c r="L42" s="280">
        <f>SUM(Month!L107:L109)</f>
        <v>1603.26</v>
      </c>
      <c r="M42" s="280">
        <f>SUM(Month!M107:M109)</f>
        <v>629.3299999999999</v>
      </c>
      <c r="N42" s="302">
        <f>SUM(Month!N107:N109)</f>
        <v>3325.9</v>
      </c>
      <c r="O42" s="285">
        <f>SUM(Month!O107:O109)</f>
        <v>6264.379999999999</v>
      </c>
      <c r="P42" s="289">
        <f>SUM(Month!P107:P109)</f>
        <v>469.82</v>
      </c>
      <c r="R42" s="312">
        <f t="shared" si="0"/>
        <v>-0.11859981136196984</v>
      </c>
      <c r="T42" s="311"/>
    </row>
    <row r="43" spans="1:20" ht="12">
      <c r="A43" s="326">
        <v>2003</v>
      </c>
      <c r="B43" s="332" t="s">
        <v>82</v>
      </c>
      <c r="C43" s="279">
        <f>SUM(Month!C110:C112)</f>
        <v>24957.809999999998</v>
      </c>
      <c r="D43" s="280">
        <f>SUM(Month!D110:D112)</f>
        <v>23103.24</v>
      </c>
      <c r="E43" s="280">
        <f>SUM(Month!E110:E112)</f>
        <v>1854.5699999999997</v>
      </c>
      <c r="F43" s="280"/>
      <c r="G43" s="306">
        <f>SUM(Month!G110:G112)</f>
        <v>20355.93</v>
      </c>
      <c r="H43" s="289">
        <f>SUM(Month!H110:H112)</f>
        <v>6120.610000000001</v>
      </c>
      <c r="I43" s="423">
        <f>SUM(Month!I110:I112)</f>
        <v>-5400.72</v>
      </c>
      <c r="J43" s="302">
        <f>SUM(Month!J110:J112)</f>
        <v>12883.100000000002</v>
      </c>
      <c r="K43" s="289">
        <f>SUM(Month!K110:K112)</f>
        <v>18151.690000000002</v>
      </c>
      <c r="L43" s="280">
        <f>SUM(Month!L110:L112)</f>
        <v>1352.22</v>
      </c>
      <c r="M43" s="280">
        <f>SUM(Month!M110:M112)</f>
        <v>687.72</v>
      </c>
      <c r="N43" s="302">
        <f>SUM(Month!N110:N112)</f>
        <v>4230.36</v>
      </c>
      <c r="O43" s="285">
        <f>SUM(Month!O110:O112)</f>
        <v>5026.969999999999</v>
      </c>
      <c r="P43" s="289">
        <f>SUM(Month!P110:P112)</f>
        <v>431.66</v>
      </c>
      <c r="R43" s="312">
        <f t="shared" si="0"/>
        <v>-0.05754964819274211</v>
      </c>
      <c r="T43" s="311"/>
    </row>
    <row r="44" spans="1:20" ht="12">
      <c r="A44" s="328">
        <v>2003</v>
      </c>
      <c r="B44" s="333" t="s">
        <v>83</v>
      </c>
      <c r="C44" s="286">
        <f>SUM(Month!C113:C115)</f>
        <v>26409.93</v>
      </c>
      <c r="D44" s="287">
        <f>SUM(Month!D113:D115)</f>
        <v>24423.92</v>
      </c>
      <c r="E44" s="287">
        <f>SUM(Month!E113:E115)</f>
        <v>1986.01</v>
      </c>
      <c r="F44" s="287"/>
      <c r="G44" s="330">
        <f>SUM(Month!G113:G115)</f>
        <v>21226.199999999997</v>
      </c>
      <c r="H44" s="290">
        <f>SUM(Month!H113:H115)</f>
        <v>7885.98</v>
      </c>
      <c r="I44" s="424">
        <f>SUM(Month!I113:I115)</f>
        <v>-6396.34</v>
      </c>
      <c r="J44" s="331">
        <f>SUM(Month!J113:J115)</f>
        <v>12064.76</v>
      </c>
      <c r="K44" s="290">
        <f>SUM(Month!K113:K115)</f>
        <v>17868.63</v>
      </c>
      <c r="L44" s="287">
        <f>SUM(Month!L113:L115)</f>
        <v>1275.45</v>
      </c>
      <c r="M44" s="287">
        <f>SUM(Month!M113:M115)</f>
        <v>493.61999999999995</v>
      </c>
      <c r="N44" s="331">
        <f>SUM(Month!N113:N115)</f>
        <v>4600.219999999999</v>
      </c>
      <c r="O44" s="287">
        <f>SUM(Month!O113:O115)</f>
        <v>5974.51</v>
      </c>
      <c r="P44" s="290">
        <f>SUM(Month!P113:P115)</f>
        <v>406</v>
      </c>
      <c r="R44" s="312">
        <f t="shared" si="0"/>
        <v>-0.1278826016575888</v>
      </c>
      <c r="T44" s="311"/>
    </row>
    <row r="45" spans="1:20" ht="12">
      <c r="A45" s="326">
        <v>2004</v>
      </c>
      <c r="B45" s="332" t="s">
        <v>80</v>
      </c>
      <c r="C45" s="279">
        <f>SUM(Month!C116:C118)</f>
        <v>25434.190000000002</v>
      </c>
      <c r="D45" s="280">
        <f>SUM(Month!D116:D118)</f>
        <v>23314.66</v>
      </c>
      <c r="E45" s="280">
        <f>SUM(Month!E116:E118)</f>
        <v>2119.5299999999997</v>
      </c>
      <c r="F45" s="280"/>
      <c r="G45" s="306">
        <f>SUM(Month!G116:G118)</f>
        <v>21938.5</v>
      </c>
      <c r="H45" s="289">
        <f>SUM(Month!H116:H118)</f>
        <v>6975.03</v>
      </c>
      <c r="I45" s="423">
        <f>SUM(Month!I116:I118)</f>
        <v>-5397.06</v>
      </c>
      <c r="J45" s="302">
        <f>SUM(Month!J116:J118)</f>
        <v>13357.119999999999</v>
      </c>
      <c r="K45" s="289">
        <f>SUM(Month!K116:K118)</f>
        <v>17403.59</v>
      </c>
      <c r="L45" s="280">
        <f>SUM(Month!L116:L118)</f>
        <v>1606.35</v>
      </c>
      <c r="M45" s="280">
        <f>SUM(Month!M116:M118)</f>
        <v>384.51000000000005</v>
      </c>
      <c r="N45" s="302">
        <f>SUM(Month!N116:N118)</f>
        <v>4668.2300000000005</v>
      </c>
      <c r="O45" s="285">
        <f>SUM(Month!O116:O118)</f>
        <v>7240.66</v>
      </c>
      <c r="P45" s="289">
        <f>SUM(Month!P116:P118)</f>
        <v>376.81</v>
      </c>
      <c r="R45" s="312">
        <f t="shared" si="0"/>
        <v>-0.11316370574437873</v>
      </c>
      <c r="T45" s="311"/>
    </row>
    <row r="46" spans="1:20" ht="12">
      <c r="A46" s="326">
        <v>2004</v>
      </c>
      <c r="B46" s="332" t="s">
        <v>81</v>
      </c>
      <c r="C46" s="279">
        <f>SUM(Month!C119:C121)</f>
        <v>24345.25</v>
      </c>
      <c r="D46" s="280">
        <f>SUM(Month!D119:D121)</f>
        <v>22319.4</v>
      </c>
      <c r="E46" s="280">
        <f>SUM(Month!E119:E121)</f>
        <v>2025.8400000000001</v>
      </c>
      <c r="F46" s="280"/>
      <c r="G46" s="306">
        <f>SUM(Month!G119:G121)</f>
        <v>22510.420000000002</v>
      </c>
      <c r="H46" s="289">
        <f>SUM(Month!H119:H121)</f>
        <v>6844.889999999999</v>
      </c>
      <c r="I46" s="423">
        <f>SUM(Month!I119:I121)</f>
        <v>-3603.4300000000003</v>
      </c>
      <c r="J46" s="302">
        <f>SUM(Month!J119:J121)</f>
        <v>14064.009999999998</v>
      </c>
      <c r="K46" s="289">
        <f>SUM(Month!K119:K121)</f>
        <v>16412.42</v>
      </c>
      <c r="L46" s="280">
        <f>SUM(Month!L119:L121)</f>
        <v>1601.52</v>
      </c>
      <c r="M46" s="280">
        <f>SUM(Month!M119:M121)</f>
        <v>231.53</v>
      </c>
      <c r="N46" s="302">
        <f>SUM(Month!N119:N121)</f>
        <v>4631.83</v>
      </c>
      <c r="O46" s="285">
        <f>SUM(Month!O119:O121)</f>
        <v>7256.85</v>
      </c>
      <c r="P46" s="289">
        <f>SUM(Month!P119:P121)</f>
        <v>592.23</v>
      </c>
      <c r="R46" s="312">
        <f t="shared" si="0"/>
        <v>-0.06456167989087624</v>
      </c>
      <c r="T46" s="311"/>
    </row>
    <row r="47" spans="1:20" ht="12">
      <c r="A47" s="326">
        <v>2004</v>
      </c>
      <c r="B47" s="332" t="s">
        <v>82</v>
      </c>
      <c r="C47" s="279">
        <f>SUM(Month!C122:C124)</f>
        <v>22077.5</v>
      </c>
      <c r="D47" s="280">
        <f>SUM(Month!D122:D124)</f>
        <v>20374.73</v>
      </c>
      <c r="E47" s="280">
        <f>SUM(Month!E122:E124)</f>
        <v>1702.78</v>
      </c>
      <c r="F47" s="280"/>
      <c r="G47" s="306">
        <f>SUM(Month!G122:G124)</f>
        <v>22697.54</v>
      </c>
      <c r="H47" s="289">
        <f>SUM(Month!H122:H124)</f>
        <v>6254.3099999999995</v>
      </c>
      <c r="I47" s="423">
        <f>SUM(Month!I122:I124)</f>
        <v>-1840.69</v>
      </c>
      <c r="J47" s="302">
        <f>SUM(Month!J122:J124)</f>
        <v>14449.230000000001</v>
      </c>
      <c r="K47" s="289">
        <f>SUM(Month!K122:K124)</f>
        <v>14813.83</v>
      </c>
      <c r="L47" s="280">
        <f>SUM(Month!L122:L124)</f>
        <v>1994</v>
      </c>
      <c r="M47" s="280">
        <f>SUM(Month!M122:M124)</f>
        <v>281.57</v>
      </c>
      <c r="N47" s="302">
        <f>SUM(Month!N122:N124)</f>
        <v>4512.37</v>
      </c>
      <c r="O47" s="285">
        <f>SUM(Month!O122:O124)</f>
        <v>7700.889999999999</v>
      </c>
      <c r="P47" s="289">
        <f>SUM(Month!P122:P124)</f>
        <v>583.71</v>
      </c>
      <c r="Q47" s="310"/>
      <c r="R47" s="312">
        <f t="shared" si="0"/>
        <v>-0.11540716112511462</v>
      </c>
      <c r="T47" s="311"/>
    </row>
    <row r="48" spans="1:20" ht="12">
      <c r="A48" s="328">
        <v>2004</v>
      </c>
      <c r="B48" s="333" t="s">
        <v>83</v>
      </c>
      <c r="C48" s="286">
        <f>SUM(Month!C125:C127)</f>
        <v>23517.08</v>
      </c>
      <c r="D48" s="287">
        <f>SUM(Month!D125:D127)</f>
        <v>21507.64</v>
      </c>
      <c r="E48" s="287">
        <f>SUM(Month!E125:E127)</f>
        <v>2009.44</v>
      </c>
      <c r="F48" s="287"/>
      <c r="G48" s="330">
        <f>SUM(Month!G125:G127)</f>
        <v>22875.52</v>
      </c>
      <c r="H48" s="290">
        <f>SUM(Month!H125:H127)</f>
        <v>7430.97</v>
      </c>
      <c r="I48" s="424">
        <f>SUM(Month!I125:I127)</f>
        <v>-3095.86</v>
      </c>
      <c r="J48" s="331">
        <f>SUM(Month!J125:J127)</f>
        <v>13987.710000000001</v>
      </c>
      <c r="K48" s="290">
        <f>SUM(Month!K125:K127)</f>
        <v>14782.99</v>
      </c>
      <c r="L48" s="287">
        <f>SUM(Month!L125:L127)</f>
        <v>1456.83</v>
      </c>
      <c r="M48" s="287">
        <f>SUM(Month!M125:M127)</f>
        <v>193.55</v>
      </c>
      <c r="N48" s="331">
        <f>SUM(Month!N125:N127)</f>
        <v>4732.3099999999995</v>
      </c>
      <c r="O48" s="287">
        <f>SUM(Month!O125:O127)</f>
        <v>8296.18</v>
      </c>
      <c r="P48" s="290">
        <f>SUM(Month!P125:P127)</f>
        <v>532.6700000000001</v>
      </c>
      <c r="Q48" s="310"/>
      <c r="R48" s="312">
        <f t="shared" si="0"/>
        <v>-0.10953645087283448</v>
      </c>
      <c r="T48" s="311"/>
    </row>
    <row r="49" spans="1:20" ht="12">
      <c r="A49" s="326">
        <v>2005</v>
      </c>
      <c r="B49" s="332" t="s">
        <v>80</v>
      </c>
      <c r="C49" s="279">
        <f>SUM(Month!C128:C130)</f>
        <v>22714.08</v>
      </c>
      <c r="D49" s="280">
        <f>SUM(Month!D128:D130)</f>
        <v>20545.93</v>
      </c>
      <c r="E49" s="280">
        <f>SUM(Month!E128:E130)</f>
        <v>2168.15</v>
      </c>
      <c r="F49" s="280"/>
      <c r="G49" s="306">
        <f>SUM(Month!G128:G130)</f>
        <v>21215.309999999998</v>
      </c>
      <c r="H49" s="289">
        <f>SUM(Month!H128:H130)</f>
        <v>7521.4800000000005</v>
      </c>
      <c r="I49" s="423">
        <f>SUM(Month!I128:I130)</f>
        <v>-2743.0699999999997</v>
      </c>
      <c r="J49" s="302">
        <f>SUM(Month!J128:J130)</f>
        <v>12468.68</v>
      </c>
      <c r="K49" s="289">
        <f>SUM(Month!K128:K130)</f>
        <v>14045.36</v>
      </c>
      <c r="L49" s="280">
        <f>SUM(Month!L128:L130)</f>
        <v>1225.1599999999999</v>
      </c>
      <c r="M49" s="280">
        <f>SUM(Month!M128:M130)</f>
        <v>507.73</v>
      </c>
      <c r="N49" s="302">
        <f>SUM(Month!N128:N130)</f>
        <v>5513.04</v>
      </c>
      <c r="O49" s="285">
        <f>SUM(Month!O128:O130)</f>
        <v>7396.860000000001</v>
      </c>
      <c r="P49" s="289">
        <f>SUM(Month!P128:P130)</f>
        <v>465.63</v>
      </c>
      <c r="Q49" s="310"/>
      <c r="R49" s="312">
        <f t="shared" si="0"/>
        <v>-0.10694698749989684</v>
      </c>
      <c r="T49" s="311"/>
    </row>
    <row r="50" spans="1:20" ht="12">
      <c r="A50" s="326">
        <v>2005</v>
      </c>
      <c r="B50" s="332" t="s">
        <v>81</v>
      </c>
      <c r="C50" s="279">
        <f>SUM(Month!C131:C133)</f>
        <v>21989.98</v>
      </c>
      <c r="D50" s="280">
        <f>SUM(Month!D131:D133)</f>
        <v>20071.16</v>
      </c>
      <c r="E50" s="280">
        <f>SUM(Month!E131:E133)</f>
        <v>1918.82</v>
      </c>
      <c r="F50" s="280"/>
      <c r="G50" s="306">
        <f>SUM(Month!G131:G133)</f>
        <v>21748.68</v>
      </c>
      <c r="H50" s="289">
        <f>SUM(Month!H131:H133)</f>
        <v>5952.42</v>
      </c>
      <c r="I50" s="423">
        <f>SUM(Month!I131:I133)</f>
        <v>-1059.69</v>
      </c>
      <c r="J50" s="302">
        <f>SUM(Month!J131:J133)</f>
        <v>13896.029999999999</v>
      </c>
      <c r="K50" s="289">
        <f>SUM(Month!K131:K133)</f>
        <v>15036.48</v>
      </c>
      <c r="L50" s="280">
        <f>SUM(Month!L131:L133)</f>
        <v>1900.2399999999998</v>
      </c>
      <c r="M50" s="280">
        <f>SUM(Month!M131:M133)</f>
        <v>306.35</v>
      </c>
      <c r="N50" s="302">
        <f>SUM(Month!N131:N133)</f>
        <v>5476.65</v>
      </c>
      <c r="O50" s="285">
        <f>SUM(Month!O131:O133)</f>
        <v>6989.77</v>
      </c>
      <c r="P50" s="289">
        <f>SUM(Month!P131:P133)</f>
        <v>533.35</v>
      </c>
      <c r="Q50" s="310"/>
      <c r="R50" s="312">
        <f t="shared" si="0"/>
        <v>-0.09674453948922279</v>
      </c>
      <c r="T50" s="311"/>
    </row>
    <row r="51" spans="1:20" ht="12">
      <c r="A51" s="326">
        <v>2005</v>
      </c>
      <c r="B51" s="332" t="s">
        <v>82</v>
      </c>
      <c r="C51" s="279">
        <f>SUM(Month!C134:C136)</f>
        <v>19307.5</v>
      </c>
      <c r="D51" s="280">
        <f>SUM(Month!D134:D136)</f>
        <v>17662.67</v>
      </c>
      <c r="E51" s="280">
        <f>SUM(Month!E134:E136)</f>
        <v>1644.83</v>
      </c>
      <c r="F51" s="280"/>
      <c r="G51" s="306">
        <f>SUM(Month!G134:G136)</f>
        <v>22056.31</v>
      </c>
      <c r="H51" s="289">
        <f>SUM(Month!H134:H136)</f>
        <v>6504.74</v>
      </c>
      <c r="I51" s="423">
        <f>SUM(Month!I134:I136)</f>
        <v>2348.73</v>
      </c>
      <c r="J51" s="302">
        <f>SUM(Month!J134:J136)</f>
        <v>13655.789999999999</v>
      </c>
      <c r="K51" s="289">
        <f>SUM(Month!K134:K136)</f>
        <v>10901.44</v>
      </c>
      <c r="L51" s="280">
        <f>SUM(Month!L134:L136)</f>
        <v>1895.7800000000002</v>
      </c>
      <c r="M51" s="280">
        <f>SUM(Month!M134:M136)</f>
        <v>504.27</v>
      </c>
      <c r="N51" s="302">
        <f>SUM(Month!N134:N136)</f>
        <v>5658.9800000000005</v>
      </c>
      <c r="O51" s="285">
        <f>SUM(Month!O134:O136)</f>
        <v>7456.120000000001</v>
      </c>
      <c r="P51" s="289">
        <f>SUM(Month!P134:P136)</f>
        <v>566.1099999999999</v>
      </c>
      <c r="Q51" s="310"/>
      <c r="R51" s="312">
        <f t="shared" si="0"/>
        <v>-0.12546710451817467</v>
      </c>
      <c r="T51" s="311"/>
    </row>
    <row r="52" spans="1:20" ht="12">
      <c r="A52" s="334">
        <v>2005</v>
      </c>
      <c r="B52" s="333" t="s">
        <v>83</v>
      </c>
      <c r="C52" s="286">
        <f>SUM(Month!C137:C139)</f>
        <v>20709.57</v>
      </c>
      <c r="D52" s="287">
        <f>SUM(Month!D137:D139)</f>
        <v>18898.74</v>
      </c>
      <c r="E52" s="287">
        <f>SUM(Month!E137:E139)</f>
        <v>1810.8300000000002</v>
      </c>
      <c r="F52" s="287"/>
      <c r="G52" s="330">
        <f>SUM(Month!G137:G139)</f>
        <v>20789.67</v>
      </c>
      <c r="H52" s="290">
        <f>SUM(Month!H137:H139)</f>
        <v>6946.22</v>
      </c>
      <c r="I52" s="424">
        <f>SUM(Month!I137:I139)</f>
        <v>-1000.6700000000001</v>
      </c>
      <c r="J52" s="331">
        <f>SUM(Month!J137:J139)</f>
        <v>12190</v>
      </c>
      <c r="K52" s="290">
        <f>SUM(Month!K137:K139)</f>
        <v>12123.61</v>
      </c>
      <c r="L52" s="287">
        <f>SUM(Month!L137:L139)</f>
        <v>1653.45</v>
      </c>
      <c r="M52" s="287">
        <f>SUM(Month!M137:M139)</f>
        <v>673.46</v>
      </c>
      <c r="N52" s="331">
        <f>SUM(Month!N137:N139)</f>
        <v>5832.110000000001</v>
      </c>
      <c r="O52" s="287">
        <f>SUM(Month!O137:O139)</f>
        <v>7879.16</v>
      </c>
      <c r="P52" s="290">
        <f>SUM(Month!P137:P139)</f>
        <v>489.80000000000007</v>
      </c>
      <c r="Q52" s="310"/>
      <c r="R52" s="312">
        <f t="shared" si="0"/>
        <v>-0.1193817429714914</v>
      </c>
      <c r="T52" s="311"/>
    </row>
    <row r="53" spans="1:20" ht="12">
      <c r="A53" s="335">
        <v>2006</v>
      </c>
      <c r="B53" s="332" t="s">
        <v>80</v>
      </c>
      <c r="C53" s="279">
        <f>SUM(Month!C140:C142)</f>
        <v>20878.219999999998</v>
      </c>
      <c r="D53" s="280">
        <f>SUM(Month!D140:D142)</f>
        <v>19027.86</v>
      </c>
      <c r="E53" s="280">
        <f>SUM(Month!E140:E142)</f>
        <v>1850.3600000000001</v>
      </c>
      <c r="F53" s="280"/>
      <c r="G53" s="306">
        <f>SUM(Month!G140:G142)</f>
        <v>21207.089999999997</v>
      </c>
      <c r="H53" s="289">
        <f>SUM(Month!H140:H142)</f>
        <v>7049.360000000001</v>
      </c>
      <c r="I53" s="423">
        <f>SUM(Month!I140:I142)</f>
        <v>662.9</v>
      </c>
      <c r="J53" s="302">
        <f>SUM(Month!J140:J142)</f>
        <v>12385.74</v>
      </c>
      <c r="K53" s="289">
        <f>SUM(Month!K140:K142)</f>
        <v>13259.96</v>
      </c>
      <c r="L53" s="280">
        <f>SUM(Month!L140:L142)</f>
        <v>1771.99</v>
      </c>
      <c r="M53" s="280">
        <f>SUM(Month!M140:M142)</f>
        <v>576.01</v>
      </c>
      <c r="N53" s="302">
        <f>SUM(Month!N140:N142)</f>
        <v>6876.4</v>
      </c>
      <c r="O53" s="285">
        <f>SUM(Month!O140:O142)</f>
        <v>6535.26</v>
      </c>
      <c r="P53" s="289">
        <f>SUM(Month!P140:P142)</f>
        <v>515.11</v>
      </c>
      <c r="Q53" s="310"/>
      <c r="R53" s="312">
        <f t="shared" si="0"/>
        <v>-0.08082475715503357</v>
      </c>
      <c r="T53" s="311"/>
    </row>
    <row r="54" spans="1:20" ht="12">
      <c r="A54" s="335">
        <v>2006</v>
      </c>
      <c r="B54" s="332" t="s">
        <v>81</v>
      </c>
      <c r="C54" s="279">
        <f>SUM(Month!C143:C145)</f>
        <v>19151.3</v>
      </c>
      <c r="D54" s="280">
        <f>SUM(Month!D143:D145)</f>
        <v>17389.97</v>
      </c>
      <c r="E54" s="280">
        <f>SUM(Month!E143:E145)</f>
        <v>1761.33</v>
      </c>
      <c r="F54" s="280"/>
      <c r="G54" s="306">
        <f>SUM(Month!G143:G145)</f>
        <v>21444.33</v>
      </c>
      <c r="H54" s="289">
        <f>SUM(Month!H143:H145)</f>
        <v>5954.3</v>
      </c>
      <c r="I54" s="423">
        <f>SUM(Month!I143:I145)</f>
        <v>1582.8</v>
      </c>
      <c r="J54" s="302">
        <f>SUM(Month!J143:J145)</f>
        <v>13336.78</v>
      </c>
      <c r="K54" s="289">
        <f>SUM(Month!K143:K145)</f>
        <v>12270.829999999998</v>
      </c>
      <c r="L54" s="280">
        <f>SUM(Month!L143:L145)</f>
        <v>2153.24</v>
      </c>
      <c r="M54" s="280">
        <f>SUM(Month!M143:M145)</f>
        <v>823.6700000000001</v>
      </c>
      <c r="N54" s="302">
        <f>SUM(Month!N143:N145)</f>
        <v>6402.26</v>
      </c>
      <c r="O54" s="285">
        <f>SUM(Month!O143:O145)</f>
        <v>7214.97</v>
      </c>
      <c r="P54" s="289">
        <f>SUM(Month!P143:P145)</f>
        <v>702.46</v>
      </c>
      <c r="R54" s="312">
        <f t="shared" si="0"/>
        <v>-0.1290897035831774</v>
      </c>
      <c r="T54" s="311"/>
    </row>
    <row r="55" spans="1:20" ht="12">
      <c r="A55" s="335">
        <v>2006</v>
      </c>
      <c r="B55" s="332" t="s">
        <v>82</v>
      </c>
      <c r="C55" s="279">
        <f>SUM(Month!C146:C148)</f>
        <v>17266.059999999998</v>
      </c>
      <c r="D55" s="280">
        <f>SUM(Month!D146:D148)</f>
        <v>15762.82</v>
      </c>
      <c r="E55" s="280">
        <f>SUM(Month!E146:E148)</f>
        <v>1503.25</v>
      </c>
      <c r="F55" s="280"/>
      <c r="G55" s="306">
        <f>SUM(Month!G146:G148)</f>
        <v>21438.53</v>
      </c>
      <c r="H55" s="289">
        <f>SUM(Month!H146:H148)</f>
        <v>6024.530000000001</v>
      </c>
      <c r="I55" s="423">
        <f>SUM(Month!I146:I148)</f>
        <v>2751.3900000000003</v>
      </c>
      <c r="J55" s="302">
        <f>SUM(Month!J146:J148)</f>
        <v>13656.53</v>
      </c>
      <c r="K55" s="289">
        <f>SUM(Month!K146:K148)</f>
        <v>10770.99</v>
      </c>
      <c r="L55" s="280">
        <f>SUM(Month!L146:L148)</f>
        <v>1757.46</v>
      </c>
      <c r="M55" s="280">
        <f>SUM(Month!M146:M148)</f>
        <v>579.6</v>
      </c>
      <c r="N55" s="302">
        <f>SUM(Month!N146:N148)</f>
        <v>6248.83</v>
      </c>
      <c r="O55" s="285">
        <f>SUM(Month!O146:O148)</f>
        <v>7560.84</v>
      </c>
      <c r="P55" s="289">
        <f>SUM(Month!P146:P148)</f>
        <v>561.0799999999999</v>
      </c>
      <c r="R55" s="312">
        <f t="shared" si="0"/>
        <v>-0.1057330053088179</v>
      </c>
      <c r="T55" s="311"/>
    </row>
    <row r="56" spans="1:20" ht="12">
      <c r="A56" s="334">
        <v>2006</v>
      </c>
      <c r="B56" s="333" t="s">
        <v>83</v>
      </c>
      <c r="C56" s="286">
        <f>SUM(Month!C149:C151)</f>
        <v>19282.260000000002</v>
      </c>
      <c r="D56" s="287">
        <f>SUM(Month!D149:D151)</f>
        <v>17484.01</v>
      </c>
      <c r="E56" s="287">
        <f>SUM(Month!E149:E151)</f>
        <v>1798.2600000000002</v>
      </c>
      <c r="F56" s="287"/>
      <c r="G56" s="330">
        <f>SUM(Month!G149:G151)</f>
        <v>20558.89</v>
      </c>
      <c r="H56" s="290">
        <f>SUM(Month!H149:H151)</f>
        <v>6177.490000000001</v>
      </c>
      <c r="I56" s="424">
        <f>SUM(Month!I149:I151)</f>
        <v>2142.4700000000003</v>
      </c>
      <c r="J56" s="331">
        <f>SUM(Month!J149:J151)</f>
        <v>12067.33</v>
      </c>
      <c r="K56" s="290">
        <f>SUM(Month!K149:K151)</f>
        <v>11249.64</v>
      </c>
      <c r="L56" s="287">
        <f>SUM(Month!L149:L151)</f>
        <v>2314.07</v>
      </c>
      <c r="M56" s="287">
        <f>SUM(Month!M149:M151)</f>
        <v>663.92</v>
      </c>
      <c r="N56" s="331">
        <f>SUM(Month!N149:N151)</f>
        <v>7308.57</v>
      </c>
      <c r="O56" s="287">
        <f>SUM(Month!O149:O151)</f>
        <v>7633.92</v>
      </c>
      <c r="P56" s="290">
        <f>SUM(Month!P149:P151)</f>
        <v>569.33</v>
      </c>
      <c r="R56" s="312">
        <f t="shared" si="0"/>
        <v>-0.06892031075488281</v>
      </c>
      <c r="T56" s="311"/>
    </row>
    <row r="57" spans="1:20" ht="12">
      <c r="A57" s="326">
        <v>2007</v>
      </c>
      <c r="B57" s="332" t="s">
        <v>80</v>
      </c>
      <c r="C57" s="279">
        <f>SUM(Month!C152:C154)</f>
        <v>19967.65</v>
      </c>
      <c r="D57" s="280">
        <f>SUM(Month!D152:D154)</f>
        <v>18177.59</v>
      </c>
      <c r="E57" s="280">
        <f>SUM(Month!E152:E154)</f>
        <v>1790.05</v>
      </c>
      <c r="F57" s="280"/>
      <c r="G57" s="306">
        <f>SUM(Month!G152:G154)</f>
        <v>19480.74</v>
      </c>
      <c r="H57" s="289">
        <f>SUM(Month!H152:H154)</f>
        <v>6619.449999999999</v>
      </c>
      <c r="I57" s="423">
        <f>SUM(Month!I152:I154)</f>
        <v>65.69000000000005</v>
      </c>
      <c r="J57" s="302">
        <f>SUM(Month!J152:J154)</f>
        <v>11315.06</v>
      </c>
      <c r="K57" s="289">
        <f>SUM(Month!K152:K154)</f>
        <v>11469.77</v>
      </c>
      <c r="L57" s="280">
        <f>SUM(Month!L152:L154)</f>
        <v>1546.22</v>
      </c>
      <c r="M57" s="280">
        <f>SUM(Month!M152:M154)</f>
        <v>784.3</v>
      </c>
      <c r="N57" s="302">
        <f>SUM(Month!N152:N154)</f>
        <v>6633.59</v>
      </c>
      <c r="O57" s="285">
        <f>SUM(Month!O152:O154)</f>
        <v>7175.1</v>
      </c>
      <c r="P57" s="289">
        <f>SUM(Month!P152:P154)</f>
        <v>639.8499999999999</v>
      </c>
      <c r="R57" s="312">
        <f t="shared" si="0"/>
        <v>-0.04361339232942252</v>
      </c>
      <c r="T57" s="311"/>
    </row>
    <row r="58" spans="1:20" ht="12">
      <c r="A58" s="326">
        <v>2007</v>
      </c>
      <c r="B58" s="332" t="s">
        <v>81</v>
      </c>
      <c r="C58" s="279">
        <f>SUM(Month!C155:C157)</f>
        <v>19744.77</v>
      </c>
      <c r="D58" s="280">
        <f>SUM(Month!D155:D157)</f>
        <v>18143.96</v>
      </c>
      <c r="E58" s="280">
        <f>SUM(Month!E155:E157)</f>
        <v>1600.81</v>
      </c>
      <c r="F58" s="280"/>
      <c r="G58" s="306">
        <f>SUM(Month!G155:G157)</f>
        <v>21523.32</v>
      </c>
      <c r="H58" s="289">
        <f>SUM(Month!H155:H157)</f>
        <v>7887.939999999999</v>
      </c>
      <c r="I58" s="423">
        <f>SUM(Month!I155:I157)</f>
        <v>-792.03</v>
      </c>
      <c r="J58" s="302">
        <f>SUM(Month!J155:J157)</f>
        <v>11465.43</v>
      </c>
      <c r="K58" s="289">
        <f>SUM(Month!K155:K157)</f>
        <v>11876.46</v>
      </c>
      <c r="L58" s="280">
        <f>SUM(Month!L155:L157)</f>
        <v>2169.93</v>
      </c>
      <c r="M58" s="280">
        <f>SUM(Month!M155:M157)</f>
        <v>704.04</v>
      </c>
      <c r="N58" s="302">
        <f>SUM(Month!N155:N157)</f>
        <v>6138.3099999999995</v>
      </c>
      <c r="O58" s="285">
        <f>SUM(Month!O155:O157)</f>
        <v>7985.210000000001</v>
      </c>
      <c r="P58" s="289">
        <f>SUM(Month!P155:P157)</f>
        <v>560.8299999999999</v>
      </c>
      <c r="R58" s="312">
        <f t="shared" si="0"/>
        <v>0.030988496864442716</v>
      </c>
      <c r="T58" s="311"/>
    </row>
    <row r="59" spans="1:20" ht="12">
      <c r="A59" s="326">
        <v>2007</v>
      </c>
      <c r="B59" s="332" t="s">
        <v>82</v>
      </c>
      <c r="C59" s="279">
        <f>SUM(Month!C158:C160)</f>
        <v>17398.730000000003</v>
      </c>
      <c r="D59" s="280">
        <f>SUM(Month!D158:D160)</f>
        <v>16217.29</v>
      </c>
      <c r="E59" s="280">
        <f>SUM(Month!E158:E160)</f>
        <v>1181.46</v>
      </c>
      <c r="F59" s="280"/>
      <c r="G59" s="306">
        <f>SUM(Month!G158:G160)</f>
        <v>22116.25</v>
      </c>
      <c r="H59" s="289">
        <f>SUM(Month!H158:H160)</f>
        <v>5827.91</v>
      </c>
      <c r="I59" s="423">
        <f>SUM(Month!I158:I160)</f>
        <v>2079.8599999999997</v>
      </c>
      <c r="J59" s="302">
        <f>SUM(Month!J158:J160)</f>
        <v>14161.55</v>
      </c>
      <c r="K59" s="289">
        <f>SUM(Month!K158:K160)</f>
        <v>11919.8</v>
      </c>
      <c r="L59" s="280">
        <f>SUM(Month!L158:L160)</f>
        <v>2126.78</v>
      </c>
      <c r="M59" s="280">
        <f>SUM(Month!M158:M160)</f>
        <v>778.94</v>
      </c>
      <c r="N59" s="302">
        <f>SUM(Month!N158:N160)</f>
        <v>6050.280000000001</v>
      </c>
      <c r="O59" s="285">
        <f>SUM(Month!O158:O160)</f>
        <v>7560.0199999999995</v>
      </c>
      <c r="P59" s="289">
        <f>SUM(Month!P158:P160)</f>
        <v>611.14</v>
      </c>
      <c r="R59" s="312">
        <f t="shared" si="0"/>
        <v>0.007683860707075274</v>
      </c>
      <c r="T59" s="311"/>
    </row>
    <row r="60" spans="1:20" ht="12">
      <c r="A60" s="328">
        <v>2007</v>
      </c>
      <c r="B60" s="333" t="s">
        <v>83</v>
      </c>
      <c r="C60" s="286">
        <f>SUM(Month!C161:C163)</f>
        <v>19463.940000000002</v>
      </c>
      <c r="D60" s="287">
        <f>SUM(Month!D161:D163)</f>
        <v>17818.18</v>
      </c>
      <c r="E60" s="287">
        <f>SUM(Month!E161:E163)</f>
        <v>1645.75</v>
      </c>
      <c r="F60" s="287"/>
      <c r="G60" s="330">
        <f>SUM(Month!G161:G163)</f>
        <v>20820.15</v>
      </c>
      <c r="H60" s="290">
        <f>SUM(Month!H161:H163)</f>
        <v>6248.41</v>
      </c>
      <c r="I60" s="424">
        <f>SUM(Month!I161:I163)</f>
        <v>130.32999999999996</v>
      </c>
      <c r="J60" s="331">
        <f>SUM(Month!J161:J163)</f>
        <v>13208.55</v>
      </c>
      <c r="K60" s="290">
        <f>SUM(Month!K161:K163)</f>
        <v>12446.62</v>
      </c>
      <c r="L60" s="287">
        <f>SUM(Month!L161:L163)</f>
        <v>1363.19</v>
      </c>
      <c r="M60" s="287">
        <f>SUM(Month!M161:M163)</f>
        <v>1019.44</v>
      </c>
      <c r="N60" s="331">
        <f>SUM(Month!N161:N163)</f>
        <v>6287.34</v>
      </c>
      <c r="O60" s="287">
        <f>SUM(Month!O161:O163)</f>
        <v>7262.6900000000005</v>
      </c>
      <c r="P60" s="290">
        <f>SUM(Month!P161:P163)</f>
        <v>559.59</v>
      </c>
      <c r="R60" s="312">
        <f t="shared" si="0"/>
        <v>0.009422132052985477</v>
      </c>
      <c r="T60" s="311"/>
    </row>
    <row r="61" spans="1:20" ht="12">
      <c r="A61" s="326">
        <v>2008</v>
      </c>
      <c r="B61" s="332" t="s">
        <v>80</v>
      </c>
      <c r="C61" s="279">
        <f>SUM(Month!C164:C166)</f>
        <v>18794.86</v>
      </c>
      <c r="D61" s="280">
        <f>SUM(Month!D164:D166)</f>
        <v>16978.67</v>
      </c>
      <c r="E61" s="280">
        <f>SUM(Month!E164:E166)</f>
        <v>1816.19</v>
      </c>
      <c r="F61" s="280"/>
      <c r="G61" s="306">
        <f>SUM(Month!G164:G166)</f>
        <v>20601.14</v>
      </c>
      <c r="H61" s="289">
        <f>SUM(Month!H164:H166)</f>
        <v>6526.93</v>
      </c>
      <c r="I61" s="423">
        <f>SUM(Month!I164:I166)</f>
        <v>1898.79</v>
      </c>
      <c r="J61" s="302">
        <f>SUM(Month!J164:J166)</f>
        <v>11868.76</v>
      </c>
      <c r="K61" s="289">
        <f>SUM(Month!K164:K166)</f>
        <v>11402.23</v>
      </c>
      <c r="L61" s="280">
        <f>SUM(Month!L164:L166)</f>
        <v>2205.44</v>
      </c>
      <c r="M61" s="280">
        <f>SUM(Month!M164:M166)</f>
        <v>855.84</v>
      </c>
      <c r="N61" s="302">
        <f>SUM(Month!N164:N166)</f>
        <v>6738.42</v>
      </c>
      <c r="O61" s="285">
        <f>SUM(Month!O164:O166)</f>
        <v>6655.76</v>
      </c>
      <c r="P61" s="289">
        <f>SUM(Month!P164:P166)</f>
        <v>838.47</v>
      </c>
      <c r="R61" s="312">
        <f t="shared" si="0"/>
        <v>-0.05873450305869743</v>
      </c>
      <c r="T61" s="311"/>
    </row>
    <row r="62" spans="1:20" ht="12">
      <c r="A62" s="326">
        <v>2008</v>
      </c>
      <c r="B62" s="332" t="s">
        <v>81</v>
      </c>
      <c r="C62" s="279">
        <f>SUM(Month!C167:C169)</f>
        <v>18615.57</v>
      </c>
      <c r="D62" s="280">
        <f>SUM(Month!D167:D169)</f>
        <v>16970.25</v>
      </c>
      <c r="E62" s="280">
        <f>SUM(Month!E167:E169)</f>
        <v>1645.3200000000002</v>
      </c>
      <c r="F62" s="280"/>
      <c r="G62" s="306">
        <f>SUM(Month!G167:G169)</f>
        <v>21886.46</v>
      </c>
      <c r="H62" s="289">
        <f>SUM(Month!H167:H169)</f>
        <v>6271.429999999999</v>
      </c>
      <c r="I62" s="423">
        <f>SUM(Month!I167:I169)</f>
        <v>1292.12</v>
      </c>
      <c r="J62" s="302">
        <f>SUM(Month!J167:J169)</f>
        <v>13539.34</v>
      </c>
      <c r="K62" s="289">
        <f>SUM(Month!K167:K169)</f>
        <v>11502</v>
      </c>
      <c r="L62" s="280">
        <f>SUM(Month!L167:L169)</f>
        <v>2075.7</v>
      </c>
      <c r="M62" s="280">
        <f>SUM(Month!M167:M169)</f>
        <v>841.3100000000001</v>
      </c>
      <c r="N62" s="302">
        <f>SUM(Month!N167:N169)</f>
        <v>5659.150000000001</v>
      </c>
      <c r="O62" s="285">
        <f>SUM(Month!O167:O169)</f>
        <v>7638.75</v>
      </c>
      <c r="P62" s="289">
        <f>SUM(Month!P167:P169)</f>
        <v>925.31</v>
      </c>
      <c r="R62" s="312">
        <f t="shared" si="0"/>
        <v>-0.05718982798989303</v>
      </c>
      <c r="T62" s="311"/>
    </row>
    <row r="63" spans="1:44" ht="12">
      <c r="A63" s="326">
        <v>2008</v>
      </c>
      <c r="B63" s="332" t="s">
        <v>82</v>
      </c>
      <c r="C63" s="279">
        <f>SUM(Month!C170:C172)</f>
        <v>16299.55</v>
      </c>
      <c r="D63" s="280">
        <f>SUM(Month!D170:D172)</f>
        <v>15049.23</v>
      </c>
      <c r="E63" s="280">
        <f>SUM(Month!E170:E172)</f>
        <v>1250.3200000000002</v>
      </c>
      <c r="F63" s="280"/>
      <c r="G63" s="306">
        <f>SUM(Month!G170:G172)</f>
        <v>20851.39</v>
      </c>
      <c r="H63" s="289">
        <f>SUM(Month!H170:H172)</f>
        <v>4849.23</v>
      </c>
      <c r="I63" s="423">
        <f>SUM(Month!I170:I172)</f>
        <v>2427.26</v>
      </c>
      <c r="J63" s="302">
        <f>SUM(Month!J170:J172)</f>
        <v>14033.99</v>
      </c>
      <c r="K63" s="289">
        <f>SUM(Month!K170:K172)</f>
        <v>10058.33</v>
      </c>
      <c r="L63" s="280">
        <f>SUM(Month!L170:L172)</f>
        <v>1968.18</v>
      </c>
      <c r="M63" s="280">
        <f>SUM(Month!M170:M172)</f>
        <v>1122.8899999999999</v>
      </c>
      <c r="N63" s="302">
        <f>SUM(Month!N170:N172)</f>
        <v>5228.63</v>
      </c>
      <c r="O63" s="285">
        <f>SUM(Month!O170:O172)</f>
        <v>7622.3099999999995</v>
      </c>
      <c r="P63" s="289">
        <f>SUM(Month!P170:P172)</f>
        <v>809.16</v>
      </c>
      <c r="R63" s="312">
        <f t="shared" si="0"/>
        <v>-0.06317587548056691</v>
      </c>
      <c r="T63" s="311"/>
      <c r="U63" s="262"/>
      <c r="V63" s="261"/>
      <c r="W63" s="261"/>
      <c r="X63" s="313"/>
      <c r="Y63" s="313"/>
      <c r="Z63" s="313"/>
      <c r="AA63" s="313"/>
      <c r="AB63" s="313"/>
      <c r="AC63" s="313"/>
      <c r="AD63" s="313"/>
      <c r="AF63" s="261"/>
      <c r="AG63" s="261"/>
      <c r="AH63" s="261"/>
      <c r="AI63" s="262"/>
      <c r="AJ63" s="261"/>
      <c r="AK63" s="261"/>
      <c r="AL63" s="313"/>
      <c r="AM63" s="313"/>
      <c r="AN63" s="313"/>
      <c r="AO63" s="313"/>
      <c r="AP63" s="313"/>
      <c r="AQ63" s="313"/>
      <c r="AR63" s="313"/>
    </row>
    <row r="64" spans="1:44" ht="12">
      <c r="A64" s="328">
        <v>2008</v>
      </c>
      <c r="B64" s="333" t="s">
        <v>83</v>
      </c>
      <c r="C64" s="286">
        <f>SUM(Month!C173:C175)</f>
        <v>18078.85</v>
      </c>
      <c r="D64" s="287">
        <f>SUM(Month!D173:D175)</f>
        <v>16498.6</v>
      </c>
      <c r="E64" s="287">
        <f>SUM(Month!E173:E175)</f>
        <v>1580.25</v>
      </c>
      <c r="F64" s="287"/>
      <c r="G64" s="330">
        <f>SUM(Month!G173:G175)</f>
        <v>20622.92</v>
      </c>
      <c r="H64" s="290">
        <f>SUM(Month!H173:H175)</f>
        <v>5979.469999999999</v>
      </c>
      <c r="I64" s="424">
        <f>SUM(Month!I173:I175)</f>
        <v>1419.08</v>
      </c>
      <c r="J64" s="331">
        <f>SUM(Month!J173:J175)</f>
        <v>12966.83</v>
      </c>
      <c r="K64" s="290">
        <f>SUM(Month!K173:K175)</f>
        <v>11414.86</v>
      </c>
      <c r="L64" s="287">
        <f>SUM(Month!L173:L175)</f>
        <v>1676.62</v>
      </c>
      <c r="M64" s="287">
        <f>SUM(Month!M173:M175)</f>
        <v>1037.91</v>
      </c>
      <c r="N64" s="331">
        <f>SUM(Month!N173:N175)</f>
        <v>6114.79</v>
      </c>
      <c r="O64" s="287">
        <f>SUM(Month!O173:O175)</f>
        <v>6886.4</v>
      </c>
      <c r="P64" s="290">
        <f>SUM(Month!P173:P175)</f>
        <v>899.4999999999999</v>
      </c>
      <c r="R64" s="312">
        <f t="shared" si="0"/>
        <v>-0.0711618510948967</v>
      </c>
      <c r="T64" s="311"/>
      <c r="U64" s="262"/>
      <c r="V64" s="261"/>
      <c r="W64" s="261"/>
      <c r="X64" s="261"/>
      <c r="Y64" s="261"/>
      <c r="Z64" s="261"/>
      <c r="AA64" s="261"/>
      <c r="AB64" s="261"/>
      <c r="AC64" s="261"/>
      <c r="AD64" s="261"/>
      <c r="AF64" s="314"/>
      <c r="AG64" s="261"/>
      <c r="AH64" s="261"/>
      <c r="AI64" s="262"/>
      <c r="AJ64" s="261"/>
      <c r="AK64" s="261"/>
      <c r="AL64" s="261"/>
      <c r="AM64" s="261"/>
      <c r="AN64" s="261"/>
      <c r="AO64" s="261"/>
      <c r="AP64" s="261"/>
      <c r="AQ64" s="261"/>
      <c r="AR64" s="261"/>
    </row>
    <row r="65" spans="1:44" ht="12">
      <c r="A65" s="326">
        <v>2009</v>
      </c>
      <c r="B65" s="332" t="s">
        <v>80</v>
      </c>
      <c r="C65" s="279">
        <f>SUM(Month!C176:C178)</f>
        <v>18267.730000000003</v>
      </c>
      <c r="D65" s="280">
        <f>SUM(Month!D176:D178)</f>
        <v>16757.58</v>
      </c>
      <c r="E65" s="280">
        <f>SUM(Month!E176:E178)</f>
        <v>1510.16</v>
      </c>
      <c r="F65" s="280"/>
      <c r="G65" s="306">
        <f>SUM(Month!G176:G178)</f>
        <v>20895.27</v>
      </c>
      <c r="H65" s="289">
        <f>SUM(Month!H176:H178)</f>
        <v>7591.48</v>
      </c>
      <c r="I65" s="423">
        <f>SUM(Month!I176:I178)</f>
        <v>1024.1599999999999</v>
      </c>
      <c r="J65" s="302">
        <f>SUM(Month!J176:J178)</f>
        <v>11557.27</v>
      </c>
      <c r="K65" s="289">
        <f>SUM(Month!K176:K178)</f>
        <v>10437.23</v>
      </c>
      <c r="L65" s="280">
        <f>SUM(Month!L176:L178)</f>
        <v>1746.52</v>
      </c>
      <c r="M65" s="280">
        <f>SUM(Month!M176:M178)</f>
        <v>736.46</v>
      </c>
      <c r="N65" s="302">
        <f>SUM(Month!N176:N178)</f>
        <v>5541.610000000001</v>
      </c>
      <c r="O65" s="285">
        <f>SUM(Month!O176:O178)</f>
        <v>6647.55</v>
      </c>
      <c r="P65" s="289">
        <f>SUM(Month!P176:P178)</f>
        <v>835.3299999999999</v>
      </c>
      <c r="R65" s="312">
        <f t="shared" si="0"/>
        <v>-0.028046497819084415</v>
      </c>
      <c r="T65" s="311"/>
      <c r="U65" s="263"/>
      <c r="V65" s="264"/>
      <c r="W65" s="315"/>
      <c r="X65" s="264"/>
      <c r="Y65" s="316"/>
      <c r="Z65" s="264"/>
      <c r="AA65" s="264"/>
      <c r="AB65" s="316"/>
      <c r="AC65" s="264"/>
      <c r="AD65" s="264"/>
      <c r="AF65" s="265"/>
      <c r="AG65" s="265"/>
      <c r="AH65" s="265"/>
      <c r="AI65" s="265"/>
      <c r="AJ65" s="265"/>
      <c r="AK65" s="265"/>
      <c r="AL65" s="265"/>
      <c r="AM65" s="265"/>
      <c r="AN65" s="265"/>
      <c r="AO65" s="265"/>
      <c r="AP65" s="265"/>
      <c r="AQ65" s="265"/>
      <c r="AR65" s="265"/>
    </row>
    <row r="66" spans="1:32" ht="12">
      <c r="A66" s="326">
        <v>2009</v>
      </c>
      <c r="B66" s="332" t="s">
        <v>81</v>
      </c>
      <c r="C66" s="279">
        <f>SUM(Month!C179:C181)</f>
        <v>17976.12</v>
      </c>
      <c r="D66" s="280">
        <f>SUM(Month!D179:D181)</f>
        <v>16502.33</v>
      </c>
      <c r="E66" s="280">
        <f>SUM(Month!E179:E181)</f>
        <v>1473.8</v>
      </c>
      <c r="F66" s="280"/>
      <c r="G66" s="306">
        <f>SUM(Month!G179:G181)</f>
        <v>19048.39</v>
      </c>
      <c r="H66" s="289">
        <f>SUM(Month!H179:H181)</f>
        <v>5562.07</v>
      </c>
      <c r="I66" s="423">
        <f>SUM(Month!I179:I181)</f>
        <v>70.63999999999999</v>
      </c>
      <c r="J66" s="302">
        <f>SUM(Month!J179:J181)</f>
        <v>11811.47</v>
      </c>
      <c r="K66" s="289">
        <f>SUM(Month!K179:K181)</f>
        <v>12014.53</v>
      </c>
      <c r="L66" s="280">
        <f>SUM(Month!L179:L181)</f>
        <v>1674.84</v>
      </c>
      <c r="M66" s="280">
        <f>SUM(Month!M179:M181)</f>
        <v>597.18</v>
      </c>
      <c r="N66" s="302">
        <f>SUM(Month!N179:N181)</f>
        <v>5260.14</v>
      </c>
      <c r="O66" s="285">
        <f>SUM(Month!O179:O181)</f>
        <v>6064.11</v>
      </c>
      <c r="P66" s="289">
        <f>SUM(Month!P179:P181)</f>
        <v>806.74</v>
      </c>
      <c r="R66" s="312">
        <f t="shared" si="0"/>
        <v>-0.03435027775136623</v>
      </c>
      <c r="T66" s="311"/>
      <c r="U66" s="263"/>
      <c r="V66" s="264"/>
      <c r="W66" s="316"/>
      <c r="X66" s="264"/>
      <c r="Y66" s="316"/>
      <c r="Z66" s="264"/>
      <c r="AA66" s="264"/>
      <c r="AB66" s="316"/>
      <c r="AC66" s="264"/>
      <c r="AD66" s="264"/>
      <c r="AF66" s="265"/>
    </row>
    <row r="67" spans="1:20" ht="12">
      <c r="A67" s="326">
        <v>2009</v>
      </c>
      <c r="B67" s="332" t="s">
        <v>82</v>
      </c>
      <c r="C67" s="279">
        <f>SUM(Month!C182:C184)</f>
        <v>14936.37</v>
      </c>
      <c r="D67" s="280">
        <f>SUM(Month!D182:D184)</f>
        <v>13869.809999999998</v>
      </c>
      <c r="E67" s="280">
        <f>SUM(Month!E182:E184)</f>
        <v>1066.5700000000002</v>
      </c>
      <c r="F67" s="280"/>
      <c r="G67" s="306">
        <f>SUM(Month!G182:G184)</f>
        <v>20347.09</v>
      </c>
      <c r="H67" s="289">
        <f>SUM(Month!H182:H184)</f>
        <v>5716.18</v>
      </c>
      <c r="I67" s="423">
        <f>SUM(Month!I182:I184)</f>
        <v>4242.75</v>
      </c>
      <c r="J67" s="302">
        <f>SUM(Month!J182:J184)</f>
        <v>12674.32</v>
      </c>
      <c r="K67" s="289">
        <f>SUM(Month!K182:K184)</f>
        <v>8723.09</v>
      </c>
      <c r="L67" s="280">
        <f>SUM(Month!L182:L184)</f>
        <v>1956.5899999999997</v>
      </c>
      <c r="M67" s="280">
        <f>SUM(Month!M182:M184)</f>
        <v>1101.8200000000002</v>
      </c>
      <c r="N67" s="302">
        <f>SUM(Month!N182:N184)</f>
        <v>5706.7</v>
      </c>
      <c r="O67" s="285">
        <f>SUM(Month!O182:O184)</f>
        <v>6269.95</v>
      </c>
      <c r="P67" s="289">
        <f>SUM(Month!P182:P184)</f>
        <v>860.3399999999999</v>
      </c>
      <c r="R67" s="312">
        <f t="shared" si="0"/>
        <v>-0.08363298373267969</v>
      </c>
      <c r="T67" s="311"/>
    </row>
    <row r="68" spans="1:20" ht="12">
      <c r="A68" s="328">
        <v>2009</v>
      </c>
      <c r="B68" s="333" t="s">
        <v>83</v>
      </c>
      <c r="C68" s="286">
        <f>SUM(Month!C185:C187)</f>
        <v>17018.32</v>
      </c>
      <c r="D68" s="287">
        <f>SUM(Month!D185:D187)</f>
        <v>15690.34</v>
      </c>
      <c r="E68" s="287">
        <f>SUM(Month!E185:E187)</f>
        <v>1327.98</v>
      </c>
      <c r="F68" s="287"/>
      <c r="G68" s="330">
        <f>SUM(Month!G185:G187)</f>
        <v>19402.12</v>
      </c>
      <c r="H68" s="290">
        <f>SUM(Month!H185:H187)</f>
        <v>5820.87</v>
      </c>
      <c r="I68" s="424">
        <f>SUM(Month!I185:I187)</f>
        <v>995.1100000000001</v>
      </c>
      <c r="J68" s="331">
        <f>SUM(Month!J185:J187)</f>
        <v>12188.32</v>
      </c>
      <c r="K68" s="290">
        <f>SUM(Month!K185:K187)</f>
        <v>10534.82</v>
      </c>
      <c r="L68" s="287">
        <f>SUM(Month!L185:L187)</f>
        <v>1392.92</v>
      </c>
      <c r="M68" s="287">
        <f>SUM(Month!M185:M187)</f>
        <v>1205.6299999999999</v>
      </c>
      <c r="N68" s="331">
        <f>SUM(Month!N185:N187)</f>
        <v>5663.94</v>
      </c>
      <c r="O68" s="287">
        <f>SUM(Month!O185:O187)</f>
        <v>6509.65</v>
      </c>
      <c r="P68" s="290">
        <f>SUM(Month!P185:P187)</f>
        <v>803.47</v>
      </c>
      <c r="R68" s="312">
        <f t="shared" si="0"/>
        <v>-0.05866136396950017</v>
      </c>
      <c r="T68" s="311"/>
    </row>
    <row r="69" spans="1:20" ht="12">
      <c r="A69" s="326">
        <v>2010</v>
      </c>
      <c r="B69" s="332" t="s">
        <v>80</v>
      </c>
      <c r="C69" s="279">
        <f>SUM(Month!C188:C190)</f>
        <v>17197.33</v>
      </c>
      <c r="D69" s="280">
        <f>SUM(Month!D188:D190)</f>
        <v>15815.98</v>
      </c>
      <c r="E69" s="280">
        <f>SUM(Month!E188:E190)</f>
        <v>1381.3600000000001</v>
      </c>
      <c r="F69" s="280"/>
      <c r="G69" s="306">
        <f>SUM(Month!G188:G190)</f>
        <v>18657.39</v>
      </c>
      <c r="H69" s="289">
        <f>SUM(Month!H188:H190)</f>
        <v>6102.3</v>
      </c>
      <c r="I69" s="423">
        <f>SUM(Month!I188:I190)</f>
        <v>765.3199999999999</v>
      </c>
      <c r="J69" s="302">
        <f>SUM(Month!J188:J190)</f>
        <v>11192.19</v>
      </c>
      <c r="K69" s="289">
        <f>SUM(Month!K188:K190)</f>
        <v>10749.41</v>
      </c>
      <c r="L69" s="280">
        <f>SUM(Month!L188:L190)</f>
        <v>1362.9099999999999</v>
      </c>
      <c r="M69" s="280">
        <f>SUM(Month!M188:M190)</f>
        <v>699.5799999999999</v>
      </c>
      <c r="N69" s="302">
        <f>SUM(Month!N188:N190)</f>
        <v>5851.06</v>
      </c>
      <c r="O69" s="285">
        <f>SUM(Month!O188:O190)</f>
        <v>6191.85</v>
      </c>
      <c r="P69" s="289">
        <f>SUM(Month!P188:P190)</f>
        <v>635.29</v>
      </c>
      <c r="R69" s="312">
        <f t="shared" si="0"/>
        <v>-0.05859512922514187</v>
      </c>
      <c r="T69" s="311"/>
    </row>
    <row r="70" spans="1:20" ht="12">
      <c r="A70" s="326">
        <v>2010</v>
      </c>
      <c r="B70" s="332" t="s">
        <v>81</v>
      </c>
      <c r="C70" s="279">
        <f>SUM(Month!C191:C193)</f>
        <v>15984.5</v>
      </c>
      <c r="D70" s="280">
        <f>SUM(Month!D191:D193)</f>
        <v>14677.13</v>
      </c>
      <c r="E70" s="280">
        <f>SUM(Month!E191:E193)</f>
        <v>1307.38</v>
      </c>
      <c r="F70" s="280"/>
      <c r="G70" s="306">
        <f>SUM(Month!G191:G193)</f>
        <v>19869.02</v>
      </c>
      <c r="H70" s="289">
        <f>SUM(Month!H191:H193)</f>
        <v>5134.63</v>
      </c>
      <c r="I70" s="423">
        <f>SUM(Month!I191:I193)</f>
        <v>3036.29</v>
      </c>
      <c r="J70" s="302">
        <f>SUM(Month!J191:J193)</f>
        <v>13086.98</v>
      </c>
      <c r="K70" s="289">
        <f>SUM(Month!K191:K193)</f>
        <v>10310.07</v>
      </c>
      <c r="L70" s="280">
        <f>SUM(Month!L191:L193)</f>
        <v>1647.42</v>
      </c>
      <c r="M70" s="280">
        <f>SUM(Month!M191:M193)</f>
        <v>823.06</v>
      </c>
      <c r="N70" s="302">
        <f>SUM(Month!N191:N193)</f>
        <v>5634.55</v>
      </c>
      <c r="O70" s="285">
        <f>SUM(Month!O191:O193)</f>
        <v>6199.55</v>
      </c>
      <c r="P70" s="289">
        <f>SUM(Month!P191:P193)</f>
        <v>665.68</v>
      </c>
      <c r="R70" s="312">
        <f t="shared" si="0"/>
        <v>-0.11079254032572095</v>
      </c>
      <c r="T70" s="311"/>
    </row>
    <row r="71" spans="1:20" ht="12">
      <c r="A71" s="326">
        <v>2010</v>
      </c>
      <c r="B71" s="332" t="s">
        <v>82</v>
      </c>
      <c r="C71" s="279">
        <f>SUM(Month!C194:C196)</f>
        <v>14184.810000000001</v>
      </c>
      <c r="D71" s="280">
        <f>SUM(Month!D194:D196)</f>
        <v>13106.099999999999</v>
      </c>
      <c r="E71" s="280">
        <f>SUM(Month!E194:E196)</f>
        <v>1078.72</v>
      </c>
      <c r="F71" s="280"/>
      <c r="G71" s="306">
        <f>SUM(Month!G194:G196)</f>
        <v>19694.84</v>
      </c>
      <c r="H71" s="289">
        <f>SUM(Month!H194:H196)</f>
        <v>6035.07</v>
      </c>
      <c r="I71" s="423">
        <f>SUM(Month!I194:I196)</f>
        <v>4078.66</v>
      </c>
      <c r="J71" s="302">
        <f>SUM(Month!J194:J196)</f>
        <v>12047.369999999999</v>
      </c>
      <c r="K71" s="289">
        <f>SUM(Month!K194:K196)</f>
        <v>8005.57</v>
      </c>
      <c r="L71" s="280">
        <f>SUM(Month!L194:L196)</f>
        <v>1612.4</v>
      </c>
      <c r="M71" s="280">
        <f>SUM(Month!M194:M196)</f>
        <v>702.68</v>
      </c>
      <c r="N71" s="302">
        <f>SUM(Month!N194:N196)</f>
        <v>5796</v>
      </c>
      <c r="O71" s="285">
        <f>SUM(Month!O194:O196)</f>
        <v>6668.869999999999</v>
      </c>
      <c r="P71" s="289">
        <f>SUM(Month!P194:P196)</f>
        <v>764.84</v>
      </c>
      <c r="Q71" s="317"/>
      <c r="R71" s="312">
        <f t="shared" si="0"/>
        <v>-0.05031744660851323</v>
      </c>
      <c r="T71" s="311"/>
    </row>
    <row r="72" spans="1:20" ht="12">
      <c r="A72" s="328">
        <v>2010</v>
      </c>
      <c r="B72" s="333" t="s">
        <v>83</v>
      </c>
      <c r="C72" s="286">
        <f>SUM(Month!C197:C199)</f>
        <v>15594.96</v>
      </c>
      <c r="D72" s="287">
        <f>SUM(Month!D197:D199)</f>
        <v>14447.39</v>
      </c>
      <c r="E72" s="287">
        <f>SUM(Month!E197:E199)</f>
        <v>1147.58</v>
      </c>
      <c r="F72" s="287"/>
      <c r="G72" s="330">
        <f>SUM(Month!G197:G199)</f>
        <v>19591.420000000002</v>
      </c>
      <c r="H72" s="290">
        <f>SUM(Month!H197:H199)</f>
        <v>5476.68</v>
      </c>
      <c r="I72" s="424">
        <f>SUM(Month!I197:I199)</f>
        <v>2719.42</v>
      </c>
      <c r="J72" s="331">
        <f>SUM(Month!J197:J199)</f>
        <v>12104.31</v>
      </c>
      <c r="K72" s="290">
        <f>SUM(Month!K197:K199)</f>
        <v>10042.12</v>
      </c>
      <c r="L72" s="287">
        <f>SUM(Month!L197:L199)</f>
        <v>2010.43</v>
      </c>
      <c r="M72" s="287">
        <f>SUM(Month!M197:M199)</f>
        <v>731.6800000000001</v>
      </c>
      <c r="N72" s="331">
        <f>SUM(Month!N197:N199)</f>
        <v>6383.469999999999</v>
      </c>
      <c r="O72" s="287">
        <f>SUM(Month!O197:O199)</f>
        <v>7004.99</v>
      </c>
      <c r="P72" s="290">
        <f>SUM(Month!P197:P199)</f>
        <v>741.4300000000001</v>
      </c>
      <c r="R72" s="312">
        <f t="shared" si="0"/>
        <v>-0.0836369277343475</v>
      </c>
      <c r="T72" s="311"/>
    </row>
    <row r="73" spans="1:20" ht="12">
      <c r="A73" s="326">
        <v>2011</v>
      </c>
      <c r="B73" s="332" t="s">
        <v>80</v>
      </c>
      <c r="C73" s="279">
        <f>SUM(Month!C200:C202)</f>
        <v>14484.67</v>
      </c>
      <c r="D73" s="280">
        <f>SUM(Month!D200:D202)</f>
        <v>13503.76</v>
      </c>
      <c r="E73" s="280">
        <f>SUM(Month!E200:E202)</f>
        <v>980.8999999999999</v>
      </c>
      <c r="F73" s="280"/>
      <c r="G73" s="306">
        <f>SUM(Month!G200:G202)</f>
        <v>19819.38</v>
      </c>
      <c r="H73" s="289">
        <f>SUM(Month!H200:H202)</f>
        <v>5730.84</v>
      </c>
      <c r="I73" s="423">
        <f>SUM(Month!I200:I202)</f>
        <v>3856.8599999999997</v>
      </c>
      <c r="J73" s="302">
        <f>SUM(Month!J200:J202)</f>
        <v>12110.47</v>
      </c>
      <c r="K73" s="289">
        <f>SUM(Month!K200:K202)</f>
        <v>8276.96</v>
      </c>
      <c r="L73" s="280">
        <f>SUM(Month!L200:L202)</f>
        <v>1978.06</v>
      </c>
      <c r="M73" s="280">
        <f>SUM(Month!M200:M202)</f>
        <v>962.51</v>
      </c>
      <c r="N73" s="302">
        <f>SUM(Month!N200:N202)</f>
        <v>5620.6900000000005</v>
      </c>
      <c r="O73" s="285">
        <f>SUM(Month!O200:O202)</f>
        <v>6612.91</v>
      </c>
      <c r="P73" s="289">
        <f>SUM(Month!P200:P202)</f>
        <v>787.48</v>
      </c>
      <c r="R73" s="312">
        <f aca="true" t="shared" si="1" ref="R73:R99">C73/C69-1</f>
        <v>-0.15773727665864423</v>
      </c>
      <c r="T73" s="311"/>
    </row>
    <row r="74" spans="1:20" ht="12">
      <c r="A74" s="326">
        <v>2011</v>
      </c>
      <c r="B74" s="332" t="s">
        <v>81</v>
      </c>
      <c r="C74" s="279">
        <f>SUM(Month!C203:C205)</f>
        <v>13422.609999999999</v>
      </c>
      <c r="D74" s="280">
        <f>SUM(Month!D203:D205)</f>
        <v>12527.589999999998</v>
      </c>
      <c r="E74" s="280">
        <f>SUM(Month!E203:E205)</f>
        <v>895.0300000000001</v>
      </c>
      <c r="F74" s="280"/>
      <c r="G74" s="306">
        <f>SUM(Month!G203:G205)</f>
        <v>20100.53</v>
      </c>
      <c r="H74" s="289">
        <f>SUM(Month!H203:H205)</f>
        <v>6212.62</v>
      </c>
      <c r="I74" s="423">
        <f>SUM(Month!I203:I205)</f>
        <v>3645.0299999999997</v>
      </c>
      <c r="J74" s="302">
        <f>SUM(Month!J203:J205)</f>
        <v>12195.85</v>
      </c>
      <c r="K74" s="289">
        <f>SUM(Month!K203:K205)</f>
        <v>7335.91</v>
      </c>
      <c r="L74" s="280">
        <f>SUM(Month!L203:L205)</f>
        <v>1692.06</v>
      </c>
      <c r="M74" s="280">
        <f>SUM(Month!M203:M205)</f>
        <v>943.1699999999998</v>
      </c>
      <c r="N74" s="302">
        <f>SUM(Month!N203:N205)</f>
        <v>5399.849999999999</v>
      </c>
      <c r="O74" s="285">
        <f>SUM(Month!O203:O205)</f>
        <v>7363.65</v>
      </c>
      <c r="P74" s="289">
        <f>SUM(Month!P203:P205)</f>
        <v>756.08</v>
      </c>
      <c r="R74" s="312">
        <f t="shared" si="1"/>
        <v>-0.16027338984641382</v>
      </c>
      <c r="T74" s="311"/>
    </row>
    <row r="75" spans="1:20" ht="12">
      <c r="A75" s="326">
        <v>2011</v>
      </c>
      <c r="B75" s="332" t="s">
        <v>82</v>
      </c>
      <c r="C75" s="279">
        <f>SUM(Month!C206:C208)</f>
        <v>11116.56</v>
      </c>
      <c r="D75" s="280">
        <f>SUM(Month!D206:D208)</f>
        <v>10444.869999999999</v>
      </c>
      <c r="E75" s="280">
        <f>SUM(Month!E206:E208)</f>
        <v>671.67</v>
      </c>
      <c r="F75" s="280"/>
      <c r="G75" s="306">
        <f>SUM(Month!G206:G208)</f>
        <v>20703.300000000003</v>
      </c>
      <c r="H75" s="289">
        <f>SUM(Month!H206:H208)</f>
        <v>5407.04</v>
      </c>
      <c r="I75" s="423">
        <f>SUM(Month!I206:I208)</f>
        <v>6599.99</v>
      </c>
      <c r="J75" s="302">
        <f>SUM(Month!J206:J208)</f>
        <v>13298.000000000002</v>
      </c>
      <c r="K75" s="289">
        <f>SUM(Month!K206:K208)</f>
        <v>5968.4400000000005</v>
      </c>
      <c r="L75" s="280">
        <f>SUM(Month!L206:L208)</f>
        <v>1998.26</v>
      </c>
      <c r="M75" s="280">
        <f>SUM(Month!M206:M208)</f>
        <v>1071.13</v>
      </c>
      <c r="N75" s="302">
        <f>SUM(Month!N206:N208)</f>
        <v>5300.54</v>
      </c>
      <c r="O75" s="285">
        <f>SUM(Month!O206:O208)</f>
        <v>6957.24</v>
      </c>
      <c r="P75" s="289">
        <f>SUM(Month!P206:P208)</f>
        <v>887.48</v>
      </c>
      <c r="R75" s="312">
        <f t="shared" si="1"/>
        <v>-0.21630532943338698</v>
      </c>
      <c r="T75" s="311"/>
    </row>
    <row r="76" spans="1:20" ht="12">
      <c r="A76" s="328">
        <v>2011</v>
      </c>
      <c r="B76" s="333" t="s">
        <v>83</v>
      </c>
      <c r="C76" s="286">
        <f>SUM(Month!C209:C211)</f>
        <v>12948.59</v>
      </c>
      <c r="D76" s="287">
        <f>SUM(Month!D209:D211)</f>
        <v>12094.85</v>
      </c>
      <c r="E76" s="287">
        <f>SUM(Month!E209:E211)</f>
        <v>853.73</v>
      </c>
      <c r="F76" s="287"/>
      <c r="G76" s="330">
        <f>SUM(Month!G209:G211)</f>
        <v>19122.41</v>
      </c>
      <c r="H76" s="290">
        <f>SUM(Month!H209:H211)</f>
        <v>4302.81</v>
      </c>
      <c r="I76" s="424">
        <f>SUM(Month!I209:I211)</f>
        <v>5220.91</v>
      </c>
      <c r="J76" s="331">
        <f>SUM(Month!J209:J211)</f>
        <v>13349.36</v>
      </c>
      <c r="K76" s="290">
        <f>SUM(Month!K209:K211)</f>
        <v>8135.09</v>
      </c>
      <c r="L76" s="287">
        <f>SUM(Month!L209:L211)</f>
        <v>1470.23</v>
      </c>
      <c r="M76" s="287">
        <f>SUM(Month!M209:M211)</f>
        <v>931.47</v>
      </c>
      <c r="N76" s="331">
        <f>SUM(Month!N209:N211)</f>
        <v>6334.49</v>
      </c>
      <c r="O76" s="287">
        <f>SUM(Month!O209:O211)</f>
        <v>6866.6</v>
      </c>
      <c r="P76" s="290">
        <f>SUM(Month!P209:P211)</f>
        <v>698.54</v>
      </c>
      <c r="R76" s="312">
        <f t="shared" si="1"/>
        <v>-0.16969392675582362</v>
      </c>
      <c r="T76" s="311"/>
    </row>
    <row r="77" spans="1:20" ht="12">
      <c r="A77" s="326">
        <v>2012</v>
      </c>
      <c r="B77" s="332" t="s">
        <v>80</v>
      </c>
      <c r="C77" s="279">
        <f>SUM(Month!C212:C214)</f>
        <v>12603.85</v>
      </c>
      <c r="D77" s="280">
        <f>SUM(Month!D212:D214)</f>
        <v>11763.82</v>
      </c>
      <c r="E77" s="280">
        <f>SUM(Month!E212:E214)</f>
        <v>840.03</v>
      </c>
      <c r="F77" s="280"/>
      <c r="G77" s="306">
        <f>SUM(Month!G212:G214)</f>
        <v>20283.61</v>
      </c>
      <c r="H77" s="289">
        <f>SUM(Month!H212:H214)</f>
        <v>4708.7</v>
      </c>
      <c r="I77" s="423">
        <f>SUM(Month!I212:I214)</f>
        <v>5205.52</v>
      </c>
      <c r="J77" s="302">
        <f>SUM(Month!J212:J214)</f>
        <v>14089.86</v>
      </c>
      <c r="K77" s="289">
        <f>SUM(Month!K212:K214)</f>
        <v>7595.1</v>
      </c>
      <c r="L77" s="280">
        <f>SUM(Month!L212:L214)</f>
        <v>1485.04</v>
      </c>
      <c r="M77" s="280">
        <f>SUM(Month!M212:M214)</f>
        <v>331.84999999999997</v>
      </c>
      <c r="N77" s="302">
        <f>SUM(Month!N212:N214)</f>
        <v>5535.52</v>
      </c>
      <c r="O77" s="285">
        <f>SUM(Month!O212:O214)</f>
        <v>7977.959999999999</v>
      </c>
      <c r="P77" s="289">
        <f>SUM(Month!P212:P214)</f>
        <v>654.03</v>
      </c>
      <c r="R77" s="312">
        <f t="shared" si="1"/>
        <v>-0.1298490058800097</v>
      </c>
      <c r="T77" s="311"/>
    </row>
    <row r="78" spans="1:20" ht="12">
      <c r="A78" s="326">
        <v>2012</v>
      </c>
      <c r="B78" s="332" t="s">
        <v>81</v>
      </c>
      <c r="C78" s="279">
        <f>SUM(Month!C215:C217)</f>
        <v>11811.67</v>
      </c>
      <c r="D78" s="280">
        <f>SUM(Month!D215:D217)</f>
        <v>11111</v>
      </c>
      <c r="E78" s="280">
        <f>SUM(Month!E215:E217)</f>
        <v>700.6800000000001</v>
      </c>
      <c r="F78" s="280"/>
      <c r="G78" s="306">
        <f>SUM(Month!G215:G217)</f>
        <v>19557.5</v>
      </c>
      <c r="H78" s="289">
        <f>SUM(Month!H215:H217)</f>
        <v>3353.58</v>
      </c>
      <c r="I78" s="423">
        <f>SUM(Month!I215:I217)</f>
        <v>5578.06</v>
      </c>
      <c r="J78" s="302">
        <f>SUM(Month!J215:J217)</f>
        <v>14629.47</v>
      </c>
      <c r="K78" s="289">
        <f>SUM(Month!K215:K217)</f>
        <v>7739.5199999999995</v>
      </c>
      <c r="L78" s="280">
        <f>SUM(Month!L215:L217)</f>
        <v>1574.4499999999998</v>
      </c>
      <c r="M78" s="280">
        <f>SUM(Month!M215:M217)</f>
        <v>237.09999999999997</v>
      </c>
      <c r="N78" s="302">
        <f>SUM(Month!N215:N217)</f>
        <v>5541.37</v>
      </c>
      <c r="O78" s="285">
        <f>SUM(Month!O215:O217)</f>
        <v>8190.59</v>
      </c>
      <c r="P78" s="289">
        <f>SUM(Month!P215:P217)</f>
        <v>645.26</v>
      </c>
      <c r="R78" s="312">
        <f t="shared" si="1"/>
        <v>-0.12001689686283057</v>
      </c>
      <c r="T78" s="311"/>
    </row>
    <row r="79" spans="1:20" ht="12">
      <c r="A79" s="326">
        <v>2012</v>
      </c>
      <c r="B79" s="332" t="s">
        <v>82</v>
      </c>
      <c r="C79" s="279">
        <f>SUM(Month!C218:C220)</f>
        <v>9751.07</v>
      </c>
      <c r="D79" s="280">
        <f>SUM(Month!D218:D220)</f>
        <v>9361.18</v>
      </c>
      <c r="E79" s="280">
        <f>SUM(Month!E218:E220)</f>
        <v>389.89</v>
      </c>
      <c r="F79" s="280"/>
      <c r="G79" s="306">
        <f>SUM(Month!G218:G220)</f>
        <v>18491.309999999998</v>
      </c>
      <c r="H79" s="289">
        <f>SUM(Month!H218:H220)</f>
        <v>3413.24</v>
      </c>
      <c r="I79" s="423">
        <f>SUM(Month!I218:I220)</f>
        <v>7018.46</v>
      </c>
      <c r="J79" s="302">
        <f>SUM(Month!J218:J220)</f>
        <v>13822.64</v>
      </c>
      <c r="K79" s="289">
        <f>SUM(Month!K218:K220)</f>
        <v>6792.28</v>
      </c>
      <c r="L79" s="280">
        <f>SUM(Month!L218:L220)</f>
        <v>1255.44</v>
      </c>
      <c r="M79" s="280">
        <f>SUM(Month!M218:M220)</f>
        <v>343.67</v>
      </c>
      <c r="N79" s="302">
        <f>SUM(Month!N218:N220)</f>
        <v>6639.5</v>
      </c>
      <c r="O79" s="285">
        <f>SUM(Month!O218:O220)</f>
        <v>7563.18</v>
      </c>
      <c r="P79" s="289">
        <f>SUM(Month!P218:P220)</f>
        <v>698.26</v>
      </c>
      <c r="R79" s="312">
        <f t="shared" si="1"/>
        <v>-0.12283386227394089</v>
      </c>
      <c r="T79" s="311"/>
    </row>
    <row r="80" spans="1:20" ht="12">
      <c r="A80" s="328">
        <v>2012</v>
      </c>
      <c r="B80" s="333" t="s">
        <v>83</v>
      </c>
      <c r="C80" s="286">
        <f>SUM(Month!C221:C223)</f>
        <v>10394.2</v>
      </c>
      <c r="D80" s="287">
        <f>SUM(Month!D221:D223)</f>
        <v>9816.380000000001</v>
      </c>
      <c r="E80" s="287">
        <f>SUM(Month!E221:E223)</f>
        <v>577.8199999999999</v>
      </c>
      <c r="F80" s="287"/>
      <c r="G80" s="330">
        <f>SUM(Month!G221:G223)</f>
        <v>15964.41</v>
      </c>
      <c r="H80" s="290">
        <f>SUM(Month!H221:H223)</f>
        <v>2345.58</v>
      </c>
      <c r="I80" s="424">
        <f>SUM(Month!I221:I223)</f>
        <v>8029.799999999999</v>
      </c>
      <c r="J80" s="331">
        <f>SUM(Month!J221:J223)</f>
        <v>12798.3</v>
      </c>
      <c r="K80" s="290">
        <f>SUM(Month!K221:K223)</f>
        <v>7699.4</v>
      </c>
      <c r="L80" s="287">
        <f>SUM(Month!L221:L223)</f>
        <v>820.52</v>
      </c>
      <c r="M80" s="287">
        <f>SUM(Month!M221:M223)</f>
        <v>207.29</v>
      </c>
      <c r="N80" s="331">
        <f>SUM(Month!N221:N223)</f>
        <v>8490.279999999999</v>
      </c>
      <c r="O80" s="287">
        <f>SUM(Month!O221:O223)</f>
        <v>6172.620000000001</v>
      </c>
      <c r="P80" s="290">
        <f>SUM(Month!P221:P223)</f>
        <v>665.75</v>
      </c>
      <c r="R80" s="312">
        <f t="shared" si="1"/>
        <v>-0.19727167205077922</v>
      </c>
      <c r="T80" s="311"/>
    </row>
    <row r="81" spans="1:20" ht="12">
      <c r="A81" s="326">
        <v>2013</v>
      </c>
      <c r="B81" s="332" t="s">
        <v>80</v>
      </c>
      <c r="C81" s="279">
        <f>SUM(Month!C224:C226)</f>
        <v>10718.11</v>
      </c>
      <c r="D81" s="280">
        <f>SUM(Month!D224:D226)</f>
        <v>10006.349999999999</v>
      </c>
      <c r="E81" s="280">
        <f>SUM(Month!E224:E226)</f>
        <v>594.12</v>
      </c>
      <c r="F81" s="280">
        <f>SUM(Month!F224:F226)</f>
        <v>117.65</v>
      </c>
      <c r="G81" s="306">
        <f>SUM(Month!G224:G226)</f>
        <v>17239.809999999998</v>
      </c>
      <c r="H81" s="289">
        <f>SUM(Month!H224:H226)</f>
        <v>2729.27</v>
      </c>
      <c r="I81" s="423">
        <f>SUM(Month!I224:I226)</f>
        <v>5085.42</v>
      </c>
      <c r="J81" s="302">
        <f>SUM(Month!J224:J226)</f>
        <v>12880.13</v>
      </c>
      <c r="K81" s="289">
        <f>SUM(Month!K224:K226)</f>
        <v>8289.599999999999</v>
      </c>
      <c r="L81" s="280">
        <f>SUM(Month!L224:L226)</f>
        <v>1630.41</v>
      </c>
      <c r="M81" s="280">
        <f>SUM(Month!M224:M226)</f>
        <v>395.97</v>
      </c>
      <c r="N81" s="302">
        <f>SUM(Month!N224:N226)</f>
        <v>6270.050000000001</v>
      </c>
      <c r="O81" s="285">
        <f>SUM(Month!O224:O226)</f>
        <v>7009.59</v>
      </c>
      <c r="P81" s="289">
        <f>SUM(Month!P224:P226)</f>
        <v>628.8</v>
      </c>
      <c r="R81" s="312">
        <f t="shared" si="1"/>
        <v>-0.1496161887042451</v>
      </c>
      <c r="T81" s="311"/>
    </row>
    <row r="82" spans="1:20" ht="12">
      <c r="A82" s="326">
        <v>2013</v>
      </c>
      <c r="B82" s="332" t="s">
        <v>81</v>
      </c>
      <c r="C82" s="279">
        <f>SUM(Month!C227:C229)</f>
        <v>10496.19</v>
      </c>
      <c r="D82" s="280">
        <f>SUM(Month!D227:D229)</f>
        <v>9728.7</v>
      </c>
      <c r="E82" s="280">
        <f>SUM(Month!E227:E229)</f>
        <v>668.25</v>
      </c>
      <c r="F82" s="280">
        <f>SUM(Month!F227:F229)</f>
        <v>99.25</v>
      </c>
      <c r="G82" s="306">
        <f>SUM(Month!G227:G229)</f>
        <v>18508.84</v>
      </c>
      <c r="H82" s="289">
        <f>SUM(Month!H227:H229)</f>
        <v>2164.37</v>
      </c>
      <c r="I82" s="423">
        <f>SUM(Month!I227:I229)</f>
        <v>7513.98</v>
      </c>
      <c r="J82" s="302">
        <f>SUM(Month!J227:J229)</f>
        <v>14773.099999999999</v>
      </c>
      <c r="K82" s="289">
        <f>SUM(Month!K227:K229)</f>
        <v>8287.02</v>
      </c>
      <c r="L82" s="280">
        <f>SUM(Month!L227:L229)</f>
        <v>1571.38</v>
      </c>
      <c r="M82" s="280">
        <f>SUM(Month!M227:M229)</f>
        <v>362.38000000000005</v>
      </c>
      <c r="N82" s="302">
        <f>SUM(Month!N227:N229)</f>
        <v>6843.450000000001</v>
      </c>
      <c r="O82" s="285">
        <f>SUM(Month!O227:O229)</f>
        <v>7024.55</v>
      </c>
      <c r="P82" s="289">
        <f>SUM(Month!P227:P229)</f>
        <v>801.45</v>
      </c>
      <c r="R82" s="312">
        <f t="shared" si="1"/>
        <v>-0.11137121169148811</v>
      </c>
      <c r="T82" s="311"/>
    </row>
    <row r="83" spans="1:20" ht="12">
      <c r="A83" s="326">
        <v>2013</v>
      </c>
      <c r="B83" s="332" t="s">
        <v>82</v>
      </c>
      <c r="C83" s="279">
        <f>SUM(Month!C230:C232)</f>
        <v>9218.7</v>
      </c>
      <c r="D83" s="280">
        <f>SUM(Month!D230:D232)</f>
        <v>8646.84</v>
      </c>
      <c r="E83" s="280">
        <f>SUM(Month!E230:E232)</f>
        <v>461.27</v>
      </c>
      <c r="F83" s="280">
        <f>SUM(Month!F230:F232)</f>
        <v>110.59</v>
      </c>
      <c r="G83" s="306">
        <f>SUM(Month!G230:G232)</f>
        <v>17462.68</v>
      </c>
      <c r="H83" s="289">
        <f>SUM(Month!H230:H232)</f>
        <v>2317.29</v>
      </c>
      <c r="I83" s="423">
        <f>SUM(Month!I230:I232)</f>
        <v>7713.200000000001</v>
      </c>
      <c r="J83" s="302">
        <f>SUM(Month!J230:J232)</f>
        <v>13532.9</v>
      </c>
      <c r="K83" s="289">
        <f>SUM(Month!K230:K232)</f>
        <v>7028.12</v>
      </c>
      <c r="L83" s="280">
        <f>SUM(Month!L230:L232)</f>
        <v>1612.5</v>
      </c>
      <c r="M83" s="280">
        <f>SUM(Month!M230:M232)</f>
        <v>423.93000000000006</v>
      </c>
      <c r="N83" s="302">
        <f>SUM(Month!N230:N232)</f>
        <v>6738.2</v>
      </c>
      <c r="O83" s="285">
        <f>SUM(Month!O230:O232)</f>
        <v>6718.33</v>
      </c>
      <c r="P83" s="289">
        <f>SUM(Month!P230:P232)</f>
        <v>731.7800000000001</v>
      </c>
      <c r="R83" s="312">
        <f t="shared" si="1"/>
        <v>-0.054596059714472234</v>
      </c>
      <c r="T83" s="311"/>
    </row>
    <row r="84" spans="1:20" ht="12">
      <c r="A84" s="328">
        <v>2013</v>
      </c>
      <c r="B84" s="333" t="s">
        <v>83</v>
      </c>
      <c r="C84" s="286">
        <f>SUM(Month!C233:C235)</f>
        <v>10667.79</v>
      </c>
      <c r="D84" s="287">
        <f>SUM(Month!D233:D235)</f>
        <v>10074.48</v>
      </c>
      <c r="E84" s="287">
        <f>SUM(Month!E233:E235)</f>
        <v>466.40999999999997</v>
      </c>
      <c r="F84" s="287">
        <f>SUM(Month!F233:F235)</f>
        <v>126.92</v>
      </c>
      <c r="G84" s="330">
        <f>SUM(Month!G233:G235)</f>
        <v>15193.16</v>
      </c>
      <c r="H84" s="290">
        <f>SUM(Month!H233:H235)</f>
        <v>2226.84</v>
      </c>
      <c r="I84" s="424">
        <f>SUM(Month!I233:I235)</f>
        <v>7056.82</v>
      </c>
      <c r="J84" s="331">
        <f>SUM(Month!J233:J235)</f>
        <v>11283.76</v>
      </c>
      <c r="K84" s="290">
        <f>SUM(Month!K233:K235)</f>
        <v>8064.91</v>
      </c>
      <c r="L84" s="287">
        <f>SUM(Month!L233:L235)</f>
        <v>1682.56</v>
      </c>
      <c r="M84" s="287">
        <f>SUM(Month!M233:M235)</f>
        <v>253.23000000000002</v>
      </c>
      <c r="N84" s="331">
        <f>SUM(Month!N233:N235)</f>
        <v>8565.86</v>
      </c>
      <c r="O84" s="287">
        <f>SUM(Month!O233:O235)</f>
        <v>6157.21</v>
      </c>
      <c r="P84" s="290">
        <f>SUM(Month!P233:P235)</f>
        <v>557.8900000000001</v>
      </c>
      <c r="R84" s="312">
        <f t="shared" si="1"/>
        <v>0.026321410017124958</v>
      </c>
      <c r="T84" s="311"/>
    </row>
    <row r="85" spans="1:20" ht="12">
      <c r="A85" s="326">
        <v>2014</v>
      </c>
      <c r="B85" s="332" t="s">
        <v>120</v>
      </c>
      <c r="C85" s="279">
        <f>SUM(Month!C236:C238)</f>
        <v>11163.92</v>
      </c>
      <c r="D85" s="280">
        <f>SUM(Month!D236:D238)</f>
        <v>10368.89</v>
      </c>
      <c r="E85" s="280">
        <f>SUM(Month!E236:E238)</f>
        <v>683.3199999999999</v>
      </c>
      <c r="F85" s="280">
        <f>SUM(Month!F236:F238)</f>
        <v>111.72</v>
      </c>
      <c r="G85" s="306">
        <f>SUM(Month!G236:G238)</f>
        <v>15812.739999999998</v>
      </c>
      <c r="H85" s="289">
        <f>SUM(Month!H236:H238)</f>
        <v>2794.7799999999997</v>
      </c>
      <c r="I85" s="423">
        <f>SUM(Month!I236:I238)</f>
        <v>5672.49</v>
      </c>
      <c r="J85" s="302">
        <f>SUM(Month!J236:J238)</f>
        <v>11618.869999999999</v>
      </c>
      <c r="K85" s="289">
        <f>SUM(Month!K236:K238)</f>
        <v>7780.47</v>
      </c>
      <c r="L85" s="280">
        <f>SUM(Month!L236:L238)</f>
        <v>1399.0700000000002</v>
      </c>
      <c r="M85" s="280">
        <f>SUM(Month!M236:M238)</f>
        <v>220.70999999999998</v>
      </c>
      <c r="N85" s="302">
        <f>SUM(Month!N236:N238)</f>
        <v>7008.7</v>
      </c>
      <c r="O85" s="285">
        <f>SUM(Month!O236:O238)</f>
        <v>6352.98</v>
      </c>
      <c r="P85" s="289">
        <f>SUM(Month!P236:P238)</f>
        <v>698.1800000000001</v>
      </c>
      <c r="R85" s="312">
        <f t="shared" si="1"/>
        <v>0.04159408701720735</v>
      </c>
      <c r="T85" s="311"/>
    </row>
    <row r="86" spans="1:20" ht="12">
      <c r="A86" s="326">
        <v>2014</v>
      </c>
      <c r="B86" s="332" t="s">
        <v>124</v>
      </c>
      <c r="C86" s="279">
        <f>SUM(Month!C239:C241)</f>
        <v>10357.869999999999</v>
      </c>
      <c r="D86" s="280">
        <f>SUM(Month!D239:D241)</f>
        <v>9634.48</v>
      </c>
      <c r="E86" s="280">
        <f>SUM(Month!E239:E241)</f>
        <v>643.95</v>
      </c>
      <c r="F86" s="280">
        <f>SUM(Month!F239:F241)</f>
        <v>79.44</v>
      </c>
      <c r="G86" s="306">
        <f>SUM(Month!G239:G241)</f>
        <v>15202.550000000001</v>
      </c>
      <c r="H86" s="289">
        <f>SUM(Month!H239:H241)</f>
        <v>2721.29</v>
      </c>
      <c r="I86" s="423">
        <f>SUM(Month!I239:I241)</f>
        <v>6665.9400000000005</v>
      </c>
      <c r="J86" s="302">
        <f>SUM(Month!J239:J241)</f>
        <v>11339.560000000001</v>
      </c>
      <c r="K86" s="289">
        <f>SUM(Month!K239:K241)</f>
        <v>7164.179999999999</v>
      </c>
      <c r="L86" s="280">
        <f>SUM(Month!L239:L241)</f>
        <v>1141.68</v>
      </c>
      <c r="M86" s="280">
        <f>SUM(Month!M239:M241)</f>
        <v>282.28</v>
      </c>
      <c r="N86" s="302">
        <f>SUM(Month!N239:N241)</f>
        <v>7427.450000000001</v>
      </c>
      <c r="O86" s="285">
        <f>SUM(Month!O239:O241)</f>
        <v>5796.3099999999995</v>
      </c>
      <c r="P86" s="289">
        <f>SUM(Month!P239:P241)</f>
        <v>667.08</v>
      </c>
      <c r="R86" s="312">
        <f t="shared" si="1"/>
        <v>-0.013178115106529331</v>
      </c>
      <c r="T86" s="311"/>
    </row>
    <row r="87" spans="1:20" ht="12">
      <c r="A87" s="326">
        <v>2014</v>
      </c>
      <c r="B87" s="336" t="s">
        <v>123</v>
      </c>
      <c r="C87" s="279">
        <f>SUM(Month!C242:C244)</f>
        <v>8295.689999999999</v>
      </c>
      <c r="D87" s="280">
        <f>SUM(Month!D242:D244)</f>
        <v>7691.62</v>
      </c>
      <c r="E87" s="280">
        <f>SUM(Month!E242:E244)</f>
        <v>502.93000000000006</v>
      </c>
      <c r="F87" s="280">
        <f>SUM(Month!F242:F244)</f>
        <v>101.14000000000001</v>
      </c>
      <c r="G87" s="306">
        <f>SUM(Month!G242:G244)</f>
        <v>15939.509999999998</v>
      </c>
      <c r="H87" s="289">
        <f>SUM(Month!H242:H244)</f>
        <v>1975.55</v>
      </c>
      <c r="I87" s="423">
        <f>SUM(Month!I242:I244)</f>
        <v>9504.7</v>
      </c>
      <c r="J87" s="302">
        <f>SUM(Month!J242:J244)</f>
        <v>12830.980000000001</v>
      </c>
      <c r="K87" s="289">
        <f>SUM(Month!K242:K244)</f>
        <v>6633.57</v>
      </c>
      <c r="L87" s="280">
        <f>SUM(Month!L242:L244)</f>
        <v>1132.98</v>
      </c>
      <c r="M87" s="280">
        <f>SUM(Month!M242:M244)</f>
        <v>272.63</v>
      </c>
      <c r="N87" s="302">
        <f>SUM(Month!N242:N244)</f>
        <v>7659.18</v>
      </c>
      <c r="O87" s="285">
        <f>SUM(Month!O242:O244)</f>
        <v>5212.2300000000005</v>
      </c>
      <c r="P87" s="289">
        <f>SUM(Month!P242:P244)</f>
        <v>695.13</v>
      </c>
      <c r="R87" s="312">
        <f t="shared" si="1"/>
        <v>-0.10012366168765685</v>
      </c>
      <c r="T87" s="311"/>
    </row>
    <row r="88" spans="1:20" ht="12">
      <c r="A88" s="328">
        <v>2014</v>
      </c>
      <c r="B88" s="337" t="s">
        <v>83</v>
      </c>
      <c r="C88" s="286">
        <f>SUM(Month!C245:C247)</f>
        <v>10510.27</v>
      </c>
      <c r="D88" s="287">
        <f>SUM(Month!D245:D247)</f>
        <v>9779.28</v>
      </c>
      <c r="E88" s="287">
        <f>SUM(Month!E245:E247)</f>
        <v>623.46</v>
      </c>
      <c r="F88" s="287">
        <f>SUM(Month!F245:F247)</f>
        <v>107.53999999999999</v>
      </c>
      <c r="G88" s="330">
        <f>SUM(Month!G245:G247)</f>
        <v>16679.96</v>
      </c>
      <c r="H88" s="290">
        <f>SUM(Month!H245:H247)</f>
        <v>2505.59</v>
      </c>
      <c r="I88" s="424">
        <f>SUM(Month!I245:I247)</f>
        <v>7561.67</v>
      </c>
      <c r="J88" s="331">
        <f>SUM(Month!J245:J247)</f>
        <v>13100.73</v>
      </c>
      <c r="K88" s="290">
        <f>SUM(Month!K245:K247)</f>
        <v>8231.12</v>
      </c>
      <c r="L88" s="287">
        <f>SUM(Month!L245:L247)</f>
        <v>1073.6499999999999</v>
      </c>
      <c r="M88" s="287">
        <f>SUM(Month!M245:M247)</f>
        <v>283.95</v>
      </c>
      <c r="N88" s="331">
        <f>SUM(Month!N245:N247)</f>
        <v>7289.09</v>
      </c>
      <c r="O88" s="287">
        <f>SUM(Month!O245:O247)</f>
        <v>5386.73</v>
      </c>
      <c r="P88" s="290">
        <f>SUM(Month!P245:P247)</f>
        <v>763.67</v>
      </c>
      <c r="R88" s="312">
        <f t="shared" si="1"/>
        <v>-0.014765944961421251</v>
      </c>
      <c r="T88" s="311"/>
    </row>
    <row r="89" spans="1:20" ht="12">
      <c r="A89" s="326">
        <v>2015</v>
      </c>
      <c r="B89" s="332" t="s">
        <v>120</v>
      </c>
      <c r="C89" s="279">
        <f>SUM(Month!C248:C250)</f>
        <v>10835.619999999999</v>
      </c>
      <c r="D89" s="280">
        <f>SUM(Month!D248:D250)</f>
        <v>10162.61</v>
      </c>
      <c r="E89" s="280">
        <f>SUM(Month!E248:E250)</f>
        <v>577.0899999999999</v>
      </c>
      <c r="F89" s="280">
        <f>SUM(Month!F248:F250)</f>
        <v>95.91999999999999</v>
      </c>
      <c r="G89" s="306">
        <f>SUM(Month!G248:G250)</f>
        <v>14674.810000000001</v>
      </c>
      <c r="H89" s="289">
        <f>SUM(Month!H248:H250)</f>
        <v>2637.75</v>
      </c>
      <c r="I89" s="423">
        <f>SUM(Month!I248:I250)</f>
        <v>6634.879999999999</v>
      </c>
      <c r="J89" s="302">
        <f>SUM(Month!J248:J250)</f>
        <v>10952.44</v>
      </c>
      <c r="K89" s="289">
        <f>SUM(Month!K248:K250)</f>
        <v>7611.76</v>
      </c>
      <c r="L89" s="280">
        <f>SUM(Month!L248:L250)</f>
        <v>1084.6100000000001</v>
      </c>
      <c r="M89" s="280">
        <f>SUM(Month!M248:M250)</f>
        <v>484.11</v>
      </c>
      <c r="N89" s="302">
        <f>SUM(Month!N248:N250)</f>
        <v>7731.700000000001</v>
      </c>
      <c r="O89" s="285">
        <f>SUM(Month!O248:O250)</f>
        <v>5038</v>
      </c>
      <c r="P89" s="289">
        <f>SUM(Month!P248:P250)</f>
        <v>551.22</v>
      </c>
      <c r="R89" s="312">
        <f t="shared" si="1"/>
        <v>-0.029407233301564473</v>
      </c>
      <c r="T89" s="311"/>
    </row>
    <row r="90" spans="1:20" ht="12">
      <c r="A90" s="326">
        <v>2015</v>
      </c>
      <c r="B90" s="332" t="s">
        <v>81</v>
      </c>
      <c r="C90" s="279">
        <f>SUM(Month!C251:C253)</f>
        <v>12141.029999999999</v>
      </c>
      <c r="D90" s="280">
        <f>SUM(Month!D251:D253)</f>
        <v>11363.61</v>
      </c>
      <c r="E90" s="280">
        <f>SUM(Month!E251:E253)</f>
        <v>689.0699999999999</v>
      </c>
      <c r="F90" s="280">
        <f>SUM(Month!F251:F253)</f>
        <v>88.35</v>
      </c>
      <c r="G90" s="306">
        <f>SUM(Month!G251:G253)</f>
        <v>14062.85</v>
      </c>
      <c r="H90" s="289">
        <f>SUM(Month!H251:H253)</f>
        <v>2028.0400000000002</v>
      </c>
      <c r="I90" s="423">
        <f>SUM(Month!I251:I253)</f>
        <v>5995.67</v>
      </c>
      <c r="J90" s="302">
        <f>SUM(Month!J251:J253)</f>
        <v>10931.07</v>
      </c>
      <c r="K90" s="289">
        <f>SUM(Month!K251:K253)</f>
        <v>8846.26</v>
      </c>
      <c r="L90" s="280">
        <f>SUM(Month!L251:L253)</f>
        <v>1103.73</v>
      </c>
      <c r="M90" s="280">
        <f>SUM(Month!M251:M253)</f>
        <v>462.84000000000003</v>
      </c>
      <c r="N90" s="302">
        <f>SUM(Month!N251:N253)</f>
        <v>8481.8</v>
      </c>
      <c r="O90" s="285">
        <f>SUM(Month!O251:O253)</f>
        <v>5211.83</v>
      </c>
      <c r="P90" s="289">
        <f>SUM(Month!P251:P253)</f>
        <v>698.33</v>
      </c>
      <c r="R90" s="312">
        <f t="shared" si="1"/>
        <v>0.1721550859394838</v>
      </c>
      <c r="T90" s="311"/>
    </row>
    <row r="91" spans="1:20" ht="12">
      <c r="A91" s="326">
        <v>2015</v>
      </c>
      <c r="B91" s="332" t="s">
        <v>82</v>
      </c>
      <c r="C91" s="279">
        <f>SUM(Month!C254:C256)</f>
        <v>10515.01</v>
      </c>
      <c r="D91" s="280">
        <f>SUM(Month!D254:D256)</f>
        <v>9895.32</v>
      </c>
      <c r="E91" s="280">
        <f>SUM(Month!E254:E256)</f>
        <v>507.55</v>
      </c>
      <c r="F91" s="280">
        <f>SUM(Month!F254:F256)</f>
        <v>112.13999999999999</v>
      </c>
      <c r="G91" s="306">
        <f>SUM(Month!G254:G256)</f>
        <v>15953.92</v>
      </c>
      <c r="H91" s="289">
        <f>SUM(Month!H254:H256)</f>
        <v>2974.8599999999997</v>
      </c>
      <c r="I91" s="423">
        <f>SUM(Month!I254:I256)</f>
        <v>6904.76</v>
      </c>
      <c r="J91" s="302">
        <f>SUM(Month!J254:J256)</f>
        <v>11395.86</v>
      </c>
      <c r="K91" s="289">
        <f>SUM(Month!K254:K256)</f>
        <v>7278.66</v>
      </c>
      <c r="L91" s="280">
        <f>SUM(Month!L254:L256)</f>
        <v>1583.19</v>
      </c>
      <c r="M91" s="280">
        <f>SUM(Month!M254:M256)</f>
        <v>629.6</v>
      </c>
      <c r="N91" s="302">
        <f>SUM(Month!N254:N256)</f>
        <v>8094.110000000001</v>
      </c>
      <c r="O91" s="285">
        <f>SUM(Month!O254:O256)</f>
        <v>6260.139999999999</v>
      </c>
      <c r="P91" s="289">
        <f>SUM(Month!P254:P256)</f>
        <v>686.81</v>
      </c>
      <c r="R91" s="312">
        <f t="shared" si="1"/>
        <v>0.26752687238795114</v>
      </c>
      <c r="T91" s="311"/>
    </row>
    <row r="92" spans="1:20" ht="12">
      <c r="A92" s="328">
        <v>2015</v>
      </c>
      <c r="B92" s="337" t="s">
        <v>83</v>
      </c>
      <c r="C92" s="286">
        <f>SUM(Month!C257:C259)</f>
        <v>12206.46</v>
      </c>
      <c r="D92" s="287">
        <f>SUM(Month!D257:D259)</f>
        <v>11404.34</v>
      </c>
      <c r="E92" s="287">
        <f>SUM(Month!E257:E259)</f>
        <v>688.15</v>
      </c>
      <c r="F92" s="287">
        <f>SUM(Month!F257:F259)</f>
        <v>113.97</v>
      </c>
      <c r="G92" s="330">
        <f>SUM(Month!G257:G259)</f>
        <v>16318.099999999999</v>
      </c>
      <c r="H92" s="290">
        <f>SUM(Month!H257:H259)</f>
        <v>2770</v>
      </c>
      <c r="I92" s="424">
        <f>SUM(Month!I257:I259)</f>
        <v>6717.83</v>
      </c>
      <c r="J92" s="331">
        <f>SUM(Month!J257:J259)</f>
        <v>12001.45</v>
      </c>
      <c r="K92" s="290">
        <f>SUM(Month!K257:K259)</f>
        <v>8083.13</v>
      </c>
      <c r="L92" s="287">
        <f>SUM(Month!L257:L259)</f>
        <v>1546.6499999999999</v>
      </c>
      <c r="M92" s="287">
        <f>SUM(Month!M257:M259)</f>
        <v>313.06</v>
      </c>
      <c r="N92" s="331">
        <f>SUM(Month!N257:N259)</f>
        <v>7982.210000000001</v>
      </c>
      <c r="O92" s="287">
        <f>SUM(Month!O257:O259)</f>
        <v>6416.28</v>
      </c>
      <c r="P92" s="290">
        <f>SUM(Month!P257:P259)</f>
        <v>572.97</v>
      </c>
      <c r="R92" s="312">
        <f t="shared" si="1"/>
        <v>0.16138405578543646</v>
      </c>
      <c r="T92" s="311"/>
    </row>
    <row r="93" spans="1:20" ht="12">
      <c r="A93" s="326">
        <v>2016</v>
      </c>
      <c r="B93" s="332" t="s">
        <v>120</v>
      </c>
      <c r="C93" s="279">
        <f>SUM(Month!C260:C262)</f>
        <v>12715.779999999999</v>
      </c>
      <c r="D93" s="280">
        <f>SUM(Month!D260:D262)</f>
        <v>11815.93</v>
      </c>
      <c r="E93" s="280">
        <f>SUM(Month!E260:E262)</f>
        <v>783.6700000000001</v>
      </c>
      <c r="F93" s="280">
        <f>SUM(Month!F260:F262)</f>
        <v>116.17999999999999</v>
      </c>
      <c r="G93" s="306">
        <f>SUM(Month!G260:G262)</f>
        <v>14555.54</v>
      </c>
      <c r="H93" s="289">
        <f>SUM(Month!H260:H262)</f>
        <v>3076.96</v>
      </c>
      <c r="I93" s="423">
        <f>SUM(Month!I260:I262)</f>
        <v>4300.78</v>
      </c>
      <c r="J93" s="302">
        <f>SUM(Month!J260:J262)</f>
        <v>9840.92</v>
      </c>
      <c r="K93" s="289">
        <f>SUM(Month!K260:K262)</f>
        <v>9459.82</v>
      </c>
      <c r="L93" s="280">
        <f>SUM(Month!L260:L262)</f>
        <v>1637.65</v>
      </c>
      <c r="M93" s="280">
        <f>SUM(Month!M260:M262)</f>
        <v>630.12</v>
      </c>
      <c r="N93" s="302">
        <f>SUM(Month!N260:N262)</f>
        <v>8846.63</v>
      </c>
      <c r="O93" s="285">
        <f>SUM(Month!O260:O262)</f>
        <v>5934.47</v>
      </c>
      <c r="P93" s="289">
        <f>SUM(Month!P260:P262)</f>
        <v>537.86</v>
      </c>
      <c r="R93" s="312">
        <f t="shared" si="1"/>
        <v>0.17351660541805636</v>
      </c>
      <c r="T93" s="311"/>
    </row>
    <row r="94" spans="1:20" ht="12">
      <c r="A94" s="326">
        <v>2016</v>
      </c>
      <c r="B94" s="332" t="s">
        <v>81</v>
      </c>
      <c r="C94" s="279">
        <f>SUM(Month!C263:C265)</f>
        <v>12209.880000000001</v>
      </c>
      <c r="D94" s="280">
        <f>SUM(Month!D263:D265)</f>
        <v>11347.38</v>
      </c>
      <c r="E94" s="280">
        <f>SUM(Month!E263:E265)</f>
        <v>757.41</v>
      </c>
      <c r="F94" s="280">
        <f>SUM(Month!F263:F265)</f>
        <v>105.07</v>
      </c>
      <c r="G94" s="306">
        <f>SUM(Month!G263:G265)</f>
        <v>14820.51</v>
      </c>
      <c r="H94" s="289">
        <f>SUM(Month!H263:H265)</f>
        <v>2974.1800000000003</v>
      </c>
      <c r="I94" s="423">
        <f>SUM(Month!I263:I265)</f>
        <v>6814.869999999999</v>
      </c>
      <c r="J94" s="302">
        <f>SUM(Month!J263:J265)</f>
        <v>10172.41</v>
      </c>
      <c r="K94" s="289">
        <f>SUM(Month!K263:K265)</f>
        <v>7543.509999999999</v>
      </c>
      <c r="L94" s="280">
        <f>SUM(Month!L263:L265)</f>
        <v>1673.92</v>
      </c>
      <c r="M94" s="280">
        <f>SUM(Month!M263:M265)</f>
        <v>432.62</v>
      </c>
      <c r="N94" s="302">
        <f>SUM(Month!N263:N265)</f>
        <v>9195.02</v>
      </c>
      <c r="O94" s="285">
        <f>SUM(Month!O263:O265)</f>
        <v>6250.370000000001</v>
      </c>
      <c r="P94" s="289">
        <f>SUM(Month!P263:P265)</f>
        <v>726.5699999999999</v>
      </c>
      <c r="R94" s="312">
        <f t="shared" si="1"/>
        <v>0.005670853296631417</v>
      </c>
      <c r="T94" s="311"/>
    </row>
    <row r="95" spans="1:20" ht="12">
      <c r="A95" s="326">
        <v>2016</v>
      </c>
      <c r="B95" s="332" t="s">
        <v>82</v>
      </c>
      <c r="C95" s="279">
        <f>SUM(Month!C266:C268)</f>
        <v>11376.65</v>
      </c>
      <c r="D95" s="280">
        <f>SUM(Month!D266:D268)</f>
        <v>10559.61</v>
      </c>
      <c r="E95" s="280">
        <f>SUM(Month!E266:E268)</f>
        <v>717.04</v>
      </c>
      <c r="F95" s="280">
        <f>SUM(Month!F266:F268)</f>
        <v>99.98</v>
      </c>
      <c r="G95" s="306">
        <f>SUM(Month!G266:G268)</f>
        <v>15390</v>
      </c>
      <c r="H95" s="289">
        <f>SUM(Month!H266:H268)</f>
        <v>3061.9</v>
      </c>
      <c r="I95" s="423">
        <f>SUM(Month!I266:I268)</f>
        <v>6585.63</v>
      </c>
      <c r="J95" s="302">
        <f>SUM(Month!J266:J268)</f>
        <v>10673.66</v>
      </c>
      <c r="K95" s="289">
        <f>SUM(Month!K266:K268)</f>
        <v>7930.83</v>
      </c>
      <c r="L95" s="280">
        <f>SUM(Month!L266:L268)</f>
        <v>1654.4299999999998</v>
      </c>
      <c r="M95" s="280">
        <f>SUM(Month!M266:M268)</f>
        <v>293.74</v>
      </c>
      <c r="N95" s="302">
        <f>SUM(Month!N266:N268)</f>
        <v>8635.25</v>
      </c>
      <c r="O95" s="285">
        <f>SUM(Month!O266:O268)</f>
        <v>6153.15</v>
      </c>
      <c r="P95" s="289">
        <f>SUM(Month!P266:P268)</f>
        <v>762.7</v>
      </c>
      <c r="R95" s="312">
        <f t="shared" si="1"/>
        <v>0.08194381175101118</v>
      </c>
      <c r="T95" s="311"/>
    </row>
    <row r="96" spans="1:20" ht="12">
      <c r="A96" s="328">
        <v>2016</v>
      </c>
      <c r="B96" s="337" t="s">
        <v>83</v>
      </c>
      <c r="C96" s="286">
        <f>SUM(Month!C269:C271)</f>
        <v>11569.76</v>
      </c>
      <c r="D96" s="287">
        <f>SUM(Month!D269:D271)</f>
        <v>10582.91</v>
      </c>
      <c r="E96" s="287">
        <f>SUM(Month!E269:E271)</f>
        <v>880.6</v>
      </c>
      <c r="F96" s="287">
        <f>SUM(Month!F269:F271)</f>
        <v>106.26</v>
      </c>
      <c r="G96" s="330">
        <f>SUM(Month!G269:G271)</f>
        <v>15398.61</v>
      </c>
      <c r="H96" s="290">
        <f>SUM(Month!H269:H271)</f>
        <v>2262.53</v>
      </c>
      <c r="I96" s="424">
        <f>SUM(Month!I269:I271)</f>
        <v>7110.4400000000005</v>
      </c>
      <c r="J96" s="331">
        <f>SUM(Month!J269:J271)</f>
        <v>11718.82</v>
      </c>
      <c r="K96" s="290">
        <f>SUM(Month!K269:K271)</f>
        <v>8312.42</v>
      </c>
      <c r="L96" s="287">
        <f>SUM(Month!L269:L271)</f>
        <v>1417.25</v>
      </c>
      <c r="M96" s="287">
        <f>SUM(Month!M269:M271)</f>
        <v>252.71999999999997</v>
      </c>
      <c r="N96" s="331">
        <f>SUM(Month!N269:N271)</f>
        <v>8465.52</v>
      </c>
      <c r="O96" s="287">
        <f>SUM(Month!O269:O271)</f>
        <v>5926</v>
      </c>
      <c r="P96" s="290">
        <f>SUM(Month!P269:P271)</f>
        <v>631.95</v>
      </c>
      <c r="R96" s="312">
        <f t="shared" si="1"/>
        <v>-0.05216090496343728</v>
      </c>
      <c r="T96" s="311"/>
    </row>
    <row r="97" spans="1:20" ht="12">
      <c r="A97" s="326">
        <v>2017</v>
      </c>
      <c r="B97" s="332" t="s">
        <v>80</v>
      </c>
      <c r="C97" s="279">
        <f>SUM(Month!C272:C274)</f>
        <v>12126.829999999998</v>
      </c>
      <c r="D97" s="280">
        <f>SUM(Month!D272:D274)</f>
        <v>11100.12</v>
      </c>
      <c r="E97" s="280">
        <f>SUM(Month!E272:E274)</f>
        <v>911.01</v>
      </c>
      <c r="F97" s="280">
        <f>SUM(Month!F272:F274)</f>
        <v>115.72</v>
      </c>
      <c r="G97" s="306">
        <f>SUM(Month!G272:G274)</f>
        <v>14705.52</v>
      </c>
      <c r="H97" s="289">
        <f>SUM(Month!H272:H274)</f>
        <v>2229.21</v>
      </c>
      <c r="I97" s="423">
        <f>SUM(Month!I272:I274)</f>
        <v>5648.8</v>
      </c>
      <c r="J97" s="302">
        <f>SUM(Month!J272:J274)</f>
        <v>10989.560000000001</v>
      </c>
      <c r="K97" s="289">
        <f>SUM(Month!K272:K274)</f>
        <v>9470.189999999999</v>
      </c>
      <c r="L97" s="280">
        <f>SUM(Month!L272:L274)</f>
        <v>1486.75</v>
      </c>
      <c r="M97" s="280">
        <f>SUM(Month!M272:M274)</f>
        <v>353.36</v>
      </c>
      <c r="N97" s="302">
        <f>SUM(Month!N272:N274)</f>
        <v>8645.61</v>
      </c>
      <c r="O97" s="285">
        <f>SUM(Month!O272:O274)</f>
        <v>5649.5599999999995</v>
      </c>
      <c r="P97" s="289">
        <f>SUM(Month!P272:P274)</f>
        <v>510.90999999999997</v>
      </c>
      <c r="R97" s="312">
        <f t="shared" si="1"/>
        <v>-0.04631646662650668</v>
      </c>
      <c r="T97" s="311"/>
    </row>
    <row r="98" spans="1:20" ht="12">
      <c r="A98" s="326">
        <v>2017</v>
      </c>
      <c r="B98" s="332" t="s">
        <v>81</v>
      </c>
      <c r="C98" s="279">
        <f>SUM(Month!C275:C277)</f>
        <v>11961.449999999999</v>
      </c>
      <c r="D98" s="280">
        <f>SUM(Month!D275:D277)</f>
        <v>10917.79</v>
      </c>
      <c r="E98" s="280">
        <f>SUM(Month!E275:E277)</f>
        <v>940.38</v>
      </c>
      <c r="F98" s="280">
        <f>SUM(Month!F275:F277)</f>
        <v>103.28999999999999</v>
      </c>
      <c r="G98" s="306">
        <f>SUM(Month!G275:G277)</f>
        <v>15196.02</v>
      </c>
      <c r="H98" s="289">
        <f>SUM(Month!H275:H277)</f>
        <v>1492.69</v>
      </c>
      <c r="I98" s="423">
        <f>SUM(Month!I275:I277)</f>
        <v>6439.389999999999</v>
      </c>
      <c r="J98" s="302">
        <f>SUM(Month!J275:J277)</f>
        <v>11720.02</v>
      </c>
      <c r="K98" s="289">
        <f>SUM(Month!K275:K277)</f>
        <v>9366.91</v>
      </c>
      <c r="L98" s="280">
        <f>SUM(Month!L275:L277)</f>
        <v>1983.31</v>
      </c>
      <c r="M98" s="280">
        <f>SUM(Month!M275:M277)</f>
        <v>325.39</v>
      </c>
      <c r="N98" s="302">
        <f>SUM(Month!N275:N277)</f>
        <v>8233.59</v>
      </c>
      <c r="O98" s="285">
        <f>SUM(Month!O275:O277)</f>
        <v>5805.2300000000005</v>
      </c>
      <c r="P98" s="289">
        <f>SUM(Month!P275:P277)</f>
        <v>617.99</v>
      </c>
      <c r="R98" s="312">
        <f t="shared" si="1"/>
        <v>-0.020346637313389038</v>
      </c>
      <c r="T98" s="311"/>
    </row>
    <row r="99" spans="1:20" ht="12">
      <c r="A99" s="326">
        <v>2017</v>
      </c>
      <c r="B99" s="332" t="s">
        <v>82</v>
      </c>
      <c r="C99" s="279">
        <f>SUM(Month!C278:C280)</f>
        <v>11324.380000000001</v>
      </c>
      <c r="D99" s="280">
        <f>SUM(Month!D278:D280)</f>
        <v>10459.66</v>
      </c>
      <c r="E99" s="280">
        <f>SUM(Month!E278:E280)</f>
        <v>764.34</v>
      </c>
      <c r="F99" s="280">
        <f>SUM(Month!F278:F280)</f>
        <v>100.37</v>
      </c>
      <c r="G99" s="306">
        <f>SUM(Month!G278:G280)</f>
        <v>15503.39</v>
      </c>
      <c r="H99" s="289">
        <f>SUM(Month!H278:H280)</f>
        <v>1512.44</v>
      </c>
      <c r="I99" s="423">
        <f>SUM(Month!I278:I280)</f>
        <v>7050.54</v>
      </c>
      <c r="J99" s="302">
        <f>SUM(Month!J278:J280)</f>
        <v>12385.59</v>
      </c>
      <c r="K99" s="289">
        <f>SUM(Month!K278:K280)</f>
        <v>9194.880000000001</v>
      </c>
      <c r="L99" s="280">
        <f>SUM(Month!L278:L280)</f>
        <v>1605.37</v>
      </c>
      <c r="M99" s="280">
        <f>SUM(Month!M278:M280)</f>
        <v>440.94</v>
      </c>
      <c r="N99" s="302">
        <f>SUM(Month!N278:N280)</f>
        <v>8488.92</v>
      </c>
      <c r="O99" s="285">
        <f>SUM(Month!O278:O280)</f>
        <v>5793.53</v>
      </c>
      <c r="P99" s="289">
        <f>SUM(Month!P278:P280)</f>
        <v>728.91</v>
      </c>
      <c r="R99" s="312">
        <f t="shared" si="1"/>
        <v>-0.004594498380454559</v>
      </c>
      <c r="T99" s="311"/>
    </row>
    <row r="100" spans="1:20" ht="12">
      <c r="A100" s="328">
        <v>2017</v>
      </c>
      <c r="B100" s="337" t="s">
        <v>83</v>
      </c>
      <c r="C100" s="286">
        <f>SUM(Month!C281:C283)</f>
        <v>11636.64</v>
      </c>
      <c r="D100" s="287">
        <f>SUM(Month!D281:D283)</f>
        <v>10707.130000000001</v>
      </c>
      <c r="E100" s="287">
        <f>SUM(Month!E281:E283)</f>
        <v>829.9300000000001</v>
      </c>
      <c r="F100" s="287">
        <f>SUM(Month!F281:F283)</f>
        <v>99.58</v>
      </c>
      <c r="G100" s="330">
        <f>SUM(Month!G281:G283)</f>
        <v>15293.719999999998</v>
      </c>
      <c r="H100" s="290">
        <f>SUM(Month!H281:H283)</f>
        <v>2173.5099999999998</v>
      </c>
      <c r="I100" s="424">
        <f>SUM(Month!I281:I283)</f>
        <v>7339.01</v>
      </c>
      <c r="J100" s="331">
        <f>SUM(Month!J281:J283)</f>
        <v>11528.4</v>
      </c>
      <c r="K100" s="290">
        <f>SUM(Month!K281:K283)</f>
        <v>8830.75</v>
      </c>
      <c r="L100" s="287">
        <f>SUM(Month!L281:L283)</f>
        <v>1591.8000000000002</v>
      </c>
      <c r="M100" s="287">
        <f>SUM(Month!M281:M283)</f>
        <v>336.41999999999996</v>
      </c>
      <c r="N100" s="331">
        <f>SUM(Month!N281:N283)</f>
        <v>9266.11</v>
      </c>
      <c r="O100" s="287">
        <f>SUM(Month!O281:O283)</f>
        <v>5880.12</v>
      </c>
      <c r="P100" s="290">
        <f>SUM(Month!P281:P283)</f>
        <v>593.01</v>
      </c>
      <c r="R100" s="312">
        <f>C100/C96-1</f>
        <v>0.005780586632739171</v>
      </c>
      <c r="T100" s="311"/>
    </row>
    <row r="101" spans="1:20" ht="12">
      <c r="A101" s="326">
        <v>2018</v>
      </c>
      <c r="B101" s="332" t="s">
        <v>80</v>
      </c>
      <c r="C101" s="279">
        <f>SUM(Month!C284:C286)</f>
        <v>12585.670000000002</v>
      </c>
      <c r="D101" s="280">
        <f>SUM(Month!D284:D286)</f>
        <v>11582.03</v>
      </c>
      <c r="E101" s="280">
        <f>SUM(Month!E284:E286)</f>
        <v>903.55</v>
      </c>
      <c r="F101" s="280">
        <f>SUM(Month!F284:F286)</f>
        <v>100.1</v>
      </c>
      <c r="G101" s="306">
        <f>SUM(Month!G284:G286)</f>
        <v>13096.080000000002</v>
      </c>
      <c r="H101" s="289">
        <f>SUM(Month!H284:H286)</f>
        <v>1721.2599999999998</v>
      </c>
      <c r="I101" s="423">
        <f>SUM(Month!I284:I286)</f>
        <v>4600.4400000000005</v>
      </c>
      <c r="J101" s="302">
        <f>SUM(Month!J284:J286)</f>
        <v>9751.2</v>
      </c>
      <c r="K101" s="289">
        <f>SUM(Month!K284:K286)</f>
        <v>10495.92</v>
      </c>
      <c r="L101" s="280">
        <f>SUM(Month!L284:L286)</f>
        <v>1623.62</v>
      </c>
      <c r="M101" s="280">
        <f>SUM(Month!M284:M286)</f>
        <v>242.1</v>
      </c>
      <c r="N101" s="302">
        <f>SUM(Month!N284:N286)</f>
        <v>9190.63</v>
      </c>
      <c r="O101" s="285">
        <f>SUM(Month!O284:O286)</f>
        <v>5227.02</v>
      </c>
      <c r="P101" s="289">
        <f>SUM(Month!P284:P286)</f>
        <v>549.76</v>
      </c>
      <c r="Q101" s="307"/>
      <c r="T101" s="311"/>
    </row>
    <row r="102" spans="1:20" ht="12">
      <c r="A102" s="326">
        <v>2018</v>
      </c>
      <c r="B102" s="332" t="s">
        <v>81</v>
      </c>
      <c r="C102" s="279">
        <f>SUM(Month!C287:C289)</f>
        <v>12865.41</v>
      </c>
      <c r="D102" s="280">
        <f>SUM(Month!D287:D289)</f>
        <v>11945.39</v>
      </c>
      <c r="E102" s="280">
        <f>SUM(Month!E287:E289)</f>
        <v>821.26</v>
      </c>
      <c r="F102" s="280">
        <f>SUM(Month!F287:F289)</f>
        <v>98.76</v>
      </c>
      <c r="G102" s="306">
        <f>SUM(Month!G287:G289)</f>
        <v>14307.14</v>
      </c>
      <c r="H102" s="289">
        <f>SUM(Month!H287:H289)</f>
        <v>989.75</v>
      </c>
      <c r="I102" s="423">
        <f>SUM(Month!I287:I289)</f>
        <v>6113.34</v>
      </c>
      <c r="J102" s="302">
        <f>SUM(Month!J287:J289)</f>
        <v>11761.259999999998</v>
      </c>
      <c r="K102" s="289">
        <f>SUM(Month!K287:K289)</f>
        <v>10339.95</v>
      </c>
      <c r="L102" s="280">
        <f>SUM(Month!L287:L289)</f>
        <v>1556.1399999999999</v>
      </c>
      <c r="M102" s="280">
        <f>SUM(Month!M287:M289)</f>
        <v>475.59999999999997</v>
      </c>
      <c r="N102" s="302">
        <f>SUM(Month!N287:N289)</f>
        <v>9210.89</v>
      </c>
      <c r="O102" s="285">
        <f>SUM(Month!O287:O289)</f>
        <v>5599.389999999999</v>
      </c>
      <c r="P102" s="289">
        <f>SUM(Month!P287:P289)</f>
        <v>617.64</v>
      </c>
      <c r="T102" s="311"/>
    </row>
    <row r="103" spans="1:20" ht="12">
      <c r="A103" s="326">
        <v>2018</v>
      </c>
      <c r="B103" s="332" t="s">
        <v>82</v>
      </c>
      <c r="C103" s="279">
        <f>SUM(Month!C290:C292)</f>
        <v>12230.460000000001</v>
      </c>
      <c r="D103" s="280">
        <f>SUM(Month!D290:D292)</f>
        <v>11392.98</v>
      </c>
      <c r="E103" s="280">
        <f>SUM(Month!E290:E292)</f>
        <v>738.73</v>
      </c>
      <c r="F103" s="280">
        <f>SUM(Month!F290:F292)</f>
        <v>98.75</v>
      </c>
      <c r="G103" s="306">
        <f>SUM(Month!G290:G292)</f>
        <v>15629.36</v>
      </c>
      <c r="H103" s="289">
        <f>SUM(Month!H290:H292)</f>
        <v>1619.9699999999998</v>
      </c>
      <c r="I103" s="423">
        <f>SUM(Month!I290:I292)</f>
        <v>5684.75</v>
      </c>
      <c r="J103" s="302">
        <f>SUM(Month!J290:J292)</f>
        <v>12193.880000000001</v>
      </c>
      <c r="K103" s="289">
        <f>SUM(Month!K290:K292)</f>
        <v>10549.78</v>
      </c>
      <c r="L103" s="280">
        <f>SUM(Month!L290:L292)</f>
        <v>1815.51</v>
      </c>
      <c r="M103" s="280">
        <f>SUM(Month!M290:M292)</f>
        <v>446.75</v>
      </c>
      <c r="N103" s="302">
        <f>SUM(Month!N290:N292)</f>
        <v>8654.1</v>
      </c>
      <c r="O103" s="285">
        <f>SUM(Month!O290:O292)</f>
        <v>5982.21</v>
      </c>
      <c r="P103" s="289">
        <f>SUM(Month!P290:P292)</f>
        <v>707.97</v>
      </c>
      <c r="T103" s="311"/>
    </row>
    <row r="104" spans="1:20" ht="12">
      <c r="A104" s="328">
        <v>2018</v>
      </c>
      <c r="B104" s="337" t="s">
        <v>83</v>
      </c>
      <c r="C104" s="286">
        <f>SUM(Month!C293:C295)</f>
        <v>13552.02</v>
      </c>
      <c r="D104" s="287">
        <f>SUM(Month!D293:D295)</f>
        <v>12630.09</v>
      </c>
      <c r="E104" s="287">
        <f>SUM(Month!E293:E295)</f>
        <v>856.36</v>
      </c>
      <c r="F104" s="287">
        <f>SUM(Month!F293:F295)</f>
        <v>65.57</v>
      </c>
      <c r="G104" s="330">
        <f>SUM(Month!G293:G295)</f>
        <v>15364.400000000001</v>
      </c>
      <c r="H104" s="290">
        <f>SUM(Month!H293:H295)</f>
        <v>1506.8999999999999</v>
      </c>
      <c r="I104" s="424">
        <f>SUM(Month!I293:I295)</f>
        <v>4505.110000000001</v>
      </c>
      <c r="J104" s="331">
        <f>SUM(Month!J293:J295)</f>
        <v>12248.08</v>
      </c>
      <c r="K104" s="290">
        <f>SUM(Month!K293:K295)</f>
        <v>11303.46</v>
      </c>
      <c r="L104" s="287">
        <f>SUM(Month!L293:L295)</f>
        <v>1609.42</v>
      </c>
      <c r="M104" s="287">
        <f>SUM(Month!M293:M295)</f>
        <v>761.3499999999999</v>
      </c>
      <c r="N104" s="331">
        <f>SUM(Month!N293:N295)</f>
        <v>8158.5599999999995</v>
      </c>
      <c r="O104" s="287">
        <f>SUM(Month!O293:O295)</f>
        <v>5446.139999999999</v>
      </c>
      <c r="P104" s="290">
        <f>SUM(Month!P293:P295)</f>
        <v>572.64</v>
      </c>
      <c r="T104" s="311"/>
    </row>
    <row r="105" spans="1:19" s="311" customFormat="1" ht="12">
      <c r="A105" s="338">
        <v>2019</v>
      </c>
      <c r="B105" s="339" t="s">
        <v>80</v>
      </c>
      <c r="C105" s="284">
        <f>SUM(Month!C296:C298)</f>
        <v>13766.52</v>
      </c>
      <c r="D105" s="285">
        <f>SUM(Month!D296:D298)</f>
        <v>12814.83</v>
      </c>
      <c r="E105" s="285">
        <f>SUM(Month!E296:E298)</f>
        <v>848.43</v>
      </c>
      <c r="F105" s="285">
        <f>SUM(Month!F296:F298)</f>
        <v>103.25999999999999</v>
      </c>
      <c r="G105" s="306">
        <f>SUM(Month!G296:G298)</f>
        <v>15123.079999999998</v>
      </c>
      <c r="H105" s="289">
        <f>SUM(Month!H296:H298)</f>
        <v>1992.2400000000002</v>
      </c>
      <c r="I105" s="423">
        <f>SUM(Month!I296:I298)</f>
        <v>4451.66</v>
      </c>
      <c r="J105" s="302">
        <f>SUM(Month!J296:J298)</f>
        <v>11463.3</v>
      </c>
      <c r="K105" s="289">
        <f>SUM(Month!K296:K298)</f>
        <v>10860.25</v>
      </c>
      <c r="L105" s="285">
        <f>SUM(Month!L296:L298)</f>
        <v>1667.53</v>
      </c>
      <c r="M105" s="285">
        <f>SUM(Month!M296:M298)</f>
        <v>326.69</v>
      </c>
      <c r="N105" s="302">
        <f>SUM(Month!N296:N298)</f>
        <v>7718.870000000001</v>
      </c>
      <c r="O105" s="285">
        <f>SUM(Month!O296:O298)</f>
        <v>5211.1</v>
      </c>
      <c r="P105" s="289">
        <f>SUM(Month!P296:P298)</f>
        <v>512.63</v>
      </c>
      <c r="R105" s="311">
        <f>MAX(R13:R100)</f>
        <v>0.26752687238795114</v>
      </c>
      <c r="S105" s="113"/>
    </row>
    <row r="106" spans="1:19" s="311" customFormat="1" ht="12">
      <c r="A106" s="338">
        <v>2019</v>
      </c>
      <c r="B106" s="332" t="s">
        <v>81</v>
      </c>
      <c r="C106" s="284">
        <f>SUM(Month!C299:C301)</f>
        <v>12999.309999999998</v>
      </c>
      <c r="D106" s="285">
        <f>SUM(Month!D299:D301)</f>
        <v>12104.71</v>
      </c>
      <c r="E106" s="285">
        <f>SUM(Month!E299:E301)</f>
        <v>823.77</v>
      </c>
      <c r="F106" s="285">
        <f>SUM(Month!F299:F301)</f>
        <v>70.85</v>
      </c>
      <c r="G106" s="306">
        <f>SUM(Month!G299:G301)</f>
        <v>14115.220000000001</v>
      </c>
      <c r="H106" s="289">
        <f>SUM(Month!H299:H301)</f>
        <v>908.56</v>
      </c>
      <c r="I106" s="423">
        <f>SUM(Month!I299:I301)</f>
        <v>5153.7300000000005</v>
      </c>
      <c r="J106" s="302">
        <f>SUM(Month!J299:J301)</f>
        <v>11693.42</v>
      </c>
      <c r="K106" s="289">
        <f>SUM(Month!K299:K301)</f>
        <v>11462.9</v>
      </c>
      <c r="L106" s="285">
        <f>SUM(Month!L299:L301)</f>
        <v>1513.24</v>
      </c>
      <c r="M106" s="285">
        <f>SUM(Month!M299:M301)</f>
        <v>544.49</v>
      </c>
      <c r="N106" s="302">
        <f>SUM(Month!N299:N301)</f>
        <v>8764.869999999999</v>
      </c>
      <c r="O106" s="285">
        <f>SUM(Month!O299:O301)</f>
        <v>4810.41</v>
      </c>
      <c r="P106" s="289">
        <f>SUM(Month!P299:P301)</f>
        <v>618.8199999999999</v>
      </c>
      <c r="R106" s="311">
        <f>MAX(R14:R101)</f>
        <v>0.26752687238795114</v>
      </c>
      <c r="S106" s="113"/>
    </row>
    <row r="107" spans="1:19" s="311" customFormat="1" ht="12">
      <c r="A107" s="338">
        <v>2019</v>
      </c>
      <c r="B107" s="332" t="s">
        <v>82</v>
      </c>
      <c r="C107" s="284">
        <f>SUM(Month!C302:C304)</f>
        <v>12399.24</v>
      </c>
      <c r="D107" s="285">
        <f>SUM(Month!D302:D304)</f>
        <v>11592.65</v>
      </c>
      <c r="E107" s="285">
        <f>SUM(Month!E302:E304)</f>
        <v>706.37</v>
      </c>
      <c r="F107" s="285">
        <f>SUM(Month!F302:F304)</f>
        <v>100.23</v>
      </c>
      <c r="G107" s="306">
        <f>SUM(Month!G302:G304)</f>
        <v>14489.689999999999</v>
      </c>
      <c r="H107" s="289">
        <f>SUM(Month!H302:H304)</f>
        <v>1897.8600000000001</v>
      </c>
      <c r="I107" s="423">
        <f>SUM(Month!I302:I304)</f>
        <v>5331.34</v>
      </c>
      <c r="J107" s="302">
        <f>SUM(Month!J302:J304)</f>
        <v>11051.39</v>
      </c>
      <c r="K107" s="289">
        <f>SUM(Month!K302:K304)</f>
        <v>10368.97</v>
      </c>
      <c r="L107" s="285">
        <f>SUM(Month!L302:L304)</f>
        <v>1540.44</v>
      </c>
      <c r="M107" s="285">
        <f>SUM(Month!M302:M304)</f>
        <v>649.31</v>
      </c>
      <c r="N107" s="302">
        <f>SUM(Month!N302:N304)</f>
        <v>8583.98</v>
      </c>
      <c r="O107" s="285">
        <f>SUM(Month!O302:O304)</f>
        <v>4826.21</v>
      </c>
      <c r="P107" s="289">
        <f>SUM(Month!P302:P304)</f>
        <v>643.15</v>
      </c>
      <c r="S107" s="113"/>
    </row>
    <row r="108" spans="1:19" s="311" customFormat="1" ht="12">
      <c r="A108" s="338">
        <v>2019</v>
      </c>
      <c r="B108" s="332" t="s">
        <v>83</v>
      </c>
      <c r="C108" s="279">
        <f>SUM(Month!C305:C307)</f>
        <v>13020.439999999999</v>
      </c>
      <c r="D108" s="280">
        <f>SUM(Month!D305:D307)</f>
        <v>12231.14</v>
      </c>
      <c r="E108" s="280">
        <f>SUM(Month!E305:E307)</f>
        <v>695.82</v>
      </c>
      <c r="F108" s="280">
        <f>SUM(Month!F305:F307)</f>
        <v>93.49000000000001</v>
      </c>
      <c r="G108" s="306">
        <f>SUM(Month!G305:G307)</f>
        <v>15418.439999999999</v>
      </c>
      <c r="H108" s="289">
        <f>SUM(Month!H305:H307)</f>
        <v>2125.1499999999996</v>
      </c>
      <c r="I108" s="423">
        <f>SUM(Month!I305:I307)</f>
        <v>4944.5</v>
      </c>
      <c r="J108" s="302">
        <f>SUM(Month!J305:J307)</f>
        <v>12074.03</v>
      </c>
      <c r="K108" s="289">
        <f>SUM(Month!K305:K307)</f>
        <v>10150.53</v>
      </c>
      <c r="L108" s="280">
        <f>SUM(Month!L305:L307)</f>
        <v>1219.27</v>
      </c>
      <c r="M108" s="280">
        <f>SUM(Month!M305:M307)</f>
        <v>547.3599999999999</v>
      </c>
      <c r="N108" s="302">
        <f>SUM(Month!N305:N307)</f>
        <v>8151.2</v>
      </c>
      <c r="O108" s="285">
        <f>SUM(Month!O305:O307)</f>
        <v>5802.1</v>
      </c>
      <c r="P108" s="289">
        <f>SUM(Month!P305:P307)</f>
        <v>555.53</v>
      </c>
      <c r="S108" s="113"/>
    </row>
    <row r="109" spans="1:16" ht="12">
      <c r="A109" s="340">
        <v>2020</v>
      </c>
      <c r="B109" s="341" t="s">
        <v>80</v>
      </c>
      <c r="C109" s="342">
        <f>SUM(Month!C308:C310)</f>
        <v>13006.84</v>
      </c>
      <c r="D109" s="343">
        <f>SUM(Month!D308:D310)</f>
        <v>12150.03</v>
      </c>
      <c r="E109" s="343">
        <f>SUM(Month!E308:E310)</f>
        <v>738.43</v>
      </c>
      <c r="F109" s="343">
        <f>SUM(Month!F308:F310)</f>
        <v>118.39999999999999</v>
      </c>
      <c r="G109" s="344">
        <f>SUM(Month!G308:G310)</f>
        <v>14218.969999999998</v>
      </c>
      <c r="H109" s="345">
        <f>SUM(Month!H308:H310)</f>
        <v>2295.3999999999996</v>
      </c>
      <c r="I109" s="425">
        <f>SUM(Month!I308:I310)</f>
        <v>4210.02</v>
      </c>
      <c r="J109" s="346">
        <f>SUM(Month!J308:J310)</f>
        <v>11428.900000000001</v>
      </c>
      <c r="K109" s="345">
        <f>SUM(Month!K308:K310)</f>
        <v>9908.77</v>
      </c>
      <c r="L109" s="343">
        <f>SUM(Month!L308:L310)</f>
        <v>494.66999999999996</v>
      </c>
      <c r="M109" s="343">
        <f>SUM(Month!M308:M310)</f>
        <v>649.15</v>
      </c>
      <c r="N109" s="346">
        <f>SUM(Month!N308:N310)</f>
        <v>7906.12</v>
      </c>
      <c r="O109" s="343">
        <f>SUM(Month!O308:O310)</f>
        <v>5061.7699999999995</v>
      </c>
      <c r="P109" s="345">
        <f>SUM(Month!P308:P310)</f>
        <v>449.72</v>
      </c>
    </row>
    <row r="110" spans="1:19" s="311" customFormat="1" ht="12">
      <c r="A110" s="338">
        <v>2020</v>
      </c>
      <c r="B110" s="332" t="s">
        <v>81</v>
      </c>
      <c r="C110" s="284">
        <f>SUM(Month!C311:C313)</f>
        <v>12818.52</v>
      </c>
      <c r="D110" s="285">
        <f>SUM(Month!D311:D313)</f>
        <v>11909.23</v>
      </c>
      <c r="E110" s="285">
        <f>SUM(Month!E311:E313)</f>
        <v>833.02</v>
      </c>
      <c r="F110" s="285">
        <f>SUM(Month!F311:F313)</f>
        <v>76.27000000000001</v>
      </c>
      <c r="G110" s="306">
        <f>SUM(Month!G311:G313)</f>
        <v>10299.53</v>
      </c>
      <c r="H110" s="289">
        <f>SUM(Month!H311:H313)</f>
        <v>2484.6600000000003</v>
      </c>
      <c r="I110" s="423">
        <f>SUM(Month!I311:I313)</f>
        <v>-1531.5</v>
      </c>
      <c r="J110" s="302">
        <f>SUM(Month!J311:J313)</f>
        <v>7305.82</v>
      </c>
      <c r="K110" s="289">
        <f>SUM(Month!K311:K313)</f>
        <v>9302.130000000001</v>
      </c>
      <c r="L110" s="285">
        <f>SUM(Month!L311:L313)</f>
        <v>509.05999999999995</v>
      </c>
      <c r="M110" s="285">
        <f>SUM(Month!M311:M313)</f>
        <v>487.08</v>
      </c>
      <c r="N110" s="302">
        <f>SUM(Month!N311:N313)</f>
        <v>5309.049999999999</v>
      </c>
      <c r="O110" s="285">
        <f>SUM(Month!O311:O313)</f>
        <v>4866.21</v>
      </c>
      <c r="P110" s="289">
        <f>SUM(Month!P311:P313)</f>
        <v>445.61</v>
      </c>
      <c r="S110" s="265"/>
    </row>
    <row r="111" spans="1:16" ht="12">
      <c r="A111" s="338">
        <v>2020</v>
      </c>
      <c r="B111" s="332" t="s">
        <v>82</v>
      </c>
      <c r="C111" s="284">
        <f>SUM(Month!C314:C316)</f>
        <v>10895.3</v>
      </c>
      <c r="D111" s="285">
        <f>SUM(Month!D314:D316)</f>
        <v>10135.869999999999</v>
      </c>
      <c r="E111" s="285">
        <f>SUM(Month!E314:E316)</f>
        <v>690.95</v>
      </c>
      <c r="F111" s="285">
        <f>SUM(Month!F314:F316)</f>
        <v>68.46000000000001</v>
      </c>
      <c r="G111" s="306">
        <f>SUM(Month!G314:G316)</f>
        <v>11032.57</v>
      </c>
      <c r="H111" s="289">
        <f>SUM(Month!H314:H316)</f>
        <v>1194.2</v>
      </c>
      <c r="I111" s="423">
        <f>SUM(Month!I314:I316)</f>
        <v>1767.21</v>
      </c>
      <c r="J111" s="302">
        <f>SUM(Month!J314:J316)</f>
        <v>9089.02</v>
      </c>
      <c r="K111" s="289">
        <f>SUM(Month!K314:K316)</f>
        <v>9325.43</v>
      </c>
      <c r="L111" s="285">
        <f>SUM(Month!L314:L316)</f>
        <v>749.3499999999999</v>
      </c>
      <c r="M111" s="285">
        <f>SUM(Month!M314:M316)</f>
        <v>237.01999999999998</v>
      </c>
      <c r="N111" s="302">
        <f>SUM(Month!N314:N316)</f>
        <v>5483.89</v>
      </c>
      <c r="O111" s="285">
        <f>SUM(Month!O314:O316)</f>
        <v>3992.6000000000004</v>
      </c>
      <c r="P111" s="289">
        <f>SUM(Month!P314:P316)</f>
        <v>483</v>
      </c>
    </row>
    <row r="112" spans="1:16" ht="12">
      <c r="A112" s="338">
        <v>2020</v>
      </c>
      <c r="B112" s="347" t="s">
        <v>83</v>
      </c>
      <c r="C112" s="284">
        <f>SUM(Month!C317:C319)</f>
        <v>11787.11</v>
      </c>
      <c r="D112" s="285">
        <f>SUM(Month!D317:D319)</f>
        <v>10855.550000000001</v>
      </c>
      <c r="E112" s="285">
        <f>SUM(Month!E317:E319)</f>
        <v>818.44</v>
      </c>
      <c r="F112" s="285">
        <f>SUM(Month!F317:F319)</f>
        <v>113.12</v>
      </c>
      <c r="G112" s="306">
        <f>SUM(Month!G317:G319)</f>
        <v>12326.07</v>
      </c>
      <c r="H112" s="289">
        <f>SUM(Month!H317:H319)</f>
        <v>1852.33</v>
      </c>
      <c r="I112" s="423">
        <f>SUM(Month!I317:I319)</f>
        <v>2426.37</v>
      </c>
      <c r="J112" s="302">
        <f>SUM(Month!J317:J319)</f>
        <v>9614.59</v>
      </c>
      <c r="K112" s="289">
        <f>SUM(Month!K317:K319)</f>
        <v>9507.95</v>
      </c>
      <c r="L112" s="285">
        <f>SUM(Month!L317:L319)</f>
        <v>859.13</v>
      </c>
      <c r="M112" s="285">
        <f>SUM(Month!M317:M319)</f>
        <v>195.5</v>
      </c>
      <c r="N112" s="302">
        <f>SUM(Month!N317:N319)</f>
        <v>6269.16</v>
      </c>
      <c r="O112" s="285">
        <f>SUM(Month!O317:O319)</f>
        <v>4613.08</v>
      </c>
      <c r="P112" s="289">
        <f>SUM(Month!P317:P319)</f>
        <v>494.97</v>
      </c>
    </row>
    <row r="113" spans="3:16" ht="12">
      <c r="C113" s="317"/>
      <c r="D113" s="318"/>
      <c r="E113" s="317"/>
      <c r="F113" s="317"/>
      <c r="G113" s="317"/>
      <c r="H113" s="317"/>
      <c r="I113" s="317"/>
      <c r="J113" s="317"/>
      <c r="K113" s="317"/>
      <c r="L113" s="317"/>
      <c r="M113" s="317"/>
      <c r="N113" s="317"/>
      <c r="O113" s="317"/>
      <c r="P113" s="317"/>
    </row>
    <row r="114" spans="1:16" ht="12">
      <c r="A114" s="105" t="s">
        <v>126</v>
      </c>
      <c r="C114" s="317"/>
      <c r="D114" s="318"/>
      <c r="E114" s="317"/>
      <c r="F114" s="317"/>
      <c r="G114" s="317"/>
      <c r="H114" s="317"/>
      <c r="I114" s="317"/>
      <c r="J114" s="317"/>
      <c r="K114" s="317"/>
      <c r="L114" s="317"/>
      <c r="M114" s="317"/>
      <c r="N114" s="317"/>
      <c r="O114" s="317"/>
      <c r="P114" s="317"/>
    </row>
    <row r="115" spans="3:16" ht="12">
      <c r="C115" s="317"/>
      <c r="D115" s="318"/>
      <c r="E115" s="317"/>
      <c r="F115" s="317"/>
      <c r="G115" s="317"/>
      <c r="H115" s="317"/>
      <c r="I115" s="317"/>
      <c r="J115" s="317"/>
      <c r="K115" s="317"/>
      <c r="L115" s="317"/>
      <c r="M115" s="317"/>
      <c r="N115" s="317"/>
      <c r="O115" s="317"/>
      <c r="P115" s="317"/>
    </row>
    <row r="116" spans="3:16" ht="12">
      <c r="C116" s="317"/>
      <c r="D116" s="318"/>
      <c r="E116" s="317"/>
      <c r="F116" s="317"/>
      <c r="G116" s="317"/>
      <c r="H116" s="317"/>
      <c r="I116" s="317"/>
      <c r="J116" s="317"/>
      <c r="K116" s="317"/>
      <c r="L116" s="317"/>
      <c r="M116" s="317"/>
      <c r="N116" s="317"/>
      <c r="O116" s="317"/>
      <c r="P116" s="317"/>
    </row>
    <row r="117" spans="3:16" ht="12">
      <c r="C117" s="317"/>
      <c r="D117" s="318"/>
      <c r="E117" s="317"/>
      <c r="F117" s="317"/>
      <c r="G117" s="317"/>
      <c r="H117" s="317"/>
      <c r="I117" s="317"/>
      <c r="J117" s="317"/>
      <c r="K117" s="317"/>
      <c r="L117" s="317"/>
      <c r="M117" s="317"/>
      <c r="N117" s="317"/>
      <c r="O117" s="317"/>
      <c r="P117" s="317"/>
    </row>
    <row r="118" spans="3:16" ht="12">
      <c r="C118" s="317"/>
      <c r="D118" s="318"/>
      <c r="E118" s="317"/>
      <c r="F118" s="317"/>
      <c r="G118" s="317"/>
      <c r="H118" s="317"/>
      <c r="I118" s="317"/>
      <c r="J118" s="317"/>
      <c r="K118" s="317"/>
      <c r="L118" s="317"/>
      <c r="M118" s="317"/>
      <c r="N118" s="317"/>
      <c r="O118" s="317"/>
      <c r="P118" s="317"/>
    </row>
    <row r="119" spans="3:16" ht="12">
      <c r="C119" s="317"/>
      <c r="D119" s="318"/>
      <c r="E119" s="317"/>
      <c r="F119" s="317"/>
      <c r="G119" s="317"/>
      <c r="H119" s="317"/>
      <c r="I119" s="317"/>
      <c r="J119" s="317"/>
      <c r="K119" s="317"/>
      <c r="L119" s="317"/>
      <c r="M119" s="317"/>
      <c r="N119" s="317"/>
      <c r="O119" s="317"/>
      <c r="P119" s="317"/>
    </row>
    <row r="120" spans="3:16" ht="12">
      <c r="C120" s="317"/>
      <c r="D120" s="318"/>
      <c r="E120" s="317"/>
      <c r="F120" s="317"/>
      <c r="G120" s="317"/>
      <c r="H120" s="317"/>
      <c r="I120" s="317"/>
      <c r="J120" s="317"/>
      <c r="K120" s="317"/>
      <c r="L120" s="317"/>
      <c r="M120" s="317"/>
      <c r="N120" s="317"/>
      <c r="O120" s="317"/>
      <c r="P120" s="317"/>
    </row>
    <row r="121" spans="3:16" ht="12">
      <c r="C121" s="317"/>
      <c r="D121" s="318"/>
      <c r="E121" s="317"/>
      <c r="F121" s="317"/>
      <c r="G121" s="317"/>
      <c r="H121" s="317"/>
      <c r="I121" s="317"/>
      <c r="J121" s="317"/>
      <c r="K121" s="317"/>
      <c r="L121" s="317"/>
      <c r="M121" s="317"/>
      <c r="N121" s="317"/>
      <c r="O121" s="317"/>
      <c r="P121" s="317"/>
    </row>
    <row r="122" spans="3:16" ht="12">
      <c r="C122" s="317"/>
      <c r="D122" s="317"/>
      <c r="E122" s="317"/>
      <c r="F122" s="317"/>
      <c r="G122" s="317"/>
      <c r="H122" s="317"/>
      <c r="I122" s="317"/>
      <c r="J122" s="317"/>
      <c r="K122" s="317"/>
      <c r="L122" s="317"/>
      <c r="M122" s="317"/>
      <c r="N122" s="317"/>
      <c r="O122" s="317"/>
      <c r="P122" s="317"/>
    </row>
    <row r="123" spans="3:16" ht="12">
      <c r="C123" s="317"/>
      <c r="D123" s="317"/>
      <c r="E123" s="317"/>
      <c r="F123" s="317"/>
      <c r="G123" s="317"/>
      <c r="H123" s="317"/>
      <c r="I123" s="317"/>
      <c r="J123" s="317"/>
      <c r="K123" s="317"/>
      <c r="L123" s="317"/>
      <c r="M123" s="317"/>
      <c r="N123" s="317"/>
      <c r="O123" s="317"/>
      <c r="P123" s="317"/>
    </row>
    <row r="124" spans="3:16" ht="12">
      <c r="C124" s="317"/>
      <c r="D124" s="317"/>
      <c r="E124" s="317"/>
      <c r="F124" s="317"/>
      <c r="G124" s="317"/>
      <c r="H124" s="317"/>
      <c r="I124" s="317"/>
      <c r="J124" s="317"/>
      <c r="K124" s="317"/>
      <c r="L124" s="317"/>
      <c r="M124" s="317"/>
      <c r="N124" s="317"/>
      <c r="O124" s="317"/>
      <c r="P124" s="317"/>
    </row>
    <row r="125" spans="3:16" ht="12">
      <c r="C125" s="317"/>
      <c r="D125" s="317"/>
      <c r="E125" s="317"/>
      <c r="F125" s="317"/>
      <c r="G125" s="317"/>
      <c r="H125" s="317"/>
      <c r="I125" s="317"/>
      <c r="J125" s="317"/>
      <c r="K125" s="317"/>
      <c r="L125" s="317"/>
      <c r="M125" s="317"/>
      <c r="N125" s="317"/>
      <c r="O125" s="317"/>
      <c r="P125" s="317"/>
    </row>
    <row r="126" spans="3:16" ht="12">
      <c r="C126" s="317"/>
      <c r="D126" s="317"/>
      <c r="E126" s="317"/>
      <c r="F126" s="317"/>
      <c r="G126" s="317"/>
      <c r="H126" s="317"/>
      <c r="I126" s="317"/>
      <c r="J126" s="317"/>
      <c r="K126" s="317"/>
      <c r="L126" s="317"/>
      <c r="M126" s="317"/>
      <c r="N126" s="317"/>
      <c r="O126" s="317"/>
      <c r="P126" s="317"/>
    </row>
    <row r="127" spans="3:16" ht="12">
      <c r="C127" s="317"/>
      <c r="D127" s="317"/>
      <c r="E127" s="317"/>
      <c r="F127" s="317"/>
      <c r="G127" s="317"/>
      <c r="H127" s="317"/>
      <c r="I127" s="317"/>
      <c r="J127" s="317"/>
      <c r="K127" s="317"/>
      <c r="L127" s="317"/>
      <c r="M127" s="317"/>
      <c r="N127" s="317"/>
      <c r="O127" s="317"/>
      <c r="P127" s="317"/>
    </row>
    <row r="128" spans="3:16" ht="12">
      <c r="C128" s="317"/>
      <c r="D128" s="317"/>
      <c r="E128" s="317"/>
      <c r="F128" s="317"/>
      <c r="G128" s="317"/>
      <c r="H128" s="317"/>
      <c r="I128" s="317"/>
      <c r="J128" s="317"/>
      <c r="K128" s="317"/>
      <c r="L128" s="317"/>
      <c r="M128" s="317"/>
      <c r="N128" s="317"/>
      <c r="O128" s="317"/>
      <c r="P128" s="317"/>
    </row>
    <row r="129" spans="3:16" ht="12">
      <c r="C129" s="317"/>
      <c r="D129" s="317"/>
      <c r="E129" s="317"/>
      <c r="F129" s="317"/>
      <c r="G129" s="317"/>
      <c r="H129" s="317"/>
      <c r="I129" s="317"/>
      <c r="J129" s="317"/>
      <c r="K129" s="317"/>
      <c r="L129" s="317"/>
      <c r="M129" s="317"/>
      <c r="N129" s="317"/>
      <c r="O129" s="317"/>
      <c r="P129" s="317"/>
    </row>
    <row r="130" spans="3:16" ht="12">
      <c r="C130" s="317"/>
      <c r="D130" s="317"/>
      <c r="E130" s="317"/>
      <c r="F130" s="317"/>
      <c r="G130" s="317"/>
      <c r="H130" s="317"/>
      <c r="I130" s="317"/>
      <c r="J130" s="317"/>
      <c r="K130" s="317"/>
      <c r="L130" s="317"/>
      <c r="M130" s="317"/>
      <c r="N130" s="317"/>
      <c r="O130" s="317"/>
      <c r="P130" s="317"/>
    </row>
    <row r="131" spans="3:16" ht="12">
      <c r="C131" s="317"/>
      <c r="D131" s="317"/>
      <c r="E131" s="317"/>
      <c r="F131" s="317"/>
      <c r="G131" s="317"/>
      <c r="H131" s="317"/>
      <c r="I131" s="317"/>
      <c r="J131" s="317"/>
      <c r="K131" s="317"/>
      <c r="L131" s="317"/>
      <c r="M131" s="317"/>
      <c r="N131" s="317"/>
      <c r="O131" s="317"/>
      <c r="P131" s="317"/>
    </row>
    <row r="132" spans="3:16" ht="12">
      <c r="C132" s="317"/>
      <c r="D132" s="317"/>
      <c r="E132" s="317"/>
      <c r="F132" s="317"/>
      <c r="G132" s="317"/>
      <c r="H132" s="317"/>
      <c r="I132" s="317"/>
      <c r="J132" s="317"/>
      <c r="K132" s="317"/>
      <c r="L132" s="317"/>
      <c r="M132" s="317"/>
      <c r="N132" s="317"/>
      <c r="O132" s="317"/>
      <c r="P132" s="317"/>
    </row>
    <row r="133" spans="3:16" ht="12">
      <c r="C133" s="317"/>
      <c r="D133" s="317"/>
      <c r="E133" s="317"/>
      <c r="F133" s="317"/>
      <c r="G133" s="317"/>
      <c r="H133" s="317"/>
      <c r="I133" s="317"/>
      <c r="J133" s="317"/>
      <c r="K133" s="317"/>
      <c r="L133" s="317"/>
      <c r="M133" s="317"/>
      <c r="N133" s="317"/>
      <c r="O133" s="317"/>
      <c r="P133" s="317"/>
    </row>
    <row r="134" spans="3:16" ht="12">
      <c r="C134" s="317"/>
      <c r="D134" s="317"/>
      <c r="E134" s="317"/>
      <c r="F134" s="317"/>
      <c r="G134" s="317"/>
      <c r="H134" s="317"/>
      <c r="I134" s="317"/>
      <c r="J134" s="317"/>
      <c r="K134" s="317"/>
      <c r="L134" s="317"/>
      <c r="M134" s="317"/>
      <c r="N134" s="317"/>
      <c r="O134" s="317"/>
      <c r="P134" s="317"/>
    </row>
    <row r="135" spans="3:16" ht="12">
      <c r="C135" s="317"/>
      <c r="D135" s="317"/>
      <c r="E135" s="317"/>
      <c r="F135" s="317"/>
      <c r="G135" s="317"/>
      <c r="H135" s="317"/>
      <c r="I135" s="317"/>
      <c r="J135" s="317"/>
      <c r="K135" s="317"/>
      <c r="L135" s="317"/>
      <c r="M135" s="317"/>
      <c r="N135" s="317"/>
      <c r="O135" s="317"/>
      <c r="P135" s="317"/>
    </row>
    <row r="136" spans="3:16" ht="12">
      <c r="C136" s="317"/>
      <c r="D136" s="317"/>
      <c r="E136" s="317"/>
      <c r="F136" s="317"/>
      <c r="G136" s="317"/>
      <c r="H136" s="317"/>
      <c r="I136" s="317"/>
      <c r="J136" s="317"/>
      <c r="K136" s="317"/>
      <c r="L136" s="317"/>
      <c r="M136" s="317"/>
      <c r="N136" s="317"/>
      <c r="O136" s="317"/>
      <c r="P136" s="317"/>
    </row>
    <row r="137" spans="3:16" ht="12">
      <c r="C137" s="317"/>
      <c r="D137" s="317"/>
      <c r="E137" s="317"/>
      <c r="F137" s="317"/>
      <c r="G137" s="317"/>
      <c r="H137" s="317"/>
      <c r="I137" s="317"/>
      <c r="J137" s="317"/>
      <c r="K137" s="317"/>
      <c r="L137" s="317"/>
      <c r="M137" s="317"/>
      <c r="N137" s="317"/>
      <c r="O137" s="317"/>
      <c r="P137" s="317"/>
    </row>
    <row r="138" spans="3:16" ht="12">
      <c r="C138" s="317"/>
      <c r="D138" s="317"/>
      <c r="E138" s="317"/>
      <c r="F138" s="317"/>
      <c r="G138" s="317"/>
      <c r="H138" s="317"/>
      <c r="I138" s="317"/>
      <c r="J138" s="317"/>
      <c r="K138" s="317"/>
      <c r="L138" s="317"/>
      <c r="M138" s="317"/>
      <c r="N138" s="317"/>
      <c r="O138" s="317"/>
      <c r="P138" s="317"/>
    </row>
    <row r="139" spans="3:16" ht="12">
      <c r="C139" s="317"/>
      <c r="D139" s="317"/>
      <c r="E139" s="317"/>
      <c r="F139" s="317"/>
      <c r="G139" s="317"/>
      <c r="H139" s="317"/>
      <c r="I139" s="317"/>
      <c r="J139" s="317"/>
      <c r="K139" s="317"/>
      <c r="L139" s="317"/>
      <c r="M139" s="317"/>
      <c r="N139" s="317"/>
      <c r="O139" s="317"/>
      <c r="P139" s="317"/>
    </row>
    <row r="140" spans="3:16" ht="12">
      <c r="C140" s="317"/>
      <c r="D140" s="317"/>
      <c r="E140" s="317"/>
      <c r="F140" s="317"/>
      <c r="G140" s="317"/>
      <c r="H140" s="317"/>
      <c r="I140" s="317"/>
      <c r="J140" s="317"/>
      <c r="K140" s="317"/>
      <c r="L140" s="317"/>
      <c r="M140" s="317"/>
      <c r="N140" s="317"/>
      <c r="O140" s="317"/>
      <c r="P140" s="317"/>
    </row>
    <row r="141" spans="3:16" ht="12">
      <c r="C141" s="317"/>
      <c r="D141" s="317"/>
      <c r="E141" s="317"/>
      <c r="F141" s="317"/>
      <c r="G141" s="317"/>
      <c r="H141" s="317"/>
      <c r="I141" s="317"/>
      <c r="J141" s="317"/>
      <c r="K141" s="317"/>
      <c r="L141" s="317"/>
      <c r="M141" s="317"/>
      <c r="N141" s="317"/>
      <c r="O141" s="317"/>
      <c r="P141" s="317"/>
    </row>
    <row r="142" spans="3:16" ht="12">
      <c r="C142" s="317"/>
      <c r="D142" s="317"/>
      <c r="E142" s="317"/>
      <c r="F142" s="317"/>
      <c r="G142" s="317"/>
      <c r="H142" s="317"/>
      <c r="I142" s="317"/>
      <c r="J142" s="317"/>
      <c r="K142" s="317"/>
      <c r="L142" s="317"/>
      <c r="M142" s="317"/>
      <c r="N142" s="317"/>
      <c r="O142" s="317"/>
      <c r="P142" s="317"/>
    </row>
    <row r="143" spans="3:16" ht="12">
      <c r="C143" s="317"/>
      <c r="D143" s="317"/>
      <c r="E143" s="317"/>
      <c r="F143" s="317"/>
      <c r="G143" s="317"/>
      <c r="H143" s="317"/>
      <c r="I143" s="317"/>
      <c r="J143" s="317"/>
      <c r="K143" s="317"/>
      <c r="L143" s="317"/>
      <c r="M143" s="317"/>
      <c r="N143" s="317"/>
      <c r="O143" s="317"/>
      <c r="P143" s="317"/>
    </row>
    <row r="144" spans="3:16" ht="12">
      <c r="C144" s="317"/>
      <c r="D144" s="317"/>
      <c r="E144" s="317"/>
      <c r="F144" s="317"/>
      <c r="G144" s="317"/>
      <c r="H144" s="317"/>
      <c r="I144" s="317"/>
      <c r="J144" s="317"/>
      <c r="K144" s="317"/>
      <c r="L144" s="317"/>
      <c r="M144" s="317"/>
      <c r="N144" s="317"/>
      <c r="O144" s="317"/>
      <c r="P144" s="317"/>
    </row>
    <row r="145" spans="3:16" ht="12">
      <c r="C145" s="317"/>
      <c r="D145" s="317"/>
      <c r="E145" s="317"/>
      <c r="F145" s="317"/>
      <c r="G145" s="317"/>
      <c r="H145" s="317"/>
      <c r="I145" s="317"/>
      <c r="J145" s="317"/>
      <c r="K145" s="317"/>
      <c r="L145" s="317"/>
      <c r="M145" s="317"/>
      <c r="N145" s="317"/>
      <c r="O145" s="317"/>
      <c r="P145" s="317"/>
    </row>
    <row r="146" spans="3:16" ht="12">
      <c r="C146" s="317"/>
      <c r="D146" s="317"/>
      <c r="E146" s="317"/>
      <c r="F146" s="317"/>
      <c r="G146" s="317"/>
      <c r="H146" s="317"/>
      <c r="I146" s="317"/>
      <c r="J146" s="317"/>
      <c r="K146" s="317"/>
      <c r="L146" s="317"/>
      <c r="M146" s="317"/>
      <c r="N146" s="317"/>
      <c r="O146" s="317"/>
      <c r="P146" s="317"/>
    </row>
    <row r="147" spans="3:16" ht="12">
      <c r="C147" s="317"/>
      <c r="D147" s="317"/>
      <c r="E147" s="317"/>
      <c r="F147" s="317"/>
      <c r="G147" s="317"/>
      <c r="H147" s="317"/>
      <c r="I147" s="317"/>
      <c r="J147" s="317"/>
      <c r="K147" s="317"/>
      <c r="L147" s="317"/>
      <c r="M147" s="317"/>
      <c r="N147" s="317"/>
      <c r="O147" s="317"/>
      <c r="P147" s="317"/>
    </row>
    <row r="148" spans="3:16" ht="12">
      <c r="C148" s="317"/>
      <c r="D148" s="317"/>
      <c r="E148" s="317"/>
      <c r="F148" s="317"/>
      <c r="G148" s="317"/>
      <c r="H148" s="317"/>
      <c r="I148" s="317"/>
      <c r="J148" s="317"/>
      <c r="K148" s="317"/>
      <c r="L148" s="317"/>
      <c r="M148" s="317"/>
      <c r="N148" s="317"/>
      <c r="O148" s="317"/>
      <c r="P148" s="317"/>
    </row>
    <row r="149" spans="3:16" ht="12">
      <c r="C149" s="317"/>
      <c r="D149" s="317"/>
      <c r="E149" s="317"/>
      <c r="F149" s="317"/>
      <c r="G149" s="317"/>
      <c r="H149" s="317"/>
      <c r="I149" s="317"/>
      <c r="J149" s="317"/>
      <c r="K149" s="317"/>
      <c r="L149" s="317"/>
      <c r="M149" s="317"/>
      <c r="N149" s="317"/>
      <c r="O149" s="317"/>
      <c r="P149" s="317"/>
    </row>
    <row r="150" spans="3:16" ht="12">
      <c r="C150" s="317"/>
      <c r="D150" s="317"/>
      <c r="E150" s="317"/>
      <c r="F150" s="317"/>
      <c r="G150" s="317"/>
      <c r="H150" s="317"/>
      <c r="I150" s="317"/>
      <c r="J150" s="317"/>
      <c r="K150" s="317"/>
      <c r="L150" s="317"/>
      <c r="M150" s="317"/>
      <c r="N150" s="317"/>
      <c r="O150" s="317"/>
      <c r="P150" s="317"/>
    </row>
    <row r="151" spans="3:16" ht="12">
      <c r="C151" s="317"/>
      <c r="D151" s="317"/>
      <c r="E151" s="317"/>
      <c r="F151" s="317"/>
      <c r="G151" s="317"/>
      <c r="H151" s="317"/>
      <c r="I151" s="317"/>
      <c r="J151" s="317"/>
      <c r="K151" s="317"/>
      <c r="L151" s="317"/>
      <c r="M151" s="317"/>
      <c r="N151" s="317"/>
      <c r="O151" s="317"/>
      <c r="P151" s="317"/>
    </row>
    <row r="152" spans="3:16" ht="12">
      <c r="C152" s="317"/>
      <c r="D152" s="317"/>
      <c r="E152" s="317"/>
      <c r="F152" s="317"/>
      <c r="G152" s="317"/>
      <c r="H152" s="317"/>
      <c r="I152" s="317"/>
      <c r="J152" s="317"/>
      <c r="K152" s="317"/>
      <c r="L152" s="317"/>
      <c r="M152" s="317"/>
      <c r="N152" s="317"/>
      <c r="O152" s="317"/>
      <c r="P152" s="317"/>
    </row>
    <row r="153" spans="3:16" ht="12">
      <c r="C153" s="317"/>
      <c r="D153" s="317"/>
      <c r="E153" s="317"/>
      <c r="F153" s="317"/>
      <c r="G153" s="317"/>
      <c r="H153" s="317"/>
      <c r="I153" s="317"/>
      <c r="J153" s="317"/>
      <c r="K153" s="317"/>
      <c r="L153" s="317"/>
      <c r="M153" s="317"/>
      <c r="N153" s="317"/>
      <c r="O153" s="317"/>
      <c r="P153" s="317"/>
    </row>
    <row r="154" spans="3:16" ht="12">
      <c r="C154" s="317"/>
      <c r="D154" s="317"/>
      <c r="E154" s="317"/>
      <c r="F154" s="317"/>
      <c r="G154" s="317"/>
      <c r="H154" s="317"/>
      <c r="I154" s="317"/>
      <c r="J154" s="317"/>
      <c r="K154" s="317"/>
      <c r="L154" s="317"/>
      <c r="M154" s="317"/>
      <c r="N154" s="317"/>
      <c r="O154" s="317"/>
      <c r="P154" s="317"/>
    </row>
    <row r="155" spans="3:16" ht="12">
      <c r="C155" s="317"/>
      <c r="D155" s="317"/>
      <c r="E155" s="317"/>
      <c r="F155" s="317"/>
      <c r="G155" s="317"/>
      <c r="H155" s="317"/>
      <c r="I155" s="317"/>
      <c r="J155" s="317"/>
      <c r="K155" s="317"/>
      <c r="L155" s="317"/>
      <c r="M155" s="317"/>
      <c r="N155" s="317"/>
      <c r="O155" s="317"/>
      <c r="P155" s="317"/>
    </row>
    <row r="156" spans="3:16" ht="12">
      <c r="C156" s="317"/>
      <c r="D156" s="317"/>
      <c r="E156" s="317"/>
      <c r="F156" s="317"/>
      <c r="G156" s="317"/>
      <c r="H156" s="317"/>
      <c r="I156" s="317"/>
      <c r="J156" s="317"/>
      <c r="K156" s="317"/>
      <c r="L156" s="317"/>
      <c r="M156" s="317"/>
      <c r="N156" s="317"/>
      <c r="O156" s="317"/>
      <c r="P156" s="317"/>
    </row>
    <row r="157" spans="3:16" ht="12">
      <c r="C157" s="317"/>
      <c r="D157" s="317"/>
      <c r="E157" s="317"/>
      <c r="F157" s="317"/>
      <c r="G157" s="317"/>
      <c r="H157" s="317"/>
      <c r="I157" s="317"/>
      <c r="J157" s="317"/>
      <c r="K157" s="317"/>
      <c r="L157" s="317"/>
      <c r="M157" s="317"/>
      <c r="N157" s="317"/>
      <c r="O157" s="317"/>
      <c r="P157" s="317"/>
    </row>
    <row r="158" spans="3:16" ht="12">
      <c r="C158" s="317"/>
      <c r="D158" s="317"/>
      <c r="E158" s="317"/>
      <c r="F158" s="317"/>
      <c r="G158" s="317"/>
      <c r="H158" s="317"/>
      <c r="I158" s="317"/>
      <c r="J158" s="317"/>
      <c r="K158" s="317"/>
      <c r="L158" s="317"/>
      <c r="M158" s="317"/>
      <c r="N158" s="317"/>
      <c r="O158" s="317"/>
      <c r="P158" s="317"/>
    </row>
    <row r="159" spans="3:16" ht="12">
      <c r="C159" s="317"/>
      <c r="D159" s="317"/>
      <c r="E159" s="317"/>
      <c r="F159" s="317"/>
      <c r="G159" s="317"/>
      <c r="H159" s="317"/>
      <c r="I159" s="317"/>
      <c r="J159" s="317"/>
      <c r="K159" s="317"/>
      <c r="L159" s="317"/>
      <c r="M159" s="317"/>
      <c r="N159" s="317"/>
      <c r="O159" s="317"/>
      <c r="P159" s="317"/>
    </row>
    <row r="160" spans="3:16" ht="12">
      <c r="C160" s="317"/>
      <c r="D160" s="317"/>
      <c r="E160" s="317"/>
      <c r="F160" s="317"/>
      <c r="G160" s="317"/>
      <c r="H160" s="317"/>
      <c r="I160" s="317"/>
      <c r="J160" s="317"/>
      <c r="K160" s="317"/>
      <c r="L160" s="317"/>
      <c r="M160" s="317"/>
      <c r="N160" s="317"/>
      <c r="O160" s="317"/>
      <c r="P160" s="317"/>
    </row>
    <row r="161" spans="3:16" ht="12">
      <c r="C161" s="317"/>
      <c r="D161" s="317"/>
      <c r="E161" s="317"/>
      <c r="F161" s="317"/>
      <c r="G161" s="317"/>
      <c r="H161" s="317"/>
      <c r="I161" s="317"/>
      <c r="J161" s="317"/>
      <c r="K161" s="317"/>
      <c r="L161" s="317"/>
      <c r="M161" s="317"/>
      <c r="N161" s="317"/>
      <c r="O161" s="317"/>
      <c r="P161" s="317"/>
    </row>
    <row r="162" spans="3:16" ht="12">
      <c r="C162" s="317"/>
      <c r="D162" s="317"/>
      <c r="E162" s="317"/>
      <c r="F162" s="317"/>
      <c r="G162" s="317"/>
      <c r="H162" s="317"/>
      <c r="I162" s="317"/>
      <c r="J162" s="317"/>
      <c r="K162" s="317"/>
      <c r="L162" s="317"/>
      <c r="M162" s="317"/>
      <c r="N162" s="317"/>
      <c r="O162" s="317"/>
      <c r="P162" s="317"/>
    </row>
    <row r="163" spans="3:16" ht="12">
      <c r="C163" s="317"/>
      <c r="D163" s="317"/>
      <c r="E163" s="317"/>
      <c r="F163" s="317"/>
      <c r="G163" s="317"/>
      <c r="H163" s="317"/>
      <c r="I163" s="317"/>
      <c r="J163" s="317"/>
      <c r="K163" s="317"/>
      <c r="L163" s="317"/>
      <c r="M163" s="317"/>
      <c r="N163" s="317"/>
      <c r="O163" s="317"/>
      <c r="P163" s="317"/>
    </row>
    <row r="164" spans="3:16" ht="12">
      <c r="C164" s="317"/>
      <c r="D164" s="317"/>
      <c r="E164" s="317"/>
      <c r="F164" s="317"/>
      <c r="G164" s="317"/>
      <c r="H164" s="317"/>
      <c r="I164" s="317"/>
      <c r="J164" s="317"/>
      <c r="K164" s="317"/>
      <c r="L164" s="317"/>
      <c r="M164" s="317"/>
      <c r="N164" s="317"/>
      <c r="O164" s="317"/>
      <c r="P164" s="317"/>
    </row>
    <row r="165" spans="3:16" ht="12">
      <c r="C165" s="317"/>
      <c r="D165" s="317"/>
      <c r="E165" s="317"/>
      <c r="F165" s="317"/>
      <c r="G165" s="317"/>
      <c r="H165" s="317"/>
      <c r="I165" s="317"/>
      <c r="J165" s="317"/>
      <c r="K165" s="317"/>
      <c r="L165" s="317"/>
      <c r="M165" s="317"/>
      <c r="N165" s="317"/>
      <c r="O165" s="317"/>
      <c r="P165" s="317"/>
    </row>
    <row r="166" spans="3:16" ht="12">
      <c r="C166" s="317"/>
      <c r="D166" s="317"/>
      <c r="E166" s="317"/>
      <c r="F166" s="317"/>
      <c r="G166" s="317"/>
      <c r="H166" s="317"/>
      <c r="I166" s="317"/>
      <c r="J166" s="317"/>
      <c r="K166" s="317"/>
      <c r="L166" s="317"/>
      <c r="M166" s="317"/>
      <c r="N166" s="317"/>
      <c r="O166" s="317"/>
      <c r="P166" s="317"/>
    </row>
    <row r="167" spans="3:16" ht="12">
      <c r="C167" s="317"/>
      <c r="D167" s="317"/>
      <c r="E167" s="317"/>
      <c r="F167" s="317"/>
      <c r="G167" s="317"/>
      <c r="H167" s="317"/>
      <c r="I167" s="317"/>
      <c r="J167" s="317"/>
      <c r="K167" s="317"/>
      <c r="L167" s="317"/>
      <c r="M167" s="317"/>
      <c r="N167" s="317"/>
      <c r="O167" s="317"/>
      <c r="P167" s="317"/>
    </row>
    <row r="168" spans="3:16" ht="12">
      <c r="C168" s="317"/>
      <c r="D168" s="317"/>
      <c r="E168" s="317"/>
      <c r="F168" s="317"/>
      <c r="G168" s="317"/>
      <c r="H168" s="317"/>
      <c r="I168" s="317"/>
      <c r="J168" s="317"/>
      <c r="K168" s="317"/>
      <c r="L168" s="317"/>
      <c r="M168" s="317"/>
      <c r="N168" s="317"/>
      <c r="O168" s="317"/>
      <c r="P168" s="317"/>
    </row>
    <row r="169" spans="3:16" ht="12">
      <c r="C169" s="317"/>
      <c r="D169" s="317"/>
      <c r="E169" s="317"/>
      <c r="F169" s="317"/>
      <c r="G169" s="317"/>
      <c r="H169" s="317"/>
      <c r="I169" s="317"/>
      <c r="J169" s="317"/>
      <c r="K169" s="317"/>
      <c r="L169" s="317"/>
      <c r="M169" s="317"/>
      <c r="N169" s="317"/>
      <c r="O169" s="317"/>
      <c r="P169" s="317"/>
    </row>
    <row r="170" spans="3:16" ht="12">
      <c r="C170" s="317"/>
      <c r="D170" s="317"/>
      <c r="E170" s="317"/>
      <c r="F170" s="317"/>
      <c r="G170" s="317"/>
      <c r="H170" s="317"/>
      <c r="I170" s="317"/>
      <c r="J170" s="317"/>
      <c r="K170" s="317"/>
      <c r="L170" s="317"/>
      <c r="M170" s="317"/>
      <c r="N170" s="317"/>
      <c r="O170" s="317"/>
      <c r="P170" s="317"/>
    </row>
    <row r="171" spans="3:16" ht="12">
      <c r="C171" s="317"/>
      <c r="D171" s="317"/>
      <c r="E171" s="317"/>
      <c r="F171" s="317"/>
      <c r="G171" s="317"/>
      <c r="H171" s="317"/>
      <c r="I171" s="317"/>
      <c r="J171" s="317"/>
      <c r="K171" s="317"/>
      <c r="L171" s="317"/>
      <c r="M171" s="317"/>
      <c r="N171" s="317"/>
      <c r="O171" s="317"/>
      <c r="P171" s="317"/>
    </row>
    <row r="172" spans="3:16" ht="12">
      <c r="C172" s="317"/>
      <c r="D172" s="317"/>
      <c r="E172" s="317"/>
      <c r="F172" s="317"/>
      <c r="G172" s="317"/>
      <c r="H172" s="317"/>
      <c r="I172" s="317"/>
      <c r="J172" s="317"/>
      <c r="K172" s="317"/>
      <c r="L172" s="317"/>
      <c r="M172" s="317"/>
      <c r="N172" s="317"/>
      <c r="O172" s="317"/>
      <c r="P172" s="317"/>
    </row>
    <row r="173" spans="3:16" ht="12">
      <c r="C173" s="317"/>
      <c r="D173" s="317"/>
      <c r="E173" s="317"/>
      <c r="F173" s="317"/>
      <c r="G173" s="317"/>
      <c r="H173" s="317"/>
      <c r="I173" s="317"/>
      <c r="J173" s="317"/>
      <c r="K173" s="317"/>
      <c r="L173" s="317"/>
      <c r="M173" s="317"/>
      <c r="N173" s="317"/>
      <c r="O173" s="317"/>
      <c r="P173" s="317"/>
    </row>
    <row r="174" spans="3:16" ht="12">
      <c r="C174" s="317"/>
      <c r="D174" s="317"/>
      <c r="E174" s="317"/>
      <c r="F174" s="317"/>
      <c r="G174" s="317"/>
      <c r="H174" s="317"/>
      <c r="I174" s="317"/>
      <c r="J174" s="317"/>
      <c r="K174" s="317"/>
      <c r="L174" s="317"/>
      <c r="M174" s="317"/>
      <c r="N174" s="317"/>
      <c r="O174" s="317"/>
      <c r="P174" s="317"/>
    </row>
    <row r="175" spans="3:16" ht="12">
      <c r="C175" s="317"/>
      <c r="D175" s="317"/>
      <c r="E175" s="317"/>
      <c r="F175" s="317"/>
      <c r="G175" s="317"/>
      <c r="H175" s="317"/>
      <c r="I175" s="317"/>
      <c r="J175" s="317"/>
      <c r="K175" s="317"/>
      <c r="L175" s="317"/>
      <c r="M175" s="317"/>
      <c r="N175" s="317"/>
      <c r="O175" s="317"/>
      <c r="P175" s="317"/>
    </row>
    <row r="176" spans="3:16" ht="12">
      <c r="C176" s="317"/>
      <c r="D176" s="317"/>
      <c r="E176" s="317"/>
      <c r="F176" s="317"/>
      <c r="G176" s="317"/>
      <c r="H176" s="317"/>
      <c r="I176" s="317"/>
      <c r="J176" s="317"/>
      <c r="K176" s="317"/>
      <c r="L176" s="317"/>
      <c r="M176" s="317"/>
      <c r="N176" s="317"/>
      <c r="O176" s="317"/>
      <c r="P176" s="317"/>
    </row>
    <row r="177" spans="3:16" ht="12">
      <c r="C177" s="317"/>
      <c r="D177" s="317"/>
      <c r="E177" s="317"/>
      <c r="F177" s="317"/>
      <c r="G177" s="317"/>
      <c r="H177" s="317"/>
      <c r="I177" s="317"/>
      <c r="J177" s="317"/>
      <c r="K177" s="317"/>
      <c r="L177" s="317"/>
      <c r="M177" s="317"/>
      <c r="N177" s="317"/>
      <c r="O177" s="317"/>
      <c r="P177" s="317"/>
    </row>
    <row r="178" spans="3:16" ht="12">
      <c r="C178" s="317"/>
      <c r="D178" s="317"/>
      <c r="E178" s="317"/>
      <c r="F178" s="317"/>
      <c r="G178" s="317"/>
      <c r="H178" s="317"/>
      <c r="I178" s="317"/>
      <c r="J178" s="317"/>
      <c r="K178" s="317"/>
      <c r="L178" s="317"/>
      <c r="M178" s="317"/>
      <c r="N178" s="317"/>
      <c r="O178" s="317"/>
      <c r="P178" s="317"/>
    </row>
    <row r="179" spans="3:16" ht="12">
      <c r="C179" s="317"/>
      <c r="D179" s="317"/>
      <c r="E179" s="317"/>
      <c r="F179" s="317"/>
      <c r="G179" s="317"/>
      <c r="H179" s="317"/>
      <c r="I179" s="317"/>
      <c r="J179" s="317"/>
      <c r="K179" s="317"/>
      <c r="L179" s="317"/>
      <c r="M179" s="317"/>
      <c r="N179" s="317"/>
      <c r="O179" s="317"/>
      <c r="P179" s="317"/>
    </row>
    <row r="180" spans="3:16" ht="12">
      <c r="C180" s="317"/>
      <c r="D180" s="317"/>
      <c r="E180" s="317"/>
      <c r="F180" s="317"/>
      <c r="G180" s="317"/>
      <c r="H180" s="317"/>
      <c r="I180" s="317"/>
      <c r="J180" s="317"/>
      <c r="K180" s="317"/>
      <c r="L180" s="317"/>
      <c r="M180" s="317"/>
      <c r="N180" s="317"/>
      <c r="O180" s="317"/>
      <c r="P180" s="317"/>
    </row>
    <row r="181" spans="3:16" ht="12">
      <c r="C181" s="317"/>
      <c r="D181" s="317"/>
      <c r="E181" s="317"/>
      <c r="F181" s="317"/>
      <c r="G181" s="317"/>
      <c r="H181" s="317"/>
      <c r="I181" s="317"/>
      <c r="J181" s="317"/>
      <c r="K181" s="317"/>
      <c r="L181" s="317"/>
      <c r="M181" s="317"/>
      <c r="N181" s="317"/>
      <c r="O181" s="317"/>
      <c r="P181" s="317"/>
    </row>
    <row r="182" spans="3:16" ht="12">
      <c r="C182" s="317"/>
      <c r="D182" s="317"/>
      <c r="E182" s="317"/>
      <c r="F182" s="317"/>
      <c r="G182" s="317"/>
      <c r="H182" s="317"/>
      <c r="I182" s="317"/>
      <c r="J182" s="317"/>
      <c r="K182" s="317"/>
      <c r="L182" s="317"/>
      <c r="M182" s="317"/>
      <c r="N182" s="317"/>
      <c r="O182" s="317"/>
      <c r="P182" s="317"/>
    </row>
    <row r="183" spans="3:16" ht="12">
      <c r="C183" s="317"/>
      <c r="D183" s="317"/>
      <c r="E183" s="317"/>
      <c r="F183" s="317"/>
      <c r="G183" s="317"/>
      <c r="H183" s="317"/>
      <c r="I183" s="317"/>
      <c r="J183" s="317"/>
      <c r="K183" s="317"/>
      <c r="L183" s="317"/>
      <c r="M183" s="317"/>
      <c r="N183" s="317"/>
      <c r="O183" s="317"/>
      <c r="P183" s="317"/>
    </row>
    <row r="184" spans="3:16" ht="12">
      <c r="C184" s="317"/>
      <c r="D184" s="317"/>
      <c r="E184" s="317"/>
      <c r="F184" s="317"/>
      <c r="G184" s="317"/>
      <c r="H184" s="317"/>
      <c r="I184" s="317"/>
      <c r="J184" s="317"/>
      <c r="K184" s="317"/>
      <c r="L184" s="317"/>
      <c r="M184" s="317"/>
      <c r="N184" s="317"/>
      <c r="O184" s="317"/>
      <c r="P184" s="317"/>
    </row>
    <row r="185" spans="3:16" ht="12">
      <c r="C185" s="317"/>
      <c r="D185" s="317"/>
      <c r="E185" s="317"/>
      <c r="F185" s="317"/>
      <c r="G185" s="317"/>
      <c r="H185" s="317"/>
      <c r="I185" s="317"/>
      <c r="J185" s="317"/>
      <c r="K185" s="317"/>
      <c r="L185" s="317"/>
      <c r="M185" s="317"/>
      <c r="N185" s="317"/>
      <c r="O185" s="317"/>
      <c r="P185" s="317"/>
    </row>
    <row r="186" spans="3:16" ht="12">
      <c r="C186" s="317"/>
      <c r="D186" s="317"/>
      <c r="E186" s="317"/>
      <c r="F186" s="317"/>
      <c r="G186" s="317"/>
      <c r="H186" s="317"/>
      <c r="I186" s="317"/>
      <c r="J186" s="317"/>
      <c r="K186" s="317"/>
      <c r="L186" s="317"/>
      <c r="M186" s="317"/>
      <c r="N186" s="317"/>
      <c r="O186" s="317"/>
      <c r="P186" s="317"/>
    </row>
    <row r="187" spans="3:16" ht="12">
      <c r="C187" s="317"/>
      <c r="D187" s="317"/>
      <c r="E187" s="317"/>
      <c r="F187" s="317"/>
      <c r="G187" s="317"/>
      <c r="H187" s="317"/>
      <c r="I187" s="317"/>
      <c r="J187" s="317"/>
      <c r="K187" s="317"/>
      <c r="L187" s="317"/>
      <c r="M187" s="317"/>
      <c r="N187" s="317"/>
      <c r="O187" s="317"/>
      <c r="P187" s="317"/>
    </row>
    <row r="188" spans="3:16" ht="12">
      <c r="C188" s="317"/>
      <c r="D188" s="317"/>
      <c r="E188" s="317"/>
      <c r="F188" s="317"/>
      <c r="G188" s="317"/>
      <c r="H188" s="317"/>
      <c r="I188" s="317"/>
      <c r="J188" s="317"/>
      <c r="K188" s="317"/>
      <c r="L188" s="317"/>
      <c r="M188" s="317"/>
      <c r="N188" s="317"/>
      <c r="O188" s="317"/>
      <c r="P188" s="317"/>
    </row>
    <row r="189" spans="3:16" ht="12">
      <c r="C189" s="317"/>
      <c r="D189" s="317"/>
      <c r="E189" s="317"/>
      <c r="F189" s="317"/>
      <c r="G189" s="317"/>
      <c r="H189" s="317"/>
      <c r="I189" s="317"/>
      <c r="J189" s="317"/>
      <c r="K189" s="317"/>
      <c r="L189" s="317"/>
      <c r="M189" s="317"/>
      <c r="N189" s="317"/>
      <c r="O189" s="317"/>
      <c r="P189" s="317"/>
    </row>
    <row r="190" spans="3:16" ht="12">
      <c r="C190" s="317"/>
      <c r="D190" s="317"/>
      <c r="E190" s="317"/>
      <c r="F190" s="317"/>
      <c r="G190" s="317"/>
      <c r="H190" s="317"/>
      <c r="I190" s="317"/>
      <c r="J190" s="317"/>
      <c r="K190" s="317"/>
      <c r="L190" s="317"/>
      <c r="M190" s="317"/>
      <c r="N190" s="317"/>
      <c r="O190" s="317"/>
      <c r="P190" s="317"/>
    </row>
    <row r="191" spans="3:16" ht="12">
      <c r="C191" s="317"/>
      <c r="D191" s="317"/>
      <c r="E191" s="317"/>
      <c r="F191" s="317"/>
      <c r="G191" s="317"/>
      <c r="H191" s="317"/>
      <c r="I191" s="317"/>
      <c r="J191" s="317"/>
      <c r="K191" s="317"/>
      <c r="L191" s="317"/>
      <c r="M191" s="317"/>
      <c r="N191" s="317"/>
      <c r="O191" s="317"/>
      <c r="P191" s="317"/>
    </row>
    <row r="192" spans="3:16" ht="12">
      <c r="C192" s="317"/>
      <c r="D192" s="317"/>
      <c r="E192" s="317"/>
      <c r="F192" s="317"/>
      <c r="G192" s="317"/>
      <c r="H192" s="317"/>
      <c r="I192" s="317"/>
      <c r="J192" s="317"/>
      <c r="K192" s="317"/>
      <c r="L192" s="317"/>
      <c r="M192" s="317"/>
      <c r="N192" s="317"/>
      <c r="O192" s="317"/>
      <c r="P192" s="317"/>
    </row>
    <row r="193" spans="3:16" ht="12">
      <c r="C193" s="317"/>
      <c r="D193" s="317"/>
      <c r="E193" s="317"/>
      <c r="F193" s="317"/>
      <c r="G193" s="317"/>
      <c r="H193" s="317"/>
      <c r="I193" s="317"/>
      <c r="J193" s="317"/>
      <c r="K193" s="317"/>
      <c r="L193" s="317"/>
      <c r="M193" s="317"/>
      <c r="N193" s="317"/>
      <c r="O193" s="317"/>
      <c r="P193" s="317"/>
    </row>
    <row r="194" spans="3:16" ht="12">
      <c r="C194" s="317"/>
      <c r="D194" s="317"/>
      <c r="E194" s="317"/>
      <c r="F194" s="317"/>
      <c r="G194" s="317"/>
      <c r="H194" s="317"/>
      <c r="I194" s="317"/>
      <c r="J194" s="317"/>
      <c r="K194" s="317"/>
      <c r="L194" s="317"/>
      <c r="M194" s="317"/>
      <c r="N194" s="317"/>
      <c r="O194" s="317"/>
      <c r="P194" s="317"/>
    </row>
    <row r="195" spans="3:16" ht="12">
      <c r="C195" s="317"/>
      <c r="D195" s="317"/>
      <c r="E195" s="317"/>
      <c r="F195" s="317"/>
      <c r="G195" s="317"/>
      <c r="H195" s="317"/>
      <c r="I195" s="317"/>
      <c r="J195" s="317"/>
      <c r="K195" s="317"/>
      <c r="L195" s="317"/>
      <c r="M195" s="317"/>
      <c r="N195" s="317"/>
      <c r="O195" s="317"/>
      <c r="P195" s="317"/>
    </row>
    <row r="196" spans="3:16" ht="12">
      <c r="C196" s="317"/>
      <c r="D196" s="317"/>
      <c r="E196" s="317"/>
      <c r="F196" s="317"/>
      <c r="G196" s="317"/>
      <c r="H196" s="317"/>
      <c r="I196" s="317"/>
      <c r="J196" s="317"/>
      <c r="K196" s="317"/>
      <c r="L196" s="317"/>
      <c r="M196" s="317"/>
      <c r="N196" s="317"/>
      <c r="O196" s="317"/>
      <c r="P196" s="317"/>
    </row>
    <row r="197" spans="3:16" ht="12">
      <c r="C197" s="317"/>
      <c r="D197" s="317"/>
      <c r="E197" s="317"/>
      <c r="F197" s="317"/>
      <c r="G197" s="317"/>
      <c r="H197" s="317"/>
      <c r="I197" s="317"/>
      <c r="J197" s="317"/>
      <c r="K197" s="317"/>
      <c r="L197" s="317"/>
      <c r="M197" s="317"/>
      <c r="N197" s="317"/>
      <c r="O197" s="317"/>
      <c r="P197" s="317"/>
    </row>
    <row r="198" spans="3:16" ht="12">
      <c r="C198" s="317"/>
      <c r="D198" s="317"/>
      <c r="E198" s="317"/>
      <c r="F198" s="317"/>
      <c r="G198" s="317"/>
      <c r="H198" s="317"/>
      <c r="I198" s="317"/>
      <c r="J198" s="317"/>
      <c r="K198" s="317"/>
      <c r="L198" s="317"/>
      <c r="M198" s="317"/>
      <c r="N198" s="317"/>
      <c r="O198" s="317"/>
      <c r="P198" s="317"/>
    </row>
    <row r="199" spans="3:16" ht="12">
      <c r="C199" s="317"/>
      <c r="D199" s="317"/>
      <c r="E199" s="317"/>
      <c r="F199" s="317"/>
      <c r="G199" s="317"/>
      <c r="H199" s="317"/>
      <c r="I199" s="317"/>
      <c r="J199" s="317"/>
      <c r="K199" s="317"/>
      <c r="L199" s="317"/>
      <c r="M199" s="317"/>
      <c r="N199" s="317"/>
      <c r="O199" s="317"/>
      <c r="P199" s="317"/>
    </row>
    <row r="200" spans="3:16" ht="12">
      <c r="C200" s="317"/>
      <c r="D200" s="317"/>
      <c r="E200" s="317"/>
      <c r="F200" s="317"/>
      <c r="G200" s="317"/>
      <c r="H200" s="317"/>
      <c r="I200" s="317"/>
      <c r="J200" s="317"/>
      <c r="K200" s="317"/>
      <c r="L200" s="317"/>
      <c r="M200" s="317"/>
      <c r="N200" s="317"/>
      <c r="O200" s="317"/>
      <c r="P200" s="317"/>
    </row>
    <row r="201" spans="3:16" ht="12">
      <c r="C201" s="317"/>
      <c r="D201" s="317"/>
      <c r="E201" s="317"/>
      <c r="F201" s="317"/>
      <c r="G201" s="317"/>
      <c r="H201" s="317"/>
      <c r="I201" s="317"/>
      <c r="J201" s="317"/>
      <c r="K201" s="317"/>
      <c r="L201" s="317"/>
      <c r="M201" s="317"/>
      <c r="N201" s="317"/>
      <c r="O201" s="317"/>
      <c r="P201" s="317"/>
    </row>
    <row r="202" spans="3:16" ht="12">
      <c r="C202" s="317"/>
      <c r="D202" s="317"/>
      <c r="E202" s="317"/>
      <c r="F202" s="317"/>
      <c r="G202" s="317"/>
      <c r="H202" s="317"/>
      <c r="I202" s="317"/>
      <c r="J202" s="317"/>
      <c r="K202" s="317"/>
      <c r="L202" s="317"/>
      <c r="M202" s="317"/>
      <c r="N202" s="317"/>
      <c r="O202" s="317"/>
      <c r="P202" s="317"/>
    </row>
    <row r="203" spans="3:16" ht="12">
      <c r="C203" s="317"/>
      <c r="D203" s="317"/>
      <c r="E203" s="317"/>
      <c r="F203" s="317"/>
      <c r="G203" s="317"/>
      <c r="H203" s="317"/>
      <c r="I203" s="317"/>
      <c r="J203" s="317"/>
      <c r="K203" s="317"/>
      <c r="L203" s="317"/>
      <c r="M203" s="317"/>
      <c r="N203" s="317"/>
      <c r="O203" s="317"/>
      <c r="P203" s="317"/>
    </row>
    <row r="204" spans="3:16" ht="12">
      <c r="C204" s="317"/>
      <c r="D204" s="317"/>
      <c r="E204" s="317"/>
      <c r="F204" s="317"/>
      <c r="G204" s="317"/>
      <c r="H204" s="317"/>
      <c r="I204" s="317"/>
      <c r="J204" s="317"/>
      <c r="K204" s="317"/>
      <c r="L204" s="317"/>
      <c r="M204" s="317"/>
      <c r="N204" s="317"/>
      <c r="O204" s="317"/>
      <c r="P204" s="317"/>
    </row>
    <row r="205" spans="3:16" ht="12">
      <c r="C205" s="317"/>
      <c r="D205" s="317"/>
      <c r="E205" s="317"/>
      <c r="F205" s="317"/>
      <c r="G205" s="317"/>
      <c r="H205" s="317"/>
      <c r="I205" s="317"/>
      <c r="J205" s="317"/>
      <c r="K205" s="317"/>
      <c r="L205" s="317"/>
      <c r="M205" s="317"/>
      <c r="N205" s="317"/>
      <c r="O205" s="317"/>
      <c r="P205" s="317"/>
    </row>
    <row r="206" spans="3:16" ht="12">
      <c r="C206" s="317"/>
      <c r="D206" s="317"/>
      <c r="E206" s="317"/>
      <c r="F206" s="317"/>
      <c r="G206" s="317"/>
      <c r="H206" s="317"/>
      <c r="I206" s="317"/>
      <c r="J206" s="317"/>
      <c r="K206" s="317"/>
      <c r="L206" s="317"/>
      <c r="M206" s="317"/>
      <c r="N206" s="317"/>
      <c r="O206" s="317"/>
      <c r="P206" s="317"/>
    </row>
    <row r="207" spans="3:16" ht="12">
      <c r="C207" s="317"/>
      <c r="D207" s="317"/>
      <c r="E207" s="317"/>
      <c r="F207" s="317"/>
      <c r="G207" s="317"/>
      <c r="H207" s="317"/>
      <c r="I207" s="317"/>
      <c r="J207" s="317"/>
      <c r="K207" s="317"/>
      <c r="L207" s="317"/>
      <c r="M207" s="317"/>
      <c r="N207" s="317"/>
      <c r="O207" s="317"/>
      <c r="P207" s="317"/>
    </row>
    <row r="208" spans="3:16" ht="12">
      <c r="C208" s="317"/>
      <c r="D208" s="317"/>
      <c r="E208" s="317"/>
      <c r="F208" s="317"/>
      <c r="G208" s="317"/>
      <c r="H208" s="317"/>
      <c r="I208" s="317"/>
      <c r="J208" s="317"/>
      <c r="K208" s="317"/>
      <c r="L208" s="317"/>
      <c r="M208" s="317"/>
      <c r="N208" s="317"/>
      <c r="O208" s="317"/>
      <c r="P208" s="317"/>
    </row>
    <row r="209" spans="3:16" ht="12">
      <c r="C209" s="317"/>
      <c r="D209" s="317"/>
      <c r="E209" s="317"/>
      <c r="F209" s="317"/>
      <c r="G209" s="317"/>
      <c r="H209" s="317"/>
      <c r="I209" s="317"/>
      <c r="J209" s="317"/>
      <c r="K209" s="317"/>
      <c r="L209" s="317"/>
      <c r="M209" s="317"/>
      <c r="N209" s="317"/>
      <c r="O209" s="317"/>
      <c r="P209" s="317"/>
    </row>
    <row r="210" spans="3:16" ht="12">
      <c r="C210" s="317"/>
      <c r="D210" s="317"/>
      <c r="E210" s="317"/>
      <c r="F210" s="317"/>
      <c r="G210" s="317"/>
      <c r="H210" s="317"/>
      <c r="I210" s="317"/>
      <c r="J210" s="317"/>
      <c r="K210" s="317"/>
      <c r="L210" s="317"/>
      <c r="M210" s="317"/>
      <c r="N210" s="317"/>
      <c r="O210" s="317"/>
      <c r="P210" s="317"/>
    </row>
    <row r="211" spans="3:16" ht="12">
      <c r="C211" s="317"/>
      <c r="D211" s="317"/>
      <c r="E211" s="317"/>
      <c r="F211" s="317"/>
      <c r="G211" s="317"/>
      <c r="H211" s="317"/>
      <c r="I211" s="317"/>
      <c r="J211" s="317"/>
      <c r="K211" s="317"/>
      <c r="L211" s="317"/>
      <c r="M211" s="317"/>
      <c r="N211" s="317"/>
      <c r="O211" s="317"/>
      <c r="P211" s="317"/>
    </row>
    <row r="212" spans="3:16" ht="12">
      <c r="C212" s="317"/>
      <c r="D212" s="317"/>
      <c r="E212" s="317"/>
      <c r="F212" s="317"/>
      <c r="G212" s="317"/>
      <c r="H212" s="317"/>
      <c r="I212" s="317"/>
      <c r="J212" s="317"/>
      <c r="K212" s="317"/>
      <c r="L212" s="317"/>
      <c r="M212" s="317"/>
      <c r="N212" s="317"/>
      <c r="O212" s="317"/>
      <c r="P212" s="317"/>
    </row>
    <row r="213" spans="3:16" ht="12">
      <c r="C213" s="317"/>
      <c r="D213" s="317"/>
      <c r="E213" s="317"/>
      <c r="F213" s="317"/>
      <c r="G213" s="317"/>
      <c r="H213" s="317"/>
      <c r="I213" s="317"/>
      <c r="J213" s="317"/>
      <c r="K213" s="317"/>
      <c r="L213" s="317"/>
      <c r="M213" s="317"/>
      <c r="N213" s="317"/>
      <c r="O213" s="317"/>
      <c r="P213" s="317"/>
    </row>
    <row r="214" spans="3:16" ht="12">
      <c r="C214" s="317"/>
      <c r="D214" s="317"/>
      <c r="E214" s="317"/>
      <c r="F214" s="317"/>
      <c r="G214" s="317"/>
      <c r="H214" s="317"/>
      <c r="I214" s="317"/>
      <c r="J214" s="317"/>
      <c r="K214" s="317"/>
      <c r="L214" s="317"/>
      <c r="M214" s="317"/>
      <c r="N214" s="317"/>
      <c r="O214" s="317"/>
      <c r="P214" s="317"/>
    </row>
    <row r="215" spans="3:16" ht="12">
      <c r="C215" s="317"/>
      <c r="D215" s="317"/>
      <c r="E215" s="317"/>
      <c r="F215" s="317"/>
      <c r="G215" s="317"/>
      <c r="H215" s="317"/>
      <c r="I215" s="317"/>
      <c r="J215" s="317"/>
      <c r="K215" s="317"/>
      <c r="L215" s="317"/>
      <c r="M215" s="317"/>
      <c r="N215" s="317"/>
      <c r="O215" s="317"/>
      <c r="P215" s="317"/>
    </row>
    <row r="216" spans="3:16" ht="12">
      <c r="C216" s="317"/>
      <c r="D216" s="317"/>
      <c r="E216" s="317"/>
      <c r="F216" s="317"/>
      <c r="G216" s="317"/>
      <c r="H216" s="317"/>
      <c r="I216" s="317"/>
      <c r="J216" s="317"/>
      <c r="K216" s="317"/>
      <c r="L216" s="317"/>
      <c r="M216" s="317"/>
      <c r="N216" s="317"/>
      <c r="O216" s="317"/>
      <c r="P216" s="317"/>
    </row>
    <row r="217" spans="3:16" ht="12">
      <c r="C217" s="317"/>
      <c r="D217" s="317"/>
      <c r="E217" s="317"/>
      <c r="F217" s="317"/>
      <c r="G217" s="317"/>
      <c r="H217" s="317"/>
      <c r="I217" s="317"/>
      <c r="J217" s="317"/>
      <c r="K217" s="317"/>
      <c r="L217" s="317"/>
      <c r="M217" s="317"/>
      <c r="N217" s="317"/>
      <c r="O217" s="317"/>
      <c r="P217" s="317"/>
    </row>
    <row r="218" spans="3:16" ht="12">
      <c r="C218" s="317"/>
      <c r="D218" s="317"/>
      <c r="E218" s="317"/>
      <c r="F218" s="317"/>
      <c r="G218" s="317"/>
      <c r="H218" s="317"/>
      <c r="I218" s="317"/>
      <c r="J218" s="317"/>
      <c r="K218" s="317"/>
      <c r="L218" s="317"/>
      <c r="M218" s="317"/>
      <c r="N218" s="317"/>
      <c r="O218" s="317"/>
      <c r="P218" s="317"/>
    </row>
    <row r="219" spans="3:16" ht="12">
      <c r="C219" s="317"/>
      <c r="D219" s="317"/>
      <c r="E219" s="317"/>
      <c r="F219" s="317"/>
      <c r="G219" s="317"/>
      <c r="H219" s="317"/>
      <c r="I219" s="317"/>
      <c r="J219" s="317"/>
      <c r="K219" s="317"/>
      <c r="L219" s="317"/>
      <c r="M219" s="317"/>
      <c r="N219" s="317"/>
      <c r="O219" s="317"/>
      <c r="P219" s="317"/>
    </row>
    <row r="220" spans="3:16" ht="12">
      <c r="C220" s="317"/>
      <c r="D220" s="317"/>
      <c r="E220" s="317"/>
      <c r="F220" s="317"/>
      <c r="G220" s="317"/>
      <c r="H220" s="317"/>
      <c r="I220" s="317"/>
      <c r="J220" s="317"/>
      <c r="K220" s="317"/>
      <c r="L220" s="317"/>
      <c r="M220" s="317"/>
      <c r="N220" s="317"/>
      <c r="O220" s="317"/>
      <c r="P220" s="317"/>
    </row>
    <row r="221" spans="3:16" ht="12">
      <c r="C221" s="317"/>
      <c r="D221" s="317"/>
      <c r="E221" s="317"/>
      <c r="F221" s="317"/>
      <c r="G221" s="317"/>
      <c r="H221" s="317"/>
      <c r="I221" s="317"/>
      <c r="J221" s="317"/>
      <c r="K221" s="317"/>
      <c r="L221" s="317"/>
      <c r="M221" s="317"/>
      <c r="N221" s="317"/>
      <c r="O221" s="317"/>
      <c r="P221" s="317"/>
    </row>
    <row r="222" spans="3:16" ht="12">
      <c r="C222" s="317"/>
      <c r="D222" s="317"/>
      <c r="E222" s="317"/>
      <c r="F222" s="317"/>
      <c r="G222" s="317"/>
      <c r="H222" s="317"/>
      <c r="I222" s="317"/>
      <c r="J222" s="317"/>
      <c r="K222" s="317"/>
      <c r="L222" s="317"/>
      <c r="M222" s="317"/>
      <c r="N222" s="317"/>
      <c r="O222" s="317"/>
      <c r="P222" s="317"/>
    </row>
    <row r="223" spans="3:16" ht="12">
      <c r="C223" s="317"/>
      <c r="D223" s="317"/>
      <c r="E223" s="317"/>
      <c r="F223" s="317"/>
      <c r="G223" s="317"/>
      <c r="H223" s="317"/>
      <c r="I223" s="317"/>
      <c r="J223" s="317"/>
      <c r="K223" s="317"/>
      <c r="L223" s="317"/>
      <c r="M223" s="317"/>
      <c r="N223" s="317"/>
      <c r="O223" s="317"/>
      <c r="P223" s="317"/>
    </row>
    <row r="224" spans="3:16" ht="12">
      <c r="C224" s="317"/>
      <c r="D224" s="317"/>
      <c r="E224" s="317"/>
      <c r="F224" s="317"/>
      <c r="G224" s="317"/>
      <c r="H224" s="317"/>
      <c r="I224" s="317"/>
      <c r="J224" s="317"/>
      <c r="K224" s="317"/>
      <c r="L224" s="317"/>
      <c r="M224" s="317"/>
      <c r="N224" s="317"/>
      <c r="O224" s="317"/>
      <c r="P224" s="317"/>
    </row>
    <row r="225" spans="3:16" ht="12">
      <c r="C225" s="317"/>
      <c r="D225" s="317"/>
      <c r="E225" s="317"/>
      <c r="F225" s="317"/>
      <c r="G225" s="317"/>
      <c r="H225" s="317"/>
      <c r="I225" s="317"/>
      <c r="J225" s="317"/>
      <c r="K225" s="317"/>
      <c r="L225" s="317"/>
      <c r="M225" s="317"/>
      <c r="N225" s="317"/>
      <c r="O225" s="317"/>
      <c r="P225" s="317"/>
    </row>
    <row r="226" spans="3:16" ht="12">
      <c r="C226" s="317"/>
      <c r="D226" s="317"/>
      <c r="E226" s="317"/>
      <c r="F226" s="317"/>
      <c r="G226" s="317"/>
      <c r="H226" s="317"/>
      <c r="I226" s="317"/>
      <c r="J226" s="317"/>
      <c r="K226" s="317"/>
      <c r="L226" s="317"/>
      <c r="M226" s="317"/>
      <c r="N226" s="317"/>
      <c r="O226" s="317"/>
      <c r="P226" s="317"/>
    </row>
    <row r="227" spans="3:16" ht="12">
      <c r="C227" s="317"/>
      <c r="D227" s="317"/>
      <c r="E227" s="317"/>
      <c r="F227" s="317"/>
      <c r="G227" s="317"/>
      <c r="H227" s="317"/>
      <c r="I227" s="317"/>
      <c r="J227" s="317"/>
      <c r="K227" s="317"/>
      <c r="L227" s="317"/>
      <c r="M227" s="317"/>
      <c r="N227" s="317"/>
      <c r="O227" s="317"/>
      <c r="P227" s="317"/>
    </row>
    <row r="228" spans="3:16" ht="12">
      <c r="C228" s="317"/>
      <c r="D228" s="317"/>
      <c r="E228" s="317"/>
      <c r="F228" s="317"/>
      <c r="G228" s="317"/>
      <c r="H228" s="317"/>
      <c r="I228" s="317"/>
      <c r="J228" s="317"/>
      <c r="K228" s="317"/>
      <c r="L228" s="317"/>
      <c r="M228" s="317"/>
      <c r="N228" s="317"/>
      <c r="O228" s="317"/>
      <c r="P228" s="317"/>
    </row>
    <row r="229" spans="3:16" ht="12">
      <c r="C229" s="317"/>
      <c r="D229" s="317"/>
      <c r="E229" s="317"/>
      <c r="F229" s="317"/>
      <c r="G229" s="317"/>
      <c r="H229" s="317"/>
      <c r="I229" s="317"/>
      <c r="J229" s="317"/>
      <c r="K229" s="317"/>
      <c r="L229" s="317"/>
      <c r="M229" s="317"/>
      <c r="N229" s="317"/>
      <c r="O229" s="317"/>
      <c r="P229" s="317"/>
    </row>
    <row r="230" spans="3:16" ht="12">
      <c r="C230" s="317"/>
      <c r="D230" s="317"/>
      <c r="E230" s="317"/>
      <c r="F230" s="317"/>
      <c r="G230" s="317"/>
      <c r="H230" s="317"/>
      <c r="I230" s="317"/>
      <c r="J230" s="317"/>
      <c r="K230" s="317"/>
      <c r="L230" s="317"/>
      <c r="M230" s="317"/>
      <c r="N230" s="317"/>
      <c r="O230" s="317"/>
      <c r="P230" s="317"/>
    </row>
    <row r="231" spans="3:16" ht="12">
      <c r="C231" s="317"/>
      <c r="D231" s="317"/>
      <c r="E231" s="317"/>
      <c r="F231" s="317"/>
      <c r="G231" s="317"/>
      <c r="H231" s="317"/>
      <c r="I231" s="317"/>
      <c r="J231" s="317"/>
      <c r="K231" s="317"/>
      <c r="L231" s="317"/>
      <c r="M231" s="317"/>
      <c r="N231" s="317"/>
      <c r="O231" s="317"/>
      <c r="P231" s="317"/>
    </row>
    <row r="232" spans="3:16" ht="12">
      <c r="C232" s="317"/>
      <c r="D232" s="317"/>
      <c r="E232" s="317"/>
      <c r="F232" s="317"/>
      <c r="G232" s="317"/>
      <c r="H232" s="317"/>
      <c r="I232" s="317"/>
      <c r="J232" s="317"/>
      <c r="K232" s="317"/>
      <c r="L232" s="317"/>
      <c r="M232" s="317"/>
      <c r="N232" s="317"/>
      <c r="O232" s="317"/>
      <c r="P232" s="317"/>
    </row>
    <row r="233" spans="3:16" ht="12">
      <c r="C233" s="317"/>
      <c r="D233" s="317"/>
      <c r="E233" s="317"/>
      <c r="F233" s="317"/>
      <c r="G233" s="317"/>
      <c r="H233" s="317"/>
      <c r="I233" s="317"/>
      <c r="J233" s="317"/>
      <c r="K233" s="317"/>
      <c r="L233" s="317"/>
      <c r="M233" s="317"/>
      <c r="N233" s="317"/>
      <c r="O233" s="317"/>
      <c r="P233" s="317"/>
    </row>
    <row r="234" spans="3:16" ht="12">
      <c r="C234" s="317"/>
      <c r="D234" s="317"/>
      <c r="E234" s="317"/>
      <c r="F234" s="317"/>
      <c r="G234" s="317"/>
      <c r="H234" s="317"/>
      <c r="I234" s="317"/>
      <c r="J234" s="317"/>
      <c r="K234" s="317"/>
      <c r="L234" s="317"/>
      <c r="M234" s="317"/>
      <c r="N234" s="317"/>
      <c r="O234" s="317"/>
      <c r="P234" s="317"/>
    </row>
    <row r="235" spans="3:16" ht="12">
      <c r="C235" s="317"/>
      <c r="D235" s="317"/>
      <c r="E235" s="317"/>
      <c r="F235" s="317"/>
      <c r="G235" s="317"/>
      <c r="H235" s="317"/>
      <c r="I235" s="317"/>
      <c r="J235" s="317"/>
      <c r="K235" s="317"/>
      <c r="L235" s="317"/>
      <c r="M235" s="317"/>
      <c r="N235" s="317"/>
      <c r="O235" s="317"/>
      <c r="P235" s="317"/>
    </row>
    <row r="236" spans="3:16" ht="12">
      <c r="C236" s="317"/>
      <c r="D236" s="317"/>
      <c r="E236" s="317"/>
      <c r="F236" s="317"/>
      <c r="G236" s="317"/>
      <c r="H236" s="317"/>
      <c r="I236" s="317"/>
      <c r="J236" s="317"/>
      <c r="K236" s="317"/>
      <c r="L236" s="317"/>
      <c r="M236" s="317"/>
      <c r="N236" s="317"/>
      <c r="O236" s="317"/>
      <c r="P236" s="317"/>
    </row>
    <row r="237" spans="3:16" ht="12">
      <c r="C237" s="317"/>
      <c r="D237" s="317"/>
      <c r="E237" s="317"/>
      <c r="F237" s="317"/>
      <c r="G237" s="317"/>
      <c r="H237" s="317"/>
      <c r="I237" s="317"/>
      <c r="J237" s="317"/>
      <c r="K237" s="317"/>
      <c r="L237" s="317"/>
      <c r="M237" s="317"/>
      <c r="N237" s="317"/>
      <c r="O237" s="317"/>
      <c r="P237" s="317"/>
    </row>
    <row r="238" spans="3:16" ht="12">
      <c r="C238" s="317"/>
      <c r="D238" s="317"/>
      <c r="E238" s="317"/>
      <c r="F238" s="317"/>
      <c r="G238" s="317"/>
      <c r="H238" s="317"/>
      <c r="I238" s="317"/>
      <c r="J238" s="317"/>
      <c r="K238" s="317"/>
      <c r="L238" s="317"/>
      <c r="M238" s="317"/>
      <c r="N238" s="317"/>
      <c r="O238" s="317"/>
      <c r="P238" s="317"/>
    </row>
    <row r="239" spans="3:16" ht="12">
      <c r="C239" s="317"/>
      <c r="D239" s="317"/>
      <c r="E239" s="317"/>
      <c r="F239" s="317"/>
      <c r="G239" s="317"/>
      <c r="H239" s="317"/>
      <c r="I239" s="317"/>
      <c r="J239" s="317"/>
      <c r="K239" s="317"/>
      <c r="L239" s="317"/>
      <c r="M239" s="317"/>
      <c r="N239" s="317"/>
      <c r="O239" s="317"/>
      <c r="P239" s="317"/>
    </row>
    <row r="240" spans="3:16" ht="12">
      <c r="C240" s="317"/>
      <c r="D240" s="317"/>
      <c r="E240" s="317"/>
      <c r="F240" s="317"/>
      <c r="G240" s="317"/>
      <c r="H240" s="317"/>
      <c r="I240" s="317"/>
      <c r="J240" s="317"/>
      <c r="K240" s="317"/>
      <c r="L240" s="317"/>
      <c r="M240" s="317"/>
      <c r="N240" s="317"/>
      <c r="O240" s="317"/>
      <c r="P240" s="317"/>
    </row>
    <row r="241" spans="3:16" ht="12">
      <c r="C241" s="317"/>
      <c r="D241" s="317"/>
      <c r="E241" s="317"/>
      <c r="F241" s="317"/>
      <c r="G241" s="317"/>
      <c r="H241" s="317"/>
      <c r="I241" s="317"/>
      <c r="J241" s="317"/>
      <c r="K241" s="317"/>
      <c r="L241" s="317"/>
      <c r="M241" s="317"/>
      <c r="N241" s="317"/>
      <c r="O241" s="317"/>
      <c r="P241" s="317"/>
    </row>
    <row r="242" spans="3:16" ht="12">
      <c r="C242" s="317"/>
      <c r="D242" s="317"/>
      <c r="E242" s="317"/>
      <c r="F242" s="317"/>
      <c r="G242" s="317"/>
      <c r="H242" s="317"/>
      <c r="I242" s="317"/>
      <c r="J242" s="317"/>
      <c r="K242" s="317"/>
      <c r="L242" s="317"/>
      <c r="M242" s="317"/>
      <c r="N242" s="317"/>
      <c r="O242" s="317"/>
      <c r="P242" s="317"/>
    </row>
    <row r="243" spans="3:16" ht="12">
      <c r="C243" s="317"/>
      <c r="D243" s="317"/>
      <c r="E243" s="317"/>
      <c r="F243" s="317"/>
      <c r="G243" s="317"/>
      <c r="H243" s="317"/>
      <c r="I243" s="317"/>
      <c r="J243" s="317"/>
      <c r="K243" s="317"/>
      <c r="L243" s="317"/>
      <c r="M243" s="317"/>
      <c r="N243" s="317"/>
      <c r="O243" s="317"/>
      <c r="P243" s="317"/>
    </row>
    <row r="244" spans="3:16" ht="12">
      <c r="C244" s="317"/>
      <c r="D244" s="317"/>
      <c r="E244" s="317"/>
      <c r="F244" s="317"/>
      <c r="G244" s="317"/>
      <c r="H244" s="317"/>
      <c r="I244" s="317"/>
      <c r="J244" s="317"/>
      <c r="K244" s="317"/>
      <c r="L244" s="317"/>
      <c r="M244" s="317"/>
      <c r="N244" s="317"/>
      <c r="O244" s="317"/>
      <c r="P244" s="317"/>
    </row>
    <row r="245" spans="3:16" ht="12">
      <c r="C245" s="317"/>
      <c r="D245" s="317"/>
      <c r="E245" s="317"/>
      <c r="F245" s="317"/>
      <c r="G245" s="317"/>
      <c r="H245" s="317"/>
      <c r="I245" s="317"/>
      <c r="J245" s="317"/>
      <c r="K245" s="317"/>
      <c r="L245" s="317"/>
      <c r="M245" s="317"/>
      <c r="N245" s="317"/>
      <c r="O245" s="317"/>
      <c r="P245" s="317"/>
    </row>
    <row r="246" spans="3:16" ht="12">
      <c r="C246" s="317"/>
      <c r="D246" s="317"/>
      <c r="E246" s="317"/>
      <c r="F246" s="317"/>
      <c r="G246" s="317"/>
      <c r="H246" s="317"/>
      <c r="I246" s="317"/>
      <c r="J246" s="317"/>
      <c r="K246" s="317"/>
      <c r="L246" s="317"/>
      <c r="M246" s="317"/>
      <c r="N246" s="317"/>
      <c r="O246" s="317"/>
      <c r="P246" s="317"/>
    </row>
    <row r="247" spans="3:16" ht="12">
      <c r="C247" s="317"/>
      <c r="D247" s="317"/>
      <c r="E247" s="317"/>
      <c r="F247" s="317"/>
      <c r="G247" s="317"/>
      <c r="H247" s="317"/>
      <c r="I247" s="317"/>
      <c r="J247" s="317"/>
      <c r="K247" s="317"/>
      <c r="L247" s="317"/>
      <c r="M247" s="317"/>
      <c r="N247" s="317"/>
      <c r="O247" s="317"/>
      <c r="P247" s="317"/>
    </row>
    <row r="248" spans="3:16" ht="12">
      <c r="C248" s="317"/>
      <c r="D248" s="317"/>
      <c r="E248" s="317"/>
      <c r="F248" s="317"/>
      <c r="G248" s="317"/>
      <c r="H248" s="317"/>
      <c r="I248" s="317"/>
      <c r="J248" s="317"/>
      <c r="K248" s="317"/>
      <c r="L248" s="317"/>
      <c r="M248" s="317"/>
      <c r="N248" s="317"/>
      <c r="O248" s="317"/>
      <c r="P248" s="317"/>
    </row>
    <row r="249" spans="3:16" ht="12">
      <c r="C249" s="317"/>
      <c r="D249" s="317"/>
      <c r="E249" s="317"/>
      <c r="F249" s="317"/>
      <c r="G249" s="317"/>
      <c r="H249" s="317"/>
      <c r="I249" s="317"/>
      <c r="J249" s="317"/>
      <c r="K249" s="317"/>
      <c r="L249" s="317"/>
      <c r="M249" s="317"/>
      <c r="N249" s="317"/>
      <c r="O249" s="317"/>
      <c r="P249" s="317"/>
    </row>
    <row r="250" spans="3:16" ht="12">
      <c r="C250" s="317"/>
      <c r="D250" s="317"/>
      <c r="E250" s="317"/>
      <c r="F250" s="317"/>
      <c r="G250" s="317"/>
      <c r="H250" s="317"/>
      <c r="I250" s="317"/>
      <c r="J250" s="317"/>
      <c r="K250" s="317"/>
      <c r="L250" s="317"/>
      <c r="M250" s="317"/>
      <c r="N250" s="317"/>
      <c r="O250" s="317"/>
      <c r="P250" s="317"/>
    </row>
    <row r="251" spans="3:16" ht="12">
      <c r="C251" s="317"/>
      <c r="D251" s="317"/>
      <c r="E251" s="317"/>
      <c r="F251" s="317"/>
      <c r="G251" s="317"/>
      <c r="H251" s="317"/>
      <c r="I251" s="317"/>
      <c r="J251" s="317"/>
      <c r="K251" s="317"/>
      <c r="L251" s="317"/>
      <c r="M251" s="317"/>
      <c r="N251" s="317"/>
      <c r="O251" s="317"/>
      <c r="P251" s="317"/>
    </row>
    <row r="252" spans="3:16" ht="12">
      <c r="C252" s="317"/>
      <c r="D252" s="317"/>
      <c r="E252" s="317"/>
      <c r="F252" s="317"/>
      <c r="G252" s="317"/>
      <c r="H252" s="317"/>
      <c r="I252" s="317"/>
      <c r="J252" s="317"/>
      <c r="K252" s="317"/>
      <c r="L252" s="317"/>
      <c r="M252" s="317"/>
      <c r="N252" s="317"/>
      <c r="O252" s="317"/>
      <c r="P252" s="317"/>
    </row>
    <row r="253" spans="3:16" ht="12">
      <c r="C253" s="317"/>
      <c r="D253" s="317"/>
      <c r="E253" s="317"/>
      <c r="F253" s="317"/>
      <c r="G253" s="317"/>
      <c r="H253" s="317"/>
      <c r="I253" s="317"/>
      <c r="J253" s="317"/>
      <c r="K253" s="317"/>
      <c r="L253" s="317"/>
      <c r="M253" s="317"/>
      <c r="N253" s="317"/>
      <c r="O253" s="317"/>
      <c r="P253" s="317"/>
    </row>
    <row r="254" spans="3:16" ht="12">
      <c r="C254" s="317"/>
      <c r="D254" s="317"/>
      <c r="E254" s="317"/>
      <c r="F254" s="317"/>
      <c r="G254" s="317"/>
      <c r="H254" s="317"/>
      <c r="I254" s="317"/>
      <c r="J254" s="317"/>
      <c r="K254" s="317"/>
      <c r="L254" s="317"/>
      <c r="M254" s="317"/>
      <c r="N254" s="317"/>
      <c r="O254" s="317"/>
      <c r="P254" s="317"/>
    </row>
    <row r="255" spans="3:16" ht="12">
      <c r="C255" s="317"/>
      <c r="D255" s="317"/>
      <c r="E255" s="317"/>
      <c r="F255" s="317"/>
      <c r="G255" s="317"/>
      <c r="H255" s="317"/>
      <c r="I255" s="317"/>
      <c r="J255" s="317"/>
      <c r="K255" s="317"/>
      <c r="L255" s="317"/>
      <c r="M255" s="317"/>
      <c r="N255" s="317"/>
      <c r="O255" s="317"/>
      <c r="P255" s="317"/>
    </row>
    <row r="256" spans="3:16" ht="12">
      <c r="C256" s="317"/>
      <c r="D256" s="317"/>
      <c r="E256" s="317"/>
      <c r="F256" s="317"/>
      <c r="G256" s="317"/>
      <c r="H256" s="317"/>
      <c r="I256" s="317"/>
      <c r="J256" s="317"/>
      <c r="K256" s="317"/>
      <c r="L256" s="317"/>
      <c r="M256" s="317"/>
      <c r="N256" s="317"/>
      <c r="O256" s="317"/>
      <c r="P256" s="317"/>
    </row>
    <row r="257" spans="3:16" ht="12">
      <c r="C257" s="317"/>
      <c r="D257" s="317"/>
      <c r="E257" s="317"/>
      <c r="F257" s="317"/>
      <c r="G257" s="317"/>
      <c r="H257" s="317"/>
      <c r="I257" s="317"/>
      <c r="J257" s="317"/>
      <c r="K257" s="317"/>
      <c r="L257" s="317"/>
      <c r="M257" s="317"/>
      <c r="N257" s="317"/>
      <c r="O257" s="317"/>
      <c r="P257" s="317"/>
    </row>
    <row r="258" spans="3:16" ht="12">
      <c r="C258" s="317"/>
      <c r="D258" s="317"/>
      <c r="E258" s="317"/>
      <c r="F258" s="317"/>
      <c r="G258" s="317"/>
      <c r="H258" s="317"/>
      <c r="I258" s="317"/>
      <c r="J258" s="317"/>
      <c r="K258" s="317"/>
      <c r="L258" s="317"/>
      <c r="M258" s="317"/>
      <c r="N258" s="317"/>
      <c r="O258" s="317"/>
      <c r="P258" s="317"/>
    </row>
    <row r="259" spans="3:16" ht="12">
      <c r="C259" s="317"/>
      <c r="D259" s="317"/>
      <c r="E259" s="317"/>
      <c r="F259" s="317"/>
      <c r="G259" s="317"/>
      <c r="H259" s="317"/>
      <c r="I259" s="317"/>
      <c r="J259" s="317"/>
      <c r="K259" s="317"/>
      <c r="L259" s="317"/>
      <c r="M259" s="317"/>
      <c r="N259" s="317"/>
      <c r="O259" s="317"/>
      <c r="P259" s="317"/>
    </row>
    <row r="260" spans="3:16" ht="12">
      <c r="C260" s="317"/>
      <c r="D260" s="317"/>
      <c r="E260" s="317"/>
      <c r="F260" s="317"/>
      <c r="G260" s="317"/>
      <c r="H260" s="317"/>
      <c r="I260" s="317"/>
      <c r="J260" s="317"/>
      <c r="K260" s="317"/>
      <c r="L260" s="317"/>
      <c r="M260" s="317"/>
      <c r="N260" s="317"/>
      <c r="O260" s="317"/>
      <c r="P260" s="317"/>
    </row>
    <row r="261" spans="3:16" ht="12">
      <c r="C261" s="317"/>
      <c r="D261" s="317"/>
      <c r="E261" s="317"/>
      <c r="F261" s="317"/>
      <c r="G261" s="317"/>
      <c r="H261" s="317"/>
      <c r="I261" s="317"/>
      <c r="J261" s="317"/>
      <c r="K261" s="317"/>
      <c r="L261" s="317"/>
      <c r="M261" s="317"/>
      <c r="N261" s="317"/>
      <c r="O261" s="317"/>
      <c r="P261" s="317"/>
    </row>
    <row r="262" spans="3:16" ht="12">
      <c r="C262" s="317"/>
      <c r="D262" s="317"/>
      <c r="E262" s="317"/>
      <c r="F262" s="317"/>
      <c r="G262" s="317"/>
      <c r="H262" s="317"/>
      <c r="I262" s="317"/>
      <c r="J262" s="317"/>
      <c r="K262" s="317"/>
      <c r="L262" s="317"/>
      <c r="M262" s="317"/>
      <c r="N262" s="317"/>
      <c r="O262" s="317"/>
      <c r="P262" s="317"/>
    </row>
    <row r="263" spans="3:16" ht="12">
      <c r="C263" s="317"/>
      <c r="D263" s="317"/>
      <c r="E263" s="317"/>
      <c r="F263" s="317"/>
      <c r="G263" s="317"/>
      <c r="H263" s="317"/>
      <c r="I263" s="317"/>
      <c r="J263" s="317"/>
      <c r="K263" s="317"/>
      <c r="L263" s="317"/>
      <c r="M263" s="317"/>
      <c r="N263" s="317"/>
      <c r="O263" s="317"/>
      <c r="P263" s="317"/>
    </row>
    <row r="264" spans="3:16" ht="12">
      <c r="C264" s="317"/>
      <c r="D264" s="317"/>
      <c r="E264" s="317"/>
      <c r="F264" s="317"/>
      <c r="G264" s="317"/>
      <c r="H264" s="317"/>
      <c r="I264" s="317"/>
      <c r="J264" s="317"/>
      <c r="K264" s="317"/>
      <c r="L264" s="317"/>
      <c r="M264" s="317"/>
      <c r="N264" s="317"/>
      <c r="O264" s="317"/>
      <c r="P264" s="317"/>
    </row>
    <row r="265" spans="3:16" ht="12">
      <c r="C265" s="317"/>
      <c r="D265" s="317"/>
      <c r="E265" s="317"/>
      <c r="F265" s="317"/>
      <c r="G265" s="317"/>
      <c r="H265" s="317"/>
      <c r="I265" s="317"/>
      <c r="J265" s="317"/>
      <c r="K265" s="317"/>
      <c r="L265" s="317"/>
      <c r="M265" s="317"/>
      <c r="N265" s="317"/>
      <c r="O265" s="317"/>
      <c r="P265" s="317"/>
    </row>
    <row r="266" spans="3:16" ht="12">
      <c r="C266" s="317"/>
      <c r="D266" s="317"/>
      <c r="E266" s="317"/>
      <c r="F266" s="317"/>
      <c r="G266" s="317"/>
      <c r="H266" s="317"/>
      <c r="I266" s="317"/>
      <c r="J266" s="317"/>
      <c r="K266" s="317"/>
      <c r="L266" s="317"/>
      <c r="M266" s="317"/>
      <c r="N266" s="317"/>
      <c r="O266" s="317"/>
      <c r="P266" s="317"/>
    </row>
    <row r="267" spans="3:16" ht="12">
      <c r="C267" s="317"/>
      <c r="D267" s="317"/>
      <c r="E267" s="317"/>
      <c r="F267" s="317"/>
      <c r="G267" s="317"/>
      <c r="H267" s="317"/>
      <c r="I267" s="317"/>
      <c r="J267" s="317"/>
      <c r="K267" s="317"/>
      <c r="L267" s="317"/>
      <c r="M267" s="317"/>
      <c r="N267" s="317"/>
      <c r="O267" s="317"/>
      <c r="P267" s="317"/>
    </row>
    <row r="268" spans="3:16" ht="12">
      <c r="C268" s="317"/>
      <c r="D268" s="317"/>
      <c r="E268" s="317"/>
      <c r="F268" s="317"/>
      <c r="G268" s="317"/>
      <c r="H268" s="317"/>
      <c r="I268" s="317"/>
      <c r="J268" s="317"/>
      <c r="K268" s="317"/>
      <c r="L268" s="317"/>
      <c r="M268" s="317"/>
      <c r="N268" s="317"/>
      <c r="O268" s="317"/>
      <c r="P268" s="317"/>
    </row>
    <row r="269" spans="3:16" ht="12">
      <c r="C269" s="317"/>
      <c r="D269" s="317"/>
      <c r="E269" s="317"/>
      <c r="F269" s="317"/>
      <c r="G269" s="317"/>
      <c r="H269" s="317"/>
      <c r="I269" s="317"/>
      <c r="J269" s="317"/>
      <c r="K269" s="317"/>
      <c r="L269" s="317"/>
      <c r="M269" s="317"/>
      <c r="N269" s="317"/>
      <c r="O269" s="317"/>
      <c r="P269" s="317"/>
    </row>
    <row r="270" spans="3:16" ht="12">
      <c r="C270" s="317"/>
      <c r="D270" s="317"/>
      <c r="E270" s="317"/>
      <c r="F270" s="317"/>
      <c r="G270" s="317"/>
      <c r="H270" s="317"/>
      <c r="I270" s="317"/>
      <c r="J270" s="317"/>
      <c r="K270" s="317"/>
      <c r="L270" s="317"/>
      <c r="M270" s="317"/>
      <c r="N270" s="317"/>
      <c r="O270" s="317"/>
      <c r="P270" s="317"/>
    </row>
    <row r="271" spans="3:16" ht="12">
      <c r="C271" s="317"/>
      <c r="D271" s="317"/>
      <c r="E271" s="317"/>
      <c r="F271" s="317"/>
      <c r="G271" s="317"/>
      <c r="H271" s="317"/>
      <c r="I271" s="317"/>
      <c r="J271" s="317"/>
      <c r="K271" s="317"/>
      <c r="L271" s="317"/>
      <c r="M271" s="317"/>
      <c r="N271" s="317"/>
      <c r="O271" s="317"/>
      <c r="P271" s="317"/>
    </row>
    <row r="272" spans="3:16" ht="12">
      <c r="C272" s="317"/>
      <c r="D272" s="317"/>
      <c r="E272" s="317"/>
      <c r="F272" s="317"/>
      <c r="G272" s="317"/>
      <c r="H272" s="317"/>
      <c r="I272" s="317"/>
      <c r="J272" s="317"/>
      <c r="K272" s="317"/>
      <c r="L272" s="317"/>
      <c r="M272" s="317"/>
      <c r="N272" s="317"/>
      <c r="O272" s="317"/>
      <c r="P272" s="317"/>
    </row>
    <row r="273" spans="3:16" ht="12">
      <c r="C273" s="317"/>
      <c r="D273" s="317"/>
      <c r="E273" s="317"/>
      <c r="F273" s="317"/>
      <c r="G273" s="317"/>
      <c r="H273" s="317"/>
      <c r="I273" s="317"/>
      <c r="J273" s="317"/>
      <c r="K273" s="317"/>
      <c r="L273" s="317"/>
      <c r="M273" s="317"/>
      <c r="N273" s="317"/>
      <c r="O273" s="317"/>
      <c r="P273" s="317"/>
    </row>
    <row r="274" spans="3:16" ht="12">
      <c r="C274" s="317"/>
      <c r="D274" s="317"/>
      <c r="E274" s="317"/>
      <c r="F274" s="317"/>
      <c r="G274" s="317"/>
      <c r="H274" s="317"/>
      <c r="I274" s="317"/>
      <c r="J274" s="317"/>
      <c r="K274" s="317"/>
      <c r="L274" s="317"/>
      <c r="M274" s="317"/>
      <c r="N274" s="317"/>
      <c r="O274" s="317"/>
      <c r="P274" s="317"/>
    </row>
    <row r="275" spans="3:16" ht="12">
      <c r="C275" s="317"/>
      <c r="D275" s="317"/>
      <c r="E275" s="317"/>
      <c r="F275" s="317"/>
      <c r="G275" s="317"/>
      <c r="H275" s="317"/>
      <c r="I275" s="317"/>
      <c r="J275" s="317"/>
      <c r="K275" s="317"/>
      <c r="L275" s="317"/>
      <c r="M275" s="317"/>
      <c r="N275" s="317"/>
      <c r="O275" s="317"/>
      <c r="P275" s="317"/>
    </row>
    <row r="276" spans="3:16" ht="12">
      <c r="C276" s="317"/>
      <c r="D276" s="317"/>
      <c r="E276" s="317"/>
      <c r="F276" s="317"/>
      <c r="G276" s="317"/>
      <c r="H276" s="317"/>
      <c r="I276" s="317"/>
      <c r="J276" s="317"/>
      <c r="K276" s="317"/>
      <c r="L276" s="317"/>
      <c r="M276" s="317"/>
      <c r="N276" s="317"/>
      <c r="O276" s="317"/>
      <c r="P276" s="317"/>
    </row>
    <row r="277" spans="3:16" ht="12">
      <c r="C277" s="317"/>
      <c r="D277" s="317"/>
      <c r="E277" s="317"/>
      <c r="F277" s="317"/>
      <c r="G277" s="317"/>
      <c r="H277" s="317"/>
      <c r="I277" s="317"/>
      <c r="J277" s="317"/>
      <c r="K277" s="317"/>
      <c r="L277" s="317"/>
      <c r="M277" s="317"/>
      <c r="N277" s="317"/>
      <c r="O277" s="317"/>
      <c r="P277" s="317"/>
    </row>
    <row r="278" spans="3:16" ht="12">
      <c r="C278" s="317"/>
      <c r="D278" s="317"/>
      <c r="E278" s="317"/>
      <c r="F278" s="317"/>
      <c r="G278" s="317"/>
      <c r="H278" s="317"/>
      <c r="I278" s="317"/>
      <c r="J278" s="317"/>
      <c r="K278" s="317"/>
      <c r="L278" s="317"/>
      <c r="M278" s="317"/>
      <c r="N278" s="317"/>
      <c r="O278" s="317"/>
      <c r="P278" s="317"/>
    </row>
  </sheetData>
  <sheetProtection/>
  <conditionalFormatting sqref="C174:P246">
    <cfRule type="cellIs" priority="1" dxfId="3" operator="notEqual" stopIfTrue="1">
      <formula>0</formula>
    </cfRule>
  </conditionalFormatting>
  <hyperlinks>
    <hyperlink ref="A114" location="Contents!A1" display="Return to contents page"/>
  </hyperlinks>
  <printOptions/>
  <pageMargins left="0.75" right="0.75" top="1" bottom="1" header="0.5" footer="0.5"/>
  <pageSetup horizontalDpi="600" verticalDpi="600" orientation="landscape" paperSize="9" scale="83" r:id="rId2"/>
  <ignoredErrors>
    <ignoredError sqref="G49:P93 C49:E93 F81:F93 C94:P94 C95:P95 C96:P96 C98:P98 C97:P97 C99:P99 C100:P100 C101:P101 C102:P102 C103:P103 C104:P104 C9:P48 C105:P105 C106:P106 C107:P107 C108:P108 C109:P109 C110:P110 C111:P111 C112:P112" formulaRange="1"/>
  </ignoredErrors>
  <drawing r:id="rId1"/>
</worksheet>
</file>

<file path=xl/worksheets/sheet7.xml><?xml version="1.0" encoding="utf-8"?>
<worksheet xmlns="http://schemas.openxmlformats.org/spreadsheetml/2006/main" xmlns:r="http://schemas.openxmlformats.org/officeDocument/2006/relationships">
  <sheetPr codeName="Sheet6"/>
  <dimension ref="A1:AT377"/>
  <sheetViews>
    <sheetView zoomScalePageLayoutView="0" workbookViewId="0" topLeftCell="A1">
      <pane xSplit="2" ySplit="7" topLeftCell="C308" activePane="bottomRight" state="frozen"/>
      <selection pane="topLeft" activeCell="A1" sqref="A1"/>
      <selection pane="topRight" activeCell="C1" sqref="C1"/>
      <selection pane="bottomLeft" activeCell="A8" sqref="A8"/>
      <selection pane="bottomRight" activeCell="B2" sqref="B2"/>
    </sheetView>
  </sheetViews>
  <sheetFormatPr defaultColWidth="8.7109375" defaultRowHeight="12.75"/>
  <cols>
    <col min="1" max="1" width="5.28125" style="260" customWidth="1"/>
    <col min="2" max="2" width="10.7109375" style="113" bestFit="1" customWidth="1"/>
    <col min="3" max="3" width="7.00390625" style="355" bestFit="1" customWidth="1"/>
    <col min="4" max="4" width="7.421875" style="307" customWidth="1"/>
    <col min="5" max="5" width="6.57421875" style="307" customWidth="1"/>
    <col min="6" max="6" width="9.00390625" style="307" customWidth="1"/>
    <col min="7" max="7" width="7.421875" style="355" customWidth="1"/>
    <col min="8" max="8" width="10.28125" style="307" customWidth="1"/>
    <col min="9" max="9" width="12.28125" style="307" customWidth="1"/>
    <col min="10" max="10" width="7.8515625" style="307" customWidth="1"/>
    <col min="11" max="11" width="8.7109375" style="307" customWidth="1"/>
    <col min="12" max="12" width="7.140625" style="307" customWidth="1"/>
    <col min="13" max="13" width="6.57421875" style="307" customWidth="1"/>
    <col min="14" max="16" width="8.421875" style="307" customWidth="1"/>
    <col min="17" max="17" width="6.421875" style="113" bestFit="1" customWidth="1"/>
    <col min="18" max="18" width="5.421875" style="113" bestFit="1" customWidth="1"/>
    <col min="19" max="19" width="4.00390625" style="113" bestFit="1" customWidth="1"/>
    <col min="20" max="20" width="3.00390625" style="113" bestFit="1" customWidth="1"/>
    <col min="21" max="21" width="5.421875" style="113" bestFit="1" customWidth="1"/>
    <col min="22" max="23" width="4.00390625" style="113" bestFit="1" customWidth="1"/>
    <col min="24" max="25" width="5.421875" style="113" bestFit="1" customWidth="1"/>
    <col min="26" max="26" width="4.00390625" style="113" bestFit="1" customWidth="1"/>
    <col min="27" max="27" width="3.00390625" style="113" bestFit="1" customWidth="1"/>
    <col min="28" max="29" width="5.421875" style="113" bestFit="1" customWidth="1"/>
    <col min="30" max="30" width="4.00390625" style="113" bestFit="1" customWidth="1"/>
    <col min="31" max="32" width="5.421875" style="113" bestFit="1" customWidth="1"/>
    <col min="33" max="33" width="4.00390625" style="113" bestFit="1" customWidth="1"/>
    <col min="34" max="34" width="3.00390625" style="113" bestFit="1" customWidth="1"/>
    <col min="35" max="35" width="5.421875" style="113" bestFit="1" customWidth="1"/>
    <col min="36" max="37" width="4.00390625" style="113" bestFit="1" customWidth="1"/>
    <col min="38" max="38" width="5.421875" style="113" bestFit="1" customWidth="1"/>
    <col min="39" max="46" width="3.28125" style="113" customWidth="1"/>
    <col min="47" max="16384" width="8.7109375" style="113" customWidth="1"/>
  </cols>
  <sheetData>
    <row r="1" spans="1:11" ht="30.75" customHeight="1" hidden="1">
      <c r="A1" s="259" t="s">
        <v>113</v>
      </c>
      <c r="K1" s="356"/>
    </row>
    <row r="2" spans="1:16" ht="15">
      <c r="A2" s="442" t="s">
        <v>85</v>
      </c>
      <c r="B2" s="434"/>
      <c r="C2" s="438"/>
      <c r="D2" s="436"/>
      <c r="E2" s="435"/>
      <c r="F2" s="435"/>
      <c r="G2" s="438"/>
      <c r="H2" s="435"/>
      <c r="I2" s="435"/>
      <c r="J2" s="435"/>
      <c r="K2" s="435"/>
      <c r="L2" s="435"/>
      <c r="M2" s="435"/>
      <c r="N2" s="435"/>
      <c r="O2" s="435"/>
      <c r="P2" s="437" t="s">
        <v>9</v>
      </c>
    </row>
    <row r="3" spans="1:16" ht="12">
      <c r="A3" s="274"/>
      <c r="B3" s="273"/>
      <c r="C3" s="373"/>
      <c r="D3" s="374"/>
      <c r="E3" s="374"/>
      <c r="F3" s="374"/>
      <c r="G3" s="373"/>
      <c r="H3" s="374"/>
      <c r="I3" s="374"/>
      <c r="J3" s="374"/>
      <c r="K3" s="374"/>
      <c r="L3" s="374"/>
      <c r="M3" s="374"/>
      <c r="N3" s="374"/>
      <c r="O3" s="374"/>
      <c r="P3" s="374"/>
    </row>
    <row r="4" spans="1:7" s="273" customFormat="1" ht="12" hidden="1">
      <c r="A4" s="274"/>
      <c r="C4" s="357"/>
      <c r="G4" s="357"/>
    </row>
    <row r="5" spans="1:46" s="352" customFormat="1" ht="21.75" customHeight="1">
      <c r="A5" s="272"/>
      <c r="B5" s="502"/>
      <c r="C5" s="499" t="s">
        <v>96</v>
      </c>
      <c r="D5" s="504"/>
      <c r="E5" s="504"/>
      <c r="F5" s="505"/>
      <c r="G5" s="498" t="s">
        <v>0</v>
      </c>
      <c r="H5" s="499"/>
      <c r="I5" s="497" t="s">
        <v>202</v>
      </c>
      <c r="J5" s="499"/>
      <c r="K5" s="500"/>
      <c r="L5" s="500"/>
      <c r="M5" s="500"/>
      <c r="N5" s="500"/>
      <c r="O5" s="500"/>
      <c r="P5" s="501"/>
      <c r="T5" s="443"/>
      <c r="U5" s="443"/>
      <c r="V5" s="444"/>
      <c r="W5" s="444"/>
      <c r="AH5" s="444"/>
      <c r="AI5" s="444"/>
      <c r="AJ5" s="444"/>
      <c r="AK5" s="444"/>
      <c r="AL5" s="444"/>
      <c r="AM5" s="444"/>
      <c r="AN5" s="444"/>
      <c r="AO5" s="444"/>
      <c r="AP5" s="444"/>
      <c r="AQ5" s="444"/>
      <c r="AR5" s="444"/>
      <c r="AS5" s="444"/>
      <c r="AT5" s="444"/>
    </row>
    <row r="6" spans="2:46" s="273" customFormat="1" ht="14.25" customHeight="1">
      <c r="B6" s="503"/>
      <c r="C6" s="303"/>
      <c r="D6" s="292"/>
      <c r="E6" s="292"/>
      <c r="F6" s="293"/>
      <c r="G6" s="458"/>
      <c r="H6" s="292"/>
      <c r="I6" s="303"/>
      <c r="J6" s="459" t="s">
        <v>205</v>
      </c>
      <c r="K6" s="460"/>
      <c r="L6" s="461" t="s">
        <v>3</v>
      </c>
      <c r="M6" s="460"/>
      <c r="N6" s="461" t="s">
        <v>4</v>
      </c>
      <c r="O6" s="461"/>
      <c r="P6" s="460"/>
      <c r="T6" s="261"/>
      <c r="U6" s="261"/>
      <c r="V6" s="278"/>
      <c r="W6" s="261"/>
      <c r="X6" s="261"/>
      <c r="Y6" s="313"/>
      <c r="Z6" s="313"/>
      <c r="AA6" s="313"/>
      <c r="AB6" s="313"/>
      <c r="AC6" s="313"/>
      <c r="AD6" s="313"/>
      <c r="AH6" s="261"/>
      <c r="AI6" s="261"/>
      <c r="AJ6" s="261"/>
      <c r="AK6" s="278"/>
      <c r="AL6" s="261"/>
      <c r="AM6" s="261"/>
      <c r="AN6" s="313"/>
      <c r="AO6" s="313"/>
      <c r="AP6" s="313"/>
      <c r="AQ6" s="313"/>
      <c r="AR6" s="313"/>
      <c r="AS6" s="313"/>
      <c r="AT6" s="313"/>
    </row>
    <row r="7" spans="1:46" s="273" customFormat="1" ht="24" customHeight="1">
      <c r="A7" s="420"/>
      <c r="B7" s="421"/>
      <c r="C7" s="391" t="s">
        <v>5</v>
      </c>
      <c r="D7" s="395" t="s">
        <v>190</v>
      </c>
      <c r="E7" s="395" t="s">
        <v>97</v>
      </c>
      <c r="F7" s="395" t="s">
        <v>153</v>
      </c>
      <c r="G7" s="350" t="s">
        <v>58</v>
      </c>
      <c r="H7" s="396" t="s">
        <v>200</v>
      </c>
      <c r="I7" s="351" t="s">
        <v>201</v>
      </c>
      <c r="J7" s="397" t="s">
        <v>55</v>
      </c>
      <c r="K7" s="396" t="s">
        <v>56</v>
      </c>
      <c r="L7" s="395" t="s">
        <v>55</v>
      </c>
      <c r="M7" s="396" t="s">
        <v>56</v>
      </c>
      <c r="N7" s="395" t="s">
        <v>55</v>
      </c>
      <c r="O7" s="395" t="s">
        <v>56</v>
      </c>
      <c r="P7" s="396" t="s">
        <v>107</v>
      </c>
      <c r="R7" s="325"/>
      <c r="S7" s="325"/>
      <c r="T7" s="261"/>
      <c r="U7" s="261"/>
      <c r="V7" s="278"/>
      <c r="W7" s="261"/>
      <c r="X7" s="261"/>
      <c r="Y7" s="261"/>
      <c r="Z7" s="261"/>
      <c r="AA7" s="261"/>
      <c r="AB7" s="261"/>
      <c r="AC7" s="261"/>
      <c r="AD7" s="261"/>
      <c r="AF7" s="275"/>
      <c r="AG7" s="325"/>
      <c r="AH7" s="261"/>
      <c r="AI7" s="261"/>
      <c r="AJ7" s="261"/>
      <c r="AK7" s="278"/>
      <c r="AL7" s="261"/>
      <c r="AM7" s="261"/>
      <c r="AN7" s="261"/>
      <c r="AO7" s="261"/>
      <c r="AP7" s="261"/>
      <c r="AQ7" s="261"/>
      <c r="AR7" s="261"/>
      <c r="AS7" s="261"/>
      <c r="AT7" s="261"/>
    </row>
    <row r="8" spans="1:46" s="273" customFormat="1" ht="16.5" customHeight="1">
      <c r="A8" s="326">
        <v>1995</v>
      </c>
      <c r="B8" s="327" t="s">
        <v>30</v>
      </c>
      <c r="C8" s="414">
        <v>11319</v>
      </c>
      <c r="D8" s="415">
        <v>10568</v>
      </c>
      <c r="E8" s="415">
        <v>751</v>
      </c>
      <c r="F8" s="415"/>
      <c r="G8" s="416">
        <v>6932</v>
      </c>
      <c r="H8" s="417">
        <v>3316</v>
      </c>
      <c r="I8" s="422">
        <v>-4155</v>
      </c>
      <c r="J8" s="418">
        <v>3616</v>
      </c>
      <c r="K8" s="417">
        <v>6864</v>
      </c>
      <c r="L8" s="415">
        <v>528</v>
      </c>
      <c r="M8" s="415">
        <v>176</v>
      </c>
      <c r="N8" s="418">
        <v>700</v>
      </c>
      <c r="O8" s="419">
        <v>1959</v>
      </c>
      <c r="P8" s="417">
        <v>178</v>
      </c>
      <c r="Q8" s="308"/>
      <c r="R8" s="308"/>
      <c r="S8" s="308"/>
      <c r="T8" s="308"/>
      <c r="U8" s="308"/>
      <c r="V8" s="308"/>
      <c r="W8" s="308"/>
      <c r="X8" s="308"/>
      <c r="Y8" s="308"/>
      <c r="Z8" s="308"/>
      <c r="AA8" s="308"/>
      <c r="AB8" s="308"/>
      <c r="AC8" s="308"/>
      <c r="AD8" s="308"/>
      <c r="AF8" s="275"/>
      <c r="AG8" s="325"/>
      <c r="AH8" s="261"/>
      <c r="AI8" s="261"/>
      <c r="AJ8" s="261"/>
      <c r="AK8" s="278"/>
      <c r="AL8" s="261"/>
      <c r="AM8" s="261"/>
      <c r="AN8" s="261"/>
      <c r="AO8" s="261"/>
      <c r="AP8" s="261"/>
      <c r="AQ8" s="261"/>
      <c r="AR8" s="261"/>
      <c r="AS8" s="261"/>
      <c r="AT8" s="261"/>
    </row>
    <row r="9" spans="1:33" ht="12">
      <c r="A9" s="326">
        <v>1995</v>
      </c>
      <c r="B9" s="327" t="s">
        <v>31</v>
      </c>
      <c r="C9" s="375">
        <v>10547</v>
      </c>
      <c r="D9" s="376">
        <v>9843</v>
      </c>
      <c r="E9" s="376">
        <v>704</v>
      </c>
      <c r="F9" s="376"/>
      <c r="G9" s="398">
        <v>6543</v>
      </c>
      <c r="H9" s="404">
        <v>3467</v>
      </c>
      <c r="I9" s="423">
        <v>-3724</v>
      </c>
      <c r="J9" s="409">
        <v>3076</v>
      </c>
      <c r="K9" s="404">
        <v>6428</v>
      </c>
      <c r="L9" s="376">
        <v>437</v>
      </c>
      <c r="M9" s="376">
        <v>158</v>
      </c>
      <c r="N9" s="409">
        <v>926</v>
      </c>
      <c r="O9" s="399">
        <v>1577</v>
      </c>
      <c r="P9" s="404">
        <v>178</v>
      </c>
      <c r="Q9" s="308"/>
      <c r="R9" s="308"/>
      <c r="S9" s="308"/>
      <c r="T9" s="308"/>
      <c r="U9" s="308"/>
      <c r="V9" s="308"/>
      <c r="W9" s="308"/>
      <c r="X9" s="308"/>
      <c r="Y9" s="308"/>
      <c r="Z9" s="308"/>
      <c r="AA9" s="308"/>
      <c r="AB9" s="308"/>
      <c r="AC9" s="308"/>
      <c r="AD9" s="308"/>
      <c r="AF9" s="267"/>
      <c r="AG9" s="268"/>
    </row>
    <row r="10" spans="1:33" ht="12">
      <c r="A10" s="326">
        <v>1995</v>
      </c>
      <c r="B10" s="327" t="s">
        <v>32</v>
      </c>
      <c r="C10" s="375">
        <v>11580</v>
      </c>
      <c r="D10" s="376">
        <v>10815</v>
      </c>
      <c r="E10" s="376">
        <v>765</v>
      </c>
      <c r="F10" s="376"/>
      <c r="G10" s="398">
        <v>6678</v>
      </c>
      <c r="H10" s="404">
        <v>3670</v>
      </c>
      <c r="I10" s="423">
        <v>-4923</v>
      </c>
      <c r="J10" s="409">
        <v>3008</v>
      </c>
      <c r="K10" s="404">
        <v>7310</v>
      </c>
      <c r="L10" s="376">
        <v>491</v>
      </c>
      <c r="M10" s="376">
        <v>227</v>
      </c>
      <c r="N10" s="409">
        <v>989</v>
      </c>
      <c r="O10" s="399">
        <v>1874</v>
      </c>
      <c r="P10" s="404">
        <v>192</v>
      </c>
      <c r="Q10" s="308"/>
      <c r="R10" s="308"/>
      <c r="S10" s="308"/>
      <c r="T10" s="308"/>
      <c r="U10" s="308"/>
      <c r="V10" s="308"/>
      <c r="W10" s="308"/>
      <c r="X10" s="308"/>
      <c r="Y10" s="308"/>
      <c r="Z10" s="308"/>
      <c r="AA10" s="308"/>
      <c r="AB10" s="308"/>
      <c r="AC10" s="308"/>
      <c r="AD10" s="308"/>
      <c r="AF10" s="267"/>
      <c r="AG10" s="268"/>
    </row>
    <row r="11" spans="1:33" ht="12">
      <c r="A11" s="326">
        <v>1995</v>
      </c>
      <c r="B11" s="327" t="s">
        <v>33</v>
      </c>
      <c r="C11" s="375">
        <v>11190</v>
      </c>
      <c r="D11" s="376">
        <v>10509</v>
      </c>
      <c r="E11" s="376">
        <v>681</v>
      </c>
      <c r="F11" s="376"/>
      <c r="G11" s="398">
        <v>6512</v>
      </c>
      <c r="H11" s="404">
        <v>3691</v>
      </c>
      <c r="I11" s="423">
        <v>-4007</v>
      </c>
      <c r="J11" s="409">
        <v>2821</v>
      </c>
      <c r="K11" s="404">
        <v>6696</v>
      </c>
      <c r="L11" s="376">
        <v>791</v>
      </c>
      <c r="M11" s="376">
        <v>122</v>
      </c>
      <c r="N11" s="409">
        <v>958</v>
      </c>
      <c r="O11" s="399">
        <v>1759</v>
      </c>
      <c r="P11" s="404">
        <v>224</v>
      </c>
      <c r="Q11" s="308"/>
      <c r="R11" s="308"/>
      <c r="S11" s="308"/>
      <c r="T11" s="308"/>
      <c r="U11" s="308"/>
      <c r="V11" s="308"/>
      <c r="W11" s="308"/>
      <c r="X11" s="308"/>
      <c r="Y11" s="308"/>
      <c r="Z11" s="308"/>
      <c r="AA11" s="308"/>
      <c r="AB11" s="308"/>
      <c r="AC11" s="308"/>
      <c r="AD11" s="308"/>
      <c r="AF11" s="267"/>
      <c r="AG11" s="268"/>
    </row>
    <row r="12" spans="1:33" ht="12">
      <c r="A12" s="326">
        <v>1995</v>
      </c>
      <c r="B12" s="327" t="s">
        <v>34</v>
      </c>
      <c r="C12" s="375">
        <v>10304</v>
      </c>
      <c r="D12" s="376">
        <v>9654</v>
      </c>
      <c r="E12" s="376">
        <v>650</v>
      </c>
      <c r="F12" s="376"/>
      <c r="G12" s="398">
        <v>7731</v>
      </c>
      <c r="H12" s="404">
        <v>3165</v>
      </c>
      <c r="I12" s="423">
        <v>-2397</v>
      </c>
      <c r="J12" s="409">
        <v>3680</v>
      </c>
      <c r="K12" s="404">
        <v>6221</v>
      </c>
      <c r="L12" s="376">
        <v>886</v>
      </c>
      <c r="M12" s="376">
        <v>59</v>
      </c>
      <c r="N12" s="409">
        <v>880</v>
      </c>
      <c r="O12" s="399">
        <v>1563</v>
      </c>
      <c r="P12" s="404">
        <v>211</v>
      </c>
      <c r="Q12" s="308"/>
      <c r="R12" s="308"/>
      <c r="S12" s="308"/>
      <c r="T12" s="308"/>
      <c r="U12" s="308"/>
      <c r="V12" s="308"/>
      <c r="W12" s="308"/>
      <c r="X12" s="308"/>
      <c r="Y12" s="308"/>
      <c r="Z12" s="308"/>
      <c r="AA12" s="308"/>
      <c r="AB12" s="308"/>
      <c r="AC12" s="308"/>
      <c r="AD12" s="308"/>
      <c r="AF12" s="267"/>
      <c r="AG12" s="268"/>
    </row>
    <row r="13" spans="1:33" ht="12">
      <c r="A13" s="326">
        <v>1995</v>
      </c>
      <c r="B13" s="327" t="s">
        <v>35</v>
      </c>
      <c r="C13" s="375">
        <v>8102</v>
      </c>
      <c r="D13" s="376">
        <v>7645</v>
      </c>
      <c r="E13" s="376">
        <v>457</v>
      </c>
      <c r="F13" s="376"/>
      <c r="G13" s="398">
        <v>6537</v>
      </c>
      <c r="H13" s="404">
        <v>2443</v>
      </c>
      <c r="I13" s="423">
        <v>-2545</v>
      </c>
      <c r="J13" s="409">
        <v>3383</v>
      </c>
      <c r="K13" s="404">
        <v>5106</v>
      </c>
      <c r="L13" s="376">
        <v>711</v>
      </c>
      <c r="M13" s="376">
        <v>168</v>
      </c>
      <c r="N13" s="409">
        <v>798</v>
      </c>
      <c r="O13" s="399">
        <v>2163</v>
      </c>
      <c r="P13" s="404">
        <v>212</v>
      </c>
      <c r="Q13" s="308"/>
      <c r="R13" s="308"/>
      <c r="S13" s="308"/>
      <c r="T13" s="308"/>
      <c r="U13" s="308"/>
      <c r="V13" s="308"/>
      <c r="W13" s="308"/>
      <c r="X13" s="308"/>
      <c r="Y13" s="308"/>
      <c r="Z13" s="308"/>
      <c r="AA13" s="308"/>
      <c r="AB13" s="308"/>
      <c r="AC13" s="308"/>
      <c r="AD13" s="308"/>
      <c r="AF13" s="267"/>
      <c r="AG13" s="268"/>
    </row>
    <row r="14" spans="1:33" ht="12">
      <c r="A14" s="326">
        <v>1995</v>
      </c>
      <c r="B14" s="327" t="s">
        <v>38</v>
      </c>
      <c r="C14" s="375">
        <v>10769</v>
      </c>
      <c r="D14" s="376">
        <v>10123</v>
      </c>
      <c r="E14" s="376">
        <v>646</v>
      </c>
      <c r="F14" s="376"/>
      <c r="G14" s="398">
        <v>8465</v>
      </c>
      <c r="H14" s="404">
        <v>4150</v>
      </c>
      <c r="I14" s="423">
        <v>-2901</v>
      </c>
      <c r="J14" s="409">
        <v>3435</v>
      </c>
      <c r="K14" s="404">
        <v>6127</v>
      </c>
      <c r="L14" s="376">
        <v>880</v>
      </c>
      <c r="M14" s="376">
        <v>55</v>
      </c>
      <c r="N14" s="409">
        <v>1024</v>
      </c>
      <c r="O14" s="399">
        <v>2058</v>
      </c>
      <c r="P14" s="404">
        <v>215</v>
      </c>
      <c r="Q14" s="308"/>
      <c r="R14" s="308"/>
      <c r="S14" s="308"/>
      <c r="T14" s="308"/>
      <c r="U14" s="308"/>
      <c r="V14" s="308"/>
      <c r="W14" s="308"/>
      <c r="X14" s="308"/>
      <c r="Y14" s="308"/>
      <c r="Z14" s="308"/>
      <c r="AA14" s="308"/>
      <c r="AB14" s="308"/>
      <c r="AC14" s="308"/>
      <c r="AD14" s="308"/>
      <c r="AF14" s="267"/>
      <c r="AG14" s="268"/>
    </row>
    <row r="15" spans="1:33" ht="12">
      <c r="A15" s="326">
        <v>1995</v>
      </c>
      <c r="B15" s="327" t="s">
        <v>39</v>
      </c>
      <c r="C15" s="375">
        <v>10667</v>
      </c>
      <c r="D15" s="376">
        <v>10066</v>
      </c>
      <c r="E15" s="376">
        <v>601</v>
      </c>
      <c r="F15" s="376"/>
      <c r="G15" s="398">
        <v>7586</v>
      </c>
      <c r="H15" s="404">
        <v>3139</v>
      </c>
      <c r="I15" s="423">
        <v>-3390</v>
      </c>
      <c r="J15" s="409">
        <v>3556</v>
      </c>
      <c r="K15" s="404">
        <v>6450</v>
      </c>
      <c r="L15" s="376">
        <v>891</v>
      </c>
      <c r="M15" s="376">
        <v>27</v>
      </c>
      <c r="N15" s="409">
        <v>699</v>
      </c>
      <c r="O15" s="399">
        <v>2059</v>
      </c>
      <c r="P15" s="404">
        <v>209</v>
      </c>
      <c r="Q15" s="308"/>
      <c r="R15" s="308"/>
      <c r="S15" s="308"/>
      <c r="T15" s="308"/>
      <c r="U15" s="308"/>
      <c r="V15" s="308"/>
      <c r="W15" s="308"/>
      <c r="X15" s="308"/>
      <c r="Y15" s="308"/>
      <c r="Z15" s="308"/>
      <c r="AA15" s="308"/>
      <c r="AB15" s="308"/>
      <c r="AC15" s="308"/>
      <c r="AD15" s="308"/>
      <c r="AF15" s="267"/>
      <c r="AG15" s="268"/>
    </row>
    <row r="16" spans="1:33" ht="12">
      <c r="A16" s="326">
        <v>1995</v>
      </c>
      <c r="B16" s="327" t="s">
        <v>40</v>
      </c>
      <c r="C16" s="375">
        <v>10965</v>
      </c>
      <c r="D16" s="376">
        <v>10335</v>
      </c>
      <c r="E16" s="376">
        <v>630</v>
      </c>
      <c r="F16" s="376"/>
      <c r="G16" s="398">
        <v>8202</v>
      </c>
      <c r="H16" s="404">
        <v>3847</v>
      </c>
      <c r="I16" s="423">
        <v>-4092</v>
      </c>
      <c r="J16" s="409">
        <v>3759</v>
      </c>
      <c r="K16" s="404">
        <v>6578</v>
      </c>
      <c r="L16" s="376">
        <v>596</v>
      </c>
      <c r="M16" s="376">
        <v>55</v>
      </c>
      <c r="N16" s="409">
        <v>582</v>
      </c>
      <c r="O16" s="399">
        <v>2396</v>
      </c>
      <c r="P16" s="404">
        <v>201</v>
      </c>
      <c r="Q16" s="308"/>
      <c r="R16" s="308"/>
      <c r="S16" s="308"/>
      <c r="T16" s="308"/>
      <c r="U16" s="308"/>
      <c r="V16" s="308"/>
      <c r="W16" s="308"/>
      <c r="X16" s="308"/>
      <c r="Y16" s="308"/>
      <c r="Z16" s="308"/>
      <c r="AA16" s="308"/>
      <c r="AB16" s="308"/>
      <c r="AC16" s="308"/>
      <c r="AD16" s="308"/>
      <c r="AF16" s="267"/>
      <c r="AG16" s="268"/>
    </row>
    <row r="17" spans="1:33" ht="12">
      <c r="A17" s="326">
        <v>1995</v>
      </c>
      <c r="B17" s="327" t="s">
        <v>41</v>
      </c>
      <c r="C17" s="375">
        <v>11841</v>
      </c>
      <c r="D17" s="376">
        <v>11099</v>
      </c>
      <c r="E17" s="376">
        <v>742</v>
      </c>
      <c r="F17" s="376"/>
      <c r="G17" s="398">
        <v>8440.26</v>
      </c>
      <c r="H17" s="404">
        <v>4103.27</v>
      </c>
      <c r="I17" s="423">
        <v>-3885.83</v>
      </c>
      <c r="J17" s="409">
        <v>3655.62</v>
      </c>
      <c r="K17" s="404">
        <v>6668.37</v>
      </c>
      <c r="L17" s="376">
        <v>681.37</v>
      </c>
      <c r="M17" s="376">
        <v>74.45</v>
      </c>
      <c r="N17" s="409">
        <v>811</v>
      </c>
      <c r="O17" s="399">
        <v>2291</v>
      </c>
      <c r="P17" s="404">
        <v>226.04</v>
      </c>
      <c r="Q17" s="308"/>
      <c r="R17" s="308"/>
      <c r="S17" s="308"/>
      <c r="T17" s="308"/>
      <c r="U17" s="308"/>
      <c r="V17" s="308"/>
      <c r="W17" s="308"/>
      <c r="X17" s="308"/>
      <c r="Y17" s="308"/>
      <c r="Z17" s="308"/>
      <c r="AA17" s="308"/>
      <c r="AB17" s="308"/>
      <c r="AC17" s="308"/>
      <c r="AD17" s="308"/>
      <c r="AF17" s="267"/>
      <c r="AG17" s="268"/>
    </row>
    <row r="18" spans="1:33" ht="12">
      <c r="A18" s="326">
        <v>1995</v>
      </c>
      <c r="B18" s="327" t="s">
        <v>42</v>
      </c>
      <c r="C18" s="375">
        <v>11256</v>
      </c>
      <c r="D18" s="376">
        <v>10521</v>
      </c>
      <c r="E18" s="376">
        <v>735</v>
      </c>
      <c r="F18" s="376"/>
      <c r="G18" s="398">
        <v>8646.46</v>
      </c>
      <c r="H18" s="404">
        <v>4592.02</v>
      </c>
      <c r="I18" s="423">
        <v>-3927.26</v>
      </c>
      <c r="J18" s="409">
        <v>3657.82</v>
      </c>
      <c r="K18" s="404">
        <v>6603.76</v>
      </c>
      <c r="L18" s="376">
        <v>396.62</v>
      </c>
      <c r="M18" s="376">
        <v>177.01</v>
      </c>
      <c r="N18" s="409">
        <v>872</v>
      </c>
      <c r="O18" s="399">
        <v>2072.93</v>
      </c>
      <c r="P18" s="404">
        <v>198.46</v>
      </c>
      <c r="Q18" s="308"/>
      <c r="R18" s="308"/>
      <c r="S18" s="308"/>
      <c r="T18" s="308"/>
      <c r="U18" s="308"/>
      <c r="V18" s="308"/>
      <c r="W18" s="308"/>
      <c r="X18" s="308"/>
      <c r="Y18" s="308"/>
      <c r="Z18" s="308"/>
      <c r="AA18" s="308"/>
      <c r="AB18" s="308"/>
      <c r="AC18" s="308"/>
      <c r="AD18" s="308"/>
      <c r="AF18" s="267"/>
      <c r="AG18" s="268"/>
    </row>
    <row r="19" spans="1:33" ht="12">
      <c r="A19" s="328">
        <v>1995</v>
      </c>
      <c r="B19" s="329" t="s">
        <v>43</v>
      </c>
      <c r="C19" s="377">
        <v>11354</v>
      </c>
      <c r="D19" s="378">
        <v>10616</v>
      </c>
      <c r="E19" s="378">
        <v>738</v>
      </c>
      <c r="F19" s="378"/>
      <c r="G19" s="400">
        <v>8163.43</v>
      </c>
      <c r="H19" s="405">
        <v>4157</v>
      </c>
      <c r="I19" s="424">
        <v>-4205.36</v>
      </c>
      <c r="J19" s="410">
        <v>3592.93</v>
      </c>
      <c r="K19" s="405">
        <v>6153</v>
      </c>
      <c r="L19" s="378">
        <v>413.5</v>
      </c>
      <c r="M19" s="378">
        <v>50.68</v>
      </c>
      <c r="N19" s="410">
        <v>639.9</v>
      </c>
      <c r="O19" s="378">
        <v>2648.01</v>
      </c>
      <c r="P19" s="405">
        <v>221.07</v>
      </c>
      <c r="Q19" s="308"/>
      <c r="R19" s="308"/>
      <c r="S19" s="308"/>
      <c r="T19" s="308"/>
      <c r="U19" s="308"/>
      <c r="V19" s="308"/>
      <c r="W19" s="308"/>
      <c r="X19" s="308"/>
      <c r="Y19" s="308"/>
      <c r="Z19" s="308"/>
      <c r="AA19" s="308"/>
      <c r="AB19" s="308"/>
      <c r="AC19" s="308"/>
      <c r="AD19" s="308"/>
      <c r="AF19" s="267"/>
      <c r="AG19" s="268"/>
    </row>
    <row r="20" spans="1:33" ht="12">
      <c r="A20" s="326">
        <v>1996</v>
      </c>
      <c r="B20" s="327" t="s">
        <v>44</v>
      </c>
      <c r="C20" s="375">
        <v>11115.6</v>
      </c>
      <c r="D20" s="376">
        <v>10428.67</v>
      </c>
      <c r="E20" s="376">
        <v>686.94</v>
      </c>
      <c r="F20" s="376"/>
      <c r="G20" s="398">
        <v>8540.92</v>
      </c>
      <c r="H20" s="404">
        <v>4366</v>
      </c>
      <c r="I20" s="423">
        <v>-4183.55</v>
      </c>
      <c r="J20" s="409">
        <v>3491.42</v>
      </c>
      <c r="K20" s="404">
        <v>6710.46</v>
      </c>
      <c r="L20" s="376">
        <v>683.5</v>
      </c>
      <c r="M20" s="376">
        <v>152</v>
      </c>
      <c r="N20" s="409">
        <v>820</v>
      </c>
      <c r="O20" s="399">
        <v>2316</v>
      </c>
      <c r="P20" s="404">
        <v>163</v>
      </c>
      <c r="Q20" s="308"/>
      <c r="R20" s="308"/>
      <c r="S20" s="308"/>
      <c r="T20" s="308"/>
      <c r="U20" s="308"/>
      <c r="V20" s="308"/>
      <c r="W20" s="308"/>
      <c r="X20" s="308"/>
      <c r="Y20" s="308"/>
      <c r="Z20" s="308"/>
      <c r="AA20" s="308"/>
      <c r="AB20" s="308"/>
      <c r="AC20" s="308"/>
      <c r="AD20" s="308"/>
      <c r="AF20" s="267"/>
      <c r="AG20" s="268"/>
    </row>
    <row r="21" spans="1:32" s="268" customFormat="1" ht="12">
      <c r="A21" s="326">
        <v>1996</v>
      </c>
      <c r="B21" s="327" t="s">
        <v>45</v>
      </c>
      <c r="C21" s="375">
        <v>10495.54</v>
      </c>
      <c r="D21" s="376">
        <v>9814.67</v>
      </c>
      <c r="E21" s="376">
        <v>680.88</v>
      </c>
      <c r="F21" s="376"/>
      <c r="G21" s="398">
        <v>7628.92</v>
      </c>
      <c r="H21" s="404">
        <v>3454</v>
      </c>
      <c r="I21" s="423">
        <v>-3503.58</v>
      </c>
      <c r="J21" s="409">
        <v>3491.42</v>
      </c>
      <c r="K21" s="404">
        <v>6671.49</v>
      </c>
      <c r="L21" s="376">
        <v>683.5</v>
      </c>
      <c r="M21" s="376">
        <v>152</v>
      </c>
      <c r="N21" s="409">
        <v>774</v>
      </c>
      <c r="O21" s="399">
        <v>1629</v>
      </c>
      <c r="P21" s="404">
        <v>189</v>
      </c>
      <c r="Q21" s="308"/>
      <c r="R21" s="308"/>
      <c r="S21" s="308"/>
      <c r="T21" s="308"/>
      <c r="U21" s="308"/>
      <c r="V21" s="308"/>
      <c r="W21" s="308"/>
      <c r="X21" s="308"/>
      <c r="Y21" s="308"/>
      <c r="Z21" s="308"/>
      <c r="AA21" s="308"/>
      <c r="AB21" s="308"/>
      <c r="AC21" s="308"/>
      <c r="AD21" s="308"/>
      <c r="AF21" s="267"/>
    </row>
    <row r="22" spans="1:33" ht="12">
      <c r="A22" s="326">
        <v>1996</v>
      </c>
      <c r="B22" s="327" t="s">
        <v>46</v>
      </c>
      <c r="C22" s="375">
        <v>10984.31</v>
      </c>
      <c r="D22" s="376">
        <v>10277.67</v>
      </c>
      <c r="E22" s="376">
        <v>706.64</v>
      </c>
      <c r="F22" s="376"/>
      <c r="G22" s="398">
        <v>8565.92</v>
      </c>
      <c r="H22" s="404">
        <v>4391</v>
      </c>
      <c r="I22" s="423">
        <v>-3514.05</v>
      </c>
      <c r="J22" s="409">
        <v>3491.42</v>
      </c>
      <c r="K22" s="404">
        <v>6641.96</v>
      </c>
      <c r="L22" s="376">
        <v>683.5</v>
      </c>
      <c r="M22" s="376">
        <v>152</v>
      </c>
      <c r="N22" s="409">
        <v>928</v>
      </c>
      <c r="O22" s="399">
        <v>1823</v>
      </c>
      <c r="P22" s="404">
        <v>226</v>
      </c>
      <c r="Q22" s="308"/>
      <c r="R22" s="308"/>
      <c r="S22" s="308"/>
      <c r="T22" s="308"/>
      <c r="U22" s="308"/>
      <c r="V22" s="308"/>
      <c r="W22" s="308"/>
      <c r="X22" s="308"/>
      <c r="Y22" s="308"/>
      <c r="Z22" s="308"/>
      <c r="AA22" s="308"/>
      <c r="AB22" s="308"/>
      <c r="AC22" s="308"/>
      <c r="AD22" s="308"/>
      <c r="AF22" s="267"/>
      <c r="AG22" s="268"/>
    </row>
    <row r="23" spans="1:33" ht="12">
      <c r="A23" s="326">
        <v>1996</v>
      </c>
      <c r="B23" s="327" t="s">
        <v>47</v>
      </c>
      <c r="C23" s="375">
        <v>10403.9</v>
      </c>
      <c r="D23" s="376">
        <v>9769.67</v>
      </c>
      <c r="E23" s="376">
        <v>634.24</v>
      </c>
      <c r="F23" s="376"/>
      <c r="G23" s="398">
        <v>8230.92</v>
      </c>
      <c r="H23" s="404">
        <v>4056</v>
      </c>
      <c r="I23" s="423">
        <v>-3848.87</v>
      </c>
      <c r="J23" s="409">
        <v>3491.42</v>
      </c>
      <c r="K23" s="404">
        <v>6617.78</v>
      </c>
      <c r="L23" s="376">
        <v>683.5</v>
      </c>
      <c r="M23" s="376">
        <v>152</v>
      </c>
      <c r="N23" s="409">
        <v>760</v>
      </c>
      <c r="O23" s="399">
        <v>2014</v>
      </c>
      <c r="P23" s="404">
        <v>187</v>
      </c>
      <c r="Q23" s="308"/>
      <c r="R23" s="308"/>
      <c r="S23" s="308"/>
      <c r="T23" s="308"/>
      <c r="U23" s="308"/>
      <c r="V23" s="308"/>
      <c r="W23" s="308"/>
      <c r="X23" s="308"/>
      <c r="Y23" s="308"/>
      <c r="Z23" s="308"/>
      <c r="AA23" s="308"/>
      <c r="AB23" s="308"/>
      <c r="AC23" s="308"/>
      <c r="AD23" s="308"/>
      <c r="AF23" s="267"/>
      <c r="AG23" s="268"/>
    </row>
    <row r="24" spans="1:33" ht="12">
      <c r="A24" s="326">
        <v>1996</v>
      </c>
      <c r="B24" s="327" t="s">
        <v>34</v>
      </c>
      <c r="C24" s="375">
        <v>10765.59</v>
      </c>
      <c r="D24" s="376">
        <v>10089.67</v>
      </c>
      <c r="E24" s="376">
        <v>675.92</v>
      </c>
      <c r="F24" s="376"/>
      <c r="G24" s="398">
        <v>7172.92</v>
      </c>
      <c r="H24" s="404">
        <v>2998</v>
      </c>
      <c r="I24" s="423">
        <v>-4120.94</v>
      </c>
      <c r="J24" s="409">
        <v>3491.42</v>
      </c>
      <c r="K24" s="404">
        <v>6643.86</v>
      </c>
      <c r="L24" s="376">
        <v>683.5</v>
      </c>
      <c r="M24" s="376">
        <v>152</v>
      </c>
      <c r="N24" s="409">
        <v>559</v>
      </c>
      <c r="O24" s="399">
        <v>2059</v>
      </c>
      <c r="P24" s="404">
        <v>251</v>
      </c>
      <c r="Q24" s="308"/>
      <c r="R24" s="308"/>
      <c r="S24" s="308"/>
      <c r="T24" s="308"/>
      <c r="U24" s="308"/>
      <c r="V24" s="308"/>
      <c r="W24" s="308"/>
      <c r="X24" s="308"/>
      <c r="Y24" s="308"/>
      <c r="Z24" s="308"/>
      <c r="AA24" s="308"/>
      <c r="AB24" s="308"/>
      <c r="AC24" s="308"/>
      <c r="AD24" s="308"/>
      <c r="AF24" s="267"/>
      <c r="AG24" s="268"/>
    </row>
    <row r="25" spans="1:33" ht="12">
      <c r="A25" s="326">
        <v>1996</v>
      </c>
      <c r="B25" s="327" t="s">
        <v>48</v>
      </c>
      <c r="C25" s="375">
        <v>10146.61</v>
      </c>
      <c r="D25" s="376">
        <v>9612.67</v>
      </c>
      <c r="E25" s="376">
        <v>533.95</v>
      </c>
      <c r="F25" s="376"/>
      <c r="G25" s="398">
        <v>7685.92</v>
      </c>
      <c r="H25" s="404">
        <v>3511</v>
      </c>
      <c r="I25" s="423">
        <v>-4202.01</v>
      </c>
      <c r="J25" s="409">
        <v>3491.42</v>
      </c>
      <c r="K25" s="404">
        <v>6553.92</v>
      </c>
      <c r="L25" s="376">
        <v>683.5</v>
      </c>
      <c r="M25" s="376">
        <v>152</v>
      </c>
      <c r="N25" s="409">
        <v>746</v>
      </c>
      <c r="O25" s="399">
        <v>2417</v>
      </c>
      <c r="P25" s="404">
        <v>203</v>
      </c>
      <c r="Q25" s="308"/>
      <c r="R25" s="308"/>
      <c r="S25" s="308"/>
      <c r="T25" s="308"/>
      <c r="U25" s="308"/>
      <c r="V25" s="308"/>
      <c r="W25" s="308"/>
      <c r="X25" s="308"/>
      <c r="Y25" s="308"/>
      <c r="Z25" s="308"/>
      <c r="AA25" s="308"/>
      <c r="AB25" s="308"/>
      <c r="AC25" s="308"/>
      <c r="AD25" s="308"/>
      <c r="AF25" s="267"/>
      <c r="AG25" s="268"/>
    </row>
    <row r="26" spans="1:33" ht="12">
      <c r="A26" s="326">
        <v>1996</v>
      </c>
      <c r="B26" s="327" t="s">
        <v>49</v>
      </c>
      <c r="C26" s="375">
        <v>10715.27</v>
      </c>
      <c r="D26" s="376">
        <v>10127.67</v>
      </c>
      <c r="E26" s="376">
        <v>587.61</v>
      </c>
      <c r="F26" s="376"/>
      <c r="G26" s="398">
        <v>8186.92</v>
      </c>
      <c r="H26" s="404">
        <v>4012</v>
      </c>
      <c r="I26" s="423">
        <v>-4435.67</v>
      </c>
      <c r="J26" s="409">
        <v>3491.42</v>
      </c>
      <c r="K26" s="404">
        <v>6619.59</v>
      </c>
      <c r="L26" s="376">
        <v>683.5</v>
      </c>
      <c r="M26" s="376">
        <v>152</v>
      </c>
      <c r="N26" s="409">
        <v>719</v>
      </c>
      <c r="O26" s="399">
        <v>2558</v>
      </c>
      <c r="P26" s="404">
        <v>265</v>
      </c>
      <c r="Q26" s="308"/>
      <c r="R26" s="308"/>
      <c r="S26" s="308"/>
      <c r="T26" s="308"/>
      <c r="U26" s="308"/>
      <c r="V26" s="308"/>
      <c r="W26" s="308"/>
      <c r="X26" s="308"/>
      <c r="Y26" s="308"/>
      <c r="Z26" s="308"/>
      <c r="AA26" s="308"/>
      <c r="AB26" s="308"/>
      <c r="AC26" s="308"/>
      <c r="AD26" s="308"/>
      <c r="AF26" s="267"/>
      <c r="AG26" s="268"/>
    </row>
    <row r="27" spans="1:33" ht="12">
      <c r="A27" s="326">
        <v>1996</v>
      </c>
      <c r="B27" s="327" t="s">
        <v>50</v>
      </c>
      <c r="C27" s="375">
        <v>10107.78</v>
      </c>
      <c r="D27" s="376">
        <v>9533.67</v>
      </c>
      <c r="E27" s="376">
        <v>574.11</v>
      </c>
      <c r="F27" s="376"/>
      <c r="G27" s="398">
        <v>7676.92</v>
      </c>
      <c r="H27" s="404">
        <v>3502</v>
      </c>
      <c r="I27" s="423">
        <v>-4220.89</v>
      </c>
      <c r="J27" s="409">
        <v>3491.42</v>
      </c>
      <c r="K27" s="404">
        <v>6584.81</v>
      </c>
      <c r="L27" s="376">
        <v>683.5</v>
      </c>
      <c r="M27" s="376">
        <v>152</v>
      </c>
      <c r="N27" s="409">
        <v>590</v>
      </c>
      <c r="O27" s="399">
        <v>2249</v>
      </c>
      <c r="P27" s="404">
        <v>245</v>
      </c>
      <c r="Q27" s="308"/>
      <c r="R27" s="308"/>
      <c r="S27" s="308"/>
      <c r="T27" s="308"/>
      <c r="U27" s="308"/>
      <c r="V27" s="308"/>
      <c r="W27" s="308"/>
      <c r="X27" s="308"/>
      <c r="Y27" s="308"/>
      <c r="Z27" s="308"/>
      <c r="AA27" s="308"/>
      <c r="AB27" s="308"/>
      <c r="AC27" s="308"/>
      <c r="AD27" s="308"/>
      <c r="AF27" s="267"/>
      <c r="AG27" s="268"/>
    </row>
    <row r="28" spans="1:33" ht="12">
      <c r="A28" s="326">
        <v>1996</v>
      </c>
      <c r="B28" s="327" t="s">
        <v>51</v>
      </c>
      <c r="C28" s="375">
        <v>10516.53</v>
      </c>
      <c r="D28" s="376">
        <v>9918.67</v>
      </c>
      <c r="E28" s="376">
        <v>597.86</v>
      </c>
      <c r="F28" s="376"/>
      <c r="G28" s="398">
        <v>9162.92</v>
      </c>
      <c r="H28" s="404">
        <v>4988</v>
      </c>
      <c r="I28" s="423">
        <v>-4151.34</v>
      </c>
      <c r="J28" s="409">
        <v>3491.42</v>
      </c>
      <c r="K28" s="404">
        <v>6664.26</v>
      </c>
      <c r="L28" s="376">
        <v>683.5</v>
      </c>
      <c r="M28" s="376">
        <v>152</v>
      </c>
      <c r="N28" s="409">
        <v>736</v>
      </c>
      <c r="O28" s="399">
        <v>2246</v>
      </c>
      <c r="P28" s="404">
        <v>243</v>
      </c>
      <c r="Q28" s="308"/>
      <c r="R28" s="308"/>
      <c r="S28" s="308"/>
      <c r="T28" s="308"/>
      <c r="U28" s="308"/>
      <c r="V28" s="308"/>
      <c r="W28" s="308"/>
      <c r="X28" s="308"/>
      <c r="Y28" s="308"/>
      <c r="Z28" s="308"/>
      <c r="AA28" s="308"/>
      <c r="AB28" s="308"/>
      <c r="AC28" s="308"/>
      <c r="AD28" s="308"/>
      <c r="AF28" s="267"/>
      <c r="AG28" s="268"/>
    </row>
    <row r="29" spans="1:33" ht="12">
      <c r="A29" s="326">
        <v>1996</v>
      </c>
      <c r="B29" s="327" t="s">
        <v>52</v>
      </c>
      <c r="C29" s="375">
        <v>11379.2</v>
      </c>
      <c r="D29" s="376">
        <v>10704.67</v>
      </c>
      <c r="E29" s="376">
        <v>674.54</v>
      </c>
      <c r="F29" s="376"/>
      <c r="G29" s="398">
        <v>8459.92</v>
      </c>
      <c r="H29" s="404">
        <v>4285</v>
      </c>
      <c r="I29" s="423">
        <v>-3628.49</v>
      </c>
      <c r="J29" s="409">
        <v>3491.42</v>
      </c>
      <c r="K29" s="404">
        <v>6632.4</v>
      </c>
      <c r="L29" s="376">
        <v>683.5</v>
      </c>
      <c r="M29" s="376">
        <v>152</v>
      </c>
      <c r="N29" s="409">
        <v>1009</v>
      </c>
      <c r="O29" s="399">
        <v>2028</v>
      </c>
      <c r="P29" s="404">
        <v>229</v>
      </c>
      <c r="Q29" s="308"/>
      <c r="R29" s="308"/>
      <c r="S29" s="308"/>
      <c r="T29" s="308"/>
      <c r="U29" s="308"/>
      <c r="V29" s="308"/>
      <c r="W29" s="308"/>
      <c r="X29" s="308"/>
      <c r="Y29" s="308"/>
      <c r="Z29" s="308"/>
      <c r="AA29" s="308"/>
      <c r="AB29" s="308"/>
      <c r="AC29" s="308"/>
      <c r="AD29" s="308"/>
      <c r="AF29" s="267"/>
      <c r="AG29" s="268"/>
    </row>
    <row r="30" spans="1:33" ht="12">
      <c r="A30" s="326">
        <v>1996</v>
      </c>
      <c r="B30" s="327" t="s">
        <v>53</v>
      </c>
      <c r="C30" s="375">
        <v>11246.84</v>
      </c>
      <c r="D30" s="376">
        <v>10555.67</v>
      </c>
      <c r="E30" s="376">
        <v>691.17</v>
      </c>
      <c r="F30" s="376"/>
      <c r="G30" s="398">
        <v>8811.92</v>
      </c>
      <c r="H30" s="404">
        <v>4637</v>
      </c>
      <c r="I30" s="423">
        <v>-3677.93</v>
      </c>
      <c r="J30" s="409">
        <v>3491.42</v>
      </c>
      <c r="K30" s="404">
        <v>6653.84</v>
      </c>
      <c r="L30" s="376">
        <v>683.5</v>
      </c>
      <c r="M30" s="376">
        <v>152</v>
      </c>
      <c r="N30" s="409">
        <v>896</v>
      </c>
      <c r="O30" s="399">
        <v>1943</v>
      </c>
      <c r="P30" s="404">
        <v>245</v>
      </c>
      <c r="Q30" s="308"/>
      <c r="R30" s="308"/>
      <c r="S30" s="308"/>
      <c r="T30" s="308"/>
      <c r="U30" s="308"/>
      <c r="V30" s="308"/>
      <c r="W30" s="308"/>
      <c r="X30" s="308"/>
      <c r="Y30" s="308"/>
      <c r="Z30" s="308"/>
      <c r="AA30" s="308"/>
      <c r="AB30" s="308"/>
      <c r="AC30" s="308"/>
      <c r="AD30" s="308"/>
      <c r="AF30" s="267"/>
      <c r="AG30" s="268"/>
    </row>
    <row r="31" spans="1:33" ht="12">
      <c r="A31" s="328">
        <v>1996</v>
      </c>
      <c r="B31" s="329" t="s">
        <v>54</v>
      </c>
      <c r="C31" s="377">
        <v>11863.79</v>
      </c>
      <c r="D31" s="378">
        <v>11096.67</v>
      </c>
      <c r="E31" s="378">
        <v>767.12</v>
      </c>
      <c r="F31" s="378"/>
      <c r="G31" s="400">
        <v>9421.92</v>
      </c>
      <c r="H31" s="405">
        <v>5247</v>
      </c>
      <c r="I31" s="424">
        <v>-4683.81</v>
      </c>
      <c r="J31" s="410">
        <v>3491.42</v>
      </c>
      <c r="K31" s="405">
        <v>6743.73</v>
      </c>
      <c r="L31" s="378">
        <v>683.5</v>
      </c>
      <c r="M31" s="378">
        <v>152</v>
      </c>
      <c r="N31" s="410">
        <v>773</v>
      </c>
      <c r="O31" s="378">
        <v>2736</v>
      </c>
      <c r="P31" s="405">
        <v>217</v>
      </c>
      <c r="Q31" s="308"/>
      <c r="R31" s="308"/>
      <c r="S31" s="308"/>
      <c r="T31" s="308"/>
      <c r="U31" s="308"/>
      <c r="V31" s="308"/>
      <c r="W31" s="308"/>
      <c r="X31" s="308"/>
      <c r="Y31" s="308"/>
      <c r="Z31" s="308"/>
      <c r="AA31" s="308"/>
      <c r="AB31" s="308"/>
      <c r="AC31" s="308"/>
      <c r="AD31" s="308"/>
      <c r="AF31" s="267"/>
      <c r="AG31" s="268"/>
    </row>
    <row r="32" spans="1:33" ht="12">
      <c r="A32" s="326">
        <v>1997</v>
      </c>
      <c r="B32" s="327" t="s">
        <v>44</v>
      </c>
      <c r="C32" s="279">
        <v>11607.37</v>
      </c>
      <c r="D32" s="280">
        <v>10838.37</v>
      </c>
      <c r="E32" s="280">
        <v>769</v>
      </c>
      <c r="F32" s="280"/>
      <c r="G32" s="398">
        <v>8460.39</v>
      </c>
      <c r="H32" s="404">
        <v>4803.16</v>
      </c>
      <c r="I32" s="423">
        <v>-4948.84</v>
      </c>
      <c r="J32" s="409">
        <v>2793.27</v>
      </c>
      <c r="K32" s="404">
        <v>6764.46</v>
      </c>
      <c r="L32" s="376">
        <v>863.97</v>
      </c>
      <c r="M32" s="376">
        <v>156.94</v>
      </c>
      <c r="N32" s="409">
        <v>678.67</v>
      </c>
      <c r="O32" s="399">
        <v>2363.35</v>
      </c>
      <c r="P32" s="404">
        <v>226.64</v>
      </c>
      <c r="Q32" s="308"/>
      <c r="R32" s="308"/>
      <c r="S32" s="308"/>
      <c r="T32" s="308"/>
      <c r="U32" s="308"/>
      <c r="V32" s="308"/>
      <c r="W32" s="308"/>
      <c r="X32" s="308"/>
      <c r="Y32" s="308"/>
      <c r="Z32" s="308"/>
      <c r="AA32" s="308"/>
      <c r="AB32" s="308"/>
      <c r="AC32" s="308"/>
      <c r="AD32" s="308"/>
      <c r="AF32" s="267"/>
      <c r="AG32" s="268"/>
    </row>
    <row r="33" spans="1:33" ht="12">
      <c r="A33" s="326">
        <v>1997</v>
      </c>
      <c r="B33" s="327" t="s">
        <v>45</v>
      </c>
      <c r="C33" s="279">
        <v>10337.72</v>
      </c>
      <c r="D33" s="280">
        <v>9652.72</v>
      </c>
      <c r="E33" s="280">
        <v>685</v>
      </c>
      <c r="F33" s="280"/>
      <c r="G33" s="398">
        <v>7033.44</v>
      </c>
      <c r="H33" s="404">
        <v>3255.82</v>
      </c>
      <c r="I33" s="423">
        <v>-4416.21</v>
      </c>
      <c r="J33" s="409">
        <v>3138.74</v>
      </c>
      <c r="K33" s="404">
        <v>6944.45</v>
      </c>
      <c r="L33" s="376">
        <v>638.88</v>
      </c>
      <c r="M33" s="376">
        <v>173.01</v>
      </c>
      <c r="N33" s="409">
        <v>772.57</v>
      </c>
      <c r="O33" s="399">
        <v>1848.93</v>
      </c>
      <c r="P33" s="404">
        <v>190.91</v>
      </c>
      <c r="Q33" s="308"/>
      <c r="R33" s="308"/>
      <c r="S33" s="308"/>
      <c r="T33" s="308"/>
      <c r="U33" s="308"/>
      <c r="V33" s="308"/>
      <c r="W33" s="308"/>
      <c r="X33" s="308"/>
      <c r="Y33" s="308"/>
      <c r="Z33" s="308"/>
      <c r="AA33" s="308"/>
      <c r="AB33" s="308"/>
      <c r="AC33" s="308"/>
      <c r="AD33" s="308"/>
      <c r="AF33" s="267"/>
      <c r="AG33" s="268"/>
    </row>
    <row r="34" spans="1:33" ht="12">
      <c r="A34" s="326">
        <v>1997</v>
      </c>
      <c r="B34" s="327" t="s">
        <v>46</v>
      </c>
      <c r="C34" s="279">
        <v>11099.91</v>
      </c>
      <c r="D34" s="280">
        <v>10411.91</v>
      </c>
      <c r="E34" s="280">
        <v>688</v>
      </c>
      <c r="F34" s="280"/>
      <c r="G34" s="398">
        <v>8540.04</v>
      </c>
      <c r="H34" s="404">
        <v>3889.89</v>
      </c>
      <c r="I34" s="423">
        <v>-4027.92</v>
      </c>
      <c r="J34" s="409">
        <v>3889</v>
      </c>
      <c r="K34" s="404">
        <v>7029.1</v>
      </c>
      <c r="L34" s="376">
        <v>761.15</v>
      </c>
      <c r="M34" s="376">
        <v>210.05</v>
      </c>
      <c r="N34" s="409">
        <v>720.1</v>
      </c>
      <c r="O34" s="399">
        <v>2159.01</v>
      </c>
      <c r="P34" s="404">
        <v>196.41</v>
      </c>
      <c r="Q34" s="308"/>
      <c r="R34" s="308"/>
      <c r="S34" s="308"/>
      <c r="T34" s="308"/>
      <c r="U34" s="308"/>
      <c r="V34" s="308"/>
      <c r="W34" s="308"/>
      <c r="X34" s="308"/>
      <c r="Y34" s="308"/>
      <c r="Z34" s="308"/>
      <c r="AA34" s="308"/>
      <c r="AB34" s="308"/>
      <c r="AC34" s="308"/>
      <c r="AD34" s="308"/>
      <c r="AF34" s="267"/>
      <c r="AG34" s="268"/>
    </row>
    <row r="35" spans="1:33" ht="12">
      <c r="A35" s="326">
        <v>1997</v>
      </c>
      <c r="B35" s="327" t="s">
        <v>47</v>
      </c>
      <c r="C35" s="279">
        <v>10597</v>
      </c>
      <c r="D35" s="280">
        <v>9967</v>
      </c>
      <c r="E35" s="280">
        <v>630</v>
      </c>
      <c r="F35" s="280"/>
      <c r="G35" s="398">
        <v>8212.46</v>
      </c>
      <c r="H35" s="404">
        <v>4326.02</v>
      </c>
      <c r="I35" s="423">
        <v>-4111.02</v>
      </c>
      <c r="J35" s="409">
        <v>3230.28</v>
      </c>
      <c r="K35" s="404">
        <v>6038.55</v>
      </c>
      <c r="L35" s="376">
        <v>656.17</v>
      </c>
      <c r="M35" s="376">
        <v>226.38</v>
      </c>
      <c r="N35" s="409">
        <v>612.14</v>
      </c>
      <c r="O35" s="399">
        <v>2344.67</v>
      </c>
      <c r="P35" s="404">
        <v>248.72</v>
      </c>
      <c r="Q35" s="308"/>
      <c r="R35" s="308"/>
      <c r="S35" s="308"/>
      <c r="T35" s="308"/>
      <c r="U35" s="308"/>
      <c r="V35" s="308"/>
      <c r="W35" s="308"/>
      <c r="X35" s="308"/>
      <c r="Y35" s="308"/>
      <c r="Z35" s="308"/>
      <c r="AA35" s="308"/>
      <c r="AB35" s="308"/>
      <c r="AC35" s="308"/>
      <c r="AD35" s="308"/>
      <c r="AF35" s="267"/>
      <c r="AG35" s="268"/>
    </row>
    <row r="36" spans="1:33" ht="12">
      <c r="A36" s="326">
        <v>1997</v>
      </c>
      <c r="B36" s="327" t="s">
        <v>34</v>
      </c>
      <c r="C36" s="279">
        <v>9654</v>
      </c>
      <c r="D36" s="280">
        <v>9102</v>
      </c>
      <c r="E36" s="280">
        <v>552</v>
      </c>
      <c r="F36" s="280"/>
      <c r="G36" s="398">
        <v>7858.72</v>
      </c>
      <c r="H36" s="404">
        <v>3472.79</v>
      </c>
      <c r="I36" s="423">
        <v>-3488.39</v>
      </c>
      <c r="J36" s="409">
        <v>3726.96</v>
      </c>
      <c r="K36" s="404">
        <v>6032.33</v>
      </c>
      <c r="L36" s="376">
        <v>658.97</v>
      </c>
      <c r="M36" s="376">
        <v>104.67</v>
      </c>
      <c r="N36" s="409">
        <v>601.04</v>
      </c>
      <c r="O36" s="399">
        <v>2338.35</v>
      </c>
      <c r="P36" s="404">
        <v>269.08</v>
      </c>
      <c r="Q36" s="308"/>
      <c r="R36" s="308"/>
      <c r="S36" s="308"/>
      <c r="T36" s="308"/>
      <c r="U36" s="308"/>
      <c r="V36" s="308"/>
      <c r="W36" s="308"/>
      <c r="X36" s="308"/>
      <c r="Y36" s="308"/>
      <c r="Z36" s="308"/>
      <c r="AA36" s="308"/>
      <c r="AB36" s="308"/>
      <c r="AC36" s="308"/>
      <c r="AD36" s="308"/>
      <c r="AF36" s="267"/>
      <c r="AG36" s="268"/>
    </row>
    <row r="37" spans="1:33" ht="12">
      <c r="A37" s="326">
        <v>1997</v>
      </c>
      <c r="B37" s="327" t="s">
        <v>48</v>
      </c>
      <c r="C37" s="279">
        <v>9069</v>
      </c>
      <c r="D37" s="280">
        <v>8533</v>
      </c>
      <c r="E37" s="280">
        <v>536</v>
      </c>
      <c r="F37" s="280"/>
      <c r="G37" s="398">
        <v>7876.78</v>
      </c>
      <c r="H37" s="404">
        <v>3320.16</v>
      </c>
      <c r="I37" s="423">
        <v>-1975.45</v>
      </c>
      <c r="J37" s="409">
        <v>3754.77</v>
      </c>
      <c r="K37" s="404">
        <v>5556.11</v>
      </c>
      <c r="L37" s="376">
        <v>801.85</v>
      </c>
      <c r="M37" s="376">
        <v>8.94</v>
      </c>
      <c r="N37" s="409">
        <v>946</v>
      </c>
      <c r="O37" s="399">
        <v>1913.01</v>
      </c>
      <c r="P37" s="404">
        <v>276.62</v>
      </c>
      <c r="Q37" s="308"/>
      <c r="R37" s="308"/>
      <c r="S37" s="308"/>
      <c r="T37" s="308"/>
      <c r="U37" s="308"/>
      <c r="V37" s="308"/>
      <c r="W37" s="308"/>
      <c r="X37" s="308"/>
      <c r="Y37" s="308"/>
      <c r="Z37" s="308"/>
      <c r="AA37" s="308"/>
      <c r="AB37" s="308"/>
      <c r="AC37" s="308"/>
      <c r="AD37" s="308"/>
      <c r="AF37" s="267"/>
      <c r="AG37" s="268"/>
    </row>
    <row r="38" spans="1:33" ht="12">
      <c r="A38" s="326">
        <v>1997</v>
      </c>
      <c r="B38" s="327" t="s">
        <v>49</v>
      </c>
      <c r="C38" s="279">
        <v>10672</v>
      </c>
      <c r="D38" s="280">
        <v>10063</v>
      </c>
      <c r="E38" s="280">
        <v>609</v>
      </c>
      <c r="F38" s="280"/>
      <c r="G38" s="398">
        <v>8404.34</v>
      </c>
      <c r="H38" s="404">
        <v>3620.24</v>
      </c>
      <c r="I38" s="423">
        <v>-4116.07</v>
      </c>
      <c r="J38" s="409">
        <v>4146.63</v>
      </c>
      <c r="K38" s="404">
        <v>6352.06</v>
      </c>
      <c r="L38" s="376">
        <v>637.48</v>
      </c>
      <c r="M38" s="376">
        <v>55.38</v>
      </c>
      <c r="N38" s="409">
        <v>487.75</v>
      </c>
      <c r="O38" s="399">
        <v>2980.49</v>
      </c>
      <c r="P38" s="404">
        <v>272.2</v>
      </c>
      <c r="Q38" s="308"/>
      <c r="R38" s="308"/>
      <c r="S38" s="308"/>
      <c r="T38" s="308"/>
      <c r="U38" s="308"/>
      <c r="V38" s="308"/>
      <c r="W38" s="308"/>
      <c r="X38" s="308"/>
      <c r="Y38" s="308"/>
      <c r="Z38" s="308"/>
      <c r="AA38" s="308"/>
      <c r="AB38" s="308"/>
      <c r="AC38" s="308"/>
      <c r="AD38" s="308"/>
      <c r="AF38" s="267"/>
      <c r="AG38" s="268"/>
    </row>
    <row r="39" spans="1:33" ht="12">
      <c r="A39" s="326">
        <v>1997</v>
      </c>
      <c r="B39" s="327" t="s">
        <v>50</v>
      </c>
      <c r="C39" s="279">
        <v>10481</v>
      </c>
      <c r="D39" s="280">
        <v>9873</v>
      </c>
      <c r="E39" s="280">
        <v>608</v>
      </c>
      <c r="F39" s="280"/>
      <c r="G39" s="398">
        <v>8525.65</v>
      </c>
      <c r="H39" s="404">
        <v>4196.54</v>
      </c>
      <c r="I39" s="423">
        <v>-4445.66</v>
      </c>
      <c r="J39" s="409">
        <v>3546.65</v>
      </c>
      <c r="K39" s="404">
        <v>6291.86</v>
      </c>
      <c r="L39" s="376">
        <v>782.47</v>
      </c>
      <c r="M39" s="376">
        <v>86.76</v>
      </c>
      <c r="N39" s="409">
        <v>452.69</v>
      </c>
      <c r="O39" s="399">
        <v>2848.84</v>
      </c>
      <c r="P39" s="404">
        <v>275.65</v>
      </c>
      <c r="Q39" s="308"/>
      <c r="R39" s="308"/>
      <c r="S39" s="308"/>
      <c r="T39" s="308"/>
      <c r="U39" s="308"/>
      <c r="V39" s="308"/>
      <c r="W39" s="308"/>
      <c r="X39" s="308"/>
      <c r="Y39" s="308"/>
      <c r="Z39" s="308"/>
      <c r="AA39" s="308"/>
      <c r="AB39" s="308"/>
      <c r="AC39" s="308"/>
      <c r="AD39" s="308"/>
      <c r="AF39" s="267"/>
      <c r="AG39" s="268"/>
    </row>
    <row r="40" spans="1:33" ht="12">
      <c r="A40" s="326">
        <v>1997</v>
      </c>
      <c r="B40" s="327" t="s">
        <v>51</v>
      </c>
      <c r="C40" s="279">
        <v>10404</v>
      </c>
      <c r="D40" s="280">
        <v>9795</v>
      </c>
      <c r="E40" s="280">
        <v>609</v>
      </c>
      <c r="F40" s="280"/>
      <c r="G40" s="398">
        <v>8230.54</v>
      </c>
      <c r="H40" s="404">
        <v>4169.76</v>
      </c>
      <c r="I40" s="423">
        <v>-3790.98</v>
      </c>
      <c r="J40" s="409">
        <v>3401.72</v>
      </c>
      <c r="K40" s="404">
        <v>5943.07</v>
      </c>
      <c r="L40" s="376">
        <v>659.06</v>
      </c>
      <c r="M40" s="376">
        <v>80.86</v>
      </c>
      <c r="N40" s="409">
        <v>891.58</v>
      </c>
      <c r="O40" s="399">
        <v>2719.4</v>
      </c>
      <c r="P40" s="404">
        <v>259.53</v>
      </c>
      <c r="Q40" s="308"/>
      <c r="R40" s="308"/>
      <c r="S40" s="308"/>
      <c r="T40" s="308"/>
      <c r="U40" s="308"/>
      <c r="V40" s="308"/>
      <c r="W40" s="308"/>
      <c r="X40" s="308"/>
      <c r="Y40" s="308"/>
      <c r="Z40" s="308"/>
      <c r="AA40" s="308"/>
      <c r="AB40" s="308"/>
      <c r="AC40" s="308"/>
      <c r="AD40" s="308"/>
      <c r="AF40" s="267"/>
      <c r="AG40" s="268"/>
    </row>
    <row r="41" spans="1:33" ht="12">
      <c r="A41" s="326">
        <v>1997</v>
      </c>
      <c r="B41" s="327" t="s">
        <v>52</v>
      </c>
      <c r="C41" s="279">
        <v>11498</v>
      </c>
      <c r="D41" s="280">
        <v>10777</v>
      </c>
      <c r="E41" s="280">
        <v>721</v>
      </c>
      <c r="F41" s="280"/>
      <c r="G41" s="398">
        <v>8229.15</v>
      </c>
      <c r="H41" s="404">
        <v>4653.12</v>
      </c>
      <c r="I41" s="423">
        <v>-4777.78</v>
      </c>
      <c r="J41" s="409">
        <v>2843.26</v>
      </c>
      <c r="K41" s="404">
        <v>6569.84</v>
      </c>
      <c r="L41" s="376">
        <v>732.77</v>
      </c>
      <c r="M41" s="376">
        <v>120.64</v>
      </c>
      <c r="N41" s="409">
        <v>837.36</v>
      </c>
      <c r="O41" s="399">
        <v>2500.69</v>
      </c>
      <c r="P41" s="404">
        <v>266.11</v>
      </c>
      <c r="Q41" s="308"/>
      <c r="R41" s="308"/>
      <c r="S41" s="308"/>
      <c r="T41" s="308"/>
      <c r="U41" s="308"/>
      <c r="V41" s="308"/>
      <c r="W41" s="308"/>
      <c r="X41" s="308"/>
      <c r="Y41" s="308"/>
      <c r="Z41" s="308"/>
      <c r="AA41" s="308"/>
      <c r="AB41" s="308"/>
      <c r="AC41" s="308"/>
      <c r="AD41" s="308"/>
      <c r="AF41" s="267"/>
      <c r="AG41" s="268"/>
    </row>
    <row r="42" spans="1:33" ht="12">
      <c r="A42" s="326">
        <v>1997</v>
      </c>
      <c r="B42" s="327" t="s">
        <v>53</v>
      </c>
      <c r="C42" s="279">
        <v>10910</v>
      </c>
      <c r="D42" s="280">
        <v>10183</v>
      </c>
      <c r="E42" s="280">
        <v>727</v>
      </c>
      <c r="F42" s="280"/>
      <c r="G42" s="398">
        <v>7312.03</v>
      </c>
      <c r="H42" s="404">
        <v>3556.13</v>
      </c>
      <c r="I42" s="423">
        <v>-4057.36</v>
      </c>
      <c r="J42" s="409">
        <v>3006.47</v>
      </c>
      <c r="K42" s="404">
        <v>6339.91</v>
      </c>
      <c r="L42" s="376">
        <v>749.42</v>
      </c>
      <c r="M42" s="376">
        <v>57.16</v>
      </c>
      <c r="N42" s="409">
        <v>877.31</v>
      </c>
      <c r="O42" s="399">
        <v>2293.49</v>
      </c>
      <c r="P42" s="404">
        <v>245.64</v>
      </c>
      <c r="Q42" s="308"/>
      <c r="R42" s="308"/>
      <c r="S42" s="308"/>
      <c r="T42" s="308"/>
      <c r="U42" s="308"/>
      <c r="V42" s="308"/>
      <c r="W42" s="308"/>
      <c r="X42" s="308"/>
      <c r="Y42" s="308"/>
      <c r="Z42" s="308"/>
      <c r="AA42" s="308"/>
      <c r="AB42" s="308"/>
      <c r="AC42" s="308"/>
      <c r="AD42" s="308"/>
      <c r="AF42" s="267"/>
      <c r="AG42" s="268"/>
    </row>
    <row r="43" spans="1:33" ht="12">
      <c r="A43" s="328">
        <v>1997</v>
      </c>
      <c r="B43" s="329" t="s">
        <v>54</v>
      </c>
      <c r="C43" s="286">
        <v>11845</v>
      </c>
      <c r="D43" s="287">
        <v>11067</v>
      </c>
      <c r="E43" s="287">
        <v>778</v>
      </c>
      <c r="F43" s="287"/>
      <c r="G43" s="400">
        <v>8468.5</v>
      </c>
      <c r="H43" s="405">
        <v>4325.43</v>
      </c>
      <c r="I43" s="424">
        <v>-4532.9</v>
      </c>
      <c r="J43" s="410">
        <v>3425.26</v>
      </c>
      <c r="K43" s="405">
        <v>6632.25</v>
      </c>
      <c r="L43" s="378">
        <v>717.81</v>
      </c>
      <c r="M43" s="378">
        <v>64.2</v>
      </c>
      <c r="N43" s="410">
        <v>828.64</v>
      </c>
      <c r="O43" s="378">
        <v>2808.16</v>
      </c>
      <c r="P43" s="405">
        <v>234.43</v>
      </c>
      <c r="Q43" s="308"/>
      <c r="R43" s="308"/>
      <c r="S43" s="308"/>
      <c r="T43" s="308"/>
      <c r="U43" s="308"/>
      <c r="V43" s="308"/>
      <c r="W43" s="308"/>
      <c r="X43" s="308"/>
      <c r="Y43" s="308"/>
      <c r="Z43" s="308"/>
      <c r="AA43" s="308"/>
      <c r="AB43" s="308"/>
      <c r="AC43" s="308"/>
      <c r="AD43" s="308"/>
      <c r="AF43" s="267"/>
      <c r="AG43" s="268"/>
    </row>
    <row r="44" spans="1:33" ht="12">
      <c r="A44" s="326">
        <v>1998</v>
      </c>
      <c r="B44" s="327" t="s">
        <v>44</v>
      </c>
      <c r="C44" s="279">
        <v>11472</v>
      </c>
      <c r="D44" s="280">
        <v>10700</v>
      </c>
      <c r="E44" s="280">
        <v>772</v>
      </c>
      <c r="F44" s="280"/>
      <c r="G44" s="398">
        <v>8277.75</v>
      </c>
      <c r="H44" s="404">
        <v>3942.78</v>
      </c>
      <c r="I44" s="423">
        <v>-4393.32</v>
      </c>
      <c r="J44" s="409">
        <v>3380.17</v>
      </c>
      <c r="K44" s="404">
        <v>7752.25</v>
      </c>
      <c r="L44" s="376">
        <v>954.79</v>
      </c>
      <c r="M44" s="376">
        <v>36.67</v>
      </c>
      <c r="N44" s="409">
        <v>1060.82</v>
      </c>
      <c r="O44" s="399">
        <v>2000.19</v>
      </c>
      <c r="P44" s="404">
        <v>257.78</v>
      </c>
      <c r="Q44" s="308"/>
      <c r="R44" s="308"/>
      <c r="S44" s="308"/>
      <c r="T44" s="308"/>
      <c r="U44" s="308"/>
      <c r="V44" s="308"/>
      <c r="W44" s="308"/>
      <c r="X44" s="308"/>
      <c r="Y44" s="308"/>
      <c r="Z44" s="308"/>
      <c r="AA44" s="308"/>
      <c r="AB44" s="308"/>
      <c r="AC44" s="308"/>
      <c r="AD44" s="308"/>
      <c r="AF44" s="267"/>
      <c r="AG44" s="268"/>
    </row>
    <row r="45" spans="1:33" ht="12">
      <c r="A45" s="326">
        <v>1998</v>
      </c>
      <c r="B45" s="327" t="s">
        <v>45</v>
      </c>
      <c r="C45" s="279">
        <v>10291.02</v>
      </c>
      <c r="D45" s="280">
        <v>9580.97</v>
      </c>
      <c r="E45" s="280">
        <v>710.04</v>
      </c>
      <c r="F45" s="280"/>
      <c r="G45" s="398">
        <v>6750.36</v>
      </c>
      <c r="H45" s="404">
        <v>4189.5</v>
      </c>
      <c r="I45" s="423">
        <v>-4146.12</v>
      </c>
      <c r="J45" s="409">
        <v>2025.51</v>
      </c>
      <c r="K45" s="404">
        <v>5773.6</v>
      </c>
      <c r="L45" s="376">
        <v>535.35</v>
      </c>
      <c r="M45" s="376">
        <v>95.49</v>
      </c>
      <c r="N45" s="409">
        <v>916</v>
      </c>
      <c r="O45" s="399">
        <v>1753.89</v>
      </c>
      <c r="P45" s="404">
        <v>225.91</v>
      </c>
      <c r="Q45" s="308"/>
      <c r="R45" s="308"/>
      <c r="S45" s="308"/>
      <c r="T45" s="308"/>
      <c r="U45" s="308"/>
      <c r="V45" s="308"/>
      <c r="W45" s="308"/>
      <c r="X45" s="308"/>
      <c r="Y45" s="308"/>
      <c r="Z45" s="308"/>
      <c r="AA45" s="308"/>
      <c r="AB45" s="308"/>
      <c r="AC45" s="308"/>
      <c r="AD45" s="308"/>
      <c r="AF45" s="267"/>
      <c r="AG45" s="268"/>
    </row>
    <row r="46" spans="1:33" ht="12">
      <c r="A46" s="326">
        <v>1998</v>
      </c>
      <c r="B46" s="327" t="s">
        <v>46</v>
      </c>
      <c r="C46" s="279">
        <v>11419.16</v>
      </c>
      <c r="D46" s="280">
        <v>10631.69</v>
      </c>
      <c r="E46" s="280">
        <v>787.47</v>
      </c>
      <c r="F46" s="280"/>
      <c r="G46" s="398">
        <v>7707.37</v>
      </c>
      <c r="H46" s="404">
        <v>2997.74</v>
      </c>
      <c r="I46" s="423">
        <v>-4345.2</v>
      </c>
      <c r="J46" s="409">
        <v>4153.5</v>
      </c>
      <c r="K46" s="404">
        <v>8130.52</v>
      </c>
      <c r="L46" s="376">
        <v>556.12</v>
      </c>
      <c r="M46" s="376">
        <v>104.86</v>
      </c>
      <c r="N46" s="409">
        <v>988.2</v>
      </c>
      <c r="O46" s="399">
        <v>1807.64</v>
      </c>
      <c r="P46" s="404">
        <v>240.8</v>
      </c>
      <c r="Q46" s="308"/>
      <c r="R46" s="308"/>
      <c r="S46" s="308"/>
      <c r="T46" s="308"/>
      <c r="U46" s="308"/>
      <c r="V46" s="308"/>
      <c r="W46" s="308"/>
      <c r="X46" s="308"/>
      <c r="Y46" s="308"/>
      <c r="Z46" s="308"/>
      <c r="AA46" s="308"/>
      <c r="AB46" s="308"/>
      <c r="AC46" s="308"/>
      <c r="AD46" s="308"/>
      <c r="AF46" s="267"/>
      <c r="AG46" s="268"/>
    </row>
    <row r="47" spans="1:33" ht="12">
      <c r="A47" s="326">
        <v>1998</v>
      </c>
      <c r="B47" s="327" t="s">
        <v>47</v>
      </c>
      <c r="C47" s="279">
        <v>11055</v>
      </c>
      <c r="D47" s="280">
        <v>10309</v>
      </c>
      <c r="E47" s="280">
        <v>746</v>
      </c>
      <c r="F47" s="280"/>
      <c r="G47" s="398">
        <v>7993.25</v>
      </c>
      <c r="H47" s="404">
        <v>3757.11</v>
      </c>
      <c r="I47" s="423">
        <v>-5136.33</v>
      </c>
      <c r="J47" s="409">
        <v>3239.15</v>
      </c>
      <c r="K47" s="404">
        <v>7299.93</v>
      </c>
      <c r="L47" s="376">
        <v>996.99</v>
      </c>
      <c r="M47" s="376">
        <v>151.63</v>
      </c>
      <c r="N47" s="409">
        <v>596.16</v>
      </c>
      <c r="O47" s="399">
        <v>2517.07</v>
      </c>
      <c r="P47" s="404">
        <v>231.46</v>
      </c>
      <c r="Q47" s="308"/>
      <c r="R47" s="308"/>
      <c r="S47" s="308"/>
      <c r="T47" s="308"/>
      <c r="U47" s="308"/>
      <c r="V47" s="308"/>
      <c r="W47" s="308"/>
      <c r="X47" s="308"/>
      <c r="Y47" s="308"/>
      <c r="Z47" s="308"/>
      <c r="AA47" s="308"/>
      <c r="AB47" s="308"/>
      <c r="AC47" s="308"/>
      <c r="AD47" s="308"/>
      <c r="AF47" s="267"/>
      <c r="AG47" s="268"/>
    </row>
    <row r="48" spans="1:33" ht="12">
      <c r="A48" s="326">
        <v>1998</v>
      </c>
      <c r="B48" s="327" t="s">
        <v>34</v>
      </c>
      <c r="C48" s="279">
        <v>10642</v>
      </c>
      <c r="D48" s="280">
        <v>9975</v>
      </c>
      <c r="E48" s="280">
        <v>667</v>
      </c>
      <c r="F48" s="280"/>
      <c r="G48" s="398">
        <v>8929.55</v>
      </c>
      <c r="H48" s="404">
        <v>4345.82</v>
      </c>
      <c r="I48" s="423">
        <v>-2914.06</v>
      </c>
      <c r="J48" s="409">
        <v>3867.08</v>
      </c>
      <c r="K48" s="404">
        <v>5769.92</v>
      </c>
      <c r="L48" s="376">
        <v>716.65</v>
      </c>
      <c r="M48" s="376">
        <v>70.86</v>
      </c>
      <c r="N48" s="409">
        <v>827.56</v>
      </c>
      <c r="O48" s="399">
        <v>2484.57</v>
      </c>
      <c r="P48" s="404">
        <v>283.46</v>
      </c>
      <c r="Q48" s="308"/>
      <c r="R48" s="308"/>
      <c r="S48" s="308"/>
      <c r="T48" s="308"/>
      <c r="U48" s="308"/>
      <c r="V48" s="308"/>
      <c r="W48" s="308"/>
      <c r="X48" s="308"/>
      <c r="Y48" s="308"/>
      <c r="Z48" s="308"/>
      <c r="AA48" s="308"/>
      <c r="AB48" s="308"/>
      <c r="AC48" s="308"/>
      <c r="AD48" s="308"/>
      <c r="AF48" s="267"/>
      <c r="AG48" s="268"/>
    </row>
    <row r="49" spans="1:33" ht="12">
      <c r="A49" s="326">
        <v>1998</v>
      </c>
      <c r="B49" s="327" t="s">
        <v>48</v>
      </c>
      <c r="C49" s="279">
        <v>10195</v>
      </c>
      <c r="D49" s="280">
        <v>9642</v>
      </c>
      <c r="E49" s="280">
        <v>553</v>
      </c>
      <c r="F49" s="280"/>
      <c r="G49" s="398">
        <v>8063.81</v>
      </c>
      <c r="H49" s="404">
        <v>2770.72</v>
      </c>
      <c r="I49" s="423">
        <v>-3320.5</v>
      </c>
      <c r="J49" s="409">
        <v>4510.33</v>
      </c>
      <c r="K49" s="404">
        <v>6890.33</v>
      </c>
      <c r="L49" s="376">
        <v>782.76</v>
      </c>
      <c r="M49" s="376">
        <v>120.08</v>
      </c>
      <c r="N49" s="409">
        <v>602.32</v>
      </c>
      <c r="O49" s="399">
        <v>2205.49</v>
      </c>
      <c r="P49" s="404">
        <v>299.91</v>
      </c>
      <c r="Q49" s="308"/>
      <c r="R49" s="308"/>
      <c r="S49" s="308"/>
      <c r="T49" s="308"/>
      <c r="U49" s="308"/>
      <c r="V49" s="308"/>
      <c r="W49" s="308"/>
      <c r="X49" s="308"/>
      <c r="Y49" s="308"/>
      <c r="Z49" s="308"/>
      <c r="AA49" s="308"/>
      <c r="AB49" s="308"/>
      <c r="AC49" s="308"/>
      <c r="AD49" s="308"/>
      <c r="AF49" s="267"/>
      <c r="AG49" s="268"/>
    </row>
    <row r="50" spans="1:33" ht="12">
      <c r="A50" s="326">
        <v>1998</v>
      </c>
      <c r="B50" s="327" t="s">
        <v>49</v>
      </c>
      <c r="C50" s="279">
        <v>10710</v>
      </c>
      <c r="D50" s="280">
        <v>10133</v>
      </c>
      <c r="E50" s="280">
        <v>577</v>
      </c>
      <c r="F50" s="280"/>
      <c r="G50" s="398">
        <v>8365.58</v>
      </c>
      <c r="H50" s="404">
        <v>3577.67</v>
      </c>
      <c r="I50" s="423">
        <v>-3934.75</v>
      </c>
      <c r="J50" s="409">
        <v>4128.13</v>
      </c>
      <c r="K50" s="404">
        <v>7134.71</v>
      </c>
      <c r="L50" s="376">
        <v>659.78</v>
      </c>
      <c r="M50" s="376">
        <v>119.79</v>
      </c>
      <c r="N50" s="409">
        <v>875.57</v>
      </c>
      <c r="O50" s="399">
        <v>2343.73</v>
      </c>
      <c r="P50" s="404">
        <v>275.89</v>
      </c>
      <c r="Q50" s="308"/>
      <c r="R50" s="308"/>
      <c r="S50" s="308"/>
      <c r="T50" s="308"/>
      <c r="U50" s="308"/>
      <c r="V50" s="308"/>
      <c r="W50" s="308"/>
      <c r="X50" s="308"/>
      <c r="Y50" s="308"/>
      <c r="Z50" s="308"/>
      <c r="AA50" s="308"/>
      <c r="AB50" s="308"/>
      <c r="AC50" s="308"/>
      <c r="AD50" s="308"/>
      <c r="AF50" s="267"/>
      <c r="AG50" s="268"/>
    </row>
    <row r="51" spans="1:33" ht="12">
      <c r="A51" s="326">
        <v>1998</v>
      </c>
      <c r="B51" s="327" t="s">
        <v>50</v>
      </c>
      <c r="C51" s="279">
        <v>10921</v>
      </c>
      <c r="D51" s="280">
        <v>10255</v>
      </c>
      <c r="E51" s="280">
        <v>666</v>
      </c>
      <c r="F51" s="280"/>
      <c r="G51" s="398">
        <v>7222.89</v>
      </c>
      <c r="H51" s="404">
        <v>3974.46</v>
      </c>
      <c r="I51" s="423">
        <v>-3950.58</v>
      </c>
      <c r="J51" s="409">
        <v>2521.51</v>
      </c>
      <c r="K51" s="404">
        <v>6199.53</v>
      </c>
      <c r="L51" s="376">
        <v>726.93</v>
      </c>
      <c r="M51" s="376">
        <v>150.92</v>
      </c>
      <c r="N51" s="409">
        <v>1018.29</v>
      </c>
      <c r="O51" s="399">
        <v>1866.86</v>
      </c>
      <c r="P51" s="404">
        <v>239.93</v>
      </c>
      <c r="Q51" s="308"/>
      <c r="R51" s="308"/>
      <c r="S51" s="308"/>
      <c r="T51" s="308"/>
      <c r="U51" s="308"/>
      <c r="V51" s="308"/>
      <c r="W51" s="308"/>
      <c r="X51" s="308"/>
      <c r="Y51" s="308"/>
      <c r="Z51" s="308"/>
      <c r="AA51" s="308"/>
      <c r="AB51" s="308"/>
      <c r="AC51" s="308"/>
      <c r="AD51" s="308"/>
      <c r="AF51" s="267"/>
      <c r="AG51" s="268"/>
    </row>
    <row r="52" spans="1:33" ht="12">
      <c r="A52" s="326">
        <v>1998</v>
      </c>
      <c r="B52" s="327" t="s">
        <v>51</v>
      </c>
      <c r="C52" s="279">
        <v>10968</v>
      </c>
      <c r="D52" s="280">
        <v>10303</v>
      </c>
      <c r="E52" s="280">
        <v>665</v>
      </c>
      <c r="F52" s="280"/>
      <c r="G52" s="398">
        <v>7374.25</v>
      </c>
      <c r="H52" s="404">
        <v>3936.85</v>
      </c>
      <c r="I52" s="423">
        <v>-3917.69</v>
      </c>
      <c r="J52" s="409">
        <v>2669.63</v>
      </c>
      <c r="K52" s="404">
        <v>6721.54</v>
      </c>
      <c r="L52" s="376">
        <v>767.77</v>
      </c>
      <c r="M52" s="376">
        <v>195.36</v>
      </c>
      <c r="N52" s="409">
        <v>1224.96</v>
      </c>
      <c r="O52" s="399">
        <v>1663.15</v>
      </c>
      <c r="P52" s="404">
        <v>255.45</v>
      </c>
      <c r="Q52" s="308"/>
      <c r="R52" s="308"/>
      <c r="S52" s="308"/>
      <c r="T52" s="308"/>
      <c r="U52" s="308"/>
      <c r="V52" s="308"/>
      <c r="W52" s="308"/>
      <c r="X52" s="308"/>
      <c r="Y52" s="308"/>
      <c r="Z52" s="308"/>
      <c r="AA52" s="308"/>
      <c r="AB52" s="308"/>
      <c r="AC52" s="308"/>
      <c r="AD52" s="308"/>
      <c r="AF52" s="267"/>
      <c r="AG52" s="268"/>
    </row>
    <row r="53" spans="1:33" ht="12">
      <c r="A53" s="326">
        <v>1998</v>
      </c>
      <c r="B53" s="327" t="s">
        <v>52</v>
      </c>
      <c r="C53" s="279">
        <v>11438</v>
      </c>
      <c r="D53" s="280">
        <v>10745</v>
      </c>
      <c r="E53" s="280">
        <v>693</v>
      </c>
      <c r="F53" s="280"/>
      <c r="G53" s="398">
        <v>8172.6</v>
      </c>
      <c r="H53" s="404">
        <v>4367.95</v>
      </c>
      <c r="I53" s="423">
        <v>-4237.65</v>
      </c>
      <c r="J53" s="409">
        <v>3236.71</v>
      </c>
      <c r="K53" s="404">
        <v>6993.68</v>
      </c>
      <c r="L53" s="376">
        <v>567.93</v>
      </c>
      <c r="M53" s="376">
        <v>146.6</v>
      </c>
      <c r="N53" s="409">
        <v>927.31</v>
      </c>
      <c r="O53" s="399">
        <v>1829.32</v>
      </c>
      <c r="P53" s="404">
        <v>269.85</v>
      </c>
      <c r="Q53" s="308"/>
      <c r="R53" s="308"/>
      <c r="S53" s="308"/>
      <c r="T53" s="308"/>
      <c r="U53" s="308"/>
      <c r="V53" s="308"/>
      <c r="W53" s="308"/>
      <c r="X53" s="308"/>
      <c r="Y53" s="308"/>
      <c r="Z53" s="308"/>
      <c r="AA53" s="308"/>
      <c r="AB53" s="308"/>
      <c r="AC53" s="308"/>
      <c r="AD53" s="308"/>
      <c r="AF53" s="267"/>
      <c r="AG53" s="268"/>
    </row>
    <row r="54" spans="1:33" ht="12">
      <c r="A54" s="326">
        <v>1998</v>
      </c>
      <c r="B54" s="327" t="s">
        <v>53</v>
      </c>
      <c r="C54" s="279">
        <v>11192</v>
      </c>
      <c r="D54" s="280">
        <v>10429</v>
      </c>
      <c r="E54" s="280">
        <v>763</v>
      </c>
      <c r="F54" s="280"/>
      <c r="G54" s="398">
        <v>6942.24</v>
      </c>
      <c r="H54" s="404">
        <v>3357.11</v>
      </c>
      <c r="I54" s="423">
        <v>-5224.79</v>
      </c>
      <c r="J54" s="409">
        <v>2976.66</v>
      </c>
      <c r="K54" s="404">
        <v>7672.78</v>
      </c>
      <c r="L54" s="376">
        <v>608.47</v>
      </c>
      <c r="M54" s="376">
        <v>225.14</v>
      </c>
      <c r="N54" s="409">
        <v>1005.53</v>
      </c>
      <c r="O54" s="399">
        <v>1917.53</v>
      </c>
      <c r="P54" s="404">
        <v>328.76</v>
      </c>
      <c r="Q54" s="308"/>
      <c r="R54" s="308"/>
      <c r="S54" s="308"/>
      <c r="T54" s="308"/>
      <c r="U54" s="308"/>
      <c r="V54" s="308"/>
      <c r="W54" s="308"/>
      <c r="X54" s="308"/>
      <c r="Y54" s="308"/>
      <c r="Z54" s="308"/>
      <c r="AA54" s="308"/>
      <c r="AB54" s="308"/>
      <c r="AC54" s="308"/>
      <c r="AD54" s="308"/>
      <c r="AF54" s="267"/>
      <c r="AG54" s="268"/>
    </row>
    <row r="55" spans="1:33" ht="12">
      <c r="A55" s="328">
        <v>1998</v>
      </c>
      <c r="B55" s="329" t="s">
        <v>54</v>
      </c>
      <c r="C55" s="286">
        <v>12344</v>
      </c>
      <c r="D55" s="287">
        <v>11533</v>
      </c>
      <c r="E55" s="287">
        <v>811</v>
      </c>
      <c r="F55" s="287"/>
      <c r="G55" s="400">
        <v>8789.02</v>
      </c>
      <c r="H55" s="405">
        <v>5412.97</v>
      </c>
      <c r="I55" s="424">
        <v>-4088</v>
      </c>
      <c r="J55" s="410">
        <v>2751.61</v>
      </c>
      <c r="K55" s="405">
        <v>6690.21</v>
      </c>
      <c r="L55" s="378">
        <v>624.44</v>
      </c>
      <c r="M55" s="378">
        <v>163.59</v>
      </c>
      <c r="N55" s="410">
        <v>1375.28</v>
      </c>
      <c r="O55" s="378">
        <v>1985.54</v>
      </c>
      <c r="P55" s="405">
        <v>170.85</v>
      </c>
      <c r="Q55" s="308"/>
      <c r="R55" s="308"/>
      <c r="S55" s="308"/>
      <c r="T55" s="308"/>
      <c r="U55" s="308"/>
      <c r="V55" s="308"/>
      <c r="W55" s="308"/>
      <c r="X55" s="308"/>
      <c r="Y55" s="308"/>
      <c r="Z55" s="308"/>
      <c r="AA55" s="308"/>
      <c r="AB55" s="308"/>
      <c r="AC55" s="308"/>
      <c r="AD55" s="308"/>
      <c r="AF55" s="267"/>
      <c r="AG55" s="268"/>
    </row>
    <row r="56" spans="1:33" ht="12">
      <c r="A56" s="379">
        <v>1999</v>
      </c>
      <c r="B56" s="380" t="s">
        <v>44</v>
      </c>
      <c r="C56" s="375">
        <v>11708.77</v>
      </c>
      <c r="D56" s="376">
        <v>10885.48</v>
      </c>
      <c r="E56" s="376">
        <v>823.3</v>
      </c>
      <c r="F56" s="376"/>
      <c r="G56" s="398">
        <v>8203.13</v>
      </c>
      <c r="H56" s="404">
        <v>4795.2</v>
      </c>
      <c r="I56" s="423">
        <v>-4724.93</v>
      </c>
      <c r="J56" s="409">
        <v>2928.63</v>
      </c>
      <c r="K56" s="404">
        <v>6686.69</v>
      </c>
      <c r="L56" s="376">
        <v>479.31</v>
      </c>
      <c r="M56" s="376">
        <v>339.78</v>
      </c>
      <c r="N56" s="409">
        <v>733.24</v>
      </c>
      <c r="O56" s="399">
        <v>1839.64</v>
      </c>
      <c r="P56" s="404">
        <v>186.65</v>
      </c>
      <c r="Q56" s="308"/>
      <c r="R56" s="308"/>
      <c r="S56" s="308"/>
      <c r="T56" s="308"/>
      <c r="U56" s="308"/>
      <c r="V56" s="308"/>
      <c r="W56" s="308"/>
      <c r="X56" s="308"/>
      <c r="Y56" s="308"/>
      <c r="Z56" s="308"/>
      <c r="AA56" s="308"/>
      <c r="AB56" s="308"/>
      <c r="AC56" s="308"/>
      <c r="AD56" s="308"/>
      <c r="AF56" s="267"/>
      <c r="AG56" s="268"/>
    </row>
    <row r="57" spans="1:33" ht="12">
      <c r="A57" s="381">
        <v>1999</v>
      </c>
      <c r="B57" s="380" t="s">
        <v>45</v>
      </c>
      <c r="C57" s="382">
        <v>10730.03</v>
      </c>
      <c r="D57" s="376">
        <v>9994.54</v>
      </c>
      <c r="E57" s="376">
        <v>735.49</v>
      </c>
      <c r="F57" s="376"/>
      <c r="G57" s="398">
        <v>7340.97</v>
      </c>
      <c r="H57" s="404">
        <v>4154.58</v>
      </c>
      <c r="I57" s="423">
        <v>-3886.59</v>
      </c>
      <c r="J57" s="409">
        <v>2781.25</v>
      </c>
      <c r="K57" s="404">
        <v>6271.32</v>
      </c>
      <c r="L57" s="376">
        <v>405.13</v>
      </c>
      <c r="M57" s="376">
        <v>368.82</v>
      </c>
      <c r="N57" s="409">
        <v>1407.36</v>
      </c>
      <c r="O57" s="399">
        <v>1840.2</v>
      </c>
      <c r="P57" s="404">
        <v>225.56</v>
      </c>
      <c r="Q57" s="308"/>
      <c r="R57" s="308"/>
      <c r="S57" s="308"/>
      <c r="T57" s="308"/>
      <c r="U57" s="308"/>
      <c r="V57" s="308"/>
      <c r="W57" s="308"/>
      <c r="X57" s="308"/>
      <c r="Y57" s="308"/>
      <c r="Z57" s="308"/>
      <c r="AA57" s="308"/>
      <c r="AB57" s="308"/>
      <c r="AC57" s="308"/>
      <c r="AD57" s="308"/>
      <c r="AF57" s="358"/>
      <c r="AG57" s="359"/>
    </row>
    <row r="58" spans="1:33" ht="12">
      <c r="A58" s="379">
        <v>1999</v>
      </c>
      <c r="B58" s="380" t="s">
        <v>46</v>
      </c>
      <c r="C58" s="382">
        <v>11943.76</v>
      </c>
      <c r="D58" s="376">
        <v>11150.88</v>
      </c>
      <c r="E58" s="376">
        <v>792.88</v>
      </c>
      <c r="F58" s="376"/>
      <c r="G58" s="398">
        <v>7479.04</v>
      </c>
      <c r="H58" s="404">
        <v>3986.69</v>
      </c>
      <c r="I58" s="423">
        <v>-3831.8</v>
      </c>
      <c r="J58" s="409">
        <v>3227.54</v>
      </c>
      <c r="K58" s="404">
        <v>6932.74</v>
      </c>
      <c r="L58" s="376">
        <v>264.82</v>
      </c>
      <c r="M58" s="376">
        <v>144.05</v>
      </c>
      <c r="N58" s="409">
        <v>1692.42</v>
      </c>
      <c r="O58" s="399">
        <v>1939.79</v>
      </c>
      <c r="P58" s="404">
        <v>236.16</v>
      </c>
      <c r="Q58" s="308"/>
      <c r="R58" s="308"/>
      <c r="S58" s="308"/>
      <c r="T58" s="308"/>
      <c r="U58" s="308"/>
      <c r="V58" s="308"/>
      <c r="W58" s="308"/>
      <c r="X58" s="308"/>
      <c r="Y58" s="308"/>
      <c r="Z58" s="308"/>
      <c r="AA58" s="308"/>
      <c r="AB58" s="308"/>
      <c r="AC58" s="308"/>
      <c r="AD58" s="308"/>
      <c r="AF58" s="360"/>
      <c r="AG58" s="359"/>
    </row>
    <row r="59" spans="1:33" ht="12">
      <c r="A59" s="379">
        <v>1999</v>
      </c>
      <c r="B59" s="380" t="s">
        <v>47</v>
      </c>
      <c r="C59" s="382">
        <v>11601.74</v>
      </c>
      <c r="D59" s="376">
        <v>10866.24</v>
      </c>
      <c r="E59" s="376">
        <v>735.5</v>
      </c>
      <c r="F59" s="376"/>
      <c r="G59" s="398">
        <v>7570.51</v>
      </c>
      <c r="H59" s="404">
        <v>4056.07</v>
      </c>
      <c r="I59" s="423">
        <v>-4764.7</v>
      </c>
      <c r="J59" s="409">
        <v>2948.33</v>
      </c>
      <c r="K59" s="404">
        <v>7260.25</v>
      </c>
      <c r="L59" s="376">
        <v>566.12</v>
      </c>
      <c r="M59" s="376">
        <v>181.38</v>
      </c>
      <c r="N59" s="409">
        <v>1248.57</v>
      </c>
      <c r="O59" s="399">
        <v>2086.1</v>
      </c>
      <c r="P59" s="404">
        <v>169.31</v>
      </c>
      <c r="Q59" s="308"/>
      <c r="R59" s="308"/>
      <c r="S59" s="308"/>
      <c r="T59" s="308"/>
      <c r="U59" s="308"/>
      <c r="V59" s="308"/>
      <c r="W59" s="308"/>
      <c r="X59" s="308"/>
      <c r="Y59" s="308"/>
      <c r="Z59" s="308"/>
      <c r="AA59" s="308"/>
      <c r="AB59" s="308"/>
      <c r="AC59" s="308"/>
      <c r="AD59" s="308"/>
      <c r="AF59" s="358"/>
      <c r="AG59" s="359"/>
    </row>
    <row r="60" spans="1:33" ht="12">
      <c r="A60" s="379">
        <v>1999</v>
      </c>
      <c r="B60" s="380" t="s">
        <v>34</v>
      </c>
      <c r="C60" s="382">
        <v>11067.84</v>
      </c>
      <c r="D60" s="376">
        <v>10386.75</v>
      </c>
      <c r="E60" s="376">
        <v>681.09</v>
      </c>
      <c r="F60" s="376"/>
      <c r="G60" s="398">
        <v>8201.08</v>
      </c>
      <c r="H60" s="404">
        <v>4243.52</v>
      </c>
      <c r="I60" s="423">
        <v>-4290.46</v>
      </c>
      <c r="J60" s="409">
        <v>3420.55</v>
      </c>
      <c r="K60" s="404">
        <v>6920.47</v>
      </c>
      <c r="L60" s="376">
        <v>537.01</v>
      </c>
      <c r="M60" s="376">
        <v>201.86</v>
      </c>
      <c r="N60" s="409">
        <v>1055.84</v>
      </c>
      <c r="O60" s="399">
        <v>2181.53</v>
      </c>
      <c r="P60" s="404">
        <v>191.24</v>
      </c>
      <c r="Q60" s="308"/>
      <c r="R60" s="308"/>
      <c r="S60" s="308"/>
      <c r="T60" s="308"/>
      <c r="U60" s="308"/>
      <c r="V60" s="308"/>
      <c r="W60" s="308"/>
      <c r="X60" s="308"/>
      <c r="Y60" s="308"/>
      <c r="Z60" s="308"/>
      <c r="AA60" s="308"/>
      <c r="AB60" s="308"/>
      <c r="AC60" s="308"/>
      <c r="AD60" s="308"/>
      <c r="AF60" s="358"/>
      <c r="AG60" s="359"/>
    </row>
    <row r="61" spans="1:33" ht="12">
      <c r="A61" s="379">
        <v>1999</v>
      </c>
      <c r="B61" s="380" t="s">
        <v>48</v>
      </c>
      <c r="C61" s="382">
        <v>10390.77</v>
      </c>
      <c r="D61" s="376">
        <v>9784.15</v>
      </c>
      <c r="E61" s="376">
        <v>606.62</v>
      </c>
      <c r="F61" s="376"/>
      <c r="G61" s="398">
        <v>6930.85</v>
      </c>
      <c r="H61" s="404">
        <v>3512.98</v>
      </c>
      <c r="I61" s="423">
        <v>-4347.55</v>
      </c>
      <c r="J61" s="409">
        <v>3028.99</v>
      </c>
      <c r="K61" s="404">
        <v>6577.55</v>
      </c>
      <c r="L61" s="376">
        <v>388.88</v>
      </c>
      <c r="M61" s="376">
        <v>199.73</v>
      </c>
      <c r="N61" s="409">
        <v>976.47</v>
      </c>
      <c r="O61" s="399">
        <v>1964.61</v>
      </c>
      <c r="P61" s="404">
        <v>205.18</v>
      </c>
      <c r="Q61" s="308"/>
      <c r="R61" s="308"/>
      <c r="S61" s="308"/>
      <c r="T61" s="308"/>
      <c r="U61" s="308"/>
      <c r="V61" s="308"/>
      <c r="W61" s="308"/>
      <c r="X61" s="308"/>
      <c r="Y61" s="308"/>
      <c r="Z61" s="308"/>
      <c r="AA61" s="308"/>
      <c r="AB61" s="308"/>
      <c r="AC61" s="308"/>
      <c r="AD61" s="308"/>
      <c r="AF61" s="358"/>
      <c r="AG61" s="359"/>
    </row>
    <row r="62" spans="1:33" ht="12">
      <c r="A62" s="379">
        <v>1999</v>
      </c>
      <c r="B62" s="380" t="s">
        <v>49</v>
      </c>
      <c r="C62" s="382">
        <v>11539.54</v>
      </c>
      <c r="D62" s="376">
        <v>10805.3</v>
      </c>
      <c r="E62" s="376">
        <v>734.24</v>
      </c>
      <c r="F62" s="376"/>
      <c r="G62" s="398">
        <v>8776.2</v>
      </c>
      <c r="H62" s="404">
        <v>4208.52</v>
      </c>
      <c r="I62" s="423">
        <v>-4297.75</v>
      </c>
      <c r="J62" s="409">
        <v>3948.65</v>
      </c>
      <c r="K62" s="404">
        <v>8022.08</v>
      </c>
      <c r="L62" s="376">
        <v>619.03</v>
      </c>
      <c r="M62" s="376">
        <v>172.34</v>
      </c>
      <c r="N62" s="409">
        <v>1090.29</v>
      </c>
      <c r="O62" s="399">
        <v>1761.3</v>
      </c>
      <c r="P62" s="404">
        <v>192.1</v>
      </c>
      <c r="Q62" s="308"/>
      <c r="R62" s="308"/>
      <c r="S62" s="308"/>
      <c r="T62" s="308"/>
      <c r="U62" s="308"/>
      <c r="V62" s="308"/>
      <c r="W62" s="308"/>
      <c r="X62" s="308"/>
      <c r="Y62" s="308"/>
      <c r="Z62" s="308"/>
      <c r="AA62" s="308"/>
      <c r="AB62" s="308"/>
      <c r="AC62" s="308"/>
      <c r="AD62" s="308"/>
      <c r="AF62" s="358"/>
      <c r="AG62" s="359"/>
    </row>
    <row r="63" spans="1:33" ht="12">
      <c r="A63" s="379">
        <v>1999</v>
      </c>
      <c r="B63" s="380" t="s">
        <v>50</v>
      </c>
      <c r="C63" s="375">
        <v>11595.21</v>
      </c>
      <c r="D63" s="376">
        <v>10967.79</v>
      </c>
      <c r="E63" s="376">
        <v>627.42</v>
      </c>
      <c r="F63" s="376"/>
      <c r="G63" s="398">
        <v>8806.64</v>
      </c>
      <c r="H63" s="404">
        <v>4923.1</v>
      </c>
      <c r="I63" s="423">
        <v>-4142.61</v>
      </c>
      <c r="J63" s="409">
        <v>3407.33</v>
      </c>
      <c r="K63" s="404">
        <v>7328.11</v>
      </c>
      <c r="L63" s="376">
        <v>476.21</v>
      </c>
      <c r="M63" s="376">
        <v>146.67</v>
      </c>
      <c r="N63" s="409">
        <v>1178.21</v>
      </c>
      <c r="O63" s="399">
        <v>1729.57</v>
      </c>
      <c r="P63" s="404">
        <v>222.05</v>
      </c>
      <c r="Q63" s="308"/>
      <c r="R63" s="308"/>
      <c r="S63" s="308"/>
      <c r="T63" s="308"/>
      <c r="U63" s="308"/>
      <c r="V63" s="308"/>
      <c r="W63" s="308"/>
      <c r="X63" s="308"/>
      <c r="Y63" s="308"/>
      <c r="Z63" s="308"/>
      <c r="AA63" s="308"/>
      <c r="AB63" s="308"/>
      <c r="AC63" s="308"/>
      <c r="AD63" s="308"/>
      <c r="AF63" s="358"/>
      <c r="AG63" s="359"/>
    </row>
    <row r="64" spans="1:33" ht="12">
      <c r="A64" s="379">
        <v>1999</v>
      </c>
      <c r="B64" s="380" t="s">
        <v>51</v>
      </c>
      <c r="C64" s="375">
        <v>11179.92</v>
      </c>
      <c r="D64" s="376">
        <v>10488.52</v>
      </c>
      <c r="E64" s="376">
        <v>691.41</v>
      </c>
      <c r="F64" s="376"/>
      <c r="G64" s="398">
        <v>7495.29</v>
      </c>
      <c r="H64" s="404">
        <v>4117.87</v>
      </c>
      <c r="I64" s="423">
        <v>-5487.37</v>
      </c>
      <c r="J64" s="409">
        <v>2994.27</v>
      </c>
      <c r="K64" s="404">
        <v>8239.83</v>
      </c>
      <c r="L64" s="376">
        <v>383.15</v>
      </c>
      <c r="M64" s="376">
        <v>316.44</v>
      </c>
      <c r="N64" s="409">
        <v>1362.72</v>
      </c>
      <c r="O64" s="399">
        <v>1671.24</v>
      </c>
      <c r="P64" s="404">
        <v>188.86</v>
      </c>
      <c r="Q64" s="308"/>
      <c r="R64" s="308"/>
      <c r="S64" s="308"/>
      <c r="T64" s="308"/>
      <c r="U64" s="308"/>
      <c r="V64" s="308"/>
      <c r="W64" s="308"/>
      <c r="X64" s="308"/>
      <c r="Y64" s="308"/>
      <c r="Z64" s="308"/>
      <c r="AA64" s="308"/>
      <c r="AB64" s="308"/>
      <c r="AC64" s="308"/>
      <c r="AD64" s="308"/>
      <c r="AF64" s="358"/>
      <c r="AG64" s="359"/>
    </row>
    <row r="65" spans="1:33" ht="12">
      <c r="A65" s="379">
        <v>1999</v>
      </c>
      <c r="B65" s="380" t="s">
        <v>52</v>
      </c>
      <c r="C65" s="375">
        <v>11888.64</v>
      </c>
      <c r="D65" s="376">
        <v>11109.32</v>
      </c>
      <c r="E65" s="376">
        <v>779.32</v>
      </c>
      <c r="F65" s="376"/>
      <c r="G65" s="398">
        <v>8602.74</v>
      </c>
      <c r="H65" s="404">
        <v>4774.5</v>
      </c>
      <c r="I65" s="423">
        <v>-4680.78</v>
      </c>
      <c r="J65" s="409">
        <v>3396.06</v>
      </c>
      <c r="K65" s="404">
        <v>7668.38</v>
      </c>
      <c r="L65" s="376">
        <v>432.18</v>
      </c>
      <c r="M65" s="376">
        <v>399.71</v>
      </c>
      <c r="N65" s="409">
        <v>920.49</v>
      </c>
      <c r="O65" s="399">
        <v>1361.42</v>
      </c>
      <c r="P65" s="404">
        <v>165.04</v>
      </c>
      <c r="Q65" s="308"/>
      <c r="R65" s="308"/>
      <c r="S65" s="308"/>
      <c r="T65" s="308"/>
      <c r="U65" s="308"/>
      <c r="V65" s="308"/>
      <c r="W65" s="308"/>
      <c r="X65" s="308"/>
      <c r="Y65" s="308"/>
      <c r="Z65" s="308"/>
      <c r="AA65" s="308"/>
      <c r="AB65" s="308"/>
      <c r="AC65" s="308"/>
      <c r="AD65" s="308"/>
      <c r="AF65" s="358"/>
      <c r="AG65" s="359"/>
    </row>
    <row r="66" spans="1:33" ht="12">
      <c r="A66" s="379">
        <v>1999</v>
      </c>
      <c r="B66" s="380" t="s">
        <v>53</v>
      </c>
      <c r="C66" s="375">
        <v>11813.62</v>
      </c>
      <c r="D66" s="376">
        <v>11010.11</v>
      </c>
      <c r="E66" s="376">
        <v>803.51</v>
      </c>
      <c r="F66" s="376"/>
      <c r="G66" s="398">
        <v>8297.17</v>
      </c>
      <c r="H66" s="404">
        <v>3934.67</v>
      </c>
      <c r="I66" s="423">
        <v>-5207.34</v>
      </c>
      <c r="J66" s="409">
        <v>3919.42</v>
      </c>
      <c r="K66" s="404">
        <v>8832.39</v>
      </c>
      <c r="L66" s="376">
        <v>443.08</v>
      </c>
      <c r="M66" s="376">
        <v>193.9</v>
      </c>
      <c r="N66" s="409">
        <v>1111.48</v>
      </c>
      <c r="O66" s="399">
        <v>1655.04</v>
      </c>
      <c r="P66" s="404">
        <v>184.92</v>
      </c>
      <c r="Q66" s="308"/>
      <c r="R66" s="308"/>
      <c r="S66" s="308"/>
      <c r="T66" s="308"/>
      <c r="U66" s="308"/>
      <c r="V66" s="308"/>
      <c r="W66" s="308"/>
      <c r="X66" s="308"/>
      <c r="Y66" s="308"/>
      <c r="Z66" s="308"/>
      <c r="AA66" s="308"/>
      <c r="AB66" s="308"/>
      <c r="AC66" s="308"/>
      <c r="AD66" s="308"/>
      <c r="AF66" s="358"/>
      <c r="AG66" s="359"/>
    </row>
    <row r="67" spans="1:33" ht="12">
      <c r="A67" s="383">
        <v>1999</v>
      </c>
      <c r="B67" s="384" t="s">
        <v>54</v>
      </c>
      <c r="C67" s="377">
        <v>11639.16</v>
      </c>
      <c r="D67" s="378">
        <v>10812.92</v>
      </c>
      <c r="E67" s="378">
        <v>826.24</v>
      </c>
      <c r="F67" s="378"/>
      <c r="G67" s="400">
        <v>8051.81</v>
      </c>
      <c r="H67" s="405">
        <v>4178.76</v>
      </c>
      <c r="I67" s="424">
        <v>-5100.1</v>
      </c>
      <c r="J67" s="410">
        <v>3319.97</v>
      </c>
      <c r="K67" s="405">
        <v>8182.2</v>
      </c>
      <c r="L67" s="378">
        <v>553.08</v>
      </c>
      <c r="M67" s="378">
        <v>210.31</v>
      </c>
      <c r="N67" s="410">
        <v>1118.92</v>
      </c>
      <c r="O67" s="378">
        <v>1699.57</v>
      </c>
      <c r="P67" s="405">
        <v>162.2</v>
      </c>
      <c r="Q67" s="308"/>
      <c r="R67" s="308"/>
      <c r="S67" s="308"/>
      <c r="T67" s="308"/>
      <c r="U67" s="308"/>
      <c r="V67" s="308"/>
      <c r="W67" s="308"/>
      <c r="X67" s="308"/>
      <c r="Y67" s="308"/>
      <c r="Z67" s="308"/>
      <c r="AA67" s="308"/>
      <c r="AB67" s="308"/>
      <c r="AC67" s="308"/>
      <c r="AD67" s="308"/>
      <c r="AF67" s="358"/>
      <c r="AG67" s="359"/>
    </row>
    <row r="68" spans="1:33" ht="12">
      <c r="A68" s="379">
        <v>2000</v>
      </c>
      <c r="B68" s="380" t="s">
        <v>44</v>
      </c>
      <c r="C68" s="375">
        <v>11858.6</v>
      </c>
      <c r="D68" s="376">
        <v>11044.6</v>
      </c>
      <c r="E68" s="376">
        <v>814.01</v>
      </c>
      <c r="F68" s="376"/>
      <c r="G68" s="398">
        <v>7526.04</v>
      </c>
      <c r="H68" s="404">
        <v>3112.15</v>
      </c>
      <c r="I68" s="423">
        <v>-4858.1</v>
      </c>
      <c r="J68" s="409">
        <v>3964.38</v>
      </c>
      <c r="K68" s="404">
        <v>8651.16</v>
      </c>
      <c r="L68" s="376">
        <v>449.51</v>
      </c>
      <c r="M68" s="376">
        <v>295.3</v>
      </c>
      <c r="N68" s="409">
        <v>1259.12</v>
      </c>
      <c r="O68" s="399">
        <v>1584.65</v>
      </c>
      <c r="P68" s="404">
        <v>175.6</v>
      </c>
      <c r="Q68" s="308"/>
      <c r="R68" s="308"/>
      <c r="S68" s="308"/>
      <c r="T68" s="308"/>
      <c r="U68" s="308"/>
      <c r="V68" s="308"/>
      <c r="W68" s="308"/>
      <c r="X68" s="308"/>
      <c r="Y68" s="308"/>
      <c r="Z68" s="308"/>
      <c r="AA68" s="308"/>
      <c r="AB68" s="308"/>
      <c r="AC68" s="308"/>
      <c r="AD68" s="308"/>
      <c r="AF68" s="358"/>
      <c r="AG68" s="359"/>
    </row>
    <row r="69" spans="1:33" ht="12">
      <c r="A69" s="379">
        <v>2000</v>
      </c>
      <c r="B69" s="380" t="s">
        <v>45</v>
      </c>
      <c r="C69" s="375">
        <v>10790.85</v>
      </c>
      <c r="D69" s="376">
        <v>10020.37</v>
      </c>
      <c r="E69" s="376">
        <v>770.48</v>
      </c>
      <c r="F69" s="376"/>
      <c r="G69" s="398">
        <v>7804.12</v>
      </c>
      <c r="H69" s="404">
        <v>3795.75</v>
      </c>
      <c r="I69" s="423">
        <v>-3593.97</v>
      </c>
      <c r="J69" s="409">
        <v>3584.1</v>
      </c>
      <c r="K69" s="404">
        <v>6619.62</v>
      </c>
      <c r="L69" s="376">
        <v>424.27</v>
      </c>
      <c r="M69" s="376">
        <v>224.35</v>
      </c>
      <c r="N69" s="409">
        <v>1038.38</v>
      </c>
      <c r="O69" s="399">
        <v>1796.74</v>
      </c>
      <c r="P69" s="404">
        <v>137.71</v>
      </c>
      <c r="Q69" s="308"/>
      <c r="R69" s="308"/>
      <c r="S69" s="308"/>
      <c r="T69" s="308"/>
      <c r="U69" s="308"/>
      <c r="V69" s="308"/>
      <c r="W69" s="308"/>
      <c r="X69" s="308"/>
      <c r="Y69" s="308"/>
      <c r="Z69" s="308"/>
      <c r="AA69" s="308"/>
      <c r="AB69" s="308"/>
      <c r="AC69" s="308"/>
      <c r="AD69" s="308"/>
      <c r="AF69" s="358"/>
      <c r="AG69" s="359"/>
    </row>
    <row r="70" spans="1:33" ht="12">
      <c r="A70" s="379">
        <v>2000</v>
      </c>
      <c r="B70" s="380" t="s">
        <v>46</v>
      </c>
      <c r="C70" s="375">
        <v>11567.92</v>
      </c>
      <c r="D70" s="376">
        <v>10750.83</v>
      </c>
      <c r="E70" s="376">
        <v>817.09</v>
      </c>
      <c r="F70" s="376"/>
      <c r="G70" s="398">
        <v>7901.86</v>
      </c>
      <c r="H70" s="404">
        <v>3162.99</v>
      </c>
      <c r="I70" s="423">
        <v>-4280.49</v>
      </c>
      <c r="J70" s="409">
        <v>4265.3</v>
      </c>
      <c r="K70" s="404">
        <v>8681.48</v>
      </c>
      <c r="L70" s="376">
        <v>473.56</v>
      </c>
      <c r="M70" s="376">
        <v>138.03</v>
      </c>
      <c r="N70" s="409">
        <v>1515.01</v>
      </c>
      <c r="O70" s="399">
        <v>1714.86</v>
      </c>
      <c r="P70" s="404">
        <v>199.1</v>
      </c>
      <c r="Q70" s="308"/>
      <c r="R70" s="308"/>
      <c r="S70" s="308"/>
      <c r="T70" s="308"/>
      <c r="U70" s="308"/>
      <c r="V70" s="308"/>
      <c r="W70" s="308"/>
      <c r="X70" s="308"/>
      <c r="Y70" s="308"/>
      <c r="Z70" s="308"/>
      <c r="AA70" s="308"/>
      <c r="AB70" s="308"/>
      <c r="AC70" s="308"/>
      <c r="AD70" s="308"/>
      <c r="AF70" s="358"/>
      <c r="AG70" s="359"/>
    </row>
    <row r="71" spans="1:33" ht="12">
      <c r="A71" s="379">
        <v>2000</v>
      </c>
      <c r="B71" s="380" t="s">
        <v>47</v>
      </c>
      <c r="C71" s="375">
        <v>10678.08</v>
      </c>
      <c r="D71" s="376">
        <v>9917.09</v>
      </c>
      <c r="E71" s="376">
        <v>760.99</v>
      </c>
      <c r="F71" s="376"/>
      <c r="G71" s="398">
        <v>7136.11</v>
      </c>
      <c r="H71" s="404">
        <v>2602.85</v>
      </c>
      <c r="I71" s="423">
        <v>-4399.28</v>
      </c>
      <c r="J71" s="409">
        <v>4013.05</v>
      </c>
      <c r="K71" s="404">
        <v>7805.09</v>
      </c>
      <c r="L71" s="376">
        <v>520.22</v>
      </c>
      <c r="M71" s="376">
        <v>262.01</v>
      </c>
      <c r="N71" s="409">
        <v>822.12</v>
      </c>
      <c r="O71" s="399">
        <v>1687.57</v>
      </c>
      <c r="P71" s="404">
        <v>200.76</v>
      </c>
      <c r="Q71" s="308"/>
      <c r="R71" s="308"/>
      <c r="S71" s="308"/>
      <c r="T71" s="308"/>
      <c r="U71" s="308"/>
      <c r="V71" s="308"/>
      <c r="W71" s="308"/>
      <c r="X71" s="308"/>
      <c r="Y71" s="308"/>
      <c r="Z71" s="308"/>
      <c r="AA71" s="308"/>
      <c r="AB71" s="308"/>
      <c r="AC71" s="308"/>
      <c r="AD71" s="308"/>
      <c r="AF71" s="358"/>
      <c r="AG71" s="359"/>
    </row>
    <row r="72" spans="1:33" ht="12">
      <c r="A72" s="326">
        <v>2000</v>
      </c>
      <c r="B72" s="327" t="s">
        <v>34</v>
      </c>
      <c r="C72" s="375">
        <v>9864.57</v>
      </c>
      <c r="D72" s="376">
        <v>9199.73</v>
      </c>
      <c r="E72" s="376">
        <v>664.84</v>
      </c>
      <c r="F72" s="376"/>
      <c r="G72" s="398">
        <v>7214.91</v>
      </c>
      <c r="H72" s="404">
        <v>2129.85</v>
      </c>
      <c r="I72" s="423">
        <v>-4152.84</v>
      </c>
      <c r="J72" s="409">
        <v>4559.41</v>
      </c>
      <c r="K72" s="404">
        <v>7989.67</v>
      </c>
      <c r="L72" s="376">
        <v>525.66</v>
      </c>
      <c r="M72" s="376">
        <v>245.58</v>
      </c>
      <c r="N72" s="409">
        <v>891.57</v>
      </c>
      <c r="O72" s="399">
        <v>1894.24</v>
      </c>
      <c r="P72" s="404">
        <v>216.75</v>
      </c>
      <c r="Q72" s="308"/>
      <c r="R72" s="308"/>
      <c r="S72" s="308"/>
      <c r="T72" s="308"/>
      <c r="U72" s="308"/>
      <c r="V72" s="308"/>
      <c r="W72" s="308"/>
      <c r="X72" s="308"/>
      <c r="Y72" s="308"/>
      <c r="Z72" s="308"/>
      <c r="AA72" s="308"/>
      <c r="AB72" s="308"/>
      <c r="AC72" s="308"/>
      <c r="AD72" s="308"/>
      <c r="AF72" s="358"/>
      <c r="AG72" s="359"/>
    </row>
    <row r="73" spans="1:33" ht="12">
      <c r="A73" s="326">
        <v>2000</v>
      </c>
      <c r="B73" s="327" t="s">
        <v>48</v>
      </c>
      <c r="C73" s="375">
        <v>10259.47</v>
      </c>
      <c r="D73" s="376">
        <v>9642.75</v>
      </c>
      <c r="E73" s="376">
        <v>616.73</v>
      </c>
      <c r="F73" s="376"/>
      <c r="G73" s="398">
        <v>6962.85</v>
      </c>
      <c r="H73" s="404">
        <v>2957.95</v>
      </c>
      <c r="I73" s="423">
        <v>-3724.98</v>
      </c>
      <c r="J73" s="409">
        <v>3408.97</v>
      </c>
      <c r="K73" s="404">
        <v>7429.26</v>
      </c>
      <c r="L73" s="376">
        <v>595.93</v>
      </c>
      <c r="M73" s="376">
        <v>162.94</v>
      </c>
      <c r="N73" s="409">
        <v>1392.45</v>
      </c>
      <c r="O73" s="399">
        <v>1530.13</v>
      </c>
      <c r="P73" s="404">
        <v>236.21</v>
      </c>
      <c r="Q73" s="308"/>
      <c r="R73" s="308"/>
      <c r="S73" s="308"/>
      <c r="T73" s="308"/>
      <c r="U73" s="308"/>
      <c r="V73" s="308"/>
      <c r="W73" s="308"/>
      <c r="X73" s="308"/>
      <c r="Y73" s="308"/>
      <c r="Z73" s="308"/>
      <c r="AA73" s="308"/>
      <c r="AB73" s="308"/>
      <c r="AC73" s="308"/>
      <c r="AD73" s="308"/>
      <c r="AF73" s="267"/>
      <c r="AG73" s="268"/>
    </row>
    <row r="74" spans="1:33" ht="12">
      <c r="A74" s="326">
        <v>2000</v>
      </c>
      <c r="B74" s="327" t="s">
        <v>49</v>
      </c>
      <c r="C74" s="375">
        <v>10646.88</v>
      </c>
      <c r="D74" s="376">
        <v>10045.24</v>
      </c>
      <c r="E74" s="376">
        <v>601.65</v>
      </c>
      <c r="F74" s="376"/>
      <c r="G74" s="398">
        <v>8550.92</v>
      </c>
      <c r="H74" s="404">
        <v>3574.91</v>
      </c>
      <c r="I74" s="423">
        <v>-3274.48</v>
      </c>
      <c r="J74" s="409">
        <v>4552.75</v>
      </c>
      <c r="K74" s="404">
        <v>7613.52</v>
      </c>
      <c r="L74" s="376">
        <v>423.25</v>
      </c>
      <c r="M74" s="376">
        <v>290.76</v>
      </c>
      <c r="N74" s="409">
        <v>1135.03</v>
      </c>
      <c r="O74" s="399">
        <v>1481.24</v>
      </c>
      <c r="P74" s="404">
        <v>212.75</v>
      </c>
      <c r="Q74" s="308"/>
      <c r="R74" s="308"/>
      <c r="S74" s="308"/>
      <c r="T74" s="308"/>
      <c r="U74" s="308"/>
      <c r="V74" s="308"/>
      <c r="W74" s="308"/>
      <c r="X74" s="308"/>
      <c r="Y74" s="308"/>
      <c r="Z74" s="308"/>
      <c r="AA74" s="308"/>
      <c r="AB74" s="308"/>
      <c r="AC74" s="308"/>
      <c r="AD74" s="308"/>
      <c r="AF74" s="267"/>
      <c r="AG74" s="268"/>
    </row>
    <row r="75" spans="1:33" ht="12">
      <c r="A75" s="379">
        <v>2000</v>
      </c>
      <c r="B75" s="385" t="s">
        <v>50</v>
      </c>
      <c r="C75" s="375">
        <v>10167.49</v>
      </c>
      <c r="D75" s="376">
        <v>9550.65</v>
      </c>
      <c r="E75" s="376">
        <v>616.83</v>
      </c>
      <c r="F75" s="376"/>
      <c r="G75" s="398">
        <v>7823.51</v>
      </c>
      <c r="H75" s="404">
        <v>2937.4</v>
      </c>
      <c r="I75" s="423">
        <v>-3457.97</v>
      </c>
      <c r="J75" s="409">
        <v>4398.36</v>
      </c>
      <c r="K75" s="404">
        <v>7465.52</v>
      </c>
      <c r="L75" s="376">
        <v>487.75</v>
      </c>
      <c r="M75" s="376">
        <v>194.61</v>
      </c>
      <c r="N75" s="409">
        <v>1172.09</v>
      </c>
      <c r="O75" s="399">
        <v>1856.04</v>
      </c>
      <c r="P75" s="404">
        <v>174.27</v>
      </c>
      <c r="Q75" s="308"/>
      <c r="R75" s="308"/>
      <c r="S75" s="308"/>
      <c r="T75" s="308"/>
      <c r="U75" s="308"/>
      <c r="V75" s="308"/>
      <c r="W75" s="308"/>
      <c r="X75" s="308"/>
      <c r="Y75" s="308"/>
      <c r="Z75" s="308"/>
      <c r="AA75" s="308"/>
      <c r="AB75" s="308"/>
      <c r="AC75" s="308"/>
      <c r="AD75" s="308"/>
      <c r="AF75" s="267"/>
      <c r="AG75" s="268"/>
    </row>
    <row r="76" spans="1:33" ht="12">
      <c r="A76" s="326">
        <v>2000</v>
      </c>
      <c r="B76" s="327" t="s">
        <v>51</v>
      </c>
      <c r="C76" s="375">
        <v>9612.7</v>
      </c>
      <c r="D76" s="376">
        <v>8943.17</v>
      </c>
      <c r="E76" s="376">
        <v>669.52</v>
      </c>
      <c r="F76" s="376"/>
      <c r="G76" s="398">
        <v>7763.64</v>
      </c>
      <c r="H76" s="404">
        <v>3357.97</v>
      </c>
      <c r="I76" s="423">
        <v>-3013.18</v>
      </c>
      <c r="J76" s="409">
        <v>3949.78</v>
      </c>
      <c r="K76" s="404">
        <v>6528.47</v>
      </c>
      <c r="L76" s="376">
        <v>455.89</v>
      </c>
      <c r="M76" s="376">
        <v>211.08</v>
      </c>
      <c r="N76" s="409">
        <v>1093.83</v>
      </c>
      <c r="O76" s="399">
        <v>1773.14</v>
      </c>
      <c r="P76" s="404">
        <v>165.1</v>
      </c>
      <c r="Q76" s="308"/>
      <c r="R76" s="308"/>
      <c r="S76" s="308"/>
      <c r="T76" s="308"/>
      <c r="U76" s="308"/>
      <c r="V76" s="308"/>
      <c r="W76" s="308"/>
      <c r="X76" s="308"/>
      <c r="Y76" s="308"/>
      <c r="Z76" s="308"/>
      <c r="AA76" s="308"/>
      <c r="AB76" s="308"/>
      <c r="AC76" s="308"/>
      <c r="AD76" s="308"/>
      <c r="AF76" s="358"/>
      <c r="AG76" s="361"/>
    </row>
    <row r="77" spans="1:33" ht="12">
      <c r="A77" s="379">
        <v>2000</v>
      </c>
      <c r="B77" s="385" t="s">
        <v>52</v>
      </c>
      <c r="C77" s="375">
        <v>9911.13</v>
      </c>
      <c r="D77" s="376">
        <v>9275.79</v>
      </c>
      <c r="E77" s="376">
        <v>635.35</v>
      </c>
      <c r="F77" s="376"/>
      <c r="G77" s="398">
        <v>7871.32</v>
      </c>
      <c r="H77" s="404">
        <v>3611.65</v>
      </c>
      <c r="I77" s="423">
        <v>-2949.83</v>
      </c>
      <c r="J77" s="409">
        <v>3878.83</v>
      </c>
      <c r="K77" s="404">
        <v>6795.46</v>
      </c>
      <c r="L77" s="376">
        <v>380.85</v>
      </c>
      <c r="M77" s="376">
        <v>324.07</v>
      </c>
      <c r="N77" s="409">
        <v>1443.18</v>
      </c>
      <c r="O77" s="399">
        <v>1533.15</v>
      </c>
      <c r="P77" s="404">
        <v>127.5</v>
      </c>
      <c r="Q77" s="308"/>
      <c r="R77" s="308"/>
      <c r="S77" s="308"/>
      <c r="T77" s="308"/>
      <c r="U77" s="308"/>
      <c r="V77" s="308"/>
      <c r="W77" s="308"/>
      <c r="X77" s="308"/>
      <c r="Y77" s="308"/>
      <c r="Z77" s="308"/>
      <c r="AA77" s="308"/>
      <c r="AB77" s="308"/>
      <c r="AC77" s="308"/>
      <c r="AD77" s="308"/>
      <c r="AF77" s="267"/>
      <c r="AG77" s="268"/>
    </row>
    <row r="78" spans="1:33" ht="12">
      <c r="A78" s="379">
        <v>2000</v>
      </c>
      <c r="B78" s="327" t="s">
        <v>53</v>
      </c>
      <c r="C78" s="375">
        <v>10161.66</v>
      </c>
      <c r="D78" s="376">
        <v>9482.54</v>
      </c>
      <c r="E78" s="376">
        <v>679.12</v>
      </c>
      <c r="F78" s="376"/>
      <c r="G78" s="398">
        <v>7665.96</v>
      </c>
      <c r="H78" s="404">
        <v>3101.94</v>
      </c>
      <c r="I78" s="423">
        <v>-2900.99</v>
      </c>
      <c r="J78" s="409">
        <v>4171.06</v>
      </c>
      <c r="K78" s="404">
        <v>6916.94</v>
      </c>
      <c r="L78" s="376">
        <v>392.95</v>
      </c>
      <c r="M78" s="376">
        <v>262.09</v>
      </c>
      <c r="N78" s="409">
        <v>1458.52</v>
      </c>
      <c r="O78" s="399">
        <v>1744.5</v>
      </c>
      <c r="P78" s="404">
        <v>126.7</v>
      </c>
      <c r="Q78" s="308"/>
      <c r="R78" s="308"/>
      <c r="S78" s="308"/>
      <c r="T78" s="308"/>
      <c r="U78" s="308"/>
      <c r="V78" s="308"/>
      <c r="W78" s="308"/>
      <c r="X78" s="308"/>
      <c r="Y78" s="308"/>
      <c r="Z78" s="308"/>
      <c r="AA78" s="308"/>
      <c r="AB78" s="308"/>
      <c r="AC78" s="308"/>
      <c r="AD78" s="308"/>
      <c r="AF78" s="358"/>
      <c r="AG78" s="361"/>
    </row>
    <row r="79" spans="1:33" ht="12">
      <c r="A79" s="383">
        <v>2000</v>
      </c>
      <c r="B79" s="384" t="s">
        <v>54</v>
      </c>
      <c r="C79" s="377">
        <v>10725.64</v>
      </c>
      <c r="D79" s="378">
        <v>10009.73</v>
      </c>
      <c r="E79" s="378">
        <v>715.91</v>
      </c>
      <c r="F79" s="378"/>
      <c r="G79" s="400">
        <v>7851.58</v>
      </c>
      <c r="H79" s="405">
        <v>3341.12</v>
      </c>
      <c r="I79" s="424">
        <v>-4389.22</v>
      </c>
      <c r="J79" s="410">
        <v>4121.69</v>
      </c>
      <c r="K79" s="405">
        <v>7585.19</v>
      </c>
      <c r="L79" s="378">
        <v>388.77</v>
      </c>
      <c r="M79" s="378">
        <v>225.01</v>
      </c>
      <c r="N79" s="410">
        <v>990.85</v>
      </c>
      <c r="O79" s="378">
        <v>2080.34</v>
      </c>
      <c r="P79" s="405">
        <v>106.61</v>
      </c>
      <c r="Q79" s="308"/>
      <c r="R79" s="308"/>
      <c r="S79" s="308"/>
      <c r="T79" s="308"/>
      <c r="U79" s="308"/>
      <c r="V79" s="308"/>
      <c r="W79" s="308"/>
      <c r="X79" s="308"/>
      <c r="Y79" s="308"/>
      <c r="Z79" s="308"/>
      <c r="AA79" s="308"/>
      <c r="AB79" s="308"/>
      <c r="AC79" s="308"/>
      <c r="AD79" s="308"/>
      <c r="AF79" s="358"/>
      <c r="AG79" s="268"/>
    </row>
    <row r="80" spans="1:33" ht="12">
      <c r="A80" s="379">
        <v>2001</v>
      </c>
      <c r="B80" s="327" t="s">
        <v>44</v>
      </c>
      <c r="C80" s="375">
        <v>10114.43</v>
      </c>
      <c r="D80" s="376">
        <v>9350.8</v>
      </c>
      <c r="E80" s="376">
        <v>763.63</v>
      </c>
      <c r="F80" s="376"/>
      <c r="G80" s="398">
        <v>7138.08</v>
      </c>
      <c r="H80" s="404">
        <v>2289.29</v>
      </c>
      <c r="I80" s="423">
        <v>-3357.7</v>
      </c>
      <c r="J80" s="409">
        <v>4554.24</v>
      </c>
      <c r="K80" s="404">
        <v>7589.12</v>
      </c>
      <c r="L80" s="376">
        <v>294.56</v>
      </c>
      <c r="M80" s="376">
        <v>215.57</v>
      </c>
      <c r="N80" s="409">
        <v>1265.2</v>
      </c>
      <c r="O80" s="399">
        <v>1667</v>
      </c>
      <c r="P80" s="404">
        <v>127.5</v>
      </c>
      <c r="Q80" s="308"/>
      <c r="R80" s="308"/>
      <c r="S80" s="308"/>
      <c r="T80" s="308"/>
      <c r="U80" s="308"/>
      <c r="V80" s="308"/>
      <c r="W80" s="308"/>
      <c r="X80" s="308"/>
      <c r="Y80" s="308"/>
      <c r="Z80" s="308"/>
      <c r="AA80" s="308"/>
      <c r="AB80" s="308"/>
      <c r="AC80" s="308"/>
      <c r="AD80" s="308"/>
      <c r="AF80" s="358"/>
      <c r="AG80" s="359"/>
    </row>
    <row r="81" spans="1:33" ht="12">
      <c r="A81" s="379">
        <v>2001</v>
      </c>
      <c r="B81" s="327" t="s">
        <v>45</v>
      </c>
      <c r="C81" s="375">
        <v>9060.54</v>
      </c>
      <c r="D81" s="376">
        <v>8404.67</v>
      </c>
      <c r="E81" s="376">
        <v>655.87</v>
      </c>
      <c r="F81" s="376"/>
      <c r="G81" s="398">
        <v>5930.4</v>
      </c>
      <c r="H81" s="404">
        <v>2378.82</v>
      </c>
      <c r="I81" s="423">
        <v>-2880.58</v>
      </c>
      <c r="J81" s="409">
        <v>3297.82</v>
      </c>
      <c r="K81" s="404">
        <v>6321.24</v>
      </c>
      <c r="L81" s="376">
        <v>253.76</v>
      </c>
      <c r="M81" s="376">
        <v>217.02</v>
      </c>
      <c r="N81" s="409">
        <v>1468.41</v>
      </c>
      <c r="O81" s="399">
        <v>1362.31</v>
      </c>
      <c r="P81" s="404">
        <v>164.66</v>
      </c>
      <c r="Q81" s="308"/>
      <c r="R81" s="308"/>
      <c r="S81" s="308"/>
      <c r="T81" s="308"/>
      <c r="U81" s="308"/>
      <c r="V81" s="308"/>
      <c r="W81" s="308"/>
      <c r="X81" s="308"/>
      <c r="Y81" s="308"/>
      <c r="Z81" s="308"/>
      <c r="AA81" s="308"/>
      <c r="AB81" s="308"/>
      <c r="AC81" s="308"/>
      <c r="AD81" s="308"/>
      <c r="AF81" s="358"/>
      <c r="AG81" s="268"/>
    </row>
    <row r="82" spans="1:33" ht="12">
      <c r="A82" s="379">
        <v>2001</v>
      </c>
      <c r="B82" s="332" t="s">
        <v>46</v>
      </c>
      <c r="C82" s="375">
        <v>10021.37</v>
      </c>
      <c r="D82" s="376">
        <v>9272.33</v>
      </c>
      <c r="E82" s="376">
        <v>749.04</v>
      </c>
      <c r="F82" s="376"/>
      <c r="G82" s="398">
        <v>7755.43</v>
      </c>
      <c r="H82" s="404">
        <v>3670.65</v>
      </c>
      <c r="I82" s="423">
        <v>-2582.89</v>
      </c>
      <c r="J82" s="409">
        <v>3785.97</v>
      </c>
      <c r="K82" s="404">
        <v>6199.97</v>
      </c>
      <c r="L82" s="376">
        <v>298.82</v>
      </c>
      <c r="M82" s="376">
        <v>289.15</v>
      </c>
      <c r="N82" s="409">
        <v>1467.39</v>
      </c>
      <c r="O82" s="399">
        <v>1645.95</v>
      </c>
      <c r="P82" s="404">
        <v>185.08</v>
      </c>
      <c r="Q82" s="308"/>
      <c r="R82" s="308"/>
      <c r="S82" s="308"/>
      <c r="T82" s="308"/>
      <c r="U82" s="308"/>
      <c r="V82" s="308"/>
      <c r="W82" s="308"/>
      <c r="X82" s="308"/>
      <c r="Y82" s="308"/>
      <c r="Z82" s="308"/>
      <c r="AA82" s="308"/>
      <c r="AB82" s="308"/>
      <c r="AC82" s="308"/>
      <c r="AD82" s="308"/>
      <c r="AF82" s="358"/>
      <c r="AG82" s="268"/>
    </row>
    <row r="83" spans="1:33" ht="12">
      <c r="A83" s="379">
        <v>2001</v>
      </c>
      <c r="B83" s="332" t="s">
        <v>47</v>
      </c>
      <c r="C83" s="386">
        <v>9755.3</v>
      </c>
      <c r="D83" s="376">
        <v>9048.7</v>
      </c>
      <c r="E83" s="376">
        <v>706.6</v>
      </c>
      <c r="F83" s="376"/>
      <c r="G83" s="398">
        <v>5860.96</v>
      </c>
      <c r="H83" s="404">
        <v>1646.8</v>
      </c>
      <c r="I83" s="423">
        <v>-3702.73</v>
      </c>
      <c r="J83" s="409">
        <v>3966.68</v>
      </c>
      <c r="K83" s="404">
        <v>7836.01</v>
      </c>
      <c r="L83" s="376">
        <v>247.48</v>
      </c>
      <c r="M83" s="376">
        <v>184.36</v>
      </c>
      <c r="N83" s="409">
        <v>1626.66</v>
      </c>
      <c r="O83" s="399">
        <v>1523.18</v>
      </c>
      <c r="P83" s="404">
        <v>178.28</v>
      </c>
      <c r="Q83" s="308"/>
      <c r="R83" s="308"/>
      <c r="S83" s="308"/>
      <c r="T83" s="308"/>
      <c r="U83" s="308"/>
      <c r="V83" s="308"/>
      <c r="W83" s="308"/>
      <c r="X83" s="308"/>
      <c r="Y83" s="308"/>
      <c r="Z83" s="308"/>
      <c r="AA83" s="308"/>
      <c r="AB83" s="308"/>
      <c r="AC83" s="308"/>
      <c r="AD83" s="308"/>
      <c r="AF83" s="358"/>
      <c r="AG83" s="362"/>
    </row>
    <row r="84" spans="1:33" ht="12">
      <c r="A84" s="379">
        <v>2001</v>
      </c>
      <c r="B84" s="332" t="s">
        <v>34</v>
      </c>
      <c r="C84" s="375">
        <v>9811.45</v>
      </c>
      <c r="D84" s="376">
        <v>9109.56</v>
      </c>
      <c r="E84" s="376">
        <v>701.89</v>
      </c>
      <c r="F84" s="376"/>
      <c r="G84" s="398">
        <v>6027.24</v>
      </c>
      <c r="H84" s="404">
        <v>2152.83</v>
      </c>
      <c r="I84" s="423">
        <v>-3366.68</v>
      </c>
      <c r="J84" s="409">
        <v>3550.09</v>
      </c>
      <c r="K84" s="404">
        <v>7463.26</v>
      </c>
      <c r="L84" s="376">
        <v>324.32</v>
      </c>
      <c r="M84" s="376">
        <v>234.9</v>
      </c>
      <c r="N84" s="409">
        <v>1848.09</v>
      </c>
      <c r="O84" s="399">
        <v>1391.02</v>
      </c>
      <c r="P84" s="404">
        <v>199.82</v>
      </c>
      <c r="Q84" s="308"/>
      <c r="R84" s="308"/>
      <c r="S84" s="308"/>
      <c r="T84" s="308"/>
      <c r="U84" s="308"/>
      <c r="V84" s="308"/>
      <c r="W84" s="308"/>
      <c r="X84" s="308"/>
      <c r="Y84" s="308"/>
      <c r="Z84" s="308"/>
      <c r="AA84" s="308"/>
      <c r="AB84" s="308"/>
      <c r="AC84" s="308"/>
      <c r="AD84" s="308"/>
      <c r="AF84" s="358"/>
      <c r="AG84" s="362"/>
    </row>
    <row r="85" spans="1:33" ht="12">
      <c r="A85" s="379">
        <v>2001</v>
      </c>
      <c r="B85" s="332" t="s">
        <v>48</v>
      </c>
      <c r="C85" s="375">
        <v>8773.32</v>
      </c>
      <c r="D85" s="376">
        <v>8166.29</v>
      </c>
      <c r="E85" s="376">
        <v>607.04</v>
      </c>
      <c r="F85" s="376"/>
      <c r="G85" s="398">
        <v>5695.12</v>
      </c>
      <c r="H85" s="404">
        <v>2250.92</v>
      </c>
      <c r="I85" s="423">
        <v>-2271.13</v>
      </c>
      <c r="J85" s="409">
        <v>3081.01</v>
      </c>
      <c r="K85" s="404">
        <v>6345.23</v>
      </c>
      <c r="L85" s="376">
        <v>363.19</v>
      </c>
      <c r="M85" s="376">
        <v>239.13</v>
      </c>
      <c r="N85" s="409">
        <v>1940.03</v>
      </c>
      <c r="O85" s="399">
        <v>1070.99</v>
      </c>
      <c r="P85" s="404">
        <v>173.21</v>
      </c>
      <c r="Q85" s="308"/>
      <c r="R85" s="308"/>
      <c r="S85" s="308"/>
      <c r="T85" s="308"/>
      <c r="U85" s="308"/>
      <c r="V85" s="308"/>
      <c r="W85" s="308"/>
      <c r="X85" s="308"/>
      <c r="Y85" s="308"/>
      <c r="Z85" s="308"/>
      <c r="AA85" s="308"/>
      <c r="AB85" s="308"/>
      <c r="AC85" s="308"/>
      <c r="AD85" s="308"/>
      <c r="AF85" s="358"/>
      <c r="AG85" s="362"/>
    </row>
    <row r="86" spans="1:33" ht="12">
      <c r="A86" s="379">
        <v>2001</v>
      </c>
      <c r="B86" s="332" t="s">
        <v>49</v>
      </c>
      <c r="C86" s="375">
        <v>9701.1</v>
      </c>
      <c r="D86" s="376">
        <v>9052.62</v>
      </c>
      <c r="E86" s="376">
        <v>648.48</v>
      </c>
      <c r="F86" s="376"/>
      <c r="G86" s="398">
        <v>6874.91</v>
      </c>
      <c r="H86" s="404">
        <v>2505.64</v>
      </c>
      <c r="I86" s="423">
        <v>-2666.34</v>
      </c>
      <c r="J86" s="409">
        <v>3791.08</v>
      </c>
      <c r="K86" s="404">
        <v>6666.66</v>
      </c>
      <c r="L86" s="376">
        <v>578.19</v>
      </c>
      <c r="M86" s="376">
        <v>159.77</v>
      </c>
      <c r="N86" s="409">
        <v>1512.87</v>
      </c>
      <c r="O86" s="399">
        <v>1722.04</v>
      </c>
      <c r="P86" s="404">
        <v>202.17</v>
      </c>
      <c r="Q86" s="308"/>
      <c r="R86" s="308"/>
      <c r="S86" s="308"/>
      <c r="T86" s="308"/>
      <c r="U86" s="308"/>
      <c r="V86" s="308"/>
      <c r="W86" s="308"/>
      <c r="X86" s="308"/>
      <c r="Y86" s="308"/>
      <c r="Z86" s="308"/>
      <c r="AA86" s="308"/>
      <c r="AB86" s="308"/>
      <c r="AC86" s="308"/>
      <c r="AD86" s="308"/>
      <c r="AF86" s="358"/>
      <c r="AG86" s="362"/>
    </row>
    <row r="87" spans="1:33" ht="12">
      <c r="A87" s="379">
        <v>2001</v>
      </c>
      <c r="B87" s="332" t="s">
        <v>50</v>
      </c>
      <c r="C87" s="375">
        <v>9494.3</v>
      </c>
      <c r="D87" s="376">
        <v>8840.88</v>
      </c>
      <c r="E87" s="376">
        <v>653.41</v>
      </c>
      <c r="F87" s="376"/>
      <c r="G87" s="398">
        <v>7096.47</v>
      </c>
      <c r="H87" s="404">
        <v>2361.96</v>
      </c>
      <c r="I87" s="423">
        <v>-2780.21</v>
      </c>
      <c r="J87" s="409">
        <v>4289.53</v>
      </c>
      <c r="K87" s="404">
        <v>6880.75</v>
      </c>
      <c r="L87" s="376">
        <v>444.98</v>
      </c>
      <c r="M87" s="376">
        <v>231.18</v>
      </c>
      <c r="N87" s="409">
        <v>1360.62</v>
      </c>
      <c r="O87" s="399">
        <v>1763.4</v>
      </c>
      <c r="P87" s="404">
        <v>263.6</v>
      </c>
      <c r="Q87" s="308"/>
      <c r="R87" s="308"/>
      <c r="S87" s="308"/>
      <c r="T87" s="308"/>
      <c r="U87" s="308"/>
      <c r="V87" s="308"/>
      <c r="W87" s="308"/>
      <c r="X87" s="308"/>
      <c r="Y87" s="308"/>
      <c r="Z87" s="308"/>
      <c r="AA87" s="308"/>
      <c r="AB87" s="308"/>
      <c r="AC87" s="308"/>
      <c r="AD87" s="308"/>
      <c r="AF87" s="358"/>
      <c r="AG87" s="362"/>
    </row>
    <row r="88" spans="1:33" ht="12">
      <c r="A88" s="379">
        <v>2001</v>
      </c>
      <c r="B88" s="332" t="s">
        <v>51</v>
      </c>
      <c r="C88" s="375">
        <v>9132.92</v>
      </c>
      <c r="D88" s="376">
        <v>8512.3</v>
      </c>
      <c r="E88" s="376">
        <v>620.62</v>
      </c>
      <c r="F88" s="376"/>
      <c r="G88" s="398">
        <v>7331</v>
      </c>
      <c r="H88" s="404">
        <v>2015.12</v>
      </c>
      <c r="I88" s="423">
        <v>-2116.83</v>
      </c>
      <c r="J88" s="409">
        <v>4841.77</v>
      </c>
      <c r="K88" s="404">
        <v>6838.95</v>
      </c>
      <c r="L88" s="376">
        <v>474.11</v>
      </c>
      <c r="M88" s="376">
        <v>112.49</v>
      </c>
      <c r="N88" s="409">
        <v>1219.23</v>
      </c>
      <c r="O88" s="399">
        <v>1700.51</v>
      </c>
      <c r="P88" s="404">
        <v>200</v>
      </c>
      <c r="Q88" s="308"/>
      <c r="R88" s="308"/>
      <c r="S88" s="308"/>
      <c r="T88" s="308"/>
      <c r="U88" s="308"/>
      <c r="V88" s="308"/>
      <c r="W88" s="308"/>
      <c r="X88" s="308"/>
      <c r="Y88" s="308"/>
      <c r="Z88" s="308"/>
      <c r="AA88" s="308"/>
      <c r="AB88" s="308"/>
      <c r="AC88" s="308"/>
      <c r="AD88" s="308"/>
      <c r="AF88" s="358"/>
      <c r="AG88" s="362"/>
    </row>
    <row r="89" spans="1:33" ht="12">
      <c r="A89" s="379">
        <v>2001</v>
      </c>
      <c r="B89" s="332" t="s">
        <v>52</v>
      </c>
      <c r="C89" s="375">
        <v>10178.22</v>
      </c>
      <c r="D89" s="376">
        <v>9472.35</v>
      </c>
      <c r="E89" s="376">
        <v>705.87</v>
      </c>
      <c r="F89" s="376"/>
      <c r="G89" s="398">
        <v>8201.09</v>
      </c>
      <c r="H89" s="404">
        <v>3213.62</v>
      </c>
      <c r="I89" s="423">
        <v>-2643.93</v>
      </c>
      <c r="J89" s="409">
        <v>4459.57</v>
      </c>
      <c r="K89" s="404">
        <v>7049.49</v>
      </c>
      <c r="L89" s="376">
        <v>527.91</v>
      </c>
      <c r="M89" s="376">
        <v>134.7</v>
      </c>
      <c r="N89" s="409">
        <v>1199.57</v>
      </c>
      <c r="O89" s="399">
        <v>1646.79</v>
      </c>
      <c r="P89" s="404">
        <v>220.53</v>
      </c>
      <c r="Q89" s="308"/>
      <c r="R89" s="308"/>
      <c r="S89" s="308"/>
      <c r="T89" s="308"/>
      <c r="U89" s="308"/>
      <c r="V89" s="308"/>
      <c r="W89" s="308"/>
      <c r="X89" s="308"/>
      <c r="Y89" s="308"/>
      <c r="Z89" s="308"/>
      <c r="AA89" s="308"/>
      <c r="AB89" s="308"/>
      <c r="AC89" s="308"/>
      <c r="AD89" s="308"/>
      <c r="AF89" s="358"/>
      <c r="AG89" s="362"/>
    </row>
    <row r="90" spans="1:33" ht="12">
      <c r="A90" s="379">
        <v>2001</v>
      </c>
      <c r="B90" s="332" t="s">
        <v>53</v>
      </c>
      <c r="C90" s="375">
        <v>9882.75</v>
      </c>
      <c r="D90" s="376">
        <v>9154.22</v>
      </c>
      <c r="E90" s="376">
        <v>728.53</v>
      </c>
      <c r="F90" s="376"/>
      <c r="G90" s="398">
        <v>7469.2</v>
      </c>
      <c r="H90" s="404">
        <v>2238.02</v>
      </c>
      <c r="I90" s="423">
        <v>-3163.37</v>
      </c>
      <c r="J90" s="409">
        <v>4862.37</v>
      </c>
      <c r="K90" s="404">
        <v>7447.08</v>
      </c>
      <c r="L90" s="376">
        <v>368.81</v>
      </c>
      <c r="M90" s="376">
        <v>225.16</v>
      </c>
      <c r="N90" s="409">
        <v>1172.79</v>
      </c>
      <c r="O90" s="399">
        <v>1895.1</v>
      </c>
      <c r="P90" s="404">
        <v>181.05</v>
      </c>
      <c r="Q90" s="308"/>
      <c r="R90" s="308"/>
      <c r="S90" s="308"/>
      <c r="T90" s="308"/>
      <c r="U90" s="308"/>
      <c r="V90" s="308"/>
      <c r="W90" s="308"/>
      <c r="X90" s="308"/>
      <c r="Y90" s="308"/>
      <c r="Z90" s="308"/>
      <c r="AA90" s="308"/>
      <c r="AB90" s="308"/>
      <c r="AC90" s="308"/>
      <c r="AD90" s="308"/>
      <c r="AF90" s="358"/>
      <c r="AG90" s="362"/>
    </row>
    <row r="91" spans="1:33" ht="12">
      <c r="A91" s="383">
        <v>2001</v>
      </c>
      <c r="B91" s="333" t="s">
        <v>54</v>
      </c>
      <c r="C91" s="377">
        <v>10752.68</v>
      </c>
      <c r="D91" s="378">
        <v>10001.85</v>
      </c>
      <c r="E91" s="378">
        <v>750.83</v>
      </c>
      <c r="F91" s="378"/>
      <c r="G91" s="400">
        <v>7574.85</v>
      </c>
      <c r="H91" s="405">
        <v>2679.66</v>
      </c>
      <c r="I91" s="424">
        <v>-3700.34</v>
      </c>
      <c r="J91" s="410">
        <v>4512.15</v>
      </c>
      <c r="K91" s="405">
        <v>7802.99</v>
      </c>
      <c r="L91" s="378">
        <v>383.04</v>
      </c>
      <c r="M91" s="378">
        <v>245.55</v>
      </c>
      <c r="N91" s="410">
        <v>1152.73</v>
      </c>
      <c r="O91" s="378">
        <v>1699.71</v>
      </c>
      <c r="P91" s="405">
        <v>178.54</v>
      </c>
      <c r="Q91" s="308"/>
      <c r="R91" s="308"/>
      <c r="S91" s="308"/>
      <c r="T91" s="308"/>
      <c r="U91" s="308"/>
      <c r="V91" s="308"/>
      <c r="W91" s="308"/>
      <c r="X91" s="308"/>
      <c r="Y91" s="308"/>
      <c r="Z91" s="308"/>
      <c r="AA91" s="308"/>
      <c r="AB91" s="308"/>
      <c r="AC91" s="308"/>
      <c r="AD91" s="308"/>
      <c r="AF91" s="358"/>
      <c r="AG91" s="362"/>
    </row>
    <row r="92" spans="1:33" ht="12">
      <c r="A92" s="326">
        <v>2002</v>
      </c>
      <c r="B92" s="332" t="s">
        <v>44</v>
      </c>
      <c r="C92" s="375">
        <v>10547.73</v>
      </c>
      <c r="D92" s="376">
        <v>9802.04</v>
      </c>
      <c r="E92" s="376">
        <v>745.69</v>
      </c>
      <c r="F92" s="376"/>
      <c r="G92" s="398">
        <v>7300.68</v>
      </c>
      <c r="H92" s="404">
        <v>3286.87</v>
      </c>
      <c r="I92" s="423">
        <v>-3860.14</v>
      </c>
      <c r="J92" s="409">
        <v>3754.06</v>
      </c>
      <c r="K92" s="404">
        <v>7021.38</v>
      </c>
      <c r="L92" s="376">
        <v>259.76</v>
      </c>
      <c r="M92" s="376">
        <v>153.9</v>
      </c>
      <c r="N92" s="409">
        <v>947.64</v>
      </c>
      <c r="O92" s="399">
        <v>1646.31</v>
      </c>
      <c r="P92" s="404">
        <v>140.61</v>
      </c>
      <c r="Q92" s="308"/>
      <c r="R92" s="308"/>
      <c r="S92" s="308"/>
      <c r="T92" s="308"/>
      <c r="U92" s="308"/>
      <c r="V92" s="308"/>
      <c r="W92" s="308"/>
      <c r="X92" s="308"/>
      <c r="Y92" s="308"/>
      <c r="Z92" s="308"/>
      <c r="AA92" s="308"/>
      <c r="AB92" s="308"/>
      <c r="AC92" s="308"/>
      <c r="AD92" s="308"/>
      <c r="AF92" s="358"/>
      <c r="AG92" s="362"/>
    </row>
    <row r="93" spans="1:33" ht="12">
      <c r="A93" s="326">
        <v>2002</v>
      </c>
      <c r="B93" s="332" t="s">
        <v>45</v>
      </c>
      <c r="C93" s="375">
        <v>9193.44</v>
      </c>
      <c r="D93" s="376">
        <v>8519.08</v>
      </c>
      <c r="E93" s="376">
        <v>674.36</v>
      </c>
      <c r="F93" s="376"/>
      <c r="G93" s="398">
        <v>6719.74</v>
      </c>
      <c r="H93" s="404">
        <v>1813.49</v>
      </c>
      <c r="I93" s="423">
        <v>-3102.08</v>
      </c>
      <c r="J93" s="409">
        <v>4598.11</v>
      </c>
      <c r="K93" s="404">
        <v>7209.11</v>
      </c>
      <c r="L93" s="376">
        <v>308.13</v>
      </c>
      <c r="M93" s="376">
        <v>122.15</v>
      </c>
      <c r="N93" s="409">
        <v>1029.55</v>
      </c>
      <c r="O93" s="399">
        <v>1706.62</v>
      </c>
      <c r="P93" s="404">
        <v>145.36</v>
      </c>
      <c r="Q93" s="308"/>
      <c r="R93" s="308"/>
      <c r="S93" s="308"/>
      <c r="T93" s="308"/>
      <c r="U93" s="308"/>
      <c r="V93" s="308"/>
      <c r="W93" s="308"/>
      <c r="X93" s="308"/>
      <c r="Y93" s="308"/>
      <c r="Z93" s="308"/>
      <c r="AA93" s="308"/>
      <c r="AB93" s="308"/>
      <c r="AC93" s="308"/>
      <c r="AD93" s="308"/>
      <c r="AF93" s="260"/>
      <c r="AG93" s="362"/>
    </row>
    <row r="94" spans="1:33" ht="12">
      <c r="A94" s="326">
        <v>2002</v>
      </c>
      <c r="B94" s="332" t="s">
        <v>46</v>
      </c>
      <c r="C94" s="375">
        <v>9911.26</v>
      </c>
      <c r="D94" s="376">
        <v>9139.46</v>
      </c>
      <c r="E94" s="376">
        <v>771.8</v>
      </c>
      <c r="F94" s="376"/>
      <c r="G94" s="398">
        <v>6871.81</v>
      </c>
      <c r="H94" s="404">
        <v>1844.25</v>
      </c>
      <c r="I94" s="423">
        <v>-3288.65</v>
      </c>
      <c r="J94" s="409">
        <v>4739.13</v>
      </c>
      <c r="K94" s="404">
        <v>7844</v>
      </c>
      <c r="L94" s="376">
        <v>288.43</v>
      </c>
      <c r="M94" s="376">
        <v>114.51</v>
      </c>
      <c r="N94" s="409">
        <v>1297.37</v>
      </c>
      <c r="O94" s="399">
        <v>1655.06</v>
      </c>
      <c r="P94" s="404">
        <v>141.16</v>
      </c>
      <c r="Q94" s="308"/>
      <c r="R94" s="308"/>
      <c r="S94" s="308"/>
      <c r="T94" s="308"/>
      <c r="U94" s="308"/>
      <c r="V94" s="308"/>
      <c r="W94" s="308"/>
      <c r="X94" s="308"/>
      <c r="Y94" s="308"/>
      <c r="Z94" s="308"/>
      <c r="AA94" s="308"/>
      <c r="AB94" s="308"/>
      <c r="AC94" s="308"/>
      <c r="AD94" s="308"/>
      <c r="AF94" s="260"/>
      <c r="AG94" s="362"/>
    </row>
    <row r="95" spans="1:33" ht="12">
      <c r="A95" s="326">
        <v>2002</v>
      </c>
      <c r="B95" s="332" t="s">
        <v>47</v>
      </c>
      <c r="C95" s="375">
        <v>9830.71</v>
      </c>
      <c r="D95" s="376">
        <v>9126.08</v>
      </c>
      <c r="E95" s="376">
        <v>704.63</v>
      </c>
      <c r="F95" s="376"/>
      <c r="G95" s="398">
        <v>7476.58</v>
      </c>
      <c r="H95" s="404">
        <v>1700.11</v>
      </c>
      <c r="I95" s="423">
        <v>-2729.31</v>
      </c>
      <c r="J95" s="409">
        <v>5432.43</v>
      </c>
      <c r="K95" s="404">
        <v>7888.45</v>
      </c>
      <c r="L95" s="376">
        <v>344.04</v>
      </c>
      <c r="M95" s="376">
        <v>115.23</v>
      </c>
      <c r="N95" s="409">
        <v>1114.84</v>
      </c>
      <c r="O95" s="399">
        <v>1616.95</v>
      </c>
      <c r="P95" s="404">
        <v>161.45</v>
      </c>
      <c r="Q95" s="308"/>
      <c r="R95" s="308"/>
      <c r="S95" s="308"/>
      <c r="T95" s="308"/>
      <c r="U95" s="308"/>
      <c r="V95" s="308"/>
      <c r="W95" s="308"/>
      <c r="X95" s="308"/>
      <c r="Y95" s="308"/>
      <c r="Z95" s="308"/>
      <c r="AA95" s="308"/>
      <c r="AB95" s="308"/>
      <c r="AC95" s="308"/>
      <c r="AD95" s="308"/>
      <c r="AF95" s="260"/>
      <c r="AG95" s="362"/>
    </row>
    <row r="96" spans="1:33" ht="12">
      <c r="A96" s="326">
        <v>2002</v>
      </c>
      <c r="B96" s="332" t="s">
        <v>34</v>
      </c>
      <c r="C96" s="375">
        <v>10022.43</v>
      </c>
      <c r="D96" s="376">
        <v>9308.98</v>
      </c>
      <c r="E96" s="376">
        <v>713.45</v>
      </c>
      <c r="F96" s="376"/>
      <c r="G96" s="398">
        <v>6775.96</v>
      </c>
      <c r="H96" s="404">
        <v>1345.37</v>
      </c>
      <c r="I96" s="423">
        <v>-4143.27</v>
      </c>
      <c r="J96" s="409">
        <v>4978.09</v>
      </c>
      <c r="K96" s="404">
        <v>8444.45</v>
      </c>
      <c r="L96" s="376">
        <v>452.5</v>
      </c>
      <c r="M96" s="376">
        <v>315.71</v>
      </c>
      <c r="N96" s="409">
        <v>1392.73</v>
      </c>
      <c r="O96" s="399">
        <v>2206.42</v>
      </c>
      <c r="P96" s="404">
        <v>185.59</v>
      </c>
      <c r="Q96" s="308"/>
      <c r="R96" s="308"/>
      <c r="S96" s="308"/>
      <c r="T96" s="308"/>
      <c r="U96" s="308"/>
      <c r="V96" s="308"/>
      <c r="W96" s="308"/>
      <c r="X96" s="308"/>
      <c r="Y96" s="308"/>
      <c r="Z96" s="308"/>
      <c r="AA96" s="308"/>
      <c r="AB96" s="308"/>
      <c r="AC96" s="308"/>
      <c r="AD96" s="308"/>
      <c r="AF96" s="260"/>
      <c r="AG96" s="362"/>
    </row>
    <row r="97" spans="1:33" ht="12">
      <c r="A97" s="326">
        <v>2002</v>
      </c>
      <c r="B97" s="332" t="s">
        <v>48</v>
      </c>
      <c r="C97" s="375">
        <v>9674.31</v>
      </c>
      <c r="D97" s="376">
        <v>9055.13</v>
      </c>
      <c r="E97" s="376">
        <v>619.18</v>
      </c>
      <c r="F97" s="376"/>
      <c r="G97" s="398">
        <v>7877.57</v>
      </c>
      <c r="H97" s="404">
        <v>1848.65</v>
      </c>
      <c r="I97" s="423">
        <v>-2270.55</v>
      </c>
      <c r="J97" s="409">
        <v>5525.59</v>
      </c>
      <c r="K97" s="404">
        <v>7635.93</v>
      </c>
      <c r="L97" s="376">
        <v>503.33</v>
      </c>
      <c r="M97" s="376">
        <v>148.37</v>
      </c>
      <c r="N97" s="409">
        <v>1321.49</v>
      </c>
      <c r="O97" s="399">
        <v>1836.66</v>
      </c>
      <c r="P97" s="404">
        <v>160</v>
      </c>
      <c r="Q97" s="308"/>
      <c r="R97" s="308"/>
      <c r="S97" s="308"/>
      <c r="T97" s="308"/>
      <c r="U97" s="308"/>
      <c r="V97" s="308"/>
      <c r="W97" s="308"/>
      <c r="X97" s="308"/>
      <c r="Y97" s="308"/>
      <c r="Z97" s="308"/>
      <c r="AA97" s="308"/>
      <c r="AB97" s="308"/>
      <c r="AC97" s="308"/>
      <c r="AD97" s="308"/>
      <c r="AF97" s="260"/>
      <c r="AG97" s="362"/>
    </row>
    <row r="98" spans="1:33" ht="12">
      <c r="A98" s="326">
        <v>2002</v>
      </c>
      <c r="B98" s="332" t="s">
        <v>49</v>
      </c>
      <c r="C98" s="375">
        <v>8858.79</v>
      </c>
      <c r="D98" s="376">
        <v>8178.27</v>
      </c>
      <c r="E98" s="376">
        <v>680.52</v>
      </c>
      <c r="F98" s="376"/>
      <c r="G98" s="398">
        <v>7360.92</v>
      </c>
      <c r="H98" s="404">
        <v>2618.27</v>
      </c>
      <c r="I98" s="423">
        <v>-2097.9</v>
      </c>
      <c r="J98" s="409">
        <v>4224.99</v>
      </c>
      <c r="K98" s="404">
        <v>5928</v>
      </c>
      <c r="L98" s="376">
        <v>517.66</v>
      </c>
      <c r="M98" s="376">
        <v>125.41</v>
      </c>
      <c r="N98" s="409">
        <v>1413.39</v>
      </c>
      <c r="O98" s="399">
        <v>2200.52</v>
      </c>
      <c r="P98" s="404">
        <v>193.36</v>
      </c>
      <c r="Q98" s="308"/>
      <c r="R98" s="308"/>
      <c r="S98" s="308"/>
      <c r="T98" s="308"/>
      <c r="U98" s="308"/>
      <c r="V98" s="308"/>
      <c r="W98" s="308"/>
      <c r="X98" s="308"/>
      <c r="Y98" s="308"/>
      <c r="Z98" s="308"/>
      <c r="AA98" s="308"/>
      <c r="AB98" s="308"/>
      <c r="AC98" s="308"/>
      <c r="AD98" s="308"/>
      <c r="AF98" s="260"/>
      <c r="AG98" s="362"/>
    </row>
    <row r="99" spans="1:33" ht="12">
      <c r="A99" s="326">
        <v>2002</v>
      </c>
      <c r="B99" s="332" t="s">
        <v>50</v>
      </c>
      <c r="C99" s="375">
        <v>8403.4</v>
      </c>
      <c r="D99" s="376">
        <v>7768.61</v>
      </c>
      <c r="E99" s="376">
        <v>634.79</v>
      </c>
      <c r="F99" s="376"/>
      <c r="G99" s="398">
        <v>6817.05</v>
      </c>
      <c r="H99" s="404">
        <v>2646.71</v>
      </c>
      <c r="I99" s="423">
        <v>-2858.1</v>
      </c>
      <c r="J99" s="409">
        <v>3504.39</v>
      </c>
      <c r="K99" s="404">
        <v>5609.3</v>
      </c>
      <c r="L99" s="376">
        <v>665.95</v>
      </c>
      <c r="M99" s="376">
        <v>333.58</v>
      </c>
      <c r="N99" s="409">
        <v>1292.12</v>
      </c>
      <c r="O99" s="399">
        <v>2377.68</v>
      </c>
      <c r="P99" s="404">
        <v>176.61</v>
      </c>
      <c r="Q99" s="308"/>
      <c r="R99" s="308"/>
      <c r="S99" s="308"/>
      <c r="T99" s="308"/>
      <c r="U99" s="308"/>
      <c r="V99" s="308"/>
      <c r="W99" s="308"/>
      <c r="X99" s="308"/>
      <c r="Y99" s="308"/>
      <c r="Z99" s="308"/>
      <c r="AA99" s="308"/>
      <c r="AB99" s="308"/>
      <c r="AC99" s="308"/>
      <c r="AD99" s="308"/>
      <c r="AF99" s="260"/>
      <c r="AG99" s="362"/>
    </row>
    <row r="100" spans="1:33" ht="12">
      <c r="A100" s="326">
        <v>2002</v>
      </c>
      <c r="B100" s="332" t="s">
        <v>51</v>
      </c>
      <c r="C100" s="375">
        <v>9219.64</v>
      </c>
      <c r="D100" s="376">
        <v>8587.16</v>
      </c>
      <c r="E100" s="376">
        <v>632.48</v>
      </c>
      <c r="F100" s="376"/>
      <c r="G100" s="398">
        <v>7355.11</v>
      </c>
      <c r="H100" s="404">
        <v>2950.34</v>
      </c>
      <c r="I100" s="423">
        <v>-2655.46</v>
      </c>
      <c r="J100" s="409">
        <v>4014.4</v>
      </c>
      <c r="K100" s="404">
        <v>6152.79</v>
      </c>
      <c r="L100" s="376">
        <v>390.38</v>
      </c>
      <c r="M100" s="376">
        <v>154.38</v>
      </c>
      <c r="N100" s="409">
        <v>1300.39</v>
      </c>
      <c r="O100" s="399">
        <v>2053.45</v>
      </c>
      <c r="P100" s="404">
        <v>172.65</v>
      </c>
      <c r="Q100" s="308"/>
      <c r="R100" s="308"/>
      <c r="S100" s="308"/>
      <c r="T100" s="308"/>
      <c r="U100" s="308"/>
      <c r="V100" s="308"/>
      <c r="W100" s="308"/>
      <c r="X100" s="308"/>
      <c r="Y100" s="308"/>
      <c r="Z100" s="308"/>
      <c r="AA100" s="308"/>
      <c r="AB100" s="308"/>
      <c r="AC100" s="308"/>
      <c r="AD100" s="308"/>
      <c r="AF100" s="260"/>
      <c r="AG100" s="362"/>
    </row>
    <row r="101" spans="1:33" ht="12">
      <c r="A101" s="326">
        <v>2002</v>
      </c>
      <c r="B101" s="332" t="s">
        <v>52</v>
      </c>
      <c r="C101" s="375">
        <v>10048.05</v>
      </c>
      <c r="D101" s="376">
        <v>9242.81</v>
      </c>
      <c r="E101" s="376">
        <v>805.24</v>
      </c>
      <c r="F101" s="376"/>
      <c r="G101" s="398">
        <v>7441.95</v>
      </c>
      <c r="H101" s="404">
        <v>3946.89</v>
      </c>
      <c r="I101" s="423">
        <v>-3104.9</v>
      </c>
      <c r="J101" s="409">
        <v>3148.3</v>
      </c>
      <c r="K101" s="404">
        <v>6004.24</v>
      </c>
      <c r="L101" s="376">
        <v>346.77</v>
      </c>
      <c r="M101" s="376">
        <v>136.82</v>
      </c>
      <c r="N101" s="409">
        <v>1431.11</v>
      </c>
      <c r="O101" s="399">
        <v>1890.02</v>
      </c>
      <c r="P101" s="404">
        <v>161.93</v>
      </c>
      <c r="Q101" s="308"/>
      <c r="R101" s="308"/>
      <c r="S101" s="308"/>
      <c r="T101" s="308"/>
      <c r="U101" s="308"/>
      <c r="V101" s="308"/>
      <c r="W101" s="308"/>
      <c r="X101" s="308"/>
      <c r="Y101" s="308"/>
      <c r="Z101" s="308"/>
      <c r="AA101" s="308"/>
      <c r="AB101" s="308"/>
      <c r="AC101" s="308"/>
      <c r="AD101" s="308"/>
      <c r="AF101" s="260"/>
      <c r="AG101" s="362"/>
    </row>
    <row r="102" spans="1:33" ht="12">
      <c r="A102" s="326">
        <v>2002</v>
      </c>
      <c r="B102" s="332" t="s">
        <v>53</v>
      </c>
      <c r="C102" s="375">
        <v>9687.34</v>
      </c>
      <c r="D102" s="376">
        <v>8928.46</v>
      </c>
      <c r="E102" s="376">
        <v>758.88</v>
      </c>
      <c r="F102" s="376"/>
      <c r="G102" s="398">
        <v>6899.96</v>
      </c>
      <c r="H102" s="404">
        <v>2772.04</v>
      </c>
      <c r="I102" s="423">
        <v>-3226.99</v>
      </c>
      <c r="J102" s="409">
        <v>3756.91</v>
      </c>
      <c r="K102" s="404">
        <v>6701.83</v>
      </c>
      <c r="L102" s="376">
        <v>371</v>
      </c>
      <c r="M102" s="376">
        <v>140.92</v>
      </c>
      <c r="N102" s="409">
        <v>1329.14</v>
      </c>
      <c r="O102" s="399">
        <v>1841.3</v>
      </c>
      <c r="P102" s="404">
        <v>158.95</v>
      </c>
      <c r="Q102" s="308"/>
      <c r="R102" s="308"/>
      <c r="S102" s="308"/>
      <c r="T102" s="308"/>
      <c r="U102" s="308"/>
      <c r="V102" s="308"/>
      <c r="W102" s="308"/>
      <c r="X102" s="308"/>
      <c r="Y102" s="308"/>
      <c r="Z102" s="308"/>
      <c r="AA102" s="308"/>
      <c r="AB102" s="308"/>
      <c r="AC102" s="308"/>
      <c r="AD102" s="308"/>
      <c r="AF102" s="260"/>
      <c r="AG102" s="362"/>
    </row>
    <row r="103" spans="1:33" ht="12">
      <c r="A103" s="328">
        <v>2002</v>
      </c>
      <c r="B103" s="333" t="s">
        <v>54</v>
      </c>
      <c r="C103" s="377">
        <v>10547.15</v>
      </c>
      <c r="D103" s="378">
        <v>9774.12</v>
      </c>
      <c r="E103" s="378">
        <v>773.04</v>
      </c>
      <c r="F103" s="378"/>
      <c r="G103" s="400">
        <v>6614.6</v>
      </c>
      <c r="H103" s="405">
        <v>1771.03</v>
      </c>
      <c r="I103" s="424">
        <v>-5382.22</v>
      </c>
      <c r="J103" s="410">
        <v>4365.12</v>
      </c>
      <c r="K103" s="405">
        <v>8588.62</v>
      </c>
      <c r="L103" s="378">
        <v>478.45</v>
      </c>
      <c r="M103" s="378">
        <v>254.64</v>
      </c>
      <c r="N103" s="410">
        <v>1030.69</v>
      </c>
      <c r="O103" s="378">
        <v>2413.22</v>
      </c>
      <c r="P103" s="405">
        <v>115.57</v>
      </c>
      <c r="Q103" s="308"/>
      <c r="R103" s="308"/>
      <c r="S103" s="308"/>
      <c r="T103" s="308"/>
      <c r="U103" s="308"/>
      <c r="V103" s="308"/>
      <c r="W103" s="308"/>
      <c r="X103" s="308"/>
      <c r="Y103" s="308"/>
      <c r="Z103" s="308"/>
      <c r="AA103" s="308"/>
      <c r="AB103" s="308"/>
      <c r="AC103" s="308"/>
      <c r="AD103" s="308"/>
      <c r="AF103" s="260"/>
      <c r="AG103" s="362"/>
    </row>
    <row r="104" spans="1:33" ht="12">
      <c r="A104" s="326">
        <v>2003</v>
      </c>
      <c r="B104" s="332" t="s">
        <v>44</v>
      </c>
      <c r="C104" s="375">
        <v>9816.01</v>
      </c>
      <c r="D104" s="376">
        <v>9012.33</v>
      </c>
      <c r="E104" s="376">
        <v>803.69</v>
      </c>
      <c r="F104" s="376"/>
      <c r="G104" s="398">
        <v>7235.13</v>
      </c>
      <c r="H104" s="404">
        <v>3205.18</v>
      </c>
      <c r="I104" s="423">
        <v>-2850.61</v>
      </c>
      <c r="J104" s="409">
        <v>3524.1</v>
      </c>
      <c r="K104" s="404">
        <v>6358.05</v>
      </c>
      <c r="L104" s="376">
        <v>505.84</v>
      </c>
      <c r="M104" s="376">
        <v>139.31</v>
      </c>
      <c r="N104" s="409">
        <v>1590.37</v>
      </c>
      <c r="O104" s="399">
        <v>1973.56</v>
      </c>
      <c r="P104" s="404">
        <v>150.95</v>
      </c>
      <c r="Q104" s="308"/>
      <c r="R104" s="308"/>
      <c r="S104" s="308"/>
      <c r="T104" s="308"/>
      <c r="U104" s="308"/>
      <c r="V104" s="308"/>
      <c r="W104" s="308"/>
      <c r="X104" s="308"/>
      <c r="Y104" s="308"/>
      <c r="Z104" s="308"/>
      <c r="AA104" s="308"/>
      <c r="AB104" s="308"/>
      <c r="AC104" s="308"/>
      <c r="AD104" s="308"/>
      <c r="AF104" s="260"/>
      <c r="AG104" s="362"/>
    </row>
    <row r="105" spans="1:33" ht="12">
      <c r="A105" s="326">
        <v>2003</v>
      </c>
      <c r="B105" s="332" t="s">
        <v>45</v>
      </c>
      <c r="C105" s="375">
        <v>9071.08</v>
      </c>
      <c r="D105" s="376">
        <v>8324.02</v>
      </c>
      <c r="E105" s="376">
        <v>747.06</v>
      </c>
      <c r="F105" s="376"/>
      <c r="G105" s="398">
        <v>6833.96</v>
      </c>
      <c r="H105" s="404">
        <v>2474.95</v>
      </c>
      <c r="I105" s="423">
        <v>-2821.2</v>
      </c>
      <c r="J105" s="409">
        <v>3965.14</v>
      </c>
      <c r="K105" s="404">
        <v>6409.68</v>
      </c>
      <c r="L105" s="376">
        <v>393.88</v>
      </c>
      <c r="M105" s="376">
        <v>175.2</v>
      </c>
      <c r="N105" s="409">
        <v>1385.51</v>
      </c>
      <c r="O105" s="399">
        <v>1980.84</v>
      </c>
      <c r="P105" s="404">
        <v>139.71</v>
      </c>
      <c r="Q105" s="308"/>
      <c r="R105" s="308"/>
      <c r="S105" s="308"/>
      <c r="T105" s="308"/>
      <c r="U105" s="308"/>
      <c r="V105" s="308"/>
      <c r="W105" s="308"/>
      <c r="X105" s="308"/>
      <c r="Y105" s="308"/>
      <c r="Z105" s="308"/>
      <c r="AA105" s="308"/>
      <c r="AB105" s="308"/>
      <c r="AC105" s="308"/>
      <c r="AD105" s="308"/>
      <c r="AF105" s="260"/>
      <c r="AG105" s="362"/>
    </row>
    <row r="106" spans="1:33" ht="12">
      <c r="A106" s="326">
        <v>2003</v>
      </c>
      <c r="B106" s="332" t="s">
        <v>46</v>
      </c>
      <c r="C106" s="375">
        <v>9792.6</v>
      </c>
      <c r="D106" s="376">
        <v>9003.02</v>
      </c>
      <c r="E106" s="376">
        <v>789.58</v>
      </c>
      <c r="F106" s="376"/>
      <c r="G106" s="398">
        <v>7804.04</v>
      </c>
      <c r="H106" s="404">
        <v>2588.3</v>
      </c>
      <c r="I106" s="423">
        <v>-2745.65</v>
      </c>
      <c r="J106" s="409">
        <v>4757.98</v>
      </c>
      <c r="K106" s="404">
        <v>6952.23</v>
      </c>
      <c r="L106" s="376">
        <v>457.77</v>
      </c>
      <c r="M106" s="376">
        <v>246.37</v>
      </c>
      <c r="N106" s="409">
        <v>1339.79</v>
      </c>
      <c r="O106" s="399">
        <v>2102.59</v>
      </c>
      <c r="P106" s="404">
        <v>165.9</v>
      </c>
      <c r="Q106" s="308"/>
      <c r="R106" s="308"/>
      <c r="S106" s="308"/>
      <c r="T106" s="308"/>
      <c r="U106" s="308"/>
      <c r="V106" s="308"/>
      <c r="W106" s="308"/>
      <c r="X106" s="308"/>
      <c r="Y106" s="308"/>
      <c r="Z106" s="308"/>
      <c r="AA106" s="308"/>
      <c r="AB106" s="308"/>
      <c r="AC106" s="308"/>
      <c r="AD106" s="308"/>
      <c r="AF106" s="260"/>
      <c r="AG106" s="362"/>
    </row>
    <row r="107" spans="1:33" ht="12">
      <c r="A107" s="326">
        <v>2003</v>
      </c>
      <c r="B107" s="332" t="s">
        <v>47</v>
      </c>
      <c r="C107" s="375">
        <v>8966.29</v>
      </c>
      <c r="D107" s="376">
        <v>8242.95</v>
      </c>
      <c r="E107" s="376">
        <v>723.34</v>
      </c>
      <c r="F107" s="376"/>
      <c r="G107" s="398">
        <v>7219.69</v>
      </c>
      <c r="H107" s="404">
        <v>2999.33</v>
      </c>
      <c r="I107" s="423">
        <v>-2440.8</v>
      </c>
      <c r="J107" s="409">
        <v>3577.14</v>
      </c>
      <c r="K107" s="404">
        <v>5718.79</v>
      </c>
      <c r="L107" s="376">
        <v>643.23</v>
      </c>
      <c r="M107" s="376">
        <v>187.63</v>
      </c>
      <c r="N107" s="409">
        <v>1301.4</v>
      </c>
      <c r="O107" s="399">
        <v>2056.14</v>
      </c>
      <c r="P107" s="404">
        <v>157.97</v>
      </c>
      <c r="Q107" s="308"/>
      <c r="R107" s="308"/>
      <c r="S107" s="308"/>
      <c r="T107" s="308"/>
      <c r="U107" s="308"/>
      <c r="V107" s="308"/>
      <c r="W107" s="308"/>
      <c r="X107" s="308"/>
      <c r="Y107" s="308"/>
      <c r="Z107" s="308"/>
      <c r="AA107" s="308"/>
      <c r="AB107" s="308"/>
      <c r="AC107" s="308"/>
      <c r="AD107" s="308"/>
      <c r="AF107" s="260"/>
      <c r="AG107" s="362"/>
    </row>
    <row r="108" spans="1:33" ht="12">
      <c r="A108" s="326">
        <v>2003</v>
      </c>
      <c r="B108" s="332" t="s">
        <v>34</v>
      </c>
      <c r="C108" s="375">
        <v>8755.45</v>
      </c>
      <c r="D108" s="376">
        <v>8081.44</v>
      </c>
      <c r="E108" s="376">
        <v>674.01</v>
      </c>
      <c r="F108" s="376"/>
      <c r="G108" s="398">
        <v>7453.65</v>
      </c>
      <c r="H108" s="404">
        <v>3204.75</v>
      </c>
      <c r="I108" s="423">
        <v>-2473.72</v>
      </c>
      <c r="J108" s="409">
        <v>3779.59</v>
      </c>
      <c r="K108" s="404">
        <v>5362.7</v>
      </c>
      <c r="L108" s="376">
        <v>469.32</v>
      </c>
      <c r="M108" s="376">
        <v>225.63</v>
      </c>
      <c r="N108" s="409">
        <v>1067.87</v>
      </c>
      <c r="O108" s="399">
        <v>2202.18</v>
      </c>
      <c r="P108" s="404">
        <v>167.85</v>
      </c>
      <c r="Q108" s="308"/>
      <c r="R108" s="308"/>
      <c r="S108" s="308"/>
      <c r="T108" s="308"/>
      <c r="U108" s="308"/>
      <c r="V108" s="308"/>
      <c r="W108" s="308"/>
      <c r="X108" s="308"/>
      <c r="Y108" s="308"/>
      <c r="Z108" s="308"/>
      <c r="AA108" s="308"/>
      <c r="AB108" s="308"/>
      <c r="AC108" s="308"/>
      <c r="AD108" s="308"/>
      <c r="AF108" s="260"/>
      <c r="AG108" s="362"/>
    </row>
    <row r="109" spans="1:33" ht="12">
      <c r="A109" s="326">
        <v>2003</v>
      </c>
      <c r="B109" s="332" t="s">
        <v>48</v>
      </c>
      <c r="C109" s="375">
        <v>8303.76</v>
      </c>
      <c r="D109" s="376">
        <v>7644.01</v>
      </c>
      <c r="E109" s="376">
        <v>659.75</v>
      </c>
      <c r="F109" s="376"/>
      <c r="G109" s="398">
        <v>6877.56</v>
      </c>
      <c r="H109" s="404">
        <v>2349.74</v>
      </c>
      <c r="I109" s="423">
        <v>-2442.11</v>
      </c>
      <c r="J109" s="409">
        <v>4037.11</v>
      </c>
      <c r="K109" s="404">
        <v>5704.43</v>
      </c>
      <c r="L109" s="376">
        <v>490.71</v>
      </c>
      <c r="M109" s="376">
        <v>216.07</v>
      </c>
      <c r="N109" s="409">
        <v>956.63</v>
      </c>
      <c r="O109" s="399">
        <v>2006.06</v>
      </c>
      <c r="P109" s="404">
        <v>144</v>
      </c>
      <c r="Q109" s="308"/>
      <c r="R109" s="308"/>
      <c r="S109" s="308"/>
      <c r="T109" s="308"/>
      <c r="U109" s="308"/>
      <c r="V109" s="308"/>
      <c r="W109" s="308"/>
      <c r="X109" s="308"/>
      <c r="Y109" s="308"/>
      <c r="Z109" s="308"/>
      <c r="AA109" s="308"/>
      <c r="AB109" s="308"/>
      <c r="AC109" s="308"/>
      <c r="AD109" s="308"/>
      <c r="AF109" s="260"/>
      <c r="AG109" s="362"/>
    </row>
    <row r="110" spans="1:33" ht="12">
      <c r="A110" s="326">
        <v>2003</v>
      </c>
      <c r="B110" s="332" t="s">
        <v>49</v>
      </c>
      <c r="C110" s="375">
        <v>8901.4</v>
      </c>
      <c r="D110" s="376">
        <v>8191.22</v>
      </c>
      <c r="E110" s="376">
        <v>710.18</v>
      </c>
      <c r="F110" s="376"/>
      <c r="G110" s="398">
        <v>7451.04</v>
      </c>
      <c r="H110" s="404">
        <v>2346.53</v>
      </c>
      <c r="I110" s="423">
        <v>-1939.81</v>
      </c>
      <c r="J110" s="409">
        <v>4680.51</v>
      </c>
      <c r="K110" s="404">
        <v>6288.81</v>
      </c>
      <c r="L110" s="376">
        <v>424</v>
      </c>
      <c r="M110" s="376">
        <v>240.08</v>
      </c>
      <c r="N110" s="409">
        <v>1134.9</v>
      </c>
      <c r="O110" s="399">
        <v>1650.32</v>
      </c>
      <c r="P110" s="404">
        <v>167.61</v>
      </c>
      <c r="Q110" s="308"/>
      <c r="R110" s="308"/>
      <c r="S110" s="308"/>
      <c r="T110" s="308"/>
      <c r="U110" s="308"/>
      <c r="V110" s="308"/>
      <c r="W110" s="308"/>
      <c r="X110" s="308"/>
      <c r="Y110" s="308"/>
      <c r="Z110" s="308"/>
      <c r="AA110" s="308"/>
      <c r="AB110" s="308"/>
      <c r="AC110" s="308"/>
      <c r="AD110" s="308"/>
      <c r="AF110" s="260"/>
      <c r="AG110" s="362"/>
    </row>
    <row r="111" spans="1:33" ht="12">
      <c r="A111" s="326">
        <v>2003</v>
      </c>
      <c r="B111" s="332" t="s">
        <v>50</v>
      </c>
      <c r="C111" s="375">
        <v>8032.06</v>
      </c>
      <c r="D111" s="376">
        <v>7450.52</v>
      </c>
      <c r="E111" s="376">
        <v>581.54</v>
      </c>
      <c r="F111" s="376"/>
      <c r="G111" s="398">
        <v>6435.58</v>
      </c>
      <c r="H111" s="404">
        <v>2036.89</v>
      </c>
      <c r="I111" s="423">
        <v>-2051.92</v>
      </c>
      <c r="J111" s="409">
        <v>3909.71</v>
      </c>
      <c r="K111" s="404">
        <v>5784.91</v>
      </c>
      <c r="L111" s="376">
        <v>488.98</v>
      </c>
      <c r="M111" s="376">
        <v>263.39</v>
      </c>
      <c r="N111" s="409">
        <v>1393.76</v>
      </c>
      <c r="O111" s="399">
        <v>1796.07</v>
      </c>
      <c r="P111" s="404">
        <v>127.81</v>
      </c>
      <c r="Q111" s="308"/>
      <c r="R111" s="308"/>
      <c r="S111" s="308"/>
      <c r="T111" s="308"/>
      <c r="U111" s="308"/>
      <c r="V111" s="308"/>
      <c r="W111" s="308"/>
      <c r="X111" s="308"/>
      <c r="Y111" s="308"/>
      <c r="Z111" s="308"/>
      <c r="AA111" s="308"/>
      <c r="AB111" s="308"/>
      <c r="AC111" s="308"/>
      <c r="AD111" s="308"/>
      <c r="AF111" s="260"/>
      <c r="AG111" s="362"/>
    </row>
    <row r="112" spans="1:33" ht="12">
      <c r="A112" s="326">
        <v>2003</v>
      </c>
      <c r="B112" s="332" t="s">
        <v>51</v>
      </c>
      <c r="C112" s="375">
        <v>8024.35</v>
      </c>
      <c r="D112" s="376">
        <v>7461.5</v>
      </c>
      <c r="E112" s="376">
        <v>562.85</v>
      </c>
      <c r="F112" s="376"/>
      <c r="G112" s="398">
        <v>6469.31</v>
      </c>
      <c r="H112" s="404">
        <v>1737.19</v>
      </c>
      <c r="I112" s="423">
        <v>-1408.99</v>
      </c>
      <c r="J112" s="409">
        <v>4292.88</v>
      </c>
      <c r="K112" s="404">
        <v>6077.97</v>
      </c>
      <c r="L112" s="376">
        <v>439.24</v>
      </c>
      <c r="M112" s="376">
        <v>184.25</v>
      </c>
      <c r="N112" s="409">
        <v>1701.7</v>
      </c>
      <c r="O112" s="399">
        <v>1580.58</v>
      </c>
      <c r="P112" s="404">
        <v>136.24</v>
      </c>
      <c r="Q112" s="308"/>
      <c r="R112" s="308"/>
      <c r="S112" s="308"/>
      <c r="T112" s="308"/>
      <c r="U112" s="308"/>
      <c r="V112" s="308"/>
      <c r="W112" s="308"/>
      <c r="X112" s="308"/>
      <c r="Y112" s="308"/>
      <c r="Z112" s="308"/>
      <c r="AA112" s="308"/>
      <c r="AB112" s="308"/>
      <c r="AC112" s="308"/>
      <c r="AD112" s="308"/>
      <c r="AF112" s="260"/>
      <c r="AG112" s="362"/>
    </row>
    <row r="113" spans="1:33" ht="12">
      <c r="A113" s="326">
        <v>2003</v>
      </c>
      <c r="B113" s="332" t="s">
        <v>52</v>
      </c>
      <c r="C113" s="375">
        <v>8965.41</v>
      </c>
      <c r="D113" s="376">
        <v>8327.98</v>
      </c>
      <c r="E113" s="376">
        <v>637.43</v>
      </c>
      <c r="F113" s="376"/>
      <c r="G113" s="398">
        <v>7029.93</v>
      </c>
      <c r="H113" s="404">
        <v>2742.79</v>
      </c>
      <c r="I113" s="423">
        <v>-2159.95</v>
      </c>
      <c r="J113" s="409">
        <v>3845.59</v>
      </c>
      <c r="K113" s="404">
        <v>6122.47</v>
      </c>
      <c r="L113" s="376">
        <v>441.55</v>
      </c>
      <c r="M113" s="376">
        <v>137.16</v>
      </c>
      <c r="N113" s="409">
        <v>1447.75</v>
      </c>
      <c r="O113" s="399">
        <v>1635.21</v>
      </c>
      <c r="P113" s="404">
        <v>132.79</v>
      </c>
      <c r="Q113" s="308"/>
      <c r="R113" s="308"/>
      <c r="S113" s="308"/>
      <c r="T113" s="308"/>
      <c r="U113" s="308"/>
      <c r="V113" s="308"/>
      <c r="W113" s="308"/>
      <c r="X113" s="308"/>
      <c r="Y113" s="308"/>
      <c r="Z113" s="308"/>
      <c r="AA113" s="308"/>
      <c r="AB113" s="308"/>
      <c r="AC113" s="308"/>
      <c r="AD113" s="308"/>
      <c r="AF113" s="260"/>
      <c r="AG113" s="362"/>
    </row>
    <row r="114" spans="1:33" ht="12">
      <c r="A114" s="326">
        <v>2003</v>
      </c>
      <c r="B114" s="332" t="s">
        <v>53</v>
      </c>
      <c r="C114" s="375">
        <v>8428.73</v>
      </c>
      <c r="D114" s="376">
        <v>7798.88</v>
      </c>
      <c r="E114" s="376">
        <v>629.85</v>
      </c>
      <c r="F114" s="376"/>
      <c r="G114" s="398">
        <v>7299.78</v>
      </c>
      <c r="H114" s="404">
        <v>2601.86</v>
      </c>
      <c r="I114" s="423">
        <v>-1468.25</v>
      </c>
      <c r="J114" s="409">
        <v>4258.52</v>
      </c>
      <c r="K114" s="404">
        <v>5569.07</v>
      </c>
      <c r="L114" s="376">
        <v>439.39</v>
      </c>
      <c r="M114" s="376">
        <v>164.51</v>
      </c>
      <c r="N114" s="409">
        <v>1573.16</v>
      </c>
      <c r="O114" s="399">
        <v>2005.75</v>
      </c>
      <c r="P114" s="404">
        <v>127.73</v>
      </c>
      <c r="Q114" s="308"/>
      <c r="R114" s="308"/>
      <c r="S114" s="308"/>
      <c r="T114" s="308"/>
      <c r="U114" s="308"/>
      <c r="V114" s="308"/>
      <c r="W114" s="308"/>
      <c r="X114" s="308"/>
      <c r="Y114" s="308"/>
      <c r="Z114" s="308"/>
      <c r="AA114" s="308"/>
      <c r="AB114" s="308"/>
      <c r="AC114" s="308"/>
      <c r="AD114" s="308"/>
      <c r="AF114" s="260"/>
      <c r="AG114" s="362"/>
    </row>
    <row r="115" spans="1:33" ht="12">
      <c r="A115" s="328">
        <v>2003</v>
      </c>
      <c r="B115" s="333" t="s">
        <v>54</v>
      </c>
      <c r="C115" s="377">
        <v>9015.79</v>
      </c>
      <c r="D115" s="378">
        <v>8297.06</v>
      </c>
      <c r="E115" s="378">
        <v>718.73</v>
      </c>
      <c r="F115" s="378"/>
      <c r="G115" s="400">
        <v>6896.49</v>
      </c>
      <c r="H115" s="405">
        <v>2541.33</v>
      </c>
      <c r="I115" s="424">
        <v>-2768.14</v>
      </c>
      <c r="J115" s="410">
        <v>3960.65</v>
      </c>
      <c r="K115" s="405">
        <v>6177.09</v>
      </c>
      <c r="L115" s="378">
        <v>394.51</v>
      </c>
      <c r="M115" s="378">
        <v>191.95</v>
      </c>
      <c r="N115" s="410">
        <v>1579.31</v>
      </c>
      <c r="O115" s="378">
        <v>2333.55</v>
      </c>
      <c r="P115" s="405">
        <v>145.48</v>
      </c>
      <c r="Q115" s="308"/>
      <c r="R115" s="308"/>
      <c r="S115" s="308"/>
      <c r="T115" s="308"/>
      <c r="U115" s="308"/>
      <c r="V115" s="308"/>
      <c r="W115" s="308"/>
      <c r="X115" s="308"/>
      <c r="Y115" s="308"/>
      <c r="Z115" s="308"/>
      <c r="AA115" s="308"/>
      <c r="AB115" s="308"/>
      <c r="AC115" s="308"/>
      <c r="AD115" s="308"/>
      <c r="AF115" s="260"/>
      <c r="AG115" s="362"/>
    </row>
    <row r="116" spans="1:33" ht="12">
      <c r="A116" s="326">
        <v>2004</v>
      </c>
      <c r="B116" s="332" t="s">
        <v>44</v>
      </c>
      <c r="C116" s="375">
        <v>8798.1</v>
      </c>
      <c r="D116" s="376">
        <v>8099.74</v>
      </c>
      <c r="E116" s="376">
        <v>698.36</v>
      </c>
      <c r="F116" s="376"/>
      <c r="G116" s="398">
        <v>7584.21</v>
      </c>
      <c r="H116" s="404">
        <v>2579.25</v>
      </c>
      <c r="I116" s="423">
        <v>-1570.38</v>
      </c>
      <c r="J116" s="409">
        <v>4257.28</v>
      </c>
      <c r="K116" s="404">
        <v>5856.14</v>
      </c>
      <c r="L116" s="376">
        <v>747.68</v>
      </c>
      <c r="M116" s="376">
        <v>136.03</v>
      </c>
      <c r="N116" s="409">
        <v>1641.48</v>
      </c>
      <c r="O116" s="399">
        <v>2224.65</v>
      </c>
      <c r="P116" s="404">
        <v>137.55</v>
      </c>
      <c r="Q116" s="308"/>
      <c r="R116" s="308"/>
      <c r="S116" s="308"/>
      <c r="T116" s="308"/>
      <c r="U116" s="308"/>
      <c r="V116" s="308"/>
      <c r="W116" s="308"/>
      <c r="X116" s="308"/>
      <c r="Y116" s="308"/>
      <c r="Z116" s="308"/>
      <c r="AA116" s="308"/>
      <c r="AB116" s="308"/>
      <c r="AC116" s="308"/>
      <c r="AD116" s="308"/>
      <c r="AF116" s="260"/>
      <c r="AG116" s="362"/>
    </row>
    <row r="117" spans="1:33" ht="12">
      <c r="A117" s="326">
        <v>2004</v>
      </c>
      <c r="B117" s="332" t="s">
        <v>45</v>
      </c>
      <c r="C117" s="375">
        <v>7767.67</v>
      </c>
      <c r="D117" s="376">
        <v>7101.52</v>
      </c>
      <c r="E117" s="376">
        <v>666.15</v>
      </c>
      <c r="F117" s="376"/>
      <c r="G117" s="398">
        <v>7048.44</v>
      </c>
      <c r="H117" s="404">
        <v>2530.81</v>
      </c>
      <c r="I117" s="423">
        <v>-1621.55</v>
      </c>
      <c r="J117" s="409">
        <v>4067.79</v>
      </c>
      <c r="K117" s="404">
        <v>4877.17</v>
      </c>
      <c r="L117" s="376">
        <v>449.84</v>
      </c>
      <c r="M117" s="376">
        <v>137.43</v>
      </c>
      <c r="N117" s="409">
        <v>1371.2</v>
      </c>
      <c r="O117" s="399">
        <v>2495.78</v>
      </c>
      <c r="P117" s="404">
        <v>132.71</v>
      </c>
      <c r="Q117" s="308"/>
      <c r="R117" s="308"/>
      <c r="S117" s="308"/>
      <c r="T117" s="308"/>
      <c r="U117" s="308"/>
      <c r="V117" s="308"/>
      <c r="W117" s="308"/>
      <c r="X117" s="308"/>
      <c r="Y117" s="308"/>
      <c r="Z117" s="308"/>
      <c r="AA117" s="308"/>
      <c r="AB117" s="308"/>
      <c r="AC117" s="308"/>
      <c r="AD117" s="308"/>
      <c r="AF117" s="260"/>
      <c r="AG117" s="362"/>
    </row>
    <row r="118" spans="1:33" ht="12">
      <c r="A118" s="326">
        <v>2004</v>
      </c>
      <c r="B118" s="332" t="s">
        <v>46</v>
      </c>
      <c r="C118" s="375">
        <v>8868.42</v>
      </c>
      <c r="D118" s="376">
        <v>8113.4</v>
      </c>
      <c r="E118" s="376">
        <v>755.02</v>
      </c>
      <c r="F118" s="376"/>
      <c r="G118" s="398">
        <v>7305.85</v>
      </c>
      <c r="H118" s="404">
        <v>1864.97</v>
      </c>
      <c r="I118" s="423">
        <v>-2205.13</v>
      </c>
      <c r="J118" s="409">
        <v>5032.05</v>
      </c>
      <c r="K118" s="404">
        <v>6670.28</v>
      </c>
      <c r="L118" s="376">
        <v>408.83</v>
      </c>
      <c r="M118" s="376">
        <v>111.05</v>
      </c>
      <c r="N118" s="409">
        <v>1655.55</v>
      </c>
      <c r="O118" s="399">
        <v>2520.23</v>
      </c>
      <c r="P118" s="404">
        <v>106.55</v>
      </c>
      <c r="Q118" s="308"/>
      <c r="R118" s="308"/>
      <c r="S118" s="308"/>
      <c r="T118" s="308"/>
      <c r="U118" s="308"/>
      <c r="V118" s="308"/>
      <c r="W118" s="308"/>
      <c r="X118" s="308"/>
      <c r="Y118" s="308"/>
      <c r="Z118" s="308"/>
      <c r="AA118" s="308"/>
      <c r="AB118" s="308"/>
      <c r="AC118" s="308"/>
      <c r="AD118" s="308"/>
      <c r="AF118" s="260"/>
      <c r="AG118" s="362"/>
    </row>
    <row r="119" spans="1:33" ht="12">
      <c r="A119" s="326">
        <v>2004</v>
      </c>
      <c r="B119" s="332" t="s">
        <v>47</v>
      </c>
      <c r="C119" s="375">
        <v>8332.47</v>
      </c>
      <c r="D119" s="376">
        <v>7625.07</v>
      </c>
      <c r="E119" s="376">
        <v>707.4</v>
      </c>
      <c r="F119" s="376"/>
      <c r="G119" s="398">
        <v>7744.76</v>
      </c>
      <c r="H119" s="404">
        <v>2543.22</v>
      </c>
      <c r="I119" s="423">
        <v>-1323.15</v>
      </c>
      <c r="J119" s="409">
        <v>4778.86</v>
      </c>
      <c r="K119" s="404">
        <v>5414.23</v>
      </c>
      <c r="L119" s="376">
        <v>422.68</v>
      </c>
      <c r="M119" s="376">
        <v>74.5</v>
      </c>
      <c r="N119" s="409">
        <v>1468.28</v>
      </c>
      <c r="O119" s="399">
        <v>2504.24</v>
      </c>
      <c r="P119" s="404">
        <v>188.96</v>
      </c>
      <c r="Q119" s="308"/>
      <c r="R119" s="308"/>
      <c r="S119" s="308"/>
      <c r="T119" s="308"/>
      <c r="U119" s="308"/>
      <c r="V119" s="308"/>
      <c r="W119" s="308"/>
      <c r="X119" s="308"/>
      <c r="Y119" s="308"/>
      <c r="Z119" s="308"/>
      <c r="AA119" s="308"/>
      <c r="AB119" s="308"/>
      <c r="AC119" s="308"/>
      <c r="AD119" s="308"/>
      <c r="AF119" s="260"/>
      <c r="AG119" s="362"/>
    </row>
    <row r="120" spans="1:33" ht="12">
      <c r="A120" s="326">
        <v>2004</v>
      </c>
      <c r="B120" s="332" t="s">
        <v>34</v>
      </c>
      <c r="C120" s="375">
        <v>7848.01</v>
      </c>
      <c r="D120" s="376">
        <v>7211.32</v>
      </c>
      <c r="E120" s="376">
        <v>636.69</v>
      </c>
      <c r="F120" s="376"/>
      <c r="G120" s="398">
        <v>7371.85</v>
      </c>
      <c r="H120" s="404">
        <v>1998.31</v>
      </c>
      <c r="I120" s="423">
        <v>-1137.31</v>
      </c>
      <c r="J120" s="409">
        <v>4814.99</v>
      </c>
      <c r="K120" s="404">
        <v>5554.96</v>
      </c>
      <c r="L120" s="376">
        <v>558.55</v>
      </c>
      <c r="M120" s="376">
        <v>91.94</v>
      </c>
      <c r="N120" s="409">
        <v>1507.39</v>
      </c>
      <c r="O120" s="399">
        <v>2371.34</v>
      </c>
      <c r="P120" s="404">
        <v>206.86</v>
      </c>
      <c r="Q120" s="308"/>
      <c r="R120" s="308"/>
      <c r="S120" s="308"/>
      <c r="T120" s="308"/>
      <c r="U120" s="308"/>
      <c r="V120" s="308"/>
      <c r="W120" s="308"/>
      <c r="X120" s="308"/>
      <c r="Y120" s="308"/>
      <c r="Z120" s="308"/>
      <c r="AA120" s="308"/>
      <c r="AB120" s="308"/>
      <c r="AC120" s="308"/>
      <c r="AD120" s="308"/>
      <c r="AF120" s="260"/>
      <c r="AG120" s="362"/>
    </row>
    <row r="121" spans="1:33" ht="12">
      <c r="A121" s="326">
        <v>2004</v>
      </c>
      <c r="B121" s="332" t="s">
        <v>48</v>
      </c>
      <c r="C121" s="375">
        <v>8164.77</v>
      </c>
      <c r="D121" s="376">
        <v>7483.01</v>
      </c>
      <c r="E121" s="376">
        <v>681.75</v>
      </c>
      <c r="F121" s="376"/>
      <c r="G121" s="398">
        <v>7393.81</v>
      </c>
      <c r="H121" s="404">
        <v>2303.36</v>
      </c>
      <c r="I121" s="423">
        <v>-1142.97</v>
      </c>
      <c r="J121" s="409">
        <v>4470.16</v>
      </c>
      <c r="K121" s="404">
        <v>5443.23</v>
      </c>
      <c r="L121" s="376">
        <v>620.29</v>
      </c>
      <c r="M121" s="376">
        <v>65.09</v>
      </c>
      <c r="N121" s="409">
        <v>1656.16</v>
      </c>
      <c r="O121" s="399">
        <v>2381.27</v>
      </c>
      <c r="P121" s="404">
        <v>196.41</v>
      </c>
      <c r="Q121" s="308"/>
      <c r="R121" s="308"/>
      <c r="S121" s="308"/>
      <c r="T121" s="308"/>
      <c r="U121" s="308"/>
      <c r="V121" s="308"/>
      <c r="W121" s="308"/>
      <c r="X121" s="308"/>
      <c r="Y121" s="308"/>
      <c r="Z121" s="308"/>
      <c r="AA121" s="308"/>
      <c r="AB121" s="308"/>
      <c r="AC121" s="308"/>
      <c r="AD121" s="308"/>
      <c r="AF121" s="260"/>
      <c r="AG121" s="362"/>
    </row>
    <row r="122" spans="1:33" ht="12">
      <c r="A122" s="326">
        <v>2004</v>
      </c>
      <c r="B122" s="332" t="s">
        <v>49</v>
      </c>
      <c r="C122" s="375">
        <v>8201.15</v>
      </c>
      <c r="D122" s="376">
        <v>7529.84</v>
      </c>
      <c r="E122" s="376">
        <v>671.31</v>
      </c>
      <c r="F122" s="376"/>
      <c r="G122" s="398">
        <v>8162.32</v>
      </c>
      <c r="H122" s="404">
        <v>2115.38</v>
      </c>
      <c r="I122" s="423">
        <v>-751.63</v>
      </c>
      <c r="J122" s="409">
        <v>5348.33</v>
      </c>
      <c r="K122" s="404">
        <v>5732.9</v>
      </c>
      <c r="L122" s="376">
        <v>698.61</v>
      </c>
      <c r="M122" s="376">
        <v>125.36</v>
      </c>
      <c r="N122" s="409">
        <v>1633.15</v>
      </c>
      <c r="O122" s="399">
        <v>2573.46</v>
      </c>
      <c r="P122" s="404">
        <v>201.23</v>
      </c>
      <c r="Q122" s="308"/>
      <c r="R122" s="308"/>
      <c r="S122" s="308"/>
      <c r="T122" s="308"/>
      <c r="U122" s="308"/>
      <c r="V122" s="308"/>
      <c r="W122" s="308"/>
      <c r="X122" s="308"/>
      <c r="Y122" s="308"/>
      <c r="Z122" s="308"/>
      <c r="AA122" s="308"/>
      <c r="AB122" s="308"/>
      <c r="AC122" s="308"/>
      <c r="AD122" s="308"/>
      <c r="AF122" s="260"/>
      <c r="AG122" s="362"/>
    </row>
    <row r="123" spans="1:33" ht="12">
      <c r="A123" s="326">
        <v>2004</v>
      </c>
      <c r="B123" s="332" t="s">
        <v>50</v>
      </c>
      <c r="C123" s="375">
        <v>7193.28</v>
      </c>
      <c r="D123" s="376">
        <v>6643.76</v>
      </c>
      <c r="E123" s="376">
        <v>549.53</v>
      </c>
      <c r="F123" s="376"/>
      <c r="G123" s="398">
        <v>6400.21</v>
      </c>
      <c r="H123" s="404">
        <v>1503.36</v>
      </c>
      <c r="I123" s="423">
        <v>-1869.5</v>
      </c>
      <c r="J123" s="409">
        <v>4343.39</v>
      </c>
      <c r="K123" s="404">
        <v>5387.66</v>
      </c>
      <c r="L123" s="376">
        <v>553.46</v>
      </c>
      <c r="M123" s="376">
        <v>67.88</v>
      </c>
      <c r="N123" s="409">
        <v>1195.92</v>
      </c>
      <c r="O123" s="399">
        <v>2506.74</v>
      </c>
      <c r="P123" s="404">
        <v>194.17</v>
      </c>
      <c r="Q123" s="308"/>
      <c r="R123" s="308"/>
      <c r="S123" s="308"/>
      <c r="T123" s="308"/>
      <c r="U123" s="308"/>
      <c r="V123" s="308"/>
      <c r="W123" s="308"/>
      <c r="X123" s="308"/>
      <c r="Y123" s="308"/>
      <c r="Z123" s="308"/>
      <c r="AA123" s="308"/>
      <c r="AB123" s="308"/>
      <c r="AC123" s="308"/>
      <c r="AD123" s="308"/>
      <c r="AF123" s="260"/>
      <c r="AG123" s="362"/>
    </row>
    <row r="124" spans="1:33" ht="12">
      <c r="A124" s="326">
        <v>2004</v>
      </c>
      <c r="B124" s="332" t="s">
        <v>51</v>
      </c>
      <c r="C124" s="375">
        <v>6683.07</v>
      </c>
      <c r="D124" s="376">
        <v>6201.13</v>
      </c>
      <c r="E124" s="376">
        <v>481.94</v>
      </c>
      <c r="F124" s="376"/>
      <c r="G124" s="398">
        <v>8135.01</v>
      </c>
      <c r="H124" s="404">
        <v>2635.57</v>
      </c>
      <c r="I124" s="423">
        <v>780.44</v>
      </c>
      <c r="J124" s="409">
        <v>4757.51</v>
      </c>
      <c r="K124" s="404">
        <v>3693.27</v>
      </c>
      <c r="L124" s="376">
        <v>741.93</v>
      </c>
      <c r="M124" s="376">
        <v>88.33</v>
      </c>
      <c r="N124" s="409">
        <v>1683.3</v>
      </c>
      <c r="O124" s="399">
        <v>2620.69</v>
      </c>
      <c r="P124" s="404">
        <v>188.31</v>
      </c>
      <c r="Q124" s="308"/>
      <c r="R124" s="308"/>
      <c r="S124" s="308"/>
      <c r="T124" s="308"/>
      <c r="U124" s="308"/>
      <c r="V124" s="308"/>
      <c r="W124" s="308"/>
      <c r="X124" s="308"/>
      <c r="Y124" s="308"/>
      <c r="Z124" s="308"/>
      <c r="AA124" s="308"/>
      <c r="AB124" s="308"/>
      <c r="AC124" s="308"/>
      <c r="AD124" s="308"/>
      <c r="AF124" s="260"/>
      <c r="AG124" s="362"/>
    </row>
    <row r="125" spans="1:33" ht="12">
      <c r="A125" s="326">
        <v>2004</v>
      </c>
      <c r="B125" s="332" t="s">
        <v>52</v>
      </c>
      <c r="C125" s="375">
        <v>7462.69</v>
      </c>
      <c r="D125" s="376">
        <v>6776.53</v>
      </c>
      <c r="E125" s="376">
        <v>686.16</v>
      </c>
      <c r="F125" s="376"/>
      <c r="G125" s="398">
        <v>7082.24</v>
      </c>
      <c r="H125" s="404">
        <v>2085.18</v>
      </c>
      <c r="I125" s="423">
        <v>-1193.29</v>
      </c>
      <c r="J125" s="409">
        <v>4464.66</v>
      </c>
      <c r="K125" s="404">
        <v>4901.47</v>
      </c>
      <c r="L125" s="376">
        <v>532.4</v>
      </c>
      <c r="M125" s="376">
        <v>119.98</v>
      </c>
      <c r="N125" s="409">
        <v>1552.7</v>
      </c>
      <c r="O125" s="399">
        <v>2721.59</v>
      </c>
      <c r="P125" s="404">
        <v>188.56</v>
      </c>
      <c r="Q125" s="308"/>
      <c r="R125" s="308"/>
      <c r="S125" s="308"/>
      <c r="T125" s="308"/>
      <c r="U125" s="308"/>
      <c r="V125" s="308"/>
      <c r="W125" s="308"/>
      <c r="X125" s="308"/>
      <c r="Y125" s="308"/>
      <c r="Z125" s="308"/>
      <c r="AA125" s="308"/>
      <c r="AB125" s="308"/>
      <c r="AC125" s="308"/>
      <c r="AD125" s="308"/>
      <c r="AF125" s="260"/>
      <c r="AG125" s="362"/>
    </row>
    <row r="126" spans="1:33" ht="12">
      <c r="A126" s="326">
        <v>2004</v>
      </c>
      <c r="B126" s="332" t="s">
        <v>53</v>
      </c>
      <c r="C126" s="375">
        <v>7856.99</v>
      </c>
      <c r="D126" s="376">
        <v>7198.91</v>
      </c>
      <c r="E126" s="376">
        <v>658.08</v>
      </c>
      <c r="F126" s="376"/>
      <c r="G126" s="398">
        <v>8397.98</v>
      </c>
      <c r="H126" s="404">
        <v>3061.67</v>
      </c>
      <c r="I126" s="423">
        <v>-338.19</v>
      </c>
      <c r="J126" s="409">
        <v>4932.29</v>
      </c>
      <c r="K126" s="404">
        <v>4335.28</v>
      </c>
      <c r="L126" s="376">
        <v>404.01</v>
      </c>
      <c r="M126" s="376">
        <v>58.43</v>
      </c>
      <c r="N126" s="409">
        <v>1480.59</v>
      </c>
      <c r="O126" s="399">
        <v>2761.38</v>
      </c>
      <c r="P126" s="404">
        <v>174.3</v>
      </c>
      <c r="Q126" s="308"/>
      <c r="R126" s="308"/>
      <c r="S126" s="308"/>
      <c r="T126" s="308"/>
      <c r="U126" s="308"/>
      <c r="V126" s="308"/>
      <c r="W126" s="308"/>
      <c r="X126" s="308"/>
      <c r="Y126" s="308"/>
      <c r="Z126" s="308"/>
      <c r="AA126" s="308"/>
      <c r="AB126" s="308"/>
      <c r="AC126" s="308"/>
      <c r="AD126" s="308"/>
      <c r="AF126" s="260"/>
      <c r="AG126" s="362"/>
    </row>
    <row r="127" spans="1:33" ht="12">
      <c r="A127" s="328">
        <v>2004</v>
      </c>
      <c r="B127" s="333" t="s">
        <v>54</v>
      </c>
      <c r="C127" s="377">
        <v>8197.4</v>
      </c>
      <c r="D127" s="378">
        <v>7532.2</v>
      </c>
      <c r="E127" s="378">
        <v>665.2</v>
      </c>
      <c r="F127" s="378"/>
      <c r="G127" s="400">
        <v>7395.3</v>
      </c>
      <c r="H127" s="405">
        <v>2284.12</v>
      </c>
      <c r="I127" s="424">
        <v>-1564.38</v>
      </c>
      <c r="J127" s="410">
        <v>4590.76</v>
      </c>
      <c r="K127" s="405">
        <v>5546.24</v>
      </c>
      <c r="L127" s="378">
        <v>520.42</v>
      </c>
      <c r="M127" s="378">
        <v>15.14</v>
      </c>
      <c r="N127" s="410">
        <v>1699.02</v>
      </c>
      <c r="O127" s="378">
        <v>2813.21</v>
      </c>
      <c r="P127" s="405">
        <v>169.81</v>
      </c>
      <c r="Q127" s="308"/>
      <c r="R127" s="308"/>
      <c r="S127" s="308"/>
      <c r="T127" s="308"/>
      <c r="U127" s="308"/>
      <c r="V127" s="308"/>
      <c r="W127" s="308"/>
      <c r="X127" s="308"/>
      <c r="Y127" s="308"/>
      <c r="Z127" s="308"/>
      <c r="AA127" s="308"/>
      <c r="AB127" s="308"/>
      <c r="AC127" s="308"/>
      <c r="AD127" s="308"/>
      <c r="AF127" s="260"/>
      <c r="AG127" s="362"/>
    </row>
    <row r="128" spans="1:33" ht="12">
      <c r="A128" s="326">
        <v>2005</v>
      </c>
      <c r="B128" s="332" t="s">
        <v>44</v>
      </c>
      <c r="C128" s="375">
        <v>7799.95</v>
      </c>
      <c r="D128" s="376">
        <v>7036.23</v>
      </c>
      <c r="E128" s="376">
        <v>763.72</v>
      </c>
      <c r="F128" s="376"/>
      <c r="G128" s="398">
        <v>8119.07</v>
      </c>
      <c r="H128" s="404">
        <v>3235.67</v>
      </c>
      <c r="I128" s="423">
        <v>-1153.51</v>
      </c>
      <c r="J128" s="409">
        <v>4499.73</v>
      </c>
      <c r="K128" s="404">
        <v>4800.53</v>
      </c>
      <c r="L128" s="376">
        <v>383.68</v>
      </c>
      <c r="M128" s="376">
        <v>111.04</v>
      </c>
      <c r="N128" s="409">
        <v>1503.65</v>
      </c>
      <c r="O128" s="399">
        <v>2628.99</v>
      </c>
      <c r="P128" s="404">
        <v>147.01</v>
      </c>
      <c r="Q128" s="308"/>
      <c r="R128" s="308"/>
      <c r="S128" s="308"/>
      <c r="T128" s="308"/>
      <c r="U128" s="308"/>
      <c r="V128" s="308"/>
      <c r="W128" s="308"/>
      <c r="X128" s="308"/>
      <c r="Y128" s="308"/>
      <c r="Z128" s="308"/>
      <c r="AA128" s="308"/>
      <c r="AB128" s="308"/>
      <c r="AC128" s="308"/>
      <c r="AD128" s="308"/>
      <c r="AF128" s="260"/>
      <c r="AG128" s="362"/>
    </row>
    <row r="129" spans="1:33" ht="12">
      <c r="A129" s="326">
        <v>2005</v>
      </c>
      <c r="B129" s="332" t="s">
        <v>45</v>
      </c>
      <c r="C129" s="375">
        <v>7035.97</v>
      </c>
      <c r="D129" s="376">
        <v>6358.87</v>
      </c>
      <c r="E129" s="376">
        <v>677.1</v>
      </c>
      <c r="F129" s="376"/>
      <c r="G129" s="398">
        <v>6345.67</v>
      </c>
      <c r="H129" s="404">
        <v>2181.51</v>
      </c>
      <c r="I129" s="423">
        <v>-5.74</v>
      </c>
      <c r="J129" s="409">
        <v>3730.04</v>
      </c>
      <c r="K129" s="404">
        <v>4154.7</v>
      </c>
      <c r="L129" s="376">
        <v>434.12</v>
      </c>
      <c r="M129" s="376">
        <v>202</v>
      </c>
      <c r="N129" s="409">
        <v>2222.88</v>
      </c>
      <c r="O129" s="399">
        <v>2036.09</v>
      </c>
      <c r="P129" s="404">
        <v>151.89</v>
      </c>
      <c r="Q129" s="308"/>
      <c r="R129" s="308"/>
      <c r="S129" s="308"/>
      <c r="T129" s="308"/>
      <c r="U129" s="308"/>
      <c r="V129" s="308"/>
      <c r="W129" s="308"/>
      <c r="X129" s="308"/>
      <c r="Y129" s="308"/>
      <c r="Z129" s="308"/>
      <c r="AA129" s="308"/>
      <c r="AB129" s="308"/>
      <c r="AC129" s="308"/>
      <c r="AD129" s="308"/>
      <c r="AF129" s="260"/>
      <c r="AG129" s="362"/>
    </row>
    <row r="130" spans="1:33" ht="12">
      <c r="A130" s="326">
        <v>2005</v>
      </c>
      <c r="B130" s="332" t="s">
        <v>46</v>
      </c>
      <c r="C130" s="375">
        <v>7878.16</v>
      </c>
      <c r="D130" s="376">
        <v>7150.83</v>
      </c>
      <c r="E130" s="376">
        <v>727.33</v>
      </c>
      <c r="F130" s="376"/>
      <c r="G130" s="398">
        <v>6750.57</v>
      </c>
      <c r="H130" s="404">
        <v>2104.3</v>
      </c>
      <c r="I130" s="423">
        <v>-1583.82</v>
      </c>
      <c r="J130" s="409">
        <v>4238.91</v>
      </c>
      <c r="K130" s="404">
        <v>5090.13</v>
      </c>
      <c r="L130" s="376">
        <v>407.36</v>
      </c>
      <c r="M130" s="376">
        <v>194.69</v>
      </c>
      <c r="N130" s="409">
        <v>1786.51</v>
      </c>
      <c r="O130" s="399">
        <v>2731.78</v>
      </c>
      <c r="P130" s="404">
        <v>166.73</v>
      </c>
      <c r="Q130" s="308"/>
      <c r="R130" s="308"/>
      <c r="S130" s="308"/>
      <c r="T130" s="308"/>
      <c r="U130" s="308"/>
      <c r="V130" s="308"/>
      <c r="W130" s="308"/>
      <c r="X130" s="308"/>
      <c r="Y130" s="308"/>
      <c r="Z130" s="308"/>
      <c r="AA130" s="308"/>
      <c r="AB130" s="308"/>
      <c r="AC130" s="308"/>
      <c r="AD130" s="308"/>
      <c r="AF130" s="260"/>
      <c r="AG130" s="362"/>
    </row>
    <row r="131" spans="1:33" ht="12">
      <c r="A131" s="326">
        <v>2005</v>
      </c>
      <c r="B131" s="332" t="s">
        <v>47</v>
      </c>
      <c r="C131" s="375">
        <v>7480.35</v>
      </c>
      <c r="D131" s="376">
        <v>6788.05</v>
      </c>
      <c r="E131" s="376">
        <v>692.3</v>
      </c>
      <c r="F131" s="376"/>
      <c r="G131" s="398">
        <v>7071.32</v>
      </c>
      <c r="H131" s="404">
        <v>1825.17</v>
      </c>
      <c r="I131" s="423">
        <v>-8.93</v>
      </c>
      <c r="J131" s="409">
        <v>4506.11</v>
      </c>
      <c r="K131" s="404">
        <v>4906.22</v>
      </c>
      <c r="L131" s="376">
        <v>740.04</v>
      </c>
      <c r="M131" s="376">
        <v>85.26</v>
      </c>
      <c r="N131" s="409">
        <v>1820.3</v>
      </c>
      <c r="O131" s="399">
        <v>2083.9</v>
      </c>
      <c r="P131" s="404">
        <v>169.65</v>
      </c>
      <c r="Q131" s="308"/>
      <c r="R131" s="308"/>
      <c r="S131" s="308"/>
      <c r="T131" s="308"/>
      <c r="U131" s="308"/>
      <c r="V131" s="308"/>
      <c r="W131" s="308"/>
      <c r="X131" s="308"/>
      <c r="Y131" s="308"/>
      <c r="Z131" s="308"/>
      <c r="AA131" s="308"/>
      <c r="AB131" s="308"/>
      <c r="AC131" s="308"/>
      <c r="AD131" s="308"/>
      <c r="AF131" s="260"/>
      <c r="AG131" s="362"/>
    </row>
    <row r="132" spans="1:33" ht="12">
      <c r="A132" s="326">
        <v>2005</v>
      </c>
      <c r="B132" s="332" t="s">
        <v>34</v>
      </c>
      <c r="C132" s="375">
        <v>7629.67</v>
      </c>
      <c r="D132" s="376">
        <v>6949.46</v>
      </c>
      <c r="E132" s="376">
        <v>680.21</v>
      </c>
      <c r="F132" s="376"/>
      <c r="G132" s="398">
        <v>7637.38</v>
      </c>
      <c r="H132" s="404">
        <v>2179.32</v>
      </c>
      <c r="I132" s="423">
        <v>-486.49</v>
      </c>
      <c r="J132" s="409">
        <v>4937.01</v>
      </c>
      <c r="K132" s="404">
        <v>5340.87</v>
      </c>
      <c r="L132" s="376">
        <v>521.06</v>
      </c>
      <c r="M132" s="376">
        <v>53.64</v>
      </c>
      <c r="N132" s="409">
        <v>1758.64</v>
      </c>
      <c r="O132" s="399">
        <v>2308.69</v>
      </c>
      <c r="P132" s="404">
        <v>188.36</v>
      </c>
      <c r="Q132" s="308"/>
      <c r="R132" s="308"/>
      <c r="S132" s="308"/>
      <c r="T132" s="308"/>
      <c r="U132" s="308"/>
      <c r="V132" s="308"/>
      <c r="W132" s="308"/>
      <c r="X132" s="308"/>
      <c r="Y132" s="308"/>
      <c r="Z132" s="308"/>
      <c r="AA132" s="308"/>
      <c r="AB132" s="308"/>
      <c r="AC132" s="308"/>
      <c r="AD132" s="308"/>
      <c r="AF132" s="260"/>
      <c r="AG132" s="362"/>
    </row>
    <row r="133" spans="1:33" ht="12">
      <c r="A133" s="326">
        <v>2005</v>
      </c>
      <c r="B133" s="332" t="s">
        <v>48</v>
      </c>
      <c r="C133" s="375">
        <v>6879.96</v>
      </c>
      <c r="D133" s="376">
        <v>6333.65</v>
      </c>
      <c r="E133" s="376">
        <v>546.31</v>
      </c>
      <c r="F133" s="376"/>
      <c r="G133" s="398">
        <v>7039.98</v>
      </c>
      <c r="H133" s="404">
        <v>1947.93</v>
      </c>
      <c r="I133" s="423">
        <v>-564.27</v>
      </c>
      <c r="J133" s="409">
        <v>4452.91</v>
      </c>
      <c r="K133" s="404">
        <v>4789.39</v>
      </c>
      <c r="L133" s="376">
        <v>639.14</v>
      </c>
      <c r="M133" s="376">
        <v>167.45</v>
      </c>
      <c r="N133" s="409">
        <v>1897.71</v>
      </c>
      <c r="O133" s="399">
        <v>2597.18</v>
      </c>
      <c r="P133" s="404">
        <v>175.34</v>
      </c>
      <c r="Q133" s="308"/>
      <c r="R133" s="308"/>
      <c r="S133" s="308"/>
      <c r="T133" s="308"/>
      <c r="U133" s="308"/>
      <c r="V133" s="308"/>
      <c r="W133" s="308"/>
      <c r="X133" s="308"/>
      <c r="Y133" s="308"/>
      <c r="Z133" s="308"/>
      <c r="AA133" s="308"/>
      <c r="AB133" s="308"/>
      <c r="AC133" s="308"/>
      <c r="AD133" s="308"/>
      <c r="AF133" s="260"/>
      <c r="AG133" s="362"/>
    </row>
    <row r="134" spans="1:33" ht="12">
      <c r="A134" s="326">
        <v>2005</v>
      </c>
      <c r="B134" s="332" t="s">
        <v>49</v>
      </c>
      <c r="C134" s="375">
        <v>7060.01</v>
      </c>
      <c r="D134" s="376">
        <v>6482.99</v>
      </c>
      <c r="E134" s="376">
        <v>577.03</v>
      </c>
      <c r="F134" s="376"/>
      <c r="G134" s="398">
        <v>7651.43</v>
      </c>
      <c r="H134" s="404">
        <v>2432.73</v>
      </c>
      <c r="I134" s="423">
        <v>-311.96</v>
      </c>
      <c r="J134" s="409">
        <v>4492.1</v>
      </c>
      <c r="K134" s="404">
        <v>4584.12</v>
      </c>
      <c r="L134" s="376">
        <v>726.6</v>
      </c>
      <c r="M134" s="376">
        <v>153.6</v>
      </c>
      <c r="N134" s="409">
        <v>1723.23</v>
      </c>
      <c r="O134" s="399">
        <v>2516.17</v>
      </c>
      <c r="P134" s="404">
        <v>186.63</v>
      </c>
      <c r="Q134" s="308"/>
      <c r="R134" s="308"/>
      <c r="S134" s="308"/>
      <c r="T134" s="308"/>
      <c r="U134" s="308"/>
      <c r="V134" s="308"/>
      <c r="W134" s="308"/>
      <c r="X134" s="308"/>
      <c r="Y134" s="308"/>
      <c r="Z134" s="308"/>
      <c r="AA134" s="308"/>
      <c r="AB134" s="308"/>
      <c r="AC134" s="308"/>
      <c r="AD134" s="308"/>
      <c r="AF134" s="260"/>
      <c r="AG134" s="362"/>
    </row>
    <row r="135" spans="1:33" ht="12">
      <c r="A135" s="326">
        <v>2005</v>
      </c>
      <c r="B135" s="332" t="s">
        <v>50</v>
      </c>
      <c r="C135" s="375">
        <v>5854.65</v>
      </c>
      <c r="D135" s="376">
        <v>5345.82</v>
      </c>
      <c r="E135" s="376">
        <v>508.83</v>
      </c>
      <c r="F135" s="376"/>
      <c r="G135" s="398">
        <v>7322.86</v>
      </c>
      <c r="H135" s="404">
        <v>2061.99</v>
      </c>
      <c r="I135" s="423">
        <v>1515.65</v>
      </c>
      <c r="J135" s="409">
        <v>4722.29</v>
      </c>
      <c r="K135" s="404">
        <v>3058.59</v>
      </c>
      <c r="L135" s="376">
        <v>538.58</v>
      </c>
      <c r="M135" s="376">
        <v>165.77</v>
      </c>
      <c r="N135" s="409">
        <v>1914.74</v>
      </c>
      <c r="O135" s="399">
        <v>2435.6</v>
      </c>
      <c r="P135" s="404">
        <v>196.17</v>
      </c>
      <c r="Q135" s="308"/>
      <c r="R135" s="308"/>
      <c r="S135" s="308"/>
      <c r="T135" s="308"/>
      <c r="U135" s="308"/>
      <c r="V135" s="308"/>
      <c r="W135" s="308"/>
      <c r="X135" s="308"/>
      <c r="Y135" s="308"/>
      <c r="Z135" s="308"/>
      <c r="AA135" s="308"/>
      <c r="AB135" s="308"/>
      <c r="AC135" s="308"/>
      <c r="AD135" s="308"/>
      <c r="AF135" s="260"/>
      <c r="AG135" s="362"/>
    </row>
    <row r="136" spans="1:33" ht="12">
      <c r="A136" s="326">
        <v>2005</v>
      </c>
      <c r="B136" s="332" t="s">
        <v>51</v>
      </c>
      <c r="C136" s="375">
        <v>6392.84</v>
      </c>
      <c r="D136" s="376">
        <v>5833.86</v>
      </c>
      <c r="E136" s="376">
        <v>558.97</v>
      </c>
      <c r="F136" s="376"/>
      <c r="G136" s="398">
        <v>7082.02</v>
      </c>
      <c r="H136" s="404">
        <v>2010.02</v>
      </c>
      <c r="I136" s="423">
        <v>1145.04</v>
      </c>
      <c r="J136" s="409">
        <v>4441.4</v>
      </c>
      <c r="K136" s="404">
        <v>3258.73</v>
      </c>
      <c r="L136" s="376">
        <v>630.6</v>
      </c>
      <c r="M136" s="376">
        <v>184.9</v>
      </c>
      <c r="N136" s="409">
        <v>2021.01</v>
      </c>
      <c r="O136" s="399">
        <v>2504.35</v>
      </c>
      <c r="P136" s="404">
        <v>183.31</v>
      </c>
      <c r="Q136" s="308"/>
      <c r="R136" s="308"/>
      <c r="S136" s="308"/>
      <c r="T136" s="308"/>
      <c r="U136" s="308"/>
      <c r="V136" s="308"/>
      <c r="W136" s="308"/>
      <c r="X136" s="308"/>
      <c r="Y136" s="308"/>
      <c r="Z136" s="308"/>
      <c r="AA136" s="308"/>
      <c r="AB136" s="308"/>
      <c r="AC136" s="308"/>
      <c r="AD136" s="308"/>
      <c r="AF136" s="260"/>
      <c r="AG136" s="362"/>
    </row>
    <row r="137" spans="1:33" ht="12">
      <c r="A137" s="326">
        <v>2005</v>
      </c>
      <c r="B137" s="332" t="s">
        <v>52</v>
      </c>
      <c r="C137" s="375">
        <v>7134.12</v>
      </c>
      <c r="D137" s="376">
        <v>6517.71</v>
      </c>
      <c r="E137" s="376">
        <v>616.41</v>
      </c>
      <c r="F137" s="376"/>
      <c r="G137" s="398">
        <v>7535.08</v>
      </c>
      <c r="H137" s="404">
        <v>2395.31</v>
      </c>
      <c r="I137" s="423">
        <v>15.99</v>
      </c>
      <c r="J137" s="409">
        <v>4485</v>
      </c>
      <c r="K137" s="404">
        <v>4103.7</v>
      </c>
      <c r="L137" s="376">
        <v>654.77</v>
      </c>
      <c r="M137" s="376">
        <v>202.05</v>
      </c>
      <c r="N137" s="409">
        <v>1866.7</v>
      </c>
      <c r="O137" s="399">
        <v>2684.73</v>
      </c>
      <c r="P137" s="404">
        <v>178.09</v>
      </c>
      <c r="Q137" s="308"/>
      <c r="R137" s="308"/>
      <c r="S137" s="308"/>
      <c r="T137" s="308"/>
      <c r="U137" s="308"/>
      <c r="V137" s="308"/>
      <c r="W137" s="308"/>
      <c r="X137" s="308"/>
      <c r="Y137" s="308"/>
      <c r="Z137" s="308"/>
      <c r="AA137" s="308"/>
      <c r="AB137" s="308"/>
      <c r="AC137" s="308"/>
      <c r="AD137" s="308"/>
      <c r="AF137" s="260"/>
      <c r="AG137" s="362"/>
    </row>
    <row r="138" spans="1:33" ht="12">
      <c r="A138" s="326">
        <v>2005</v>
      </c>
      <c r="B138" s="332" t="s">
        <v>53</v>
      </c>
      <c r="C138" s="375">
        <v>6535.09</v>
      </c>
      <c r="D138" s="376">
        <v>5928.9</v>
      </c>
      <c r="E138" s="376">
        <v>606.2</v>
      </c>
      <c r="F138" s="376"/>
      <c r="G138" s="398">
        <v>6294.58</v>
      </c>
      <c r="H138" s="404">
        <v>1968.7</v>
      </c>
      <c r="I138" s="423">
        <v>-143.84</v>
      </c>
      <c r="J138" s="409">
        <v>3814</v>
      </c>
      <c r="K138" s="404">
        <v>3472.67</v>
      </c>
      <c r="L138" s="376">
        <v>511.88</v>
      </c>
      <c r="M138" s="376">
        <v>241.77</v>
      </c>
      <c r="N138" s="409">
        <v>1848.72</v>
      </c>
      <c r="O138" s="399">
        <v>2604</v>
      </c>
      <c r="P138" s="404">
        <v>156.75</v>
      </c>
      <c r="Q138" s="308"/>
      <c r="R138" s="308"/>
      <c r="S138" s="308"/>
      <c r="T138" s="308"/>
      <c r="U138" s="308"/>
      <c r="V138" s="308"/>
      <c r="W138" s="308"/>
      <c r="X138" s="308"/>
      <c r="Y138" s="308"/>
      <c r="Z138" s="308"/>
      <c r="AA138" s="308"/>
      <c r="AB138" s="308"/>
      <c r="AC138" s="308"/>
      <c r="AD138" s="308"/>
      <c r="AF138" s="260"/>
      <c r="AG138" s="362"/>
    </row>
    <row r="139" spans="1:33" ht="12">
      <c r="A139" s="328">
        <v>2005</v>
      </c>
      <c r="B139" s="333" t="s">
        <v>54</v>
      </c>
      <c r="C139" s="377">
        <v>7040.36</v>
      </c>
      <c r="D139" s="378">
        <v>6452.13</v>
      </c>
      <c r="E139" s="378">
        <v>588.22</v>
      </c>
      <c r="F139" s="378"/>
      <c r="G139" s="400">
        <v>6960.01</v>
      </c>
      <c r="H139" s="405">
        <v>2582.21</v>
      </c>
      <c r="I139" s="424">
        <v>-872.82</v>
      </c>
      <c r="J139" s="410">
        <v>3891</v>
      </c>
      <c r="K139" s="405">
        <v>4547.24</v>
      </c>
      <c r="L139" s="378">
        <v>486.8</v>
      </c>
      <c r="M139" s="378">
        <v>229.64</v>
      </c>
      <c r="N139" s="410">
        <v>2116.69</v>
      </c>
      <c r="O139" s="378">
        <v>2590.43</v>
      </c>
      <c r="P139" s="405">
        <v>154.96</v>
      </c>
      <c r="Q139" s="308"/>
      <c r="R139" s="308"/>
      <c r="S139" s="308"/>
      <c r="T139" s="308"/>
      <c r="U139" s="308"/>
      <c r="V139" s="308"/>
      <c r="W139" s="308"/>
      <c r="X139" s="308"/>
      <c r="Y139" s="308"/>
      <c r="Z139" s="308"/>
      <c r="AA139" s="308"/>
      <c r="AB139" s="308"/>
      <c r="AC139" s="308"/>
      <c r="AD139" s="308"/>
      <c r="AF139" s="260"/>
      <c r="AG139" s="362"/>
    </row>
    <row r="140" spans="1:33" ht="12">
      <c r="A140" s="326">
        <v>2006</v>
      </c>
      <c r="B140" s="332" t="s">
        <v>44</v>
      </c>
      <c r="C140" s="375">
        <v>7398.45</v>
      </c>
      <c r="D140" s="376">
        <v>6756.87</v>
      </c>
      <c r="E140" s="376">
        <v>641.58</v>
      </c>
      <c r="F140" s="376"/>
      <c r="G140" s="398">
        <v>7477.32</v>
      </c>
      <c r="H140" s="404">
        <v>2909.12</v>
      </c>
      <c r="I140" s="423">
        <v>115.61</v>
      </c>
      <c r="J140" s="409">
        <v>3909.56</v>
      </c>
      <c r="K140" s="404">
        <v>4340.56</v>
      </c>
      <c r="L140" s="376">
        <v>658.65</v>
      </c>
      <c r="M140" s="376">
        <v>200.5</v>
      </c>
      <c r="N140" s="409">
        <v>2169.03</v>
      </c>
      <c r="O140" s="399">
        <v>2080.56</v>
      </c>
      <c r="P140" s="404">
        <v>182.65</v>
      </c>
      <c r="Q140" s="308"/>
      <c r="R140" s="308"/>
      <c r="S140" s="308"/>
      <c r="T140" s="308"/>
      <c r="U140" s="308"/>
      <c r="V140" s="308"/>
      <c r="W140" s="308"/>
      <c r="X140" s="308"/>
      <c r="Y140" s="308"/>
      <c r="Z140" s="308"/>
      <c r="AA140" s="308"/>
      <c r="AB140" s="308"/>
      <c r="AC140" s="308"/>
      <c r="AD140" s="308"/>
      <c r="AF140" s="260"/>
      <c r="AG140" s="362"/>
    </row>
    <row r="141" spans="1:33" ht="12">
      <c r="A141" s="326">
        <v>2006</v>
      </c>
      <c r="B141" s="332" t="s">
        <v>45</v>
      </c>
      <c r="C141" s="375">
        <v>6495.99</v>
      </c>
      <c r="D141" s="376">
        <v>5914.38</v>
      </c>
      <c r="E141" s="376">
        <v>581.61</v>
      </c>
      <c r="F141" s="376"/>
      <c r="G141" s="398">
        <v>6456.28</v>
      </c>
      <c r="H141" s="404">
        <v>2184.32</v>
      </c>
      <c r="I141" s="423">
        <v>505.19</v>
      </c>
      <c r="J141" s="409">
        <v>3766.34</v>
      </c>
      <c r="K141" s="404">
        <v>3649.61</v>
      </c>
      <c r="L141" s="376">
        <v>505.62</v>
      </c>
      <c r="M141" s="376">
        <v>199.05</v>
      </c>
      <c r="N141" s="409">
        <v>2283.12</v>
      </c>
      <c r="O141" s="399">
        <v>2201.23</v>
      </c>
      <c r="P141" s="404">
        <v>153.98</v>
      </c>
      <c r="Q141" s="308"/>
      <c r="R141" s="308"/>
      <c r="S141" s="308"/>
      <c r="T141" s="308"/>
      <c r="U141" s="308"/>
      <c r="V141" s="308"/>
      <c r="W141" s="308"/>
      <c r="X141" s="308"/>
      <c r="Y141" s="308"/>
      <c r="Z141" s="308"/>
      <c r="AA141" s="308"/>
      <c r="AB141" s="308"/>
      <c r="AC141" s="308"/>
      <c r="AD141" s="308"/>
      <c r="AF141" s="260"/>
      <c r="AG141" s="362"/>
    </row>
    <row r="142" spans="1:33" ht="12">
      <c r="A142" s="326">
        <v>2006</v>
      </c>
      <c r="B142" s="332" t="s">
        <v>46</v>
      </c>
      <c r="C142" s="375">
        <v>6983.78</v>
      </c>
      <c r="D142" s="376">
        <v>6356.61</v>
      </c>
      <c r="E142" s="376">
        <v>627.17</v>
      </c>
      <c r="F142" s="376"/>
      <c r="G142" s="398">
        <v>7273.49</v>
      </c>
      <c r="H142" s="404">
        <v>1955.92</v>
      </c>
      <c r="I142" s="423">
        <v>42.1</v>
      </c>
      <c r="J142" s="409">
        <v>4709.84</v>
      </c>
      <c r="K142" s="404">
        <v>5269.79</v>
      </c>
      <c r="L142" s="376">
        <v>607.72</v>
      </c>
      <c r="M142" s="376">
        <v>176.46</v>
      </c>
      <c r="N142" s="409">
        <v>2424.25</v>
      </c>
      <c r="O142" s="399">
        <v>2253.47</v>
      </c>
      <c r="P142" s="404">
        <v>178.48</v>
      </c>
      <c r="Q142" s="308"/>
      <c r="R142" s="308"/>
      <c r="S142" s="308"/>
      <c r="T142" s="308"/>
      <c r="U142" s="308"/>
      <c r="V142" s="308"/>
      <c r="W142" s="308"/>
      <c r="X142" s="308"/>
      <c r="Y142" s="308"/>
      <c r="Z142" s="308"/>
      <c r="AA142" s="308"/>
      <c r="AB142" s="308"/>
      <c r="AC142" s="308"/>
      <c r="AD142" s="308"/>
      <c r="AF142" s="260"/>
      <c r="AG142" s="362"/>
    </row>
    <row r="143" spans="1:33" ht="12">
      <c r="A143" s="326">
        <v>2006</v>
      </c>
      <c r="B143" s="332" t="s">
        <v>47</v>
      </c>
      <c r="C143" s="375">
        <v>6731.2</v>
      </c>
      <c r="D143" s="376">
        <v>6097.62</v>
      </c>
      <c r="E143" s="376">
        <v>633.58</v>
      </c>
      <c r="F143" s="376"/>
      <c r="G143" s="398">
        <v>7072.65</v>
      </c>
      <c r="H143" s="404">
        <v>2117.3</v>
      </c>
      <c r="I143" s="423">
        <v>341.19</v>
      </c>
      <c r="J143" s="409">
        <v>4289.34</v>
      </c>
      <c r="K143" s="404">
        <v>4394.82</v>
      </c>
      <c r="L143" s="376">
        <v>666</v>
      </c>
      <c r="M143" s="376">
        <v>364.26</v>
      </c>
      <c r="N143" s="409">
        <v>2240.89</v>
      </c>
      <c r="O143" s="399">
        <v>2095.97</v>
      </c>
      <c r="P143" s="404">
        <v>199.11</v>
      </c>
      <c r="Q143" s="308"/>
      <c r="R143" s="308"/>
      <c r="S143" s="308"/>
      <c r="T143" s="308"/>
      <c r="U143" s="308"/>
      <c r="V143" s="308"/>
      <c r="W143" s="308"/>
      <c r="X143" s="308"/>
      <c r="Y143" s="308"/>
      <c r="Z143" s="308"/>
      <c r="AA143" s="308"/>
      <c r="AB143" s="308"/>
      <c r="AC143" s="308"/>
      <c r="AD143" s="308"/>
      <c r="AF143" s="260"/>
      <c r="AG143" s="362"/>
    </row>
    <row r="144" spans="1:33" ht="12">
      <c r="A144" s="326">
        <v>2006</v>
      </c>
      <c r="B144" s="332" t="s">
        <v>34</v>
      </c>
      <c r="C144" s="375">
        <v>6530.19</v>
      </c>
      <c r="D144" s="376">
        <v>5954.31</v>
      </c>
      <c r="E144" s="376">
        <v>575.88</v>
      </c>
      <c r="F144" s="376"/>
      <c r="G144" s="398">
        <v>7556.08</v>
      </c>
      <c r="H144" s="404">
        <v>1681.34</v>
      </c>
      <c r="I144" s="423">
        <v>1394.56</v>
      </c>
      <c r="J144" s="409">
        <v>5078.68</v>
      </c>
      <c r="K144" s="404">
        <v>3881.72</v>
      </c>
      <c r="L144" s="376">
        <v>796.06</v>
      </c>
      <c r="M144" s="376">
        <v>198.43</v>
      </c>
      <c r="N144" s="409">
        <v>2159.61</v>
      </c>
      <c r="O144" s="399">
        <v>2559.63</v>
      </c>
      <c r="P144" s="404">
        <v>284.19</v>
      </c>
      <c r="Q144" s="308"/>
      <c r="R144" s="308"/>
      <c r="S144" s="308"/>
      <c r="T144" s="308"/>
      <c r="U144" s="308"/>
      <c r="V144" s="308"/>
      <c r="W144" s="308"/>
      <c r="X144" s="308"/>
      <c r="Y144" s="308"/>
      <c r="Z144" s="308"/>
      <c r="AA144" s="308"/>
      <c r="AB144" s="308"/>
      <c r="AC144" s="308"/>
      <c r="AD144" s="308"/>
      <c r="AF144" s="260"/>
      <c r="AG144" s="362"/>
    </row>
    <row r="145" spans="1:33" ht="12">
      <c r="A145" s="326">
        <v>2006</v>
      </c>
      <c r="B145" s="332" t="s">
        <v>48</v>
      </c>
      <c r="C145" s="375">
        <v>5889.91</v>
      </c>
      <c r="D145" s="376">
        <v>5338.04</v>
      </c>
      <c r="E145" s="376">
        <v>551.87</v>
      </c>
      <c r="F145" s="376"/>
      <c r="G145" s="398">
        <v>6815.6</v>
      </c>
      <c r="H145" s="404">
        <v>2155.66</v>
      </c>
      <c r="I145" s="423">
        <v>-152.95</v>
      </c>
      <c r="J145" s="409">
        <v>3968.76</v>
      </c>
      <c r="K145" s="404">
        <v>3994.29</v>
      </c>
      <c r="L145" s="376">
        <v>691.18</v>
      </c>
      <c r="M145" s="376">
        <v>260.98</v>
      </c>
      <c r="N145" s="409">
        <v>2001.76</v>
      </c>
      <c r="O145" s="399">
        <v>2559.37</v>
      </c>
      <c r="P145" s="404">
        <v>219.16</v>
      </c>
      <c r="Q145" s="308"/>
      <c r="R145" s="308"/>
      <c r="S145" s="308"/>
      <c r="T145" s="308"/>
      <c r="U145" s="308"/>
      <c r="V145" s="308"/>
      <c r="W145" s="308"/>
      <c r="X145" s="308"/>
      <c r="Y145" s="308"/>
      <c r="Z145" s="308"/>
      <c r="AA145" s="308"/>
      <c r="AB145" s="308"/>
      <c r="AC145" s="308"/>
      <c r="AD145" s="308"/>
      <c r="AF145" s="260"/>
      <c r="AG145" s="362"/>
    </row>
    <row r="146" spans="1:33" ht="12">
      <c r="A146" s="326">
        <v>2006</v>
      </c>
      <c r="B146" s="332" t="s">
        <v>49</v>
      </c>
      <c r="C146" s="375">
        <v>6289.21</v>
      </c>
      <c r="D146" s="376">
        <v>5803.32</v>
      </c>
      <c r="E146" s="376">
        <v>485.9</v>
      </c>
      <c r="F146" s="376"/>
      <c r="G146" s="398">
        <v>7839.19</v>
      </c>
      <c r="H146" s="404">
        <v>2263.44</v>
      </c>
      <c r="I146" s="423">
        <v>730.95</v>
      </c>
      <c r="J146" s="409">
        <v>4943.72</v>
      </c>
      <c r="K146" s="404">
        <v>4066.54</v>
      </c>
      <c r="L146" s="376">
        <v>632.03</v>
      </c>
      <c r="M146" s="376">
        <v>153.54</v>
      </c>
      <c r="N146" s="409">
        <v>1981.91</v>
      </c>
      <c r="O146" s="399">
        <v>2606.63</v>
      </c>
      <c r="P146" s="404">
        <v>180.19</v>
      </c>
      <c r="Q146" s="308"/>
      <c r="R146" s="308"/>
      <c r="S146" s="308"/>
      <c r="T146" s="308"/>
      <c r="U146" s="308"/>
      <c r="V146" s="308"/>
      <c r="W146" s="308"/>
      <c r="X146" s="308"/>
      <c r="Y146" s="308"/>
      <c r="Z146" s="308"/>
      <c r="AA146" s="308"/>
      <c r="AB146" s="308"/>
      <c r="AC146" s="308"/>
      <c r="AD146" s="308"/>
      <c r="AF146" s="260"/>
      <c r="AG146" s="362"/>
    </row>
    <row r="147" spans="1:33" ht="12">
      <c r="A147" s="326">
        <v>2006</v>
      </c>
      <c r="B147" s="332" t="s">
        <v>50</v>
      </c>
      <c r="C147" s="375">
        <v>5240.57</v>
      </c>
      <c r="D147" s="376">
        <v>4769.84</v>
      </c>
      <c r="E147" s="376">
        <v>470.73</v>
      </c>
      <c r="F147" s="376"/>
      <c r="G147" s="398">
        <v>7225.33</v>
      </c>
      <c r="H147" s="404">
        <v>1883.49</v>
      </c>
      <c r="I147" s="423">
        <v>1212.99</v>
      </c>
      <c r="J147" s="409">
        <v>4744.14</v>
      </c>
      <c r="K147" s="404">
        <v>3050.44</v>
      </c>
      <c r="L147" s="376">
        <v>597.7</v>
      </c>
      <c r="M147" s="376">
        <v>232.08</v>
      </c>
      <c r="N147" s="409">
        <v>1804.29</v>
      </c>
      <c r="O147" s="399">
        <v>2650.61</v>
      </c>
      <c r="P147" s="404">
        <v>196.25</v>
      </c>
      <c r="Q147" s="308"/>
      <c r="R147" s="308"/>
      <c r="S147" s="308"/>
      <c r="T147" s="308"/>
      <c r="U147" s="308"/>
      <c r="V147" s="308"/>
      <c r="W147" s="308"/>
      <c r="X147" s="308"/>
      <c r="Y147" s="308"/>
      <c r="Z147" s="308"/>
      <c r="AA147" s="308"/>
      <c r="AB147" s="308"/>
      <c r="AC147" s="308"/>
      <c r="AD147" s="308"/>
      <c r="AF147" s="260"/>
      <c r="AG147" s="362"/>
    </row>
    <row r="148" spans="1:33" ht="12">
      <c r="A148" s="326">
        <v>2006</v>
      </c>
      <c r="B148" s="332" t="s">
        <v>51</v>
      </c>
      <c r="C148" s="375">
        <v>5736.28</v>
      </c>
      <c r="D148" s="376">
        <v>5189.66</v>
      </c>
      <c r="E148" s="376">
        <v>546.62</v>
      </c>
      <c r="F148" s="376"/>
      <c r="G148" s="398">
        <v>6374.01</v>
      </c>
      <c r="H148" s="404">
        <v>1877.6</v>
      </c>
      <c r="I148" s="423">
        <v>807.45</v>
      </c>
      <c r="J148" s="409">
        <v>3968.67</v>
      </c>
      <c r="K148" s="404">
        <v>3654.01</v>
      </c>
      <c r="L148" s="376">
        <v>527.73</v>
      </c>
      <c r="M148" s="376">
        <v>193.98</v>
      </c>
      <c r="N148" s="409">
        <v>2462.63</v>
      </c>
      <c r="O148" s="399">
        <v>2303.6</v>
      </c>
      <c r="P148" s="404">
        <v>184.64</v>
      </c>
      <c r="Q148" s="308"/>
      <c r="R148" s="308"/>
      <c r="S148" s="308"/>
      <c r="T148" s="308"/>
      <c r="U148" s="308"/>
      <c r="V148" s="308"/>
      <c r="W148" s="308"/>
      <c r="X148" s="308"/>
      <c r="Y148" s="308"/>
      <c r="Z148" s="308"/>
      <c r="AA148" s="308"/>
      <c r="AB148" s="308"/>
      <c r="AC148" s="308"/>
      <c r="AD148" s="308"/>
      <c r="AF148" s="260"/>
      <c r="AG148" s="362"/>
    </row>
    <row r="149" spans="1:33" ht="12">
      <c r="A149" s="326">
        <v>2006</v>
      </c>
      <c r="B149" s="332" t="s">
        <v>52</v>
      </c>
      <c r="C149" s="375">
        <v>6474.21</v>
      </c>
      <c r="D149" s="376">
        <v>5875.69</v>
      </c>
      <c r="E149" s="376">
        <v>598.52</v>
      </c>
      <c r="F149" s="376"/>
      <c r="G149" s="398">
        <v>6691.05</v>
      </c>
      <c r="H149" s="404">
        <v>2073.28</v>
      </c>
      <c r="I149" s="423">
        <v>920.07</v>
      </c>
      <c r="J149" s="409">
        <v>3847.73</v>
      </c>
      <c r="K149" s="404">
        <v>3544.91</v>
      </c>
      <c r="L149" s="376">
        <v>770.04</v>
      </c>
      <c r="M149" s="376">
        <v>299.92</v>
      </c>
      <c r="N149" s="409">
        <v>2721.43</v>
      </c>
      <c r="O149" s="399">
        <v>2574.29</v>
      </c>
      <c r="P149" s="404">
        <v>222.27</v>
      </c>
      <c r="Q149" s="308"/>
      <c r="R149" s="308"/>
      <c r="S149" s="308"/>
      <c r="T149" s="308"/>
      <c r="U149" s="308"/>
      <c r="V149" s="308"/>
      <c r="W149" s="308"/>
      <c r="X149" s="308"/>
      <c r="Y149" s="308"/>
      <c r="Z149" s="308"/>
      <c r="AA149" s="308"/>
      <c r="AB149" s="308"/>
      <c r="AC149" s="308"/>
      <c r="AD149" s="308"/>
      <c r="AF149" s="260"/>
      <c r="AG149" s="363"/>
    </row>
    <row r="150" spans="1:33" ht="12">
      <c r="A150" s="326">
        <v>2006</v>
      </c>
      <c r="B150" s="332" t="s">
        <v>53</v>
      </c>
      <c r="C150" s="375">
        <v>6377.33</v>
      </c>
      <c r="D150" s="376">
        <v>5777.66</v>
      </c>
      <c r="E150" s="376">
        <v>599.67</v>
      </c>
      <c r="F150" s="376"/>
      <c r="G150" s="398">
        <v>6789.73</v>
      </c>
      <c r="H150" s="404">
        <v>2048.67</v>
      </c>
      <c r="I150" s="423">
        <v>782.41</v>
      </c>
      <c r="J150" s="409">
        <v>3914.86</v>
      </c>
      <c r="K150" s="404">
        <v>3769.69</v>
      </c>
      <c r="L150" s="376">
        <v>826.19</v>
      </c>
      <c r="M150" s="376">
        <v>164.6</v>
      </c>
      <c r="N150" s="409">
        <v>2455.53</v>
      </c>
      <c r="O150" s="399">
        <v>2479.89</v>
      </c>
      <c r="P150" s="404">
        <v>169.3</v>
      </c>
      <c r="Q150" s="308"/>
      <c r="R150" s="308"/>
      <c r="S150" s="308"/>
      <c r="T150" s="308"/>
      <c r="U150" s="308"/>
      <c r="V150" s="308"/>
      <c r="W150" s="308"/>
      <c r="X150" s="308"/>
      <c r="Y150" s="308"/>
      <c r="Z150" s="308"/>
      <c r="AA150" s="308"/>
      <c r="AB150" s="308"/>
      <c r="AC150" s="308"/>
      <c r="AD150" s="308"/>
      <c r="AF150" s="260"/>
      <c r="AG150" s="363"/>
    </row>
    <row r="151" spans="1:33" ht="12">
      <c r="A151" s="328">
        <v>2006</v>
      </c>
      <c r="B151" s="333" t="s">
        <v>54</v>
      </c>
      <c r="C151" s="377">
        <v>6430.72</v>
      </c>
      <c r="D151" s="378">
        <v>5830.66</v>
      </c>
      <c r="E151" s="378">
        <v>600.07</v>
      </c>
      <c r="F151" s="378"/>
      <c r="G151" s="400">
        <v>7078.11</v>
      </c>
      <c r="H151" s="405">
        <v>2055.54</v>
      </c>
      <c r="I151" s="424">
        <v>439.99</v>
      </c>
      <c r="J151" s="410">
        <v>4304.74</v>
      </c>
      <c r="K151" s="405">
        <v>3935.04</v>
      </c>
      <c r="L151" s="378">
        <v>717.84</v>
      </c>
      <c r="M151" s="378">
        <v>199.4</v>
      </c>
      <c r="N151" s="410">
        <v>2131.61</v>
      </c>
      <c r="O151" s="378">
        <v>2579.74</v>
      </c>
      <c r="P151" s="405">
        <v>177.76</v>
      </c>
      <c r="Q151" s="308"/>
      <c r="R151" s="308"/>
      <c r="S151" s="308"/>
      <c r="T151" s="308"/>
      <c r="U151" s="308"/>
      <c r="V151" s="308"/>
      <c r="W151" s="308"/>
      <c r="X151" s="308"/>
      <c r="Y151" s="308"/>
      <c r="Z151" s="308"/>
      <c r="AA151" s="308"/>
      <c r="AB151" s="308"/>
      <c r="AC151" s="308"/>
      <c r="AD151" s="308"/>
      <c r="AF151" s="260"/>
      <c r="AG151" s="363"/>
    </row>
    <row r="152" spans="1:33" ht="12">
      <c r="A152" s="326">
        <v>2007</v>
      </c>
      <c r="B152" s="332" t="s">
        <v>44</v>
      </c>
      <c r="C152" s="375">
        <v>6637.69</v>
      </c>
      <c r="D152" s="376">
        <v>6000.55</v>
      </c>
      <c r="E152" s="376">
        <v>637.13</v>
      </c>
      <c r="F152" s="376"/>
      <c r="G152" s="398">
        <v>6850.34</v>
      </c>
      <c r="H152" s="404">
        <v>2258.25</v>
      </c>
      <c r="I152" s="423">
        <v>-30.4</v>
      </c>
      <c r="J152" s="409">
        <v>4052.96</v>
      </c>
      <c r="K152" s="404">
        <v>3806.46</v>
      </c>
      <c r="L152" s="376">
        <v>539.13</v>
      </c>
      <c r="M152" s="376">
        <v>200.39</v>
      </c>
      <c r="N152" s="409">
        <v>1905.42</v>
      </c>
      <c r="O152" s="399">
        <v>2521.06</v>
      </c>
      <c r="P152" s="404">
        <v>219.18</v>
      </c>
      <c r="Q152" s="308"/>
      <c r="R152" s="308"/>
      <c r="S152" s="308"/>
      <c r="T152" s="308"/>
      <c r="U152" s="308"/>
      <c r="V152" s="308"/>
      <c r="W152" s="308"/>
      <c r="X152" s="308"/>
      <c r="Y152" s="308"/>
      <c r="Z152" s="308"/>
      <c r="AA152" s="308"/>
      <c r="AB152" s="308"/>
      <c r="AC152" s="308"/>
      <c r="AD152" s="308"/>
      <c r="AF152" s="260"/>
      <c r="AG152" s="363"/>
    </row>
    <row r="153" spans="1:33" s="114" customFormat="1" ht="12">
      <c r="A153" s="326">
        <v>2007</v>
      </c>
      <c r="B153" s="332" t="s">
        <v>45</v>
      </c>
      <c r="C153" s="375">
        <v>6497.06</v>
      </c>
      <c r="D153" s="376">
        <v>5952.44</v>
      </c>
      <c r="E153" s="376">
        <v>544.62</v>
      </c>
      <c r="F153" s="376"/>
      <c r="G153" s="398">
        <v>5990.26</v>
      </c>
      <c r="H153" s="404">
        <v>2326.22</v>
      </c>
      <c r="I153" s="423">
        <v>-364.77</v>
      </c>
      <c r="J153" s="409">
        <v>3180.16</v>
      </c>
      <c r="K153" s="404">
        <v>3864.92</v>
      </c>
      <c r="L153" s="376">
        <v>483.87</v>
      </c>
      <c r="M153" s="376">
        <v>246.66</v>
      </c>
      <c r="N153" s="409">
        <v>2195.8</v>
      </c>
      <c r="O153" s="399">
        <v>2113.02</v>
      </c>
      <c r="P153" s="404">
        <v>172.47</v>
      </c>
      <c r="Q153" s="308"/>
      <c r="R153" s="308"/>
      <c r="S153" s="308"/>
      <c r="T153" s="308"/>
      <c r="U153" s="308"/>
      <c r="V153" s="308"/>
      <c r="W153" s="308"/>
      <c r="X153" s="308"/>
      <c r="Y153" s="308"/>
      <c r="Z153" s="308"/>
      <c r="AA153" s="308"/>
      <c r="AB153" s="308"/>
      <c r="AC153" s="308"/>
      <c r="AD153" s="308"/>
      <c r="AF153" s="364"/>
      <c r="AG153" s="365"/>
    </row>
    <row r="154" spans="1:46" s="114" customFormat="1" ht="12">
      <c r="A154" s="326">
        <v>2007</v>
      </c>
      <c r="B154" s="332" t="s">
        <v>46</v>
      </c>
      <c r="C154" s="375">
        <v>6832.9</v>
      </c>
      <c r="D154" s="376">
        <v>6224.6</v>
      </c>
      <c r="E154" s="376">
        <v>608.3</v>
      </c>
      <c r="F154" s="376"/>
      <c r="G154" s="398">
        <v>6640.14</v>
      </c>
      <c r="H154" s="404">
        <v>2034.98</v>
      </c>
      <c r="I154" s="423">
        <v>460.86</v>
      </c>
      <c r="J154" s="409">
        <v>4081.94</v>
      </c>
      <c r="K154" s="404">
        <v>3798.39</v>
      </c>
      <c r="L154" s="376">
        <v>523.22</v>
      </c>
      <c r="M154" s="376">
        <v>337.25</v>
      </c>
      <c r="N154" s="409">
        <v>2532.37</v>
      </c>
      <c r="O154" s="399">
        <v>2541.02</v>
      </c>
      <c r="P154" s="404">
        <v>248.2</v>
      </c>
      <c r="Q154" s="308"/>
      <c r="R154" s="308"/>
      <c r="S154" s="308"/>
      <c r="T154" s="308"/>
      <c r="U154" s="308"/>
      <c r="V154" s="308"/>
      <c r="W154" s="308"/>
      <c r="X154" s="308"/>
      <c r="Y154" s="308"/>
      <c r="Z154" s="308"/>
      <c r="AA154" s="308"/>
      <c r="AB154" s="308"/>
      <c r="AC154" s="308"/>
      <c r="AD154" s="308"/>
      <c r="AF154" s="364"/>
      <c r="AG154" s="365"/>
      <c r="AH154" s="366"/>
      <c r="AI154" s="366"/>
      <c r="AJ154" s="366"/>
      <c r="AK154" s="366"/>
      <c r="AL154" s="366"/>
      <c r="AM154" s="366"/>
      <c r="AN154" s="366"/>
      <c r="AO154" s="366"/>
      <c r="AP154" s="366"/>
      <c r="AQ154" s="366"/>
      <c r="AR154" s="366"/>
      <c r="AS154" s="366"/>
      <c r="AT154" s="366"/>
    </row>
    <row r="155" spans="1:46" ht="12">
      <c r="A155" s="326">
        <v>2007</v>
      </c>
      <c r="B155" s="332" t="s">
        <v>47</v>
      </c>
      <c r="C155" s="375">
        <v>6639.05</v>
      </c>
      <c r="D155" s="376">
        <v>6053.54</v>
      </c>
      <c r="E155" s="376">
        <v>585.51</v>
      </c>
      <c r="F155" s="376"/>
      <c r="G155" s="398">
        <v>7113.74</v>
      </c>
      <c r="H155" s="404">
        <v>2926.41</v>
      </c>
      <c r="I155" s="423">
        <v>-559.88</v>
      </c>
      <c r="J155" s="409">
        <v>3566.79</v>
      </c>
      <c r="K155" s="404">
        <v>4229.88</v>
      </c>
      <c r="L155" s="376">
        <v>620.53</v>
      </c>
      <c r="M155" s="376">
        <v>221.1</v>
      </c>
      <c r="N155" s="409">
        <v>2234.85</v>
      </c>
      <c r="O155" s="399">
        <v>2531.07</v>
      </c>
      <c r="P155" s="404">
        <v>178.07</v>
      </c>
      <c r="Q155" s="308"/>
      <c r="R155" s="308"/>
      <c r="S155" s="308"/>
      <c r="T155" s="308"/>
      <c r="U155" s="308"/>
      <c r="V155" s="308"/>
      <c r="W155" s="308"/>
      <c r="X155" s="308"/>
      <c r="Y155" s="308"/>
      <c r="Z155" s="308"/>
      <c r="AA155" s="308"/>
      <c r="AB155" s="308"/>
      <c r="AC155" s="308"/>
      <c r="AD155" s="308"/>
      <c r="AF155" s="260"/>
      <c r="AG155" s="365"/>
      <c r="AH155" s="366"/>
      <c r="AI155" s="366"/>
      <c r="AJ155" s="366"/>
      <c r="AK155" s="366"/>
      <c r="AL155" s="366"/>
      <c r="AM155" s="366"/>
      <c r="AN155" s="366"/>
      <c r="AO155" s="366"/>
      <c r="AP155" s="366"/>
      <c r="AQ155" s="366"/>
      <c r="AR155" s="366"/>
      <c r="AS155" s="366"/>
      <c r="AT155" s="366"/>
    </row>
    <row r="156" spans="1:46" ht="12">
      <c r="A156" s="326">
        <v>2007</v>
      </c>
      <c r="B156" s="332" t="s">
        <v>34</v>
      </c>
      <c r="C156" s="375">
        <v>6866.11</v>
      </c>
      <c r="D156" s="376">
        <v>6302.69</v>
      </c>
      <c r="E156" s="376">
        <v>563.42</v>
      </c>
      <c r="F156" s="376"/>
      <c r="G156" s="398">
        <v>7213.42</v>
      </c>
      <c r="H156" s="404">
        <v>2470.06</v>
      </c>
      <c r="I156" s="423">
        <v>415.43</v>
      </c>
      <c r="J156" s="409">
        <v>4009.06</v>
      </c>
      <c r="K156" s="404">
        <v>3555.08</v>
      </c>
      <c r="L156" s="376">
        <v>734.29</v>
      </c>
      <c r="M156" s="376">
        <v>211.94</v>
      </c>
      <c r="N156" s="409">
        <v>2153.8</v>
      </c>
      <c r="O156" s="399">
        <v>2714.7</v>
      </c>
      <c r="P156" s="404">
        <v>186.75</v>
      </c>
      <c r="Q156" s="308"/>
      <c r="R156" s="308"/>
      <c r="S156" s="308"/>
      <c r="T156" s="308"/>
      <c r="U156" s="308"/>
      <c r="V156" s="308"/>
      <c r="W156" s="308"/>
      <c r="X156" s="308"/>
      <c r="Y156" s="308"/>
      <c r="Z156" s="308"/>
      <c r="AA156" s="308"/>
      <c r="AB156" s="308"/>
      <c r="AC156" s="308"/>
      <c r="AD156" s="308"/>
      <c r="AF156" s="260"/>
      <c r="AG156" s="365"/>
      <c r="AH156" s="366"/>
      <c r="AI156" s="366"/>
      <c r="AJ156" s="366"/>
      <c r="AK156" s="366"/>
      <c r="AL156" s="366"/>
      <c r="AM156" s="366"/>
      <c r="AN156" s="366"/>
      <c r="AO156" s="366"/>
      <c r="AP156" s="366"/>
      <c r="AQ156" s="366"/>
      <c r="AR156" s="366"/>
      <c r="AS156" s="366"/>
      <c r="AT156" s="366"/>
    </row>
    <row r="157" spans="1:46" ht="12">
      <c r="A157" s="326">
        <v>2007</v>
      </c>
      <c r="B157" s="332" t="s">
        <v>48</v>
      </c>
      <c r="C157" s="375">
        <v>6239.61</v>
      </c>
      <c r="D157" s="376">
        <v>5787.73</v>
      </c>
      <c r="E157" s="376">
        <v>451.88</v>
      </c>
      <c r="F157" s="376"/>
      <c r="G157" s="398">
        <v>7196.16</v>
      </c>
      <c r="H157" s="404">
        <v>2491.47</v>
      </c>
      <c r="I157" s="423">
        <v>-647.58</v>
      </c>
      <c r="J157" s="409">
        <v>3889.58</v>
      </c>
      <c r="K157" s="404">
        <v>4091.5</v>
      </c>
      <c r="L157" s="376">
        <v>815.11</v>
      </c>
      <c r="M157" s="376">
        <v>271</v>
      </c>
      <c r="N157" s="409">
        <v>1749.66</v>
      </c>
      <c r="O157" s="399">
        <v>2739.44</v>
      </c>
      <c r="P157" s="404">
        <v>196.01</v>
      </c>
      <c r="Q157" s="308"/>
      <c r="R157" s="308"/>
      <c r="S157" s="308"/>
      <c r="T157" s="308"/>
      <c r="U157" s="308"/>
      <c r="V157" s="308"/>
      <c r="W157" s="308"/>
      <c r="X157" s="308"/>
      <c r="Y157" s="308"/>
      <c r="Z157" s="308"/>
      <c r="AA157" s="308"/>
      <c r="AB157" s="308"/>
      <c r="AC157" s="308"/>
      <c r="AD157" s="308"/>
      <c r="AF157" s="260"/>
      <c r="AG157" s="365"/>
      <c r="AH157" s="366"/>
      <c r="AI157" s="366"/>
      <c r="AJ157" s="366"/>
      <c r="AK157" s="366"/>
      <c r="AL157" s="366"/>
      <c r="AM157" s="366"/>
      <c r="AN157" s="366"/>
      <c r="AO157" s="366"/>
      <c r="AP157" s="366"/>
      <c r="AQ157" s="366"/>
      <c r="AR157" s="366"/>
      <c r="AS157" s="366"/>
      <c r="AT157" s="366"/>
    </row>
    <row r="158" spans="1:46" ht="12">
      <c r="A158" s="326">
        <v>2007</v>
      </c>
      <c r="B158" s="332" t="s">
        <v>49</v>
      </c>
      <c r="C158" s="375">
        <v>6393.12</v>
      </c>
      <c r="D158" s="376">
        <v>5946.99</v>
      </c>
      <c r="E158" s="376">
        <v>446.13</v>
      </c>
      <c r="F158" s="376"/>
      <c r="G158" s="398">
        <v>7323.67</v>
      </c>
      <c r="H158" s="404">
        <v>2362.92</v>
      </c>
      <c r="I158" s="423">
        <v>172.9</v>
      </c>
      <c r="J158" s="409">
        <v>4187.08</v>
      </c>
      <c r="K158" s="404">
        <v>4029.91</v>
      </c>
      <c r="L158" s="376">
        <v>773.67</v>
      </c>
      <c r="M158" s="376">
        <v>267.5</v>
      </c>
      <c r="N158" s="409">
        <v>2019.28</v>
      </c>
      <c r="O158" s="399">
        <v>2509.73</v>
      </c>
      <c r="P158" s="404">
        <v>221</v>
      </c>
      <c r="Q158" s="308"/>
      <c r="R158" s="308"/>
      <c r="S158" s="308"/>
      <c r="T158" s="308"/>
      <c r="U158" s="308"/>
      <c r="V158" s="308"/>
      <c r="W158" s="308"/>
      <c r="X158" s="308"/>
      <c r="Y158" s="308"/>
      <c r="Z158" s="308"/>
      <c r="AA158" s="308"/>
      <c r="AB158" s="308"/>
      <c r="AC158" s="308"/>
      <c r="AD158" s="308"/>
      <c r="AF158" s="260"/>
      <c r="AG158" s="365"/>
      <c r="AH158" s="366"/>
      <c r="AI158" s="366"/>
      <c r="AJ158" s="366"/>
      <c r="AK158" s="366"/>
      <c r="AL158" s="366"/>
      <c r="AM158" s="366"/>
      <c r="AN158" s="366"/>
      <c r="AO158" s="366"/>
      <c r="AP158" s="366"/>
      <c r="AQ158" s="366"/>
      <c r="AR158" s="366"/>
      <c r="AS158" s="366"/>
      <c r="AT158" s="366"/>
    </row>
    <row r="159" spans="1:46" ht="12">
      <c r="A159" s="326">
        <v>2007</v>
      </c>
      <c r="B159" s="332" t="s">
        <v>50</v>
      </c>
      <c r="C159" s="375">
        <v>5254.6</v>
      </c>
      <c r="D159" s="376">
        <v>4898.1</v>
      </c>
      <c r="E159" s="376">
        <v>356.51</v>
      </c>
      <c r="F159" s="376"/>
      <c r="G159" s="398">
        <v>8122.41</v>
      </c>
      <c r="H159" s="404">
        <v>1764.31</v>
      </c>
      <c r="I159" s="423">
        <v>2050.95</v>
      </c>
      <c r="J159" s="409">
        <v>5631.36</v>
      </c>
      <c r="K159" s="404">
        <v>3723.78</v>
      </c>
      <c r="L159" s="376">
        <v>726.73</v>
      </c>
      <c r="M159" s="376">
        <v>219.76</v>
      </c>
      <c r="N159" s="409">
        <v>2194.73</v>
      </c>
      <c r="O159" s="399">
        <v>2558.33</v>
      </c>
      <c r="P159" s="404">
        <v>179.43</v>
      </c>
      <c r="Q159" s="308"/>
      <c r="R159" s="308"/>
      <c r="S159" s="308"/>
      <c r="T159" s="308"/>
      <c r="U159" s="308"/>
      <c r="V159" s="308"/>
      <c r="W159" s="308"/>
      <c r="X159" s="308"/>
      <c r="Y159" s="308"/>
      <c r="Z159" s="308"/>
      <c r="AA159" s="308"/>
      <c r="AB159" s="308"/>
      <c r="AC159" s="308"/>
      <c r="AD159" s="308"/>
      <c r="AF159" s="260"/>
      <c r="AG159" s="365"/>
      <c r="AH159" s="366"/>
      <c r="AI159" s="366"/>
      <c r="AJ159" s="366"/>
      <c r="AK159" s="366"/>
      <c r="AL159" s="366"/>
      <c r="AM159" s="366"/>
      <c r="AN159" s="366"/>
      <c r="AO159" s="366"/>
      <c r="AP159" s="366"/>
      <c r="AQ159" s="366"/>
      <c r="AR159" s="366"/>
      <c r="AS159" s="366"/>
      <c r="AT159" s="366"/>
    </row>
    <row r="160" spans="1:46" ht="12">
      <c r="A160" s="326">
        <v>2007</v>
      </c>
      <c r="B160" s="332" t="s">
        <v>51</v>
      </c>
      <c r="C160" s="375">
        <v>5751.01</v>
      </c>
      <c r="D160" s="376">
        <v>5372.2</v>
      </c>
      <c r="E160" s="376">
        <v>378.82</v>
      </c>
      <c r="F160" s="376"/>
      <c r="G160" s="398">
        <v>6670.17</v>
      </c>
      <c r="H160" s="404">
        <v>1700.68</v>
      </c>
      <c r="I160" s="423">
        <v>-143.99</v>
      </c>
      <c r="J160" s="409">
        <v>4343.11</v>
      </c>
      <c r="K160" s="404">
        <v>4166.11</v>
      </c>
      <c r="L160" s="376">
        <v>626.38</v>
      </c>
      <c r="M160" s="376">
        <v>291.68</v>
      </c>
      <c r="N160" s="409">
        <v>1836.27</v>
      </c>
      <c r="O160" s="399">
        <v>2491.96</v>
      </c>
      <c r="P160" s="404">
        <v>210.71</v>
      </c>
      <c r="Q160" s="308"/>
      <c r="R160" s="308"/>
      <c r="S160" s="308"/>
      <c r="T160" s="308"/>
      <c r="U160" s="308"/>
      <c r="V160" s="308"/>
      <c r="W160" s="308"/>
      <c r="X160" s="308"/>
      <c r="Y160" s="308"/>
      <c r="Z160" s="308"/>
      <c r="AA160" s="308"/>
      <c r="AB160" s="308"/>
      <c r="AC160" s="308"/>
      <c r="AD160" s="308"/>
      <c r="AF160" s="260"/>
      <c r="AG160" s="365"/>
      <c r="AH160" s="366"/>
      <c r="AI160" s="366"/>
      <c r="AJ160" s="366"/>
      <c r="AK160" s="366"/>
      <c r="AL160" s="366"/>
      <c r="AM160" s="366"/>
      <c r="AN160" s="366"/>
      <c r="AO160" s="366"/>
      <c r="AP160" s="366"/>
      <c r="AQ160" s="366"/>
      <c r="AR160" s="366"/>
      <c r="AS160" s="366"/>
      <c r="AT160" s="366"/>
    </row>
    <row r="161" spans="1:46" ht="12">
      <c r="A161" s="326">
        <v>2007</v>
      </c>
      <c r="B161" s="332" t="s">
        <v>52</v>
      </c>
      <c r="C161" s="375">
        <v>6718.79</v>
      </c>
      <c r="D161" s="376">
        <v>6217.22</v>
      </c>
      <c r="E161" s="376">
        <v>501.57</v>
      </c>
      <c r="F161" s="376"/>
      <c r="G161" s="398">
        <v>7363.22</v>
      </c>
      <c r="H161" s="404">
        <v>1996.28</v>
      </c>
      <c r="I161" s="423">
        <v>686.14</v>
      </c>
      <c r="J161" s="409">
        <v>4882.8</v>
      </c>
      <c r="K161" s="404">
        <v>4190.6</v>
      </c>
      <c r="L161" s="376">
        <v>484.14</v>
      </c>
      <c r="M161" s="376">
        <v>331.71</v>
      </c>
      <c r="N161" s="409">
        <v>2255.67</v>
      </c>
      <c r="O161" s="399">
        <v>2414.17</v>
      </c>
      <c r="P161" s="404">
        <v>198.7</v>
      </c>
      <c r="Q161" s="308"/>
      <c r="R161" s="308"/>
      <c r="S161" s="308"/>
      <c r="T161" s="308"/>
      <c r="U161" s="308"/>
      <c r="V161" s="308"/>
      <c r="W161" s="308"/>
      <c r="X161" s="308"/>
      <c r="Y161" s="308"/>
      <c r="Z161" s="308"/>
      <c r="AA161" s="308"/>
      <c r="AB161" s="308"/>
      <c r="AC161" s="308"/>
      <c r="AD161" s="308"/>
      <c r="AF161" s="260"/>
      <c r="AG161" s="365"/>
      <c r="AH161" s="366"/>
      <c r="AI161" s="366"/>
      <c r="AJ161" s="366"/>
      <c r="AK161" s="366"/>
      <c r="AL161" s="366"/>
      <c r="AM161" s="366"/>
      <c r="AN161" s="366"/>
      <c r="AO161" s="366"/>
      <c r="AP161" s="366"/>
      <c r="AQ161" s="366"/>
      <c r="AR161" s="366"/>
      <c r="AS161" s="366"/>
      <c r="AT161" s="366"/>
    </row>
    <row r="162" spans="1:46" ht="12">
      <c r="A162" s="326">
        <v>2007</v>
      </c>
      <c r="B162" s="332" t="s">
        <v>53</v>
      </c>
      <c r="C162" s="375">
        <v>6147.59</v>
      </c>
      <c r="D162" s="376">
        <v>5585.24</v>
      </c>
      <c r="E162" s="376">
        <v>562.34</v>
      </c>
      <c r="F162" s="376"/>
      <c r="G162" s="398">
        <v>6831.84</v>
      </c>
      <c r="H162" s="404">
        <v>2354.76</v>
      </c>
      <c r="I162" s="423">
        <v>-416.79</v>
      </c>
      <c r="J162" s="409">
        <v>4021.39</v>
      </c>
      <c r="K162" s="404">
        <v>4118.12</v>
      </c>
      <c r="L162" s="376">
        <v>455.69</v>
      </c>
      <c r="M162" s="376">
        <v>316.49</v>
      </c>
      <c r="N162" s="409">
        <v>1834.83</v>
      </c>
      <c r="O162" s="399">
        <v>2294.08</v>
      </c>
      <c r="P162" s="404">
        <v>179.61</v>
      </c>
      <c r="Q162" s="308"/>
      <c r="R162" s="308"/>
      <c r="S162" s="308"/>
      <c r="T162" s="308"/>
      <c r="U162" s="308"/>
      <c r="V162" s="308"/>
      <c r="W162" s="308"/>
      <c r="X162" s="308"/>
      <c r="Y162" s="308"/>
      <c r="Z162" s="308"/>
      <c r="AA162" s="308"/>
      <c r="AB162" s="308"/>
      <c r="AC162" s="308"/>
      <c r="AD162" s="308"/>
      <c r="AE162" s="323"/>
      <c r="AF162" s="323"/>
      <c r="AG162" s="323"/>
      <c r="AH162" s="323"/>
      <c r="AI162" s="323"/>
      <c r="AJ162" s="323"/>
      <c r="AK162" s="323"/>
      <c r="AL162" s="323"/>
      <c r="AM162" s="323"/>
      <c r="AN162" s="323"/>
      <c r="AO162" s="323"/>
      <c r="AP162" s="323"/>
      <c r="AQ162" s="323"/>
      <c r="AR162" s="366"/>
      <c r="AS162" s="366"/>
      <c r="AT162" s="366"/>
    </row>
    <row r="163" spans="1:46" ht="12">
      <c r="A163" s="328">
        <v>2007</v>
      </c>
      <c r="B163" s="333" t="s">
        <v>54</v>
      </c>
      <c r="C163" s="377">
        <v>6597.56</v>
      </c>
      <c r="D163" s="378">
        <v>6015.72</v>
      </c>
      <c r="E163" s="378">
        <v>581.84</v>
      </c>
      <c r="F163" s="378"/>
      <c r="G163" s="400">
        <v>6625.09</v>
      </c>
      <c r="H163" s="405">
        <v>1897.37</v>
      </c>
      <c r="I163" s="424">
        <v>-139.02</v>
      </c>
      <c r="J163" s="410">
        <v>4304.36</v>
      </c>
      <c r="K163" s="405">
        <v>4137.9</v>
      </c>
      <c r="L163" s="378">
        <v>423.36</v>
      </c>
      <c r="M163" s="378">
        <v>371.24</v>
      </c>
      <c r="N163" s="410">
        <v>2196.84</v>
      </c>
      <c r="O163" s="378">
        <v>2554.44</v>
      </c>
      <c r="P163" s="405">
        <v>181.28</v>
      </c>
      <c r="Q163" s="308"/>
      <c r="R163" s="308"/>
      <c r="S163" s="308"/>
      <c r="T163" s="308"/>
      <c r="U163" s="308"/>
      <c r="V163" s="308"/>
      <c r="W163" s="308"/>
      <c r="X163" s="308"/>
      <c r="Y163" s="308"/>
      <c r="Z163" s="308"/>
      <c r="AA163" s="308"/>
      <c r="AB163" s="308"/>
      <c r="AC163" s="308"/>
      <c r="AD163" s="308"/>
      <c r="AE163" s="314"/>
      <c r="AF163" s="261"/>
      <c r="AG163" s="261"/>
      <c r="AH163" s="262"/>
      <c r="AI163" s="261"/>
      <c r="AJ163" s="261"/>
      <c r="AK163" s="261"/>
      <c r="AL163" s="261"/>
      <c r="AM163" s="261"/>
      <c r="AN163" s="261"/>
      <c r="AO163" s="261"/>
      <c r="AP163" s="261"/>
      <c r="AQ163" s="261"/>
      <c r="AR163" s="366"/>
      <c r="AS163" s="366"/>
      <c r="AT163" s="366"/>
    </row>
    <row r="164" spans="1:46" ht="12">
      <c r="A164" s="326">
        <v>2008</v>
      </c>
      <c r="B164" s="332" t="s">
        <v>44</v>
      </c>
      <c r="C164" s="375">
        <v>6508.58</v>
      </c>
      <c r="D164" s="376">
        <v>5812.04</v>
      </c>
      <c r="E164" s="376">
        <v>696.54</v>
      </c>
      <c r="F164" s="376"/>
      <c r="G164" s="398">
        <v>7295.78</v>
      </c>
      <c r="H164" s="404">
        <v>3110.32</v>
      </c>
      <c r="I164" s="423">
        <v>184.73</v>
      </c>
      <c r="J164" s="409">
        <v>3454.33</v>
      </c>
      <c r="K164" s="404">
        <v>3823.61</v>
      </c>
      <c r="L164" s="376">
        <v>731.12</v>
      </c>
      <c r="M164" s="376">
        <v>264.01</v>
      </c>
      <c r="N164" s="409">
        <v>2313.35</v>
      </c>
      <c r="O164" s="399">
        <v>2226.46</v>
      </c>
      <c r="P164" s="404">
        <v>239.62</v>
      </c>
      <c r="Q164" s="308"/>
      <c r="R164" s="308"/>
      <c r="S164" s="308"/>
      <c r="T164" s="308"/>
      <c r="U164" s="308"/>
      <c r="V164" s="308"/>
      <c r="W164" s="308"/>
      <c r="X164" s="308"/>
      <c r="Y164" s="308"/>
      <c r="Z164" s="308"/>
      <c r="AA164" s="308"/>
      <c r="AB164" s="308"/>
      <c r="AC164" s="308"/>
      <c r="AD164" s="308"/>
      <c r="AE164" s="367"/>
      <c r="AF164" s="367"/>
      <c r="AG164" s="367"/>
      <c r="AH164" s="367"/>
      <c r="AI164" s="367"/>
      <c r="AJ164" s="367"/>
      <c r="AK164" s="367"/>
      <c r="AL164" s="367"/>
      <c r="AM164" s="367"/>
      <c r="AN164" s="367"/>
      <c r="AO164" s="367"/>
      <c r="AP164" s="367"/>
      <c r="AQ164" s="367"/>
      <c r="AR164" s="366"/>
      <c r="AS164" s="366"/>
      <c r="AT164" s="366"/>
    </row>
    <row r="165" spans="1:46" ht="12">
      <c r="A165" s="326">
        <v>2008</v>
      </c>
      <c r="B165" s="332" t="s">
        <v>45</v>
      </c>
      <c r="C165" s="375">
        <v>5899.03</v>
      </c>
      <c r="D165" s="376">
        <v>5381.28</v>
      </c>
      <c r="E165" s="376">
        <v>517.75</v>
      </c>
      <c r="F165" s="376"/>
      <c r="G165" s="398">
        <v>6143.49</v>
      </c>
      <c r="H165" s="404">
        <v>1877.51</v>
      </c>
      <c r="I165" s="423">
        <v>487.76</v>
      </c>
      <c r="J165" s="409">
        <v>3500.54</v>
      </c>
      <c r="K165" s="404">
        <v>3450.23</v>
      </c>
      <c r="L165" s="376">
        <v>765.45</v>
      </c>
      <c r="M165" s="376">
        <v>264.19</v>
      </c>
      <c r="N165" s="409">
        <v>2157.64</v>
      </c>
      <c r="O165" s="399">
        <v>2221.44</v>
      </c>
      <c r="P165" s="404">
        <v>246.63</v>
      </c>
      <c r="Q165" s="308"/>
      <c r="R165" s="308"/>
      <c r="S165" s="308"/>
      <c r="T165" s="308"/>
      <c r="U165" s="308"/>
      <c r="V165" s="308"/>
      <c r="W165" s="308"/>
      <c r="X165" s="308"/>
      <c r="Y165" s="308"/>
      <c r="Z165" s="308"/>
      <c r="AA165" s="308"/>
      <c r="AB165" s="308"/>
      <c r="AC165" s="308"/>
      <c r="AD165" s="308"/>
      <c r="AE165" s="367"/>
      <c r="AF165" s="367"/>
      <c r="AG165" s="367"/>
      <c r="AH165" s="367"/>
      <c r="AI165" s="367"/>
      <c r="AJ165" s="367"/>
      <c r="AK165" s="367"/>
      <c r="AL165" s="367"/>
      <c r="AM165" s="367"/>
      <c r="AN165" s="367"/>
      <c r="AO165" s="367"/>
      <c r="AP165" s="367"/>
      <c r="AQ165" s="367"/>
      <c r="AR165" s="366"/>
      <c r="AS165" s="366"/>
      <c r="AT165" s="366"/>
    </row>
    <row r="166" spans="1:46" ht="12">
      <c r="A166" s="326">
        <v>2008</v>
      </c>
      <c r="B166" s="332" t="s">
        <v>46</v>
      </c>
      <c r="C166" s="375">
        <v>6387.25</v>
      </c>
      <c r="D166" s="376">
        <v>5785.35</v>
      </c>
      <c r="E166" s="376">
        <v>601.9</v>
      </c>
      <c r="F166" s="376"/>
      <c r="G166" s="398">
        <v>7161.87</v>
      </c>
      <c r="H166" s="404">
        <v>1539.1</v>
      </c>
      <c r="I166" s="423">
        <v>1226.3</v>
      </c>
      <c r="J166" s="409">
        <v>4913.89</v>
      </c>
      <c r="K166" s="404">
        <v>4128.39</v>
      </c>
      <c r="L166" s="376">
        <v>708.87</v>
      </c>
      <c r="M166" s="376">
        <v>327.64</v>
      </c>
      <c r="N166" s="409">
        <v>2267.43</v>
      </c>
      <c r="O166" s="399">
        <v>2207.86</v>
      </c>
      <c r="P166" s="404">
        <v>352.22</v>
      </c>
      <c r="Q166" s="308"/>
      <c r="R166" s="308"/>
      <c r="S166" s="308"/>
      <c r="T166" s="308"/>
      <c r="U166" s="308"/>
      <c r="V166" s="308"/>
      <c r="W166" s="308"/>
      <c r="X166" s="308"/>
      <c r="Y166" s="308"/>
      <c r="Z166" s="308"/>
      <c r="AA166" s="308"/>
      <c r="AB166" s="308"/>
      <c r="AC166" s="308"/>
      <c r="AD166" s="308"/>
      <c r="AE166" s="367"/>
      <c r="AF166" s="367"/>
      <c r="AG166" s="367"/>
      <c r="AH166" s="367"/>
      <c r="AI166" s="367"/>
      <c r="AJ166" s="367"/>
      <c r="AK166" s="367"/>
      <c r="AL166" s="367"/>
      <c r="AM166" s="367"/>
      <c r="AN166" s="367"/>
      <c r="AO166" s="367"/>
      <c r="AP166" s="367"/>
      <c r="AQ166" s="367"/>
      <c r="AR166" s="366"/>
      <c r="AS166" s="366"/>
      <c r="AT166" s="366"/>
    </row>
    <row r="167" spans="1:46" ht="12">
      <c r="A167" s="326">
        <v>2008</v>
      </c>
      <c r="B167" s="332" t="s">
        <v>47</v>
      </c>
      <c r="C167" s="375">
        <v>6309.22</v>
      </c>
      <c r="D167" s="376">
        <v>5764.37</v>
      </c>
      <c r="E167" s="376">
        <v>544.85</v>
      </c>
      <c r="F167" s="376"/>
      <c r="G167" s="398">
        <v>7030.77</v>
      </c>
      <c r="H167" s="404">
        <v>1905.01</v>
      </c>
      <c r="I167" s="423">
        <v>856.06</v>
      </c>
      <c r="J167" s="409">
        <v>4568.95</v>
      </c>
      <c r="K167" s="404">
        <v>3497.45</v>
      </c>
      <c r="L167" s="376">
        <v>556.81</v>
      </c>
      <c r="M167" s="376">
        <v>191.91</v>
      </c>
      <c r="N167" s="409">
        <v>1848.64</v>
      </c>
      <c r="O167" s="399">
        <v>2428.98</v>
      </c>
      <c r="P167" s="404">
        <v>292.87</v>
      </c>
      <c r="Q167" s="308"/>
      <c r="R167" s="308"/>
      <c r="S167" s="308"/>
      <c r="T167" s="308"/>
      <c r="U167" s="308"/>
      <c r="V167" s="308"/>
      <c r="W167" s="308"/>
      <c r="X167" s="308"/>
      <c r="Y167" s="308"/>
      <c r="Z167" s="308"/>
      <c r="AA167" s="308"/>
      <c r="AB167" s="308"/>
      <c r="AC167" s="308"/>
      <c r="AD167" s="308"/>
      <c r="AE167" s="367"/>
      <c r="AF167" s="367"/>
      <c r="AG167" s="367"/>
      <c r="AH167" s="367"/>
      <c r="AI167" s="367"/>
      <c r="AJ167" s="367"/>
      <c r="AK167" s="367"/>
      <c r="AL167" s="367"/>
      <c r="AM167" s="367"/>
      <c r="AN167" s="367"/>
      <c r="AO167" s="367"/>
      <c r="AP167" s="367"/>
      <c r="AQ167" s="367"/>
      <c r="AR167" s="366"/>
      <c r="AS167" s="366"/>
      <c r="AT167" s="366"/>
    </row>
    <row r="168" spans="1:46" ht="12">
      <c r="A168" s="326">
        <v>2008</v>
      </c>
      <c r="B168" s="332" t="s">
        <v>34</v>
      </c>
      <c r="C168" s="375">
        <v>6504.63</v>
      </c>
      <c r="D168" s="376">
        <v>5957.41</v>
      </c>
      <c r="E168" s="376">
        <v>547.22</v>
      </c>
      <c r="F168" s="376"/>
      <c r="G168" s="398">
        <v>7609.44</v>
      </c>
      <c r="H168" s="404">
        <v>2444.93</v>
      </c>
      <c r="I168" s="423">
        <v>-6.05</v>
      </c>
      <c r="J168" s="409">
        <v>4275.04</v>
      </c>
      <c r="K168" s="404">
        <v>4434.62</v>
      </c>
      <c r="L168" s="376">
        <v>889.48</v>
      </c>
      <c r="M168" s="376">
        <v>421.16</v>
      </c>
      <c r="N168" s="409">
        <v>2130.67</v>
      </c>
      <c r="O168" s="399">
        <v>2445.45</v>
      </c>
      <c r="P168" s="404">
        <v>347.11</v>
      </c>
      <c r="Q168" s="308"/>
      <c r="R168" s="308"/>
      <c r="S168" s="308"/>
      <c r="T168" s="308"/>
      <c r="U168" s="308"/>
      <c r="V168" s="308"/>
      <c r="W168" s="308"/>
      <c r="X168" s="308"/>
      <c r="Y168" s="308"/>
      <c r="Z168" s="308"/>
      <c r="AA168" s="308"/>
      <c r="AB168" s="308"/>
      <c r="AC168" s="308"/>
      <c r="AD168" s="308"/>
      <c r="AE168" s="367"/>
      <c r="AF168" s="367"/>
      <c r="AG168" s="367"/>
      <c r="AH168" s="367"/>
      <c r="AI168" s="367"/>
      <c r="AJ168" s="367"/>
      <c r="AK168" s="367"/>
      <c r="AL168" s="367"/>
      <c r="AM168" s="367"/>
      <c r="AN168" s="367"/>
      <c r="AO168" s="367"/>
      <c r="AP168" s="367"/>
      <c r="AQ168" s="367"/>
      <c r="AR168" s="366"/>
      <c r="AS168" s="366"/>
      <c r="AT168" s="366"/>
    </row>
    <row r="169" spans="1:46" ht="12">
      <c r="A169" s="326">
        <v>2008</v>
      </c>
      <c r="B169" s="332" t="s">
        <v>48</v>
      </c>
      <c r="C169" s="375">
        <v>5801.72</v>
      </c>
      <c r="D169" s="376">
        <v>5248.47</v>
      </c>
      <c r="E169" s="376">
        <v>553.25</v>
      </c>
      <c r="F169" s="376"/>
      <c r="G169" s="398">
        <v>7246.25</v>
      </c>
      <c r="H169" s="404">
        <v>1921.49</v>
      </c>
      <c r="I169" s="423">
        <v>442.11</v>
      </c>
      <c r="J169" s="409">
        <v>4695.35</v>
      </c>
      <c r="K169" s="404">
        <v>3569.93</v>
      </c>
      <c r="L169" s="376">
        <v>629.41</v>
      </c>
      <c r="M169" s="376">
        <v>228.24</v>
      </c>
      <c r="N169" s="409">
        <v>1679.84</v>
      </c>
      <c r="O169" s="399">
        <v>2764.32</v>
      </c>
      <c r="P169" s="404">
        <v>285.33</v>
      </c>
      <c r="Q169" s="308"/>
      <c r="R169" s="308"/>
      <c r="S169" s="308"/>
      <c r="T169" s="308"/>
      <c r="U169" s="308"/>
      <c r="V169" s="308"/>
      <c r="W169" s="308"/>
      <c r="X169" s="308"/>
      <c r="Y169" s="308"/>
      <c r="Z169" s="308"/>
      <c r="AA169" s="308"/>
      <c r="AB169" s="308"/>
      <c r="AC169" s="308"/>
      <c r="AD169" s="308"/>
      <c r="AE169" s="367"/>
      <c r="AF169" s="367"/>
      <c r="AG169" s="367"/>
      <c r="AH169" s="367"/>
      <c r="AI169" s="367"/>
      <c r="AJ169" s="367"/>
      <c r="AK169" s="367"/>
      <c r="AL169" s="367"/>
      <c r="AM169" s="367"/>
      <c r="AN169" s="367"/>
      <c r="AO169" s="367"/>
      <c r="AP169" s="367"/>
      <c r="AQ169" s="367"/>
      <c r="AR169" s="366"/>
      <c r="AS169" s="366"/>
      <c r="AT169" s="366"/>
    </row>
    <row r="170" spans="1:46" ht="12">
      <c r="A170" s="326">
        <v>2008</v>
      </c>
      <c r="B170" s="332" t="s">
        <v>49</v>
      </c>
      <c r="C170" s="375">
        <v>5718.19</v>
      </c>
      <c r="D170" s="376">
        <v>5248.24</v>
      </c>
      <c r="E170" s="376">
        <v>469.96</v>
      </c>
      <c r="F170" s="376"/>
      <c r="G170" s="398">
        <v>6703.24</v>
      </c>
      <c r="H170" s="404">
        <v>1671.67</v>
      </c>
      <c r="I170" s="423">
        <v>126.32</v>
      </c>
      <c r="J170" s="409">
        <v>4280.12</v>
      </c>
      <c r="K170" s="404">
        <v>3933.62</v>
      </c>
      <c r="L170" s="376">
        <v>751.46</v>
      </c>
      <c r="M170" s="376">
        <v>282.8</v>
      </c>
      <c r="N170" s="409">
        <v>1838.52</v>
      </c>
      <c r="O170" s="399">
        <v>2527.36</v>
      </c>
      <c r="P170" s="404">
        <v>296.11</v>
      </c>
      <c r="Q170" s="308"/>
      <c r="R170" s="308"/>
      <c r="S170" s="308"/>
      <c r="T170" s="308"/>
      <c r="U170" s="308"/>
      <c r="V170" s="308"/>
      <c r="W170" s="308"/>
      <c r="X170" s="308"/>
      <c r="Y170" s="308"/>
      <c r="Z170" s="308"/>
      <c r="AA170" s="308"/>
      <c r="AB170" s="308"/>
      <c r="AC170" s="308"/>
      <c r="AD170" s="308"/>
      <c r="AE170" s="367"/>
      <c r="AF170" s="367"/>
      <c r="AG170" s="367"/>
      <c r="AH170" s="367"/>
      <c r="AI170" s="367"/>
      <c r="AJ170" s="367"/>
      <c r="AK170" s="367"/>
      <c r="AL170" s="367"/>
      <c r="AM170" s="367"/>
      <c r="AN170" s="367"/>
      <c r="AO170" s="367"/>
      <c r="AP170" s="367"/>
      <c r="AQ170" s="367"/>
      <c r="AR170" s="366"/>
      <c r="AS170" s="366"/>
      <c r="AT170" s="366"/>
    </row>
    <row r="171" spans="1:46" ht="12">
      <c r="A171" s="326">
        <v>2008</v>
      </c>
      <c r="B171" s="332" t="s">
        <v>50</v>
      </c>
      <c r="C171" s="375">
        <v>4719.84</v>
      </c>
      <c r="D171" s="376">
        <v>4408.59</v>
      </c>
      <c r="E171" s="376">
        <v>311.24</v>
      </c>
      <c r="F171" s="376"/>
      <c r="G171" s="398">
        <v>7163.4</v>
      </c>
      <c r="H171" s="404">
        <v>1591.44</v>
      </c>
      <c r="I171" s="423">
        <v>1597.48</v>
      </c>
      <c r="J171" s="409">
        <v>4896.69</v>
      </c>
      <c r="K171" s="404">
        <v>2779.87</v>
      </c>
      <c r="L171" s="376">
        <v>675.27</v>
      </c>
      <c r="M171" s="376">
        <v>421.25</v>
      </c>
      <c r="N171" s="409">
        <v>1746.78</v>
      </c>
      <c r="O171" s="399">
        <v>2520.13</v>
      </c>
      <c r="P171" s="404">
        <v>235.2</v>
      </c>
      <c r="Q171" s="308"/>
      <c r="R171" s="308"/>
      <c r="S171" s="308"/>
      <c r="T171" s="308"/>
      <c r="U171" s="308"/>
      <c r="V171" s="308"/>
      <c r="W171" s="308"/>
      <c r="X171" s="308"/>
      <c r="Y171" s="308"/>
      <c r="Z171" s="308"/>
      <c r="AA171" s="308"/>
      <c r="AB171" s="308"/>
      <c r="AC171" s="308"/>
      <c r="AD171" s="308"/>
      <c r="AE171" s="367"/>
      <c r="AF171" s="367"/>
      <c r="AG171" s="367"/>
      <c r="AH171" s="367"/>
      <c r="AI171" s="367"/>
      <c r="AJ171" s="367"/>
      <c r="AK171" s="367"/>
      <c r="AL171" s="367"/>
      <c r="AM171" s="367"/>
      <c r="AN171" s="367"/>
      <c r="AO171" s="367"/>
      <c r="AP171" s="367"/>
      <c r="AQ171" s="367"/>
      <c r="AR171" s="366"/>
      <c r="AS171" s="366"/>
      <c r="AT171" s="366"/>
    </row>
    <row r="172" spans="1:46" ht="12">
      <c r="A172" s="326">
        <v>2008</v>
      </c>
      <c r="B172" s="332" t="s">
        <v>51</v>
      </c>
      <c r="C172" s="375">
        <v>5861.52</v>
      </c>
      <c r="D172" s="376">
        <v>5392.4</v>
      </c>
      <c r="E172" s="376">
        <v>469.12</v>
      </c>
      <c r="F172" s="376"/>
      <c r="G172" s="398">
        <v>6984.75</v>
      </c>
      <c r="H172" s="404">
        <v>1586.12</v>
      </c>
      <c r="I172" s="423">
        <v>703.46</v>
      </c>
      <c r="J172" s="409">
        <v>4857.18</v>
      </c>
      <c r="K172" s="404">
        <v>3344.84</v>
      </c>
      <c r="L172" s="376">
        <v>541.45</v>
      </c>
      <c r="M172" s="376">
        <v>418.84</v>
      </c>
      <c r="N172" s="409">
        <v>1643.33</v>
      </c>
      <c r="O172" s="399">
        <v>2574.82</v>
      </c>
      <c r="P172" s="404">
        <v>277.85</v>
      </c>
      <c r="Q172" s="308"/>
      <c r="R172" s="308"/>
      <c r="S172" s="308"/>
      <c r="T172" s="308"/>
      <c r="U172" s="308"/>
      <c r="V172" s="308"/>
      <c r="W172" s="308"/>
      <c r="X172" s="308"/>
      <c r="Y172" s="308"/>
      <c r="Z172" s="308"/>
      <c r="AA172" s="308"/>
      <c r="AB172" s="308"/>
      <c r="AC172" s="308"/>
      <c r="AD172" s="308"/>
      <c r="AE172" s="367"/>
      <c r="AF172" s="367"/>
      <c r="AG172" s="367"/>
      <c r="AH172" s="367"/>
      <c r="AI172" s="367"/>
      <c r="AJ172" s="367"/>
      <c r="AK172" s="367"/>
      <c r="AL172" s="367"/>
      <c r="AM172" s="367"/>
      <c r="AN172" s="367"/>
      <c r="AO172" s="367"/>
      <c r="AP172" s="367"/>
      <c r="AQ172" s="367"/>
      <c r="AR172" s="366"/>
      <c r="AS172" s="366"/>
      <c r="AT172" s="366"/>
    </row>
    <row r="173" spans="1:46" ht="12">
      <c r="A173" s="326">
        <v>2008</v>
      </c>
      <c r="B173" s="332" t="s">
        <v>52</v>
      </c>
      <c r="C173" s="375">
        <v>5967.63</v>
      </c>
      <c r="D173" s="376">
        <v>5394.21</v>
      </c>
      <c r="E173" s="376">
        <v>573.42</v>
      </c>
      <c r="F173" s="376"/>
      <c r="G173" s="398">
        <v>6633.19</v>
      </c>
      <c r="H173" s="404">
        <v>1714.21</v>
      </c>
      <c r="I173" s="423">
        <v>330.82</v>
      </c>
      <c r="J173" s="409">
        <v>4309.98</v>
      </c>
      <c r="K173" s="404">
        <v>3912.83</v>
      </c>
      <c r="L173" s="376">
        <v>609</v>
      </c>
      <c r="M173" s="376">
        <v>389.53</v>
      </c>
      <c r="N173" s="409">
        <v>1967.39</v>
      </c>
      <c r="O173" s="399">
        <v>2253.19</v>
      </c>
      <c r="P173" s="404">
        <v>308.58</v>
      </c>
      <c r="Q173" s="308"/>
      <c r="R173" s="308"/>
      <c r="S173" s="308"/>
      <c r="T173" s="308"/>
      <c r="U173" s="308"/>
      <c r="V173" s="308"/>
      <c r="W173" s="308"/>
      <c r="X173" s="308"/>
      <c r="Y173" s="308"/>
      <c r="Z173" s="308"/>
      <c r="AA173" s="308"/>
      <c r="AB173" s="308"/>
      <c r="AC173" s="308"/>
      <c r="AD173" s="308"/>
      <c r="AE173" s="367"/>
      <c r="AF173" s="367"/>
      <c r="AG173" s="367"/>
      <c r="AH173" s="367"/>
      <c r="AI173" s="367"/>
      <c r="AJ173" s="367"/>
      <c r="AK173" s="367"/>
      <c r="AL173" s="367"/>
      <c r="AM173" s="367"/>
      <c r="AN173" s="367"/>
      <c r="AO173" s="367"/>
      <c r="AP173" s="367"/>
      <c r="AQ173" s="367"/>
      <c r="AR173" s="366"/>
      <c r="AS173" s="366"/>
      <c r="AT173" s="366"/>
    </row>
    <row r="174" spans="1:46" ht="12">
      <c r="A174" s="326">
        <v>2008</v>
      </c>
      <c r="B174" s="332" t="s">
        <v>53</v>
      </c>
      <c r="C174" s="375">
        <v>5907.23</v>
      </c>
      <c r="D174" s="376">
        <v>5402.64</v>
      </c>
      <c r="E174" s="376">
        <v>504.59</v>
      </c>
      <c r="F174" s="376"/>
      <c r="G174" s="398">
        <v>6961.04</v>
      </c>
      <c r="H174" s="404">
        <v>2556.61</v>
      </c>
      <c r="I174" s="423">
        <v>313.76</v>
      </c>
      <c r="J174" s="409">
        <v>3873.76</v>
      </c>
      <c r="K174" s="404">
        <v>3603.96</v>
      </c>
      <c r="L174" s="376">
        <v>530.66</v>
      </c>
      <c r="M174" s="376">
        <v>389.94</v>
      </c>
      <c r="N174" s="409">
        <v>2058.03</v>
      </c>
      <c r="O174" s="399">
        <v>2154.8</v>
      </c>
      <c r="P174" s="404">
        <v>297.77</v>
      </c>
      <c r="Q174" s="308"/>
      <c r="R174" s="308"/>
      <c r="S174" s="308"/>
      <c r="T174" s="308"/>
      <c r="U174" s="308"/>
      <c r="V174" s="308"/>
      <c r="W174" s="308"/>
      <c r="X174" s="308"/>
      <c r="Y174" s="308"/>
      <c r="Z174" s="308"/>
      <c r="AA174" s="308"/>
      <c r="AB174" s="308"/>
      <c r="AC174" s="308"/>
      <c r="AD174" s="308"/>
      <c r="AE174" s="367"/>
      <c r="AF174" s="367"/>
      <c r="AG174" s="367"/>
      <c r="AH174" s="367"/>
      <c r="AI174" s="367"/>
      <c r="AJ174" s="367"/>
      <c r="AK174" s="367"/>
      <c r="AL174" s="367"/>
      <c r="AM174" s="367"/>
      <c r="AN174" s="367"/>
      <c r="AO174" s="367"/>
      <c r="AP174" s="367"/>
      <c r="AQ174" s="367"/>
      <c r="AR174" s="366"/>
      <c r="AS174" s="366"/>
      <c r="AT174" s="366"/>
    </row>
    <row r="175" spans="1:46" ht="12">
      <c r="A175" s="328">
        <v>2008</v>
      </c>
      <c r="B175" s="333" t="s">
        <v>54</v>
      </c>
      <c r="C175" s="377">
        <v>6203.99</v>
      </c>
      <c r="D175" s="378">
        <v>5701.75</v>
      </c>
      <c r="E175" s="378">
        <v>502.24</v>
      </c>
      <c r="F175" s="378"/>
      <c r="G175" s="400">
        <v>7028.69</v>
      </c>
      <c r="H175" s="405">
        <v>1708.65</v>
      </c>
      <c r="I175" s="424">
        <v>774.5</v>
      </c>
      <c r="J175" s="410">
        <v>4783.09</v>
      </c>
      <c r="K175" s="405">
        <v>3898.07</v>
      </c>
      <c r="L175" s="378">
        <v>536.96</v>
      </c>
      <c r="M175" s="378">
        <v>258.44</v>
      </c>
      <c r="N175" s="410">
        <v>2089.37</v>
      </c>
      <c r="O175" s="378">
        <v>2478.41</v>
      </c>
      <c r="P175" s="405">
        <v>293.15</v>
      </c>
      <c r="Q175" s="308"/>
      <c r="R175" s="308"/>
      <c r="S175" s="308"/>
      <c r="T175" s="308"/>
      <c r="U175" s="308"/>
      <c r="V175" s="308"/>
      <c r="W175" s="308"/>
      <c r="X175" s="308"/>
      <c r="Y175" s="308"/>
      <c r="Z175" s="308"/>
      <c r="AA175" s="308"/>
      <c r="AB175" s="308"/>
      <c r="AC175" s="308"/>
      <c r="AD175" s="308"/>
      <c r="AE175" s="367"/>
      <c r="AF175" s="367"/>
      <c r="AG175" s="367"/>
      <c r="AH175" s="367"/>
      <c r="AI175" s="367"/>
      <c r="AJ175" s="367"/>
      <c r="AK175" s="367"/>
      <c r="AL175" s="367"/>
      <c r="AM175" s="367"/>
      <c r="AN175" s="367"/>
      <c r="AO175" s="367"/>
      <c r="AP175" s="367"/>
      <c r="AQ175" s="367"/>
      <c r="AR175" s="366"/>
      <c r="AS175" s="366"/>
      <c r="AT175" s="366"/>
    </row>
    <row r="176" spans="1:46" s="368" customFormat="1" ht="12">
      <c r="A176" s="326">
        <v>2009</v>
      </c>
      <c r="B176" s="332" t="s">
        <v>44</v>
      </c>
      <c r="C176" s="375">
        <v>6199.11</v>
      </c>
      <c r="D176" s="376">
        <v>5708.19</v>
      </c>
      <c r="E176" s="376">
        <v>490.92</v>
      </c>
      <c r="F176" s="376"/>
      <c r="G176" s="398">
        <v>7587.66</v>
      </c>
      <c r="H176" s="404">
        <v>2721.08</v>
      </c>
      <c r="I176" s="423">
        <v>112.24</v>
      </c>
      <c r="J176" s="409">
        <v>4187.37</v>
      </c>
      <c r="K176" s="404">
        <v>3505.47</v>
      </c>
      <c r="L176" s="376">
        <v>679.21</v>
      </c>
      <c r="M176" s="376">
        <v>253.43</v>
      </c>
      <c r="N176" s="409">
        <v>1389.39</v>
      </c>
      <c r="O176" s="399">
        <v>2384.83</v>
      </c>
      <c r="P176" s="404">
        <v>289.34</v>
      </c>
      <c r="Q176" s="308"/>
      <c r="R176" s="308"/>
      <c r="S176" s="308"/>
      <c r="T176" s="308"/>
      <c r="U176" s="308"/>
      <c r="V176" s="308"/>
      <c r="W176" s="308"/>
      <c r="X176" s="308"/>
      <c r="Y176" s="308"/>
      <c r="Z176" s="308"/>
      <c r="AA176" s="308"/>
      <c r="AB176" s="308"/>
      <c r="AC176" s="308"/>
      <c r="AD176" s="308"/>
      <c r="AE176" s="367"/>
      <c r="AF176" s="367"/>
      <c r="AG176" s="367"/>
      <c r="AH176" s="367"/>
      <c r="AI176" s="367"/>
      <c r="AJ176" s="367"/>
      <c r="AK176" s="367"/>
      <c r="AL176" s="367"/>
      <c r="AM176" s="367"/>
      <c r="AN176" s="367"/>
      <c r="AO176" s="367"/>
      <c r="AP176" s="367"/>
      <c r="AQ176" s="367"/>
      <c r="AR176" s="369"/>
      <c r="AS176" s="369"/>
      <c r="AT176" s="369"/>
    </row>
    <row r="177" spans="1:46" s="368" customFormat="1" ht="12">
      <c r="A177" s="326">
        <v>2009</v>
      </c>
      <c r="B177" s="332" t="s">
        <v>45</v>
      </c>
      <c r="C177" s="375">
        <v>5724.77</v>
      </c>
      <c r="D177" s="376">
        <v>5230.55</v>
      </c>
      <c r="E177" s="376">
        <v>494.22</v>
      </c>
      <c r="F177" s="376"/>
      <c r="G177" s="398">
        <v>6411.26</v>
      </c>
      <c r="H177" s="404">
        <v>2438.97</v>
      </c>
      <c r="I177" s="423">
        <v>505.15</v>
      </c>
      <c r="J177" s="409">
        <v>3459.86</v>
      </c>
      <c r="K177" s="404">
        <v>3125.2</v>
      </c>
      <c r="L177" s="376">
        <v>512.42</v>
      </c>
      <c r="M177" s="376">
        <v>216.58</v>
      </c>
      <c r="N177" s="409">
        <v>2103.51</v>
      </c>
      <c r="O177" s="399">
        <v>2228.86</v>
      </c>
      <c r="P177" s="404">
        <v>269.67</v>
      </c>
      <c r="Q177" s="308"/>
      <c r="R177" s="308"/>
      <c r="S177" s="308"/>
      <c r="T177" s="308"/>
      <c r="U177" s="308"/>
      <c r="V177" s="308"/>
      <c r="W177" s="308"/>
      <c r="X177" s="308"/>
      <c r="Y177" s="308"/>
      <c r="Z177" s="308"/>
      <c r="AA177" s="308"/>
      <c r="AB177" s="308"/>
      <c r="AC177" s="308"/>
      <c r="AD177" s="308"/>
      <c r="AE177" s="367"/>
      <c r="AF177" s="367"/>
      <c r="AG177" s="367"/>
      <c r="AH177" s="367"/>
      <c r="AI177" s="367"/>
      <c r="AJ177" s="367"/>
      <c r="AK177" s="367"/>
      <c r="AL177" s="367"/>
      <c r="AM177" s="367"/>
      <c r="AN177" s="367"/>
      <c r="AO177" s="367"/>
      <c r="AP177" s="367"/>
      <c r="AQ177" s="367"/>
      <c r="AR177" s="369"/>
      <c r="AS177" s="369"/>
      <c r="AT177" s="369"/>
    </row>
    <row r="178" spans="1:46" s="368" customFormat="1" ht="12">
      <c r="A178" s="326">
        <v>2009</v>
      </c>
      <c r="B178" s="332" t="s">
        <v>46</v>
      </c>
      <c r="C178" s="375">
        <v>6343.85</v>
      </c>
      <c r="D178" s="376">
        <v>5818.84</v>
      </c>
      <c r="E178" s="376">
        <v>525.02</v>
      </c>
      <c r="F178" s="376"/>
      <c r="G178" s="398">
        <v>6896.35</v>
      </c>
      <c r="H178" s="404">
        <v>2431.43</v>
      </c>
      <c r="I178" s="423">
        <v>406.77</v>
      </c>
      <c r="J178" s="409">
        <v>3910.04</v>
      </c>
      <c r="K178" s="404">
        <v>3806.56</v>
      </c>
      <c r="L178" s="376">
        <v>554.89</v>
      </c>
      <c r="M178" s="376">
        <v>266.45</v>
      </c>
      <c r="N178" s="409">
        <v>2048.71</v>
      </c>
      <c r="O178" s="399">
        <v>2033.86</v>
      </c>
      <c r="P178" s="404">
        <v>276.32</v>
      </c>
      <c r="Q178" s="308"/>
      <c r="R178" s="308"/>
      <c r="S178" s="308"/>
      <c r="T178" s="308"/>
      <c r="U178" s="308"/>
      <c r="V178" s="308"/>
      <c r="W178" s="308"/>
      <c r="X178" s="308"/>
      <c r="Y178" s="308"/>
      <c r="Z178" s="308"/>
      <c r="AA178" s="308"/>
      <c r="AB178" s="308"/>
      <c r="AC178" s="308"/>
      <c r="AD178" s="308"/>
      <c r="AE178" s="367"/>
      <c r="AF178" s="367"/>
      <c r="AG178" s="367"/>
      <c r="AH178" s="367"/>
      <c r="AI178" s="367"/>
      <c r="AJ178" s="367"/>
      <c r="AK178" s="367"/>
      <c r="AL178" s="367"/>
      <c r="AM178" s="367"/>
      <c r="AN178" s="367"/>
      <c r="AO178" s="367"/>
      <c r="AP178" s="367"/>
      <c r="AQ178" s="367"/>
      <c r="AR178" s="369"/>
      <c r="AS178" s="369"/>
      <c r="AT178" s="369"/>
    </row>
    <row r="179" spans="1:46" ht="12">
      <c r="A179" s="326">
        <v>2009</v>
      </c>
      <c r="B179" s="332" t="s">
        <v>47</v>
      </c>
      <c r="C179" s="375">
        <v>6185.71</v>
      </c>
      <c r="D179" s="376">
        <v>5678.79</v>
      </c>
      <c r="E179" s="376">
        <v>506.92</v>
      </c>
      <c r="F179" s="376"/>
      <c r="G179" s="398">
        <v>6081.05</v>
      </c>
      <c r="H179" s="404">
        <v>1645.45</v>
      </c>
      <c r="I179" s="423">
        <v>196.73</v>
      </c>
      <c r="J179" s="409">
        <v>3780.94</v>
      </c>
      <c r="K179" s="404">
        <v>4058.02</v>
      </c>
      <c r="L179" s="376">
        <v>654.66</v>
      </c>
      <c r="M179" s="376">
        <v>201.38</v>
      </c>
      <c r="N179" s="409">
        <v>1944.07</v>
      </c>
      <c r="O179" s="399">
        <v>1923.53</v>
      </c>
      <c r="P179" s="404">
        <v>245.91</v>
      </c>
      <c r="Q179" s="308"/>
      <c r="R179" s="308"/>
      <c r="S179" s="308"/>
      <c r="T179" s="308"/>
      <c r="U179" s="308"/>
      <c r="V179" s="308"/>
      <c r="W179" s="308"/>
      <c r="X179" s="308"/>
      <c r="Y179" s="308"/>
      <c r="Z179" s="308"/>
      <c r="AA179" s="308"/>
      <c r="AB179" s="308"/>
      <c r="AC179" s="308"/>
      <c r="AD179" s="308"/>
      <c r="AE179" s="367"/>
      <c r="AF179" s="367"/>
      <c r="AG179" s="367"/>
      <c r="AH179" s="367"/>
      <c r="AI179" s="367"/>
      <c r="AJ179" s="367"/>
      <c r="AK179" s="367"/>
      <c r="AL179" s="367"/>
      <c r="AM179" s="367"/>
      <c r="AN179" s="367"/>
      <c r="AO179" s="367"/>
      <c r="AP179" s="367"/>
      <c r="AQ179" s="367"/>
      <c r="AR179" s="366"/>
      <c r="AS179" s="366"/>
      <c r="AT179" s="366"/>
    </row>
    <row r="180" spans="1:46" ht="12">
      <c r="A180" s="326">
        <v>2009</v>
      </c>
      <c r="B180" s="332" t="s">
        <v>34</v>
      </c>
      <c r="C180" s="375">
        <v>6063.59</v>
      </c>
      <c r="D180" s="376">
        <v>5558.44</v>
      </c>
      <c r="E180" s="376">
        <v>505.15</v>
      </c>
      <c r="F180" s="376"/>
      <c r="G180" s="398">
        <v>6275.33</v>
      </c>
      <c r="H180" s="404">
        <v>1790.05</v>
      </c>
      <c r="I180" s="423">
        <v>-337.18</v>
      </c>
      <c r="J180" s="409">
        <v>4028.89</v>
      </c>
      <c r="K180" s="404">
        <v>4483.27</v>
      </c>
      <c r="L180" s="376">
        <v>456.39</v>
      </c>
      <c r="M180" s="376">
        <v>190.13</v>
      </c>
      <c r="N180" s="409">
        <v>1800.15</v>
      </c>
      <c r="O180" s="399">
        <v>1949.21</v>
      </c>
      <c r="P180" s="404">
        <v>286.11</v>
      </c>
      <c r="Q180" s="308"/>
      <c r="R180" s="308"/>
      <c r="S180" s="308"/>
      <c r="T180" s="308"/>
      <c r="U180" s="308"/>
      <c r="V180" s="308"/>
      <c r="W180" s="308"/>
      <c r="X180" s="308"/>
      <c r="Y180" s="308"/>
      <c r="Z180" s="308"/>
      <c r="AA180" s="308"/>
      <c r="AB180" s="308"/>
      <c r="AC180" s="308"/>
      <c r="AD180" s="308"/>
      <c r="AE180" s="367"/>
      <c r="AF180" s="367"/>
      <c r="AG180" s="367"/>
      <c r="AH180" s="367"/>
      <c r="AI180" s="367"/>
      <c r="AJ180" s="367"/>
      <c r="AK180" s="367"/>
      <c r="AL180" s="367"/>
      <c r="AM180" s="367"/>
      <c r="AN180" s="367"/>
      <c r="AO180" s="367"/>
      <c r="AP180" s="367"/>
      <c r="AQ180" s="367"/>
      <c r="AR180" s="366"/>
      <c r="AS180" s="366"/>
      <c r="AT180" s="366"/>
    </row>
    <row r="181" spans="1:43" ht="12">
      <c r="A181" s="326">
        <v>2009</v>
      </c>
      <c r="B181" s="332" t="s">
        <v>48</v>
      </c>
      <c r="C181" s="375">
        <v>5726.82</v>
      </c>
      <c r="D181" s="376">
        <v>5265.1</v>
      </c>
      <c r="E181" s="376">
        <v>461.73</v>
      </c>
      <c r="F181" s="376"/>
      <c r="G181" s="398">
        <v>6692.01</v>
      </c>
      <c r="H181" s="404">
        <v>2126.57</v>
      </c>
      <c r="I181" s="423">
        <v>211.09</v>
      </c>
      <c r="J181" s="409">
        <v>4001.64</v>
      </c>
      <c r="K181" s="404">
        <v>3473.24</v>
      </c>
      <c r="L181" s="376">
        <v>563.79</v>
      </c>
      <c r="M181" s="376">
        <v>205.67</v>
      </c>
      <c r="N181" s="409">
        <v>1515.92</v>
      </c>
      <c r="O181" s="399">
        <v>2191.37</v>
      </c>
      <c r="P181" s="404">
        <v>274.72</v>
      </c>
      <c r="Q181" s="308"/>
      <c r="R181" s="308"/>
      <c r="S181" s="308"/>
      <c r="T181" s="308"/>
      <c r="U181" s="308"/>
      <c r="V181" s="308"/>
      <c r="W181" s="308"/>
      <c r="X181" s="308"/>
      <c r="Y181" s="308"/>
      <c r="Z181" s="308"/>
      <c r="AA181" s="308"/>
      <c r="AB181" s="308"/>
      <c r="AC181" s="308"/>
      <c r="AD181" s="308"/>
      <c r="AE181" s="367"/>
      <c r="AF181" s="367"/>
      <c r="AG181" s="367"/>
      <c r="AH181" s="367"/>
      <c r="AI181" s="367"/>
      <c r="AJ181" s="367"/>
      <c r="AK181" s="367"/>
      <c r="AL181" s="367"/>
      <c r="AM181" s="367"/>
      <c r="AN181" s="367"/>
      <c r="AO181" s="367"/>
      <c r="AP181" s="367"/>
      <c r="AQ181" s="367"/>
    </row>
    <row r="182" spans="1:30" ht="12">
      <c r="A182" s="326">
        <v>2009</v>
      </c>
      <c r="B182" s="332" t="s">
        <v>49</v>
      </c>
      <c r="C182" s="375">
        <v>5833.81</v>
      </c>
      <c r="D182" s="376">
        <v>5387.21</v>
      </c>
      <c r="E182" s="376">
        <v>446.61</v>
      </c>
      <c r="F182" s="376"/>
      <c r="G182" s="398">
        <v>6988.91</v>
      </c>
      <c r="H182" s="404">
        <v>1842.69</v>
      </c>
      <c r="I182" s="423">
        <v>1179.7</v>
      </c>
      <c r="J182" s="409">
        <v>4536.3</v>
      </c>
      <c r="K182" s="404">
        <v>3476.09</v>
      </c>
      <c r="L182" s="376">
        <v>609.92</v>
      </c>
      <c r="M182" s="376">
        <v>227.75</v>
      </c>
      <c r="N182" s="409">
        <v>1930.43</v>
      </c>
      <c r="O182" s="399">
        <v>2193.11</v>
      </c>
      <c r="P182" s="404">
        <v>326.9</v>
      </c>
      <c r="Q182" s="308"/>
      <c r="R182" s="308"/>
      <c r="S182" s="308"/>
      <c r="T182" s="308"/>
      <c r="U182" s="308"/>
      <c r="V182" s="308"/>
      <c r="W182" s="308"/>
      <c r="X182" s="308"/>
      <c r="Y182" s="308"/>
      <c r="Z182" s="308"/>
      <c r="AA182" s="308"/>
      <c r="AB182" s="308"/>
      <c r="AC182" s="308"/>
      <c r="AD182" s="308"/>
    </row>
    <row r="183" spans="1:30" ht="12">
      <c r="A183" s="326">
        <v>2009</v>
      </c>
      <c r="B183" s="332" t="s">
        <v>50</v>
      </c>
      <c r="C183" s="375">
        <v>4259.64</v>
      </c>
      <c r="D183" s="376">
        <v>3993.41</v>
      </c>
      <c r="E183" s="376">
        <v>266.23</v>
      </c>
      <c r="F183" s="376"/>
      <c r="G183" s="398">
        <v>7109.95</v>
      </c>
      <c r="H183" s="404">
        <v>2251.47</v>
      </c>
      <c r="I183" s="423">
        <v>1948.57</v>
      </c>
      <c r="J183" s="409">
        <v>4075.19</v>
      </c>
      <c r="K183" s="404">
        <v>2179.8</v>
      </c>
      <c r="L183" s="376">
        <v>783.3</v>
      </c>
      <c r="M183" s="376">
        <v>407.7</v>
      </c>
      <c r="N183" s="409">
        <v>1801.53</v>
      </c>
      <c r="O183" s="399">
        <v>2123.96</v>
      </c>
      <c r="P183" s="404">
        <v>276.1</v>
      </c>
      <c r="Q183" s="308"/>
      <c r="R183" s="308"/>
      <c r="S183" s="308"/>
      <c r="T183" s="308"/>
      <c r="U183" s="308"/>
      <c r="V183" s="308"/>
      <c r="W183" s="308"/>
      <c r="X183" s="308"/>
      <c r="Y183" s="308"/>
      <c r="Z183" s="308"/>
      <c r="AA183" s="308"/>
      <c r="AB183" s="308"/>
      <c r="AC183" s="308"/>
      <c r="AD183" s="308"/>
    </row>
    <row r="184" spans="1:30" ht="12">
      <c r="A184" s="326">
        <v>2009</v>
      </c>
      <c r="B184" s="332" t="s">
        <v>51</v>
      </c>
      <c r="C184" s="375">
        <v>4842.92</v>
      </c>
      <c r="D184" s="376">
        <v>4489.19</v>
      </c>
      <c r="E184" s="376">
        <v>353.73</v>
      </c>
      <c r="F184" s="376"/>
      <c r="G184" s="398">
        <v>6248.23</v>
      </c>
      <c r="H184" s="404">
        <v>1622.02</v>
      </c>
      <c r="I184" s="423">
        <v>1114.48</v>
      </c>
      <c r="J184" s="409">
        <v>4062.83</v>
      </c>
      <c r="K184" s="404">
        <v>3067.2</v>
      </c>
      <c r="L184" s="376">
        <v>563.37</v>
      </c>
      <c r="M184" s="376">
        <v>466.37</v>
      </c>
      <c r="N184" s="409">
        <v>1974.74</v>
      </c>
      <c r="O184" s="399">
        <v>1952.88</v>
      </c>
      <c r="P184" s="404">
        <v>257.34</v>
      </c>
      <c r="Q184" s="308"/>
      <c r="R184" s="308"/>
      <c r="S184" s="308"/>
      <c r="T184" s="308"/>
      <c r="U184" s="308"/>
      <c r="V184" s="308"/>
      <c r="W184" s="308"/>
      <c r="X184" s="308"/>
      <c r="Y184" s="308"/>
      <c r="Z184" s="308"/>
      <c r="AA184" s="308"/>
      <c r="AB184" s="308"/>
      <c r="AC184" s="308"/>
      <c r="AD184" s="308"/>
    </row>
    <row r="185" spans="1:30" ht="12">
      <c r="A185" s="326">
        <v>2009</v>
      </c>
      <c r="B185" s="332" t="s">
        <v>52</v>
      </c>
      <c r="C185" s="375">
        <v>5502.36</v>
      </c>
      <c r="D185" s="376">
        <v>5066.88</v>
      </c>
      <c r="E185" s="376">
        <v>435.48</v>
      </c>
      <c r="F185" s="376"/>
      <c r="G185" s="398">
        <v>6246.56</v>
      </c>
      <c r="H185" s="404">
        <v>1890.32</v>
      </c>
      <c r="I185" s="423">
        <v>861.53</v>
      </c>
      <c r="J185" s="409">
        <v>3995.94</v>
      </c>
      <c r="K185" s="404">
        <v>3320.91</v>
      </c>
      <c r="L185" s="376">
        <v>360.3</v>
      </c>
      <c r="M185" s="376">
        <v>335.96</v>
      </c>
      <c r="N185" s="409">
        <v>2262.26</v>
      </c>
      <c r="O185" s="399">
        <v>2100.11</v>
      </c>
      <c r="P185" s="404">
        <v>273.23</v>
      </c>
      <c r="Q185" s="308"/>
      <c r="R185" s="308"/>
      <c r="S185" s="308"/>
      <c r="T185" s="308"/>
      <c r="U185" s="308"/>
      <c r="V185" s="308"/>
      <c r="W185" s="308"/>
      <c r="X185" s="308"/>
      <c r="Y185" s="308"/>
      <c r="Z185" s="308"/>
      <c r="AA185" s="308"/>
      <c r="AB185" s="308"/>
      <c r="AC185" s="308"/>
      <c r="AD185" s="308"/>
    </row>
    <row r="186" spans="1:30" ht="12">
      <c r="A186" s="326">
        <v>2009</v>
      </c>
      <c r="B186" s="332" t="s">
        <v>53</v>
      </c>
      <c r="C186" s="375">
        <v>5829.14</v>
      </c>
      <c r="D186" s="376">
        <v>5396.74</v>
      </c>
      <c r="E186" s="376">
        <v>432.4</v>
      </c>
      <c r="F186" s="376"/>
      <c r="G186" s="398">
        <v>6476.1</v>
      </c>
      <c r="H186" s="404">
        <v>1881.76</v>
      </c>
      <c r="I186" s="423">
        <v>168.37</v>
      </c>
      <c r="J186" s="409">
        <v>4118.71</v>
      </c>
      <c r="K186" s="404">
        <v>3565.96</v>
      </c>
      <c r="L186" s="376">
        <v>475.63</v>
      </c>
      <c r="M186" s="376">
        <v>395.15</v>
      </c>
      <c r="N186" s="409">
        <v>1560.86</v>
      </c>
      <c r="O186" s="399">
        <v>2025.73</v>
      </c>
      <c r="P186" s="404">
        <v>273.63</v>
      </c>
      <c r="Q186" s="308"/>
      <c r="R186" s="308"/>
      <c r="S186" s="308"/>
      <c r="T186" s="308"/>
      <c r="U186" s="308"/>
      <c r="V186" s="308"/>
      <c r="W186" s="308"/>
      <c r="X186" s="308"/>
      <c r="Y186" s="308"/>
      <c r="Z186" s="308"/>
      <c r="AA186" s="308"/>
      <c r="AB186" s="308"/>
      <c r="AC186" s="308"/>
      <c r="AD186" s="308"/>
    </row>
    <row r="187" spans="1:30" ht="12">
      <c r="A187" s="328">
        <v>2009</v>
      </c>
      <c r="B187" s="333" t="s">
        <v>54</v>
      </c>
      <c r="C187" s="377">
        <v>5686.82</v>
      </c>
      <c r="D187" s="378">
        <v>5226.72</v>
      </c>
      <c r="E187" s="378">
        <v>460.1</v>
      </c>
      <c r="F187" s="378"/>
      <c r="G187" s="400">
        <v>6679.46</v>
      </c>
      <c r="H187" s="405">
        <v>2048.79</v>
      </c>
      <c r="I187" s="424">
        <v>-34.79</v>
      </c>
      <c r="J187" s="410">
        <v>4073.67</v>
      </c>
      <c r="K187" s="405">
        <v>3647.95</v>
      </c>
      <c r="L187" s="378">
        <v>556.99</v>
      </c>
      <c r="M187" s="378">
        <v>474.52</v>
      </c>
      <c r="N187" s="410">
        <v>1840.82</v>
      </c>
      <c r="O187" s="378">
        <v>2383.81</v>
      </c>
      <c r="P187" s="405">
        <v>256.61</v>
      </c>
      <c r="Q187" s="308"/>
      <c r="R187" s="308"/>
      <c r="S187" s="308"/>
      <c r="T187" s="308"/>
      <c r="U187" s="308"/>
      <c r="V187" s="308"/>
      <c r="W187" s="308"/>
      <c r="X187" s="308"/>
      <c r="Y187" s="308"/>
      <c r="Z187" s="308"/>
      <c r="AA187" s="308"/>
      <c r="AB187" s="308"/>
      <c r="AC187" s="308"/>
      <c r="AD187" s="308"/>
    </row>
    <row r="188" spans="1:30" ht="12">
      <c r="A188" s="326">
        <v>2010</v>
      </c>
      <c r="B188" s="332" t="s">
        <v>44</v>
      </c>
      <c r="C188" s="375">
        <v>5959.27</v>
      </c>
      <c r="D188" s="376">
        <v>5518.86</v>
      </c>
      <c r="E188" s="376">
        <v>440.41</v>
      </c>
      <c r="F188" s="376"/>
      <c r="G188" s="398">
        <v>6783.13</v>
      </c>
      <c r="H188" s="404">
        <v>2602.51</v>
      </c>
      <c r="I188" s="423">
        <v>191.35</v>
      </c>
      <c r="J188" s="409">
        <v>3771.13</v>
      </c>
      <c r="K188" s="404">
        <v>3692.78</v>
      </c>
      <c r="L188" s="376">
        <v>409.5</v>
      </c>
      <c r="M188" s="376">
        <v>140.92</v>
      </c>
      <c r="N188" s="409">
        <v>2110.23</v>
      </c>
      <c r="O188" s="399">
        <v>2265.8</v>
      </c>
      <c r="P188" s="404">
        <v>222.35</v>
      </c>
      <c r="Q188" s="308"/>
      <c r="R188" s="308"/>
      <c r="S188" s="308"/>
      <c r="T188" s="308"/>
      <c r="U188" s="308"/>
      <c r="V188" s="308"/>
      <c r="W188" s="308"/>
      <c r="X188" s="308"/>
      <c r="Y188" s="308"/>
      <c r="Z188" s="308"/>
      <c r="AA188" s="308"/>
      <c r="AB188" s="308"/>
      <c r="AC188" s="308"/>
      <c r="AD188" s="308"/>
    </row>
    <row r="189" spans="1:30" ht="12">
      <c r="A189" s="326">
        <v>2010</v>
      </c>
      <c r="B189" s="332" t="s">
        <v>45</v>
      </c>
      <c r="C189" s="375">
        <v>5017.98</v>
      </c>
      <c r="D189" s="376">
        <v>4589.64</v>
      </c>
      <c r="E189" s="376">
        <v>428.35</v>
      </c>
      <c r="F189" s="376"/>
      <c r="G189" s="398">
        <v>5886.32</v>
      </c>
      <c r="H189" s="404">
        <v>1367.95</v>
      </c>
      <c r="I189" s="423">
        <v>1326.41</v>
      </c>
      <c r="J189" s="409">
        <v>4116.3</v>
      </c>
      <c r="K189" s="404">
        <v>3299.1</v>
      </c>
      <c r="L189" s="376">
        <v>402.07</v>
      </c>
      <c r="M189" s="376">
        <v>149.5</v>
      </c>
      <c r="N189" s="409">
        <v>2120.46</v>
      </c>
      <c r="O189" s="399">
        <v>1863.83</v>
      </c>
      <c r="P189" s="404">
        <v>166.85</v>
      </c>
      <c r="Q189" s="308"/>
      <c r="R189" s="308"/>
      <c r="S189" s="308"/>
      <c r="T189" s="308"/>
      <c r="U189" s="308"/>
      <c r="V189" s="308"/>
      <c r="W189" s="308"/>
      <c r="X189" s="308"/>
      <c r="Y189" s="308"/>
      <c r="Z189" s="308"/>
      <c r="AA189" s="308"/>
      <c r="AB189" s="308"/>
      <c r="AC189" s="308"/>
      <c r="AD189" s="308"/>
    </row>
    <row r="190" spans="1:30" ht="12">
      <c r="A190" s="326">
        <v>2010</v>
      </c>
      <c r="B190" s="332" t="s">
        <v>46</v>
      </c>
      <c r="C190" s="375">
        <v>6220.08</v>
      </c>
      <c r="D190" s="376">
        <v>5707.48</v>
      </c>
      <c r="E190" s="376">
        <v>512.6</v>
      </c>
      <c r="F190" s="376"/>
      <c r="G190" s="398">
        <v>5987.94</v>
      </c>
      <c r="H190" s="404">
        <v>2131.84</v>
      </c>
      <c r="I190" s="423">
        <v>-752.44</v>
      </c>
      <c r="J190" s="409">
        <v>3304.76</v>
      </c>
      <c r="K190" s="404">
        <v>3757.53</v>
      </c>
      <c r="L190" s="376">
        <v>551.34</v>
      </c>
      <c r="M190" s="376">
        <v>409.16</v>
      </c>
      <c r="N190" s="409">
        <v>1620.37</v>
      </c>
      <c r="O190" s="399">
        <v>2062.22</v>
      </c>
      <c r="P190" s="404">
        <v>246.09</v>
      </c>
      <c r="Q190" s="308"/>
      <c r="R190" s="308"/>
      <c r="S190" s="308"/>
      <c r="T190" s="308"/>
      <c r="U190" s="308"/>
      <c r="V190" s="308"/>
      <c r="W190" s="308"/>
      <c r="X190" s="308"/>
      <c r="Y190" s="308"/>
      <c r="Z190" s="308"/>
      <c r="AA190" s="308"/>
      <c r="AB190" s="308"/>
      <c r="AC190" s="308"/>
      <c r="AD190" s="308"/>
    </row>
    <row r="191" spans="1:30" ht="12">
      <c r="A191" s="326">
        <v>2010</v>
      </c>
      <c r="B191" s="332" t="s">
        <v>47</v>
      </c>
      <c r="C191" s="375">
        <v>5806.4</v>
      </c>
      <c r="D191" s="376">
        <v>5330.48</v>
      </c>
      <c r="E191" s="376">
        <v>475.93</v>
      </c>
      <c r="F191" s="376"/>
      <c r="G191" s="398">
        <v>6610.85</v>
      </c>
      <c r="H191" s="404">
        <v>2062.57</v>
      </c>
      <c r="I191" s="423">
        <v>910.19</v>
      </c>
      <c r="J191" s="409">
        <v>4021.58</v>
      </c>
      <c r="K191" s="404">
        <v>3606.15</v>
      </c>
      <c r="L191" s="376">
        <v>526.71</v>
      </c>
      <c r="M191" s="376">
        <v>346.38</v>
      </c>
      <c r="N191" s="409">
        <v>2189.91</v>
      </c>
      <c r="O191" s="399">
        <v>1875.48</v>
      </c>
      <c r="P191" s="404">
        <v>256.09</v>
      </c>
      <c r="Q191" s="308"/>
      <c r="R191" s="308"/>
      <c r="S191" s="308"/>
      <c r="T191" s="308"/>
      <c r="U191" s="308"/>
      <c r="V191" s="308"/>
      <c r="W191" s="308"/>
      <c r="X191" s="308"/>
      <c r="Y191" s="308"/>
      <c r="Z191" s="308"/>
      <c r="AA191" s="308"/>
      <c r="AB191" s="308"/>
      <c r="AC191" s="308"/>
      <c r="AD191" s="308"/>
    </row>
    <row r="192" spans="1:30" ht="12">
      <c r="A192" s="326">
        <v>2010</v>
      </c>
      <c r="B192" s="332" t="s">
        <v>34</v>
      </c>
      <c r="C192" s="375">
        <v>5650.84</v>
      </c>
      <c r="D192" s="376">
        <v>5184.41</v>
      </c>
      <c r="E192" s="376">
        <v>466.43</v>
      </c>
      <c r="F192" s="376"/>
      <c r="G192" s="398">
        <v>6897.6</v>
      </c>
      <c r="H192" s="404">
        <v>1793.4</v>
      </c>
      <c r="I192" s="423">
        <v>1243.39</v>
      </c>
      <c r="J192" s="409">
        <v>4605.28</v>
      </c>
      <c r="K192" s="404">
        <v>3477.27</v>
      </c>
      <c r="L192" s="376">
        <v>498.93</v>
      </c>
      <c r="M192" s="376">
        <v>229.95</v>
      </c>
      <c r="N192" s="409">
        <v>1709.97</v>
      </c>
      <c r="O192" s="399">
        <v>1863.57</v>
      </c>
      <c r="P192" s="404">
        <v>179.05</v>
      </c>
      <c r="Q192" s="308"/>
      <c r="R192" s="308"/>
      <c r="S192" s="308"/>
      <c r="T192" s="308"/>
      <c r="U192" s="308"/>
      <c r="V192" s="308"/>
      <c r="W192" s="308"/>
      <c r="X192" s="308"/>
      <c r="Y192" s="308"/>
      <c r="Z192" s="308"/>
      <c r="AA192" s="308"/>
      <c r="AB192" s="308"/>
      <c r="AC192" s="308"/>
      <c r="AD192" s="308"/>
    </row>
    <row r="193" spans="1:30" ht="12">
      <c r="A193" s="326">
        <v>2010</v>
      </c>
      <c r="B193" s="332" t="s">
        <v>48</v>
      </c>
      <c r="C193" s="375">
        <v>4527.26</v>
      </c>
      <c r="D193" s="376">
        <v>4162.24</v>
      </c>
      <c r="E193" s="376">
        <v>365.02</v>
      </c>
      <c r="F193" s="376"/>
      <c r="G193" s="398">
        <v>6360.57</v>
      </c>
      <c r="H193" s="404">
        <v>1278.66</v>
      </c>
      <c r="I193" s="423">
        <v>882.71</v>
      </c>
      <c r="J193" s="409">
        <v>4460.12</v>
      </c>
      <c r="K193" s="404">
        <v>3226.65</v>
      </c>
      <c r="L193" s="376">
        <v>621.78</v>
      </c>
      <c r="M193" s="376">
        <v>246.73</v>
      </c>
      <c r="N193" s="409">
        <v>1734.67</v>
      </c>
      <c r="O193" s="399">
        <v>2460.5</v>
      </c>
      <c r="P193" s="404">
        <v>230.54</v>
      </c>
      <c r="Q193" s="308"/>
      <c r="R193" s="308"/>
      <c r="S193" s="308"/>
      <c r="T193" s="308"/>
      <c r="U193" s="308"/>
      <c r="V193" s="308"/>
      <c r="W193" s="308"/>
      <c r="X193" s="308"/>
      <c r="Y193" s="308"/>
      <c r="Z193" s="308"/>
      <c r="AA193" s="308"/>
      <c r="AB193" s="308"/>
      <c r="AC193" s="308"/>
      <c r="AD193" s="308"/>
    </row>
    <row r="194" spans="1:30" ht="12">
      <c r="A194" s="326">
        <v>2010</v>
      </c>
      <c r="B194" s="332" t="s">
        <v>49</v>
      </c>
      <c r="C194" s="375">
        <v>4600.55</v>
      </c>
      <c r="D194" s="376">
        <v>4206.08</v>
      </c>
      <c r="E194" s="376">
        <v>394.48</v>
      </c>
      <c r="F194" s="376"/>
      <c r="G194" s="398">
        <v>6988.59</v>
      </c>
      <c r="H194" s="404">
        <v>2298.66</v>
      </c>
      <c r="I194" s="423">
        <v>1226.83</v>
      </c>
      <c r="J194" s="409">
        <v>4057.99</v>
      </c>
      <c r="K194" s="404">
        <v>2717.34</v>
      </c>
      <c r="L194" s="376">
        <v>631.94</v>
      </c>
      <c r="M194" s="376">
        <v>197.47</v>
      </c>
      <c r="N194" s="409">
        <v>1888.4</v>
      </c>
      <c r="O194" s="399">
        <v>2436.7</v>
      </c>
      <c r="P194" s="404">
        <v>274.89</v>
      </c>
      <c r="Q194" s="308"/>
      <c r="R194" s="308"/>
      <c r="S194" s="308"/>
      <c r="T194" s="308"/>
      <c r="U194" s="308"/>
      <c r="V194" s="308"/>
      <c r="W194" s="308"/>
      <c r="X194" s="308"/>
      <c r="Y194" s="308"/>
      <c r="Z194" s="308"/>
      <c r="AA194" s="308"/>
      <c r="AB194" s="308"/>
      <c r="AC194" s="308"/>
      <c r="AD194" s="308"/>
    </row>
    <row r="195" spans="1:30" ht="12">
      <c r="A195" s="326">
        <v>2010</v>
      </c>
      <c r="B195" s="332" t="s">
        <v>50</v>
      </c>
      <c r="C195" s="375">
        <v>4603.85</v>
      </c>
      <c r="D195" s="376">
        <v>4275.33</v>
      </c>
      <c r="E195" s="376">
        <v>328.52</v>
      </c>
      <c r="F195" s="376"/>
      <c r="G195" s="398">
        <v>6405.74</v>
      </c>
      <c r="H195" s="404">
        <v>1832.01</v>
      </c>
      <c r="I195" s="423">
        <v>1487.13</v>
      </c>
      <c r="J195" s="409">
        <v>4034.93</v>
      </c>
      <c r="K195" s="404">
        <v>2703.4</v>
      </c>
      <c r="L195" s="376">
        <v>538.8</v>
      </c>
      <c r="M195" s="376">
        <v>237.07</v>
      </c>
      <c r="N195" s="409">
        <v>1912.06</v>
      </c>
      <c r="O195" s="399">
        <v>2058.19</v>
      </c>
      <c r="P195" s="404">
        <v>284.1</v>
      </c>
      <c r="Q195" s="308"/>
      <c r="R195" s="308"/>
      <c r="S195" s="308"/>
      <c r="T195" s="308"/>
      <c r="U195" s="308"/>
      <c r="V195" s="308"/>
      <c r="W195" s="308"/>
      <c r="X195" s="308"/>
      <c r="Y195" s="308"/>
      <c r="Z195" s="308"/>
      <c r="AA195" s="308"/>
      <c r="AB195" s="308"/>
      <c r="AC195" s="308"/>
      <c r="AD195" s="308"/>
    </row>
    <row r="196" spans="1:30" ht="12">
      <c r="A196" s="326">
        <v>2010</v>
      </c>
      <c r="B196" s="332" t="s">
        <v>51</v>
      </c>
      <c r="C196" s="375">
        <v>4980.41</v>
      </c>
      <c r="D196" s="376">
        <v>4624.69</v>
      </c>
      <c r="E196" s="376">
        <v>355.72</v>
      </c>
      <c r="F196" s="376"/>
      <c r="G196" s="398">
        <v>6300.51</v>
      </c>
      <c r="H196" s="404">
        <v>1904.4</v>
      </c>
      <c r="I196" s="423">
        <v>1364.7</v>
      </c>
      <c r="J196" s="409">
        <v>3954.45</v>
      </c>
      <c r="K196" s="404">
        <v>2584.83</v>
      </c>
      <c r="L196" s="376">
        <v>441.66</v>
      </c>
      <c r="M196" s="376">
        <v>268.14</v>
      </c>
      <c r="N196" s="409">
        <v>1995.54</v>
      </c>
      <c r="O196" s="399">
        <v>2173.98</v>
      </c>
      <c r="P196" s="404">
        <v>205.85</v>
      </c>
      <c r="Q196" s="308"/>
      <c r="R196" s="308"/>
      <c r="S196" s="308"/>
      <c r="T196" s="308"/>
      <c r="U196" s="308"/>
      <c r="V196" s="308"/>
      <c r="W196" s="308"/>
      <c r="X196" s="308"/>
      <c r="Y196" s="308"/>
      <c r="Z196" s="308"/>
      <c r="AA196" s="308"/>
      <c r="AB196" s="308"/>
      <c r="AC196" s="308"/>
      <c r="AD196" s="308"/>
    </row>
    <row r="197" spans="1:30" ht="12">
      <c r="A197" s="326">
        <v>2010</v>
      </c>
      <c r="B197" s="332" t="s">
        <v>52</v>
      </c>
      <c r="C197" s="375">
        <v>5168.74</v>
      </c>
      <c r="D197" s="376">
        <v>4776.36</v>
      </c>
      <c r="E197" s="376">
        <v>392.38</v>
      </c>
      <c r="F197" s="376"/>
      <c r="G197" s="398">
        <v>6790.26</v>
      </c>
      <c r="H197" s="404">
        <v>2039.45</v>
      </c>
      <c r="I197" s="423">
        <v>809.03</v>
      </c>
      <c r="J197" s="409">
        <v>3936.56</v>
      </c>
      <c r="K197" s="404">
        <v>3295.1</v>
      </c>
      <c r="L197" s="376">
        <v>814.25</v>
      </c>
      <c r="M197" s="376">
        <v>253.31</v>
      </c>
      <c r="N197" s="409">
        <v>1888.08</v>
      </c>
      <c r="O197" s="399">
        <v>2281.45</v>
      </c>
      <c r="P197" s="404">
        <v>273.75</v>
      </c>
      <c r="Q197" s="308"/>
      <c r="R197" s="308"/>
      <c r="S197" s="308"/>
      <c r="T197" s="308"/>
      <c r="U197" s="308"/>
      <c r="V197" s="308"/>
      <c r="W197" s="308"/>
      <c r="X197" s="308"/>
      <c r="Y197" s="308"/>
      <c r="Z197" s="308"/>
      <c r="AA197" s="308"/>
      <c r="AB197" s="308"/>
      <c r="AC197" s="308"/>
      <c r="AD197" s="308"/>
    </row>
    <row r="198" spans="1:30" ht="12">
      <c r="A198" s="326">
        <v>2010</v>
      </c>
      <c r="B198" s="332" t="s">
        <v>53</v>
      </c>
      <c r="C198" s="375">
        <v>5256.19</v>
      </c>
      <c r="D198" s="376">
        <v>4854.33</v>
      </c>
      <c r="E198" s="376">
        <v>401.87</v>
      </c>
      <c r="F198" s="376"/>
      <c r="G198" s="398">
        <v>6180.53</v>
      </c>
      <c r="H198" s="404">
        <v>1399.71</v>
      </c>
      <c r="I198" s="423">
        <v>1124.12</v>
      </c>
      <c r="J198" s="409">
        <v>4029.6</v>
      </c>
      <c r="K198" s="404">
        <v>3441.91</v>
      </c>
      <c r="L198" s="376">
        <v>751.22</v>
      </c>
      <c r="M198" s="376">
        <v>233.99</v>
      </c>
      <c r="N198" s="409">
        <v>2333.4</v>
      </c>
      <c r="O198" s="399">
        <v>2314.2</v>
      </c>
      <c r="P198" s="404">
        <v>254.58</v>
      </c>
      <c r="Q198" s="308"/>
      <c r="R198" s="308"/>
      <c r="S198" s="308"/>
      <c r="T198" s="308"/>
      <c r="U198" s="308"/>
      <c r="V198" s="308"/>
      <c r="W198" s="308"/>
      <c r="X198" s="308"/>
      <c r="Y198" s="308"/>
      <c r="Z198" s="308"/>
      <c r="AA198" s="308"/>
      <c r="AB198" s="308"/>
      <c r="AC198" s="308"/>
      <c r="AD198" s="308"/>
    </row>
    <row r="199" spans="1:30" ht="12">
      <c r="A199" s="328">
        <v>2010</v>
      </c>
      <c r="B199" s="333" t="s">
        <v>54</v>
      </c>
      <c r="C199" s="377">
        <v>5170.03</v>
      </c>
      <c r="D199" s="378">
        <v>4816.7</v>
      </c>
      <c r="E199" s="378">
        <v>353.33</v>
      </c>
      <c r="F199" s="378"/>
      <c r="G199" s="400">
        <v>6620.63</v>
      </c>
      <c r="H199" s="405">
        <v>2037.52</v>
      </c>
      <c r="I199" s="424">
        <v>786.27</v>
      </c>
      <c r="J199" s="410">
        <v>4138.15</v>
      </c>
      <c r="K199" s="405">
        <v>3305.11</v>
      </c>
      <c r="L199" s="378">
        <v>444.96</v>
      </c>
      <c r="M199" s="378">
        <v>244.38</v>
      </c>
      <c r="N199" s="410">
        <v>2161.99</v>
      </c>
      <c r="O199" s="378">
        <v>2409.34</v>
      </c>
      <c r="P199" s="405">
        <v>213.1</v>
      </c>
      <c r="Q199" s="308"/>
      <c r="R199" s="308"/>
      <c r="S199" s="308"/>
      <c r="T199" s="308"/>
      <c r="U199" s="308"/>
      <c r="V199" s="308"/>
      <c r="W199" s="308"/>
      <c r="X199" s="308"/>
      <c r="Y199" s="308"/>
      <c r="Z199" s="308"/>
      <c r="AA199" s="308"/>
      <c r="AB199" s="308"/>
      <c r="AC199" s="308"/>
      <c r="AD199" s="308"/>
    </row>
    <row r="200" spans="1:30" ht="12">
      <c r="A200" s="326">
        <v>2011</v>
      </c>
      <c r="B200" s="332" t="s">
        <v>44</v>
      </c>
      <c r="C200" s="375">
        <v>5638.42</v>
      </c>
      <c r="D200" s="376">
        <v>5304.87</v>
      </c>
      <c r="E200" s="376">
        <v>333.55</v>
      </c>
      <c r="F200" s="376"/>
      <c r="G200" s="398">
        <v>7384.07</v>
      </c>
      <c r="H200" s="404">
        <v>2337.32</v>
      </c>
      <c r="I200" s="423">
        <v>1033</v>
      </c>
      <c r="J200" s="409">
        <v>4350.42</v>
      </c>
      <c r="K200" s="404">
        <v>3223.14</v>
      </c>
      <c r="L200" s="376">
        <v>696.32</v>
      </c>
      <c r="M200" s="376">
        <v>313.11</v>
      </c>
      <c r="N200" s="409">
        <v>1786.49</v>
      </c>
      <c r="O200" s="399">
        <v>2263.99</v>
      </c>
      <c r="P200" s="404">
        <v>302.55</v>
      </c>
      <c r="Q200" s="308"/>
      <c r="R200" s="308"/>
      <c r="S200" s="308"/>
      <c r="T200" s="308"/>
      <c r="U200" s="308"/>
      <c r="V200" s="308"/>
      <c r="W200" s="308"/>
      <c r="X200" s="308"/>
      <c r="Y200" s="308"/>
      <c r="Z200" s="308"/>
      <c r="AA200" s="308"/>
      <c r="AB200" s="308"/>
      <c r="AC200" s="308"/>
      <c r="AD200" s="308"/>
    </row>
    <row r="201" spans="1:30" ht="12">
      <c r="A201" s="326">
        <v>2011</v>
      </c>
      <c r="B201" s="332" t="s">
        <v>45</v>
      </c>
      <c r="C201" s="375">
        <v>4231.52</v>
      </c>
      <c r="D201" s="376">
        <v>3907.99</v>
      </c>
      <c r="E201" s="376">
        <v>323.52</v>
      </c>
      <c r="F201" s="376"/>
      <c r="G201" s="398">
        <v>6199.88</v>
      </c>
      <c r="H201" s="404">
        <v>1506.04</v>
      </c>
      <c r="I201" s="423">
        <v>1755.33</v>
      </c>
      <c r="J201" s="409">
        <v>3958.22</v>
      </c>
      <c r="K201" s="404">
        <v>2457.65</v>
      </c>
      <c r="L201" s="376">
        <v>735.62</v>
      </c>
      <c r="M201" s="376">
        <v>282.02</v>
      </c>
      <c r="N201" s="409">
        <v>1968.64</v>
      </c>
      <c r="O201" s="399">
        <v>2167.49</v>
      </c>
      <c r="P201" s="404">
        <v>250.99</v>
      </c>
      <c r="Q201" s="308"/>
      <c r="R201" s="308"/>
      <c r="S201" s="308"/>
      <c r="T201" s="308"/>
      <c r="U201" s="308"/>
      <c r="V201" s="308"/>
      <c r="W201" s="308"/>
      <c r="X201" s="308"/>
      <c r="Y201" s="308"/>
      <c r="Z201" s="308"/>
      <c r="AA201" s="308"/>
      <c r="AB201" s="308"/>
      <c r="AC201" s="308"/>
      <c r="AD201" s="308"/>
    </row>
    <row r="202" spans="1:30" ht="12">
      <c r="A202" s="326">
        <v>2011</v>
      </c>
      <c r="B202" s="332" t="s">
        <v>46</v>
      </c>
      <c r="C202" s="375">
        <v>4614.73</v>
      </c>
      <c r="D202" s="376">
        <v>4290.9</v>
      </c>
      <c r="E202" s="376">
        <v>323.83</v>
      </c>
      <c r="F202" s="376"/>
      <c r="G202" s="398">
        <v>6235.43</v>
      </c>
      <c r="H202" s="404">
        <v>1887.48</v>
      </c>
      <c r="I202" s="423">
        <v>1068.53</v>
      </c>
      <c r="J202" s="409">
        <v>3801.83</v>
      </c>
      <c r="K202" s="404">
        <v>2596.17</v>
      </c>
      <c r="L202" s="376">
        <v>546.12</v>
      </c>
      <c r="M202" s="376">
        <v>367.38</v>
      </c>
      <c r="N202" s="409">
        <v>1865.56</v>
      </c>
      <c r="O202" s="399">
        <v>2181.43</v>
      </c>
      <c r="P202" s="404">
        <v>233.94</v>
      </c>
      <c r="Q202" s="308"/>
      <c r="R202" s="308"/>
      <c r="S202" s="308"/>
      <c r="T202" s="308"/>
      <c r="U202" s="308"/>
      <c r="V202" s="308"/>
      <c r="W202" s="308"/>
      <c r="X202" s="308"/>
      <c r="Y202" s="308"/>
      <c r="Z202" s="308"/>
      <c r="AA202" s="308"/>
      <c r="AB202" s="308"/>
      <c r="AC202" s="308"/>
      <c r="AD202" s="308"/>
    </row>
    <row r="203" spans="1:30" ht="12">
      <c r="A203" s="326">
        <v>2011</v>
      </c>
      <c r="B203" s="332" t="s">
        <v>47</v>
      </c>
      <c r="C203" s="375">
        <v>4828.11</v>
      </c>
      <c r="D203" s="376">
        <v>4504.53</v>
      </c>
      <c r="E203" s="376">
        <v>323.58</v>
      </c>
      <c r="F203" s="376"/>
      <c r="G203" s="398">
        <v>6724.07</v>
      </c>
      <c r="H203" s="404">
        <v>1791.85</v>
      </c>
      <c r="I203" s="423">
        <v>1463.58</v>
      </c>
      <c r="J203" s="409">
        <v>4492.95</v>
      </c>
      <c r="K203" s="404">
        <v>2996.99</v>
      </c>
      <c r="L203" s="376">
        <v>439.27</v>
      </c>
      <c r="M203" s="376">
        <v>307.07</v>
      </c>
      <c r="N203" s="409">
        <v>2053.99</v>
      </c>
      <c r="O203" s="399">
        <v>2218.57</v>
      </c>
      <c r="P203" s="404">
        <v>250.02</v>
      </c>
      <c r="Q203" s="308"/>
      <c r="R203" s="308"/>
      <c r="S203" s="308"/>
      <c r="T203" s="308"/>
      <c r="U203" s="308"/>
      <c r="V203" s="308"/>
      <c r="W203" s="308"/>
      <c r="X203" s="308"/>
      <c r="Y203" s="308"/>
      <c r="Z203" s="308"/>
      <c r="AA203" s="308"/>
      <c r="AB203" s="308"/>
      <c r="AC203" s="308"/>
      <c r="AD203" s="308"/>
    </row>
    <row r="204" spans="1:30" ht="12">
      <c r="A204" s="326">
        <v>2011</v>
      </c>
      <c r="B204" s="332" t="s">
        <v>34</v>
      </c>
      <c r="C204" s="375">
        <v>4410.92</v>
      </c>
      <c r="D204" s="376">
        <v>4113.82</v>
      </c>
      <c r="E204" s="376">
        <v>297.1</v>
      </c>
      <c r="F204" s="376"/>
      <c r="G204" s="398">
        <v>6746.5</v>
      </c>
      <c r="H204" s="404">
        <v>2391.4</v>
      </c>
      <c r="I204" s="423">
        <v>758.64</v>
      </c>
      <c r="J204" s="409">
        <v>3615.4</v>
      </c>
      <c r="K204" s="404">
        <v>2312.07</v>
      </c>
      <c r="L204" s="376">
        <v>739.71</v>
      </c>
      <c r="M204" s="376">
        <v>340.51</v>
      </c>
      <c r="N204" s="409">
        <v>1630.35</v>
      </c>
      <c r="O204" s="399">
        <v>2574.24</v>
      </c>
      <c r="P204" s="404">
        <v>182.15</v>
      </c>
      <c r="Q204" s="308"/>
      <c r="R204" s="308"/>
      <c r="S204" s="308"/>
      <c r="T204" s="308"/>
      <c r="U204" s="308"/>
      <c r="V204" s="308"/>
      <c r="W204" s="308"/>
      <c r="X204" s="308"/>
      <c r="Y204" s="308"/>
      <c r="Z204" s="308"/>
      <c r="AA204" s="308"/>
      <c r="AB204" s="308"/>
      <c r="AC204" s="308"/>
      <c r="AD204" s="308"/>
    </row>
    <row r="205" spans="1:30" ht="12">
      <c r="A205" s="326">
        <v>2011</v>
      </c>
      <c r="B205" s="332" t="s">
        <v>48</v>
      </c>
      <c r="C205" s="375">
        <v>4183.58</v>
      </c>
      <c r="D205" s="376">
        <v>3909.24</v>
      </c>
      <c r="E205" s="376">
        <v>274.35</v>
      </c>
      <c r="F205" s="376"/>
      <c r="G205" s="398">
        <v>6629.96</v>
      </c>
      <c r="H205" s="404">
        <v>2029.37</v>
      </c>
      <c r="I205" s="423">
        <v>1422.81</v>
      </c>
      <c r="J205" s="409">
        <v>4087.5</v>
      </c>
      <c r="K205" s="404">
        <v>2026.85</v>
      </c>
      <c r="L205" s="376">
        <v>513.08</v>
      </c>
      <c r="M205" s="376">
        <v>295.59</v>
      </c>
      <c r="N205" s="409">
        <v>1715.51</v>
      </c>
      <c r="O205" s="399">
        <v>2570.84</v>
      </c>
      <c r="P205" s="404">
        <v>323.91</v>
      </c>
      <c r="Q205" s="308"/>
      <c r="R205" s="308"/>
      <c r="S205" s="308"/>
      <c r="T205" s="308"/>
      <c r="U205" s="308"/>
      <c r="V205" s="308"/>
      <c r="W205" s="308"/>
      <c r="X205" s="308"/>
      <c r="Y205" s="308"/>
      <c r="Z205" s="308"/>
      <c r="AA205" s="308"/>
      <c r="AB205" s="308"/>
      <c r="AC205" s="308"/>
      <c r="AD205" s="308"/>
    </row>
    <row r="206" spans="1:30" ht="12">
      <c r="A206" s="326">
        <v>2011</v>
      </c>
      <c r="B206" s="332" t="s">
        <v>49</v>
      </c>
      <c r="C206" s="375">
        <v>4118.28</v>
      </c>
      <c r="D206" s="376">
        <v>3864.97</v>
      </c>
      <c r="E206" s="376">
        <v>253.3</v>
      </c>
      <c r="F206" s="376"/>
      <c r="G206" s="398">
        <v>6971.18</v>
      </c>
      <c r="H206" s="404">
        <v>1683.73</v>
      </c>
      <c r="I206" s="423">
        <v>2000.39</v>
      </c>
      <c r="J206" s="409">
        <v>4512.02</v>
      </c>
      <c r="K206" s="404">
        <v>2276.51</v>
      </c>
      <c r="L206" s="376">
        <v>775.43</v>
      </c>
      <c r="M206" s="376">
        <v>343.32</v>
      </c>
      <c r="N206" s="409">
        <v>1760.61</v>
      </c>
      <c r="O206" s="399">
        <v>2427.84</v>
      </c>
      <c r="P206" s="404">
        <v>329.76</v>
      </c>
      <c r="Q206" s="308"/>
      <c r="R206" s="308"/>
      <c r="S206" s="308"/>
      <c r="T206" s="308"/>
      <c r="U206" s="308"/>
      <c r="V206" s="308"/>
      <c r="W206" s="308"/>
      <c r="X206" s="308"/>
      <c r="Y206" s="308"/>
      <c r="Z206" s="308"/>
      <c r="AA206" s="308"/>
      <c r="AB206" s="308"/>
      <c r="AC206" s="308"/>
      <c r="AD206" s="308"/>
    </row>
    <row r="207" spans="1:30" ht="12">
      <c r="A207" s="326">
        <v>2011</v>
      </c>
      <c r="B207" s="332" t="s">
        <v>50</v>
      </c>
      <c r="C207" s="375">
        <v>3309.67</v>
      </c>
      <c r="D207" s="376">
        <v>3097.93</v>
      </c>
      <c r="E207" s="376">
        <v>211.73</v>
      </c>
      <c r="F207" s="376"/>
      <c r="G207" s="398">
        <v>7211.38</v>
      </c>
      <c r="H207" s="404">
        <v>1785.47</v>
      </c>
      <c r="I207" s="423">
        <v>2937.81</v>
      </c>
      <c r="J207" s="409">
        <v>4850.31</v>
      </c>
      <c r="K207" s="404">
        <v>1527.76</v>
      </c>
      <c r="L207" s="376">
        <v>575.6</v>
      </c>
      <c r="M207" s="376">
        <v>282.91</v>
      </c>
      <c r="N207" s="409">
        <v>1592.22</v>
      </c>
      <c r="O207" s="399">
        <v>2269.65</v>
      </c>
      <c r="P207" s="404">
        <v>289.88</v>
      </c>
      <c r="Q207" s="308"/>
      <c r="R207" s="308"/>
      <c r="S207" s="308"/>
      <c r="T207" s="308"/>
      <c r="U207" s="308"/>
      <c r="V207" s="308"/>
      <c r="W207" s="308"/>
      <c r="X207" s="308"/>
      <c r="Y207" s="308"/>
      <c r="Z207" s="308"/>
      <c r="AA207" s="308"/>
      <c r="AB207" s="308"/>
      <c r="AC207" s="308"/>
      <c r="AD207" s="308"/>
    </row>
    <row r="208" spans="1:30" ht="12">
      <c r="A208" s="326">
        <v>2011</v>
      </c>
      <c r="B208" s="332" t="s">
        <v>51</v>
      </c>
      <c r="C208" s="375">
        <v>3688.61</v>
      </c>
      <c r="D208" s="376">
        <v>3481.97</v>
      </c>
      <c r="E208" s="376">
        <v>206.64</v>
      </c>
      <c r="F208" s="376"/>
      <c r="G208" s="398">
        <v>6520.74</v>
      </c>
      <c r="H208" s="404">
        <v>1937.84</v>
      </c>
      <c r="I208" s="423">
        <v>1661.79</v>
      </c>
      <c r="J208" s="409">
        <v>3935.67</v>
      </c>
      <c r="K208" s="404">
        <v>2164.17</v>
      </c>
      <c r="L208" s="376">
        <v>647.23</v>
      </c>
      <c r="M208" s="376">
        <v>444.9</v>
      </c>
      <c r="N208" s="409">
        <v>1947.71</v>
      </c>
      <c r="O208" s="399">
        <v>2259.75</v>
      </c>
      <c r="P208" s="404">
        <v>267.84</v>
      </c>
      <c r="Q208" s="308"/>
      <c r="R208" s="308"/>
      <c r="S208" s="308"/>
      <c r="T208" s="308"/>
      <c r="U208" s="308"/>
      <c r="V208" s="308"/>
      <c r="W208" s="308"/>
      <c r="X208" s="308"/>
      <c r="Y208" s="308"/>
      <c r="Z208" s="308"/>
      <c r="AA208" s="308"/>
      <c r="AB208" s="308"/>
      <c r="AC208" s="308"/>
      <c r="AD208" s="308"/>
    </row>
    <row r="209" spans="1:30" ht="12">
      <c r="A209" s="326">
        <v>2011</v>
      </c>
      <c r="B209" s="332" t="s">
        <v>52</v>
      </c>
      <c r="C209" s="375">
        <v>4308.56</v>
      </c>
      <c r="D209" s="376">
        <v>4016.93</v>
      </c>
      <c r="E209" s="376">
        <v>291.63</v>
      </c>
      <c r="F209" s="376"/>
      <c r="G209" s="398">
        <v>6553.08</v>
      </c>
      <c r="H209" s="404">
        <v>1494.94</v>
      </c>
      <c r="I209" s="423">
        <v>2092.45</v>
      </c>
      <c r="J209" s="409">
        <v>4538.51</v>
      </c>
      <c r="K209" s="404">
        <v>2534.62</v>
      </c>
      <c r="L209" s="376">
        <v>519.63</v>
      </c>
      <c r="M209" s="376">
        <v>260.39</v>
      </c>
      <c r="N209" s="409">
        <v>2155.26</v>
      </c>
      <c r="O209" s="399">
        <v>2325.93</v>
      </c>
      <c r="P209" s="404">
        <v>253.58</v>
      </c>
      <c r="Q209" s="308"/>
      <c r="R209" s="308"/>
      <c r="S209" s="308"/>
      <c r="T209" s="308"/>
      <c r="U209" s="308"/>
      <c r="V209" s="308"/>
      <c r="W209" s="308"/>
      <c r="X209" s="308"/>
      <c r="Y209" s="308"/>
      <c r="Z209" s="308"/>
      <c r="AA209" s="308"/>
      <c r="AB209" s="308"/>
      <c r="AC209" s="308"/>
      <c r="AD209" s="308"/>
    </row>
    <row r="210" spans="1:30" ht="12">
      <c r="A210" s="326">
        <v>2011</v>
      </c>
      <c r="B210" s="332" t="s">
        <v>53</v>
      </c>
      <c r="C210" s="375">
        <v>4318.64</v>
      </c>
      <c r="D210" s="376">
        <v>4038.73</v>
      </c>
      <c r="E210" s="376">
        <v>279.91</v>
      </c>
      <c r="F210" s="376"/>
      <c r="G210" s="398">
        <v>6443.25</v>
      </c>
      <c r="H210" s="404">
        <v>1361.65</v>
      </c>
      <c r="I210" s="423">
        <v>2672.14</v>
      </c>
      <c r="J210" s="409">
        <v>4622.09</v>
      </c>
      <c r="K210" s="404">
        <v>2400.72</v>
      </c>
      <c r="L210" s="376">
        <v>459.5</v>
      </c>
      <c r="M210" s="376">
        <v>303.99</v>
      </c>
      <c r="N210" s="409">
        <v>2381.83</v>
      </c>
      <c r="O210" s="399">
        <v>2086.57</v>
      </c>
      <c r="P210" s="404">
        <v>183.3</v>
      </c>
      <c r="Q210" s="308"/>
      <c r="R210" s="308"/>
      <c r="S210" s="308"/>
      <c r="T210" s="308"/>
      <c r="U210" s="308"/>
      <c r="V210" s="308"/>
      <c r="W210" s="308"/>
      <c r="X210" s="308"/>
      <c r="Y210" s="308"/>
      <c r="Z210" s="308"/>
      <c r="AA210" s="308"/>
      <c r="AB210" s="308"/>
      <c r="AC210" s="308"/>
      <c r="AD210" s="308"/>
    </row>
    <row r="211" spans="1:30" ht="12">
      <c r="A211" s="328">
        <v>2011</v>
      </c>
      <c r="B211" s="333" t="s">
        <v>54</v>
      </c>
      <c r="C211" s="377">
        <v>4321.39</v>
      </c>
      <c r="D211" s="378">
        <v>4039.19</v>
      </c>
      <c r="E211" s="378">
        <v>282.19</v>
      </c>
      <c r="F211" s="378"/>
      <c r="G211" s="400">
        <v>6126.08</v>
      </c>
      <c r="H211" s="405">
        <v>1446.22</v>
      </c>
      <c r="I211" s="424">
        <v>456.32</v>
      </c>
      <c r="J211" s="410">
        <v>4188.76</v>
      </c>
      <c r="K211" s="405">
        <v>3199.75</v>
      </c>
      <c r="L211" s="378">
        <v>491.1</v>
      </c>
      <c r="M211" s="378">
        <v>367.09</v>
      </c>
      <c r="N211" s="410">
        <v>1797.4</v>
      </c>
      <c r="O211" s="378">
        <v>2454.1</v>
      </c>
      <c r="P211" s="405">
        <v>261.66</v>
      </c>
      <c r="Q211" s="308"/>
      <c r="R211" s="308"/>
      <c r="S211" s="308"/>
      <c r="T211" s="308"/>
      <c r="U211" s="308"/>
      <c r="V211" s="308"/>
      <c r="W211" s="308"/>
      <c r="X211" s="308"/>
      <c r="Y211" s="308"/>
      <c r="Z211" s="308"/>
      <c r="AA211" s="308"/>
      <c r="AB211" s="308"/>
      <c r="AC211" s="308"/>
      <c r="AD211" s="308"/>
    </row>
    <row r="212" spans="1:30" ht="12">
      <c r="A212" s="326">
        <v>2012</v>
      </c>
      <c r="B212" s="332" t="s">
        <v>44</v>
      </c>
      <c r="C212" s="387">
        <v>4397.22</v>
      </c>
      <c r="D212" s="388">
        <v>4100.7</v>
      </c>
      <c r="E212" s="388">
        <v>296.52</v>
      </c>
      <c r="F212" s="388"/>
      <c r="G212" s="401">
        <v>6850.05</v>
      </c>
      <c r="H212" s="406">
        <v>1082.36</v>
      </c>
      <c r="I212" s="423">
        <v>1932.51</v>
      </c>
      <c r="J212" s="411">
        <v>5344.38</v>
      </c>
      <c r="K212" s="406">
        <v>2904.15</v>
      </c>
      <c r="L212" s="388">
        <v>423.3</v>
      </c>
      <c r="M212" s="388">
        <v>153.76</v>
      </c>
      <c r="N212" s="411">
        <v>1831.11</v>
      </c>
      <c r="O212" s="402">
        <v>2608.38</v>
      </c>
      <c r="P212" s="406">
        <v>235.58</v>
      </c>
      <c r="Q212" s="308"/>
      <c r="R212" s="308"/>
      <c r="S212" s="308"/>
      <c r="T212" s="308"/>
      <c r="U212" s="308"/>
      <c r="V212" s="308"/>
      <c r="W212" s="308"/>
      <c r="X212" s="308"/>
      <c r="Y212" s="308"/>
      <c r="Z212" s="308"/>
      <c r="AA212" s="308"/>
      <c r="AB212" s="308"/>
      <c r="AC212" s="308"/>
      <c r="AD212" s="308"/>
    </row>
    <row r="213" spans="1:30" ht="12">
      <c r="A213" s="326">
        <v>2012</v>
      </c>
      <c r="B213" s="332" t="s">
        <v>45</v>
      </c>
      <c r="C213" s="387">
        <v>4003.63</v>
      </c>
      <c r="D213" s="388">
        <v>3748.97</v>
      </c>
      <c r="E213" s="388">
        <v>254.66</v>
      </c>
      <c r="F213" s="388"/>
      <c r="G213" s="401">
        <v>6707.65</v>
      </c>
      <c r="H213" s="406">
        <v>1909.79</v>
      </c>
      <c r="I213" s="423">
        <v>1691.95</v>
      </c>
      <c r="J213" s="411">
        <v>4308.32</v>
      </c>
      <c r="K213" s="406">
        <v>2189.3</v>
      </c>
      <c r="L213" s="388">
        <v>489.54</v>
      </c>
      <c r="M213" s="388">
        <v>108.65</v>
      </c>
      <c r="N213" s="411">
        <v>1873.72</v>
      </c>
      <c r="O213" s="402">
        <v>2681.68</v>
      </c>
      <c r="P213" s="406">
        <v>190.93</v>
      </c>
      <c r="Q213" s="308"/>
      <c r="R213" s="308"/>
      <c r="S213" s="308"/>
      <c r="T213" s="308"/>
      <c r="U213" s="308"/>
      <c r="V213" s="308"/>
      <c r="W213" s="308"/>
      <c r="X213" s="308"/>
      <c r="Y213" s="308"/>
      <c r="Z213" s="308"/>
      <c r="AA213" s="308"/>
      <c r="AB213" s="308"/>
      <c r="AC213" s="308"/>
      <c r="AD213" s="308"/>
    </row>
    <row r="214" spans="1:30" ht="12">
      <c r="A214" s="326">
        <v>2012</v>
      </c>
      <c r="B214" s="332" t="s">
        <v>46</v>
      </c>
      <c r="C214" s="387">
        <v>4203</v>
      </c>
      <c r="D214" s="388">
        <v>3914.15</v>
      </c>
      <c r="E214" s="388">
        <v>288.85</v>
      </c>
      <c r="F214" s="388"/>
      <c r="G214" s="401">
        <v>6725.91</v>
      </c>
      <c r="H214" s="406">
        <v>1716.55</v>
      </c>
      <c r="I214" s="423">
        <v>1581.06</v>
      </c>
      <c r="J214" s="411">
        <v>4437.16</v>
      </c>
      <c r="K214" s="406">
        <v>2501.65</v>
      </c>
      <c r="L214" s="388">
        <v>572.2</v>
      </c>
      <c r="M214" s="388">
        <v>69.44</v>
      </c>
      <c r="N214" s="411">
        <v>1830.69</v>
      </c>
      <c r="O214" s="402">
        <v>2687.9</v>
      </c>
      <c r="P214" s="406">
        <v>227.52</v>
      </c>
      <c r="Q214" s="308"/>
      <c r="R214" s="308"/>
      <c r="S214" s="308"/>
      <c r="T214" s="308"/>
      <c r="U214" s="308"/>
      <c r="V214" s="308"/>
      <c r="W214" s="308"/>
      <c r="X214" s="308"/>
      <c r="Y214" s="308"/>
      <c r="Z214" s="308"/>
      <c r="AA214" s="308"/>
      <c r="AB214" s="308"/>
      <c r="AC214" s="308"/>
      <c r="AD214" s="308"/>
    </row>
    <row r="215" spans="1:30" ht="12">
      <c r="A215" s="326">
        <v>2012</v>
      </c>
      <c r="B215" s="332" t="s">
        <v>47</v>
      </c>
      <c r="C215" s="387">
        <v>4057.79</v>
      </c>
      <c r="D215" s="388">
        <v>3792.82</v>
      </c>
      <c r="E215" s="388">
        <v>264.97</v>
      </c>
      <c r="F215" s="388"/>
      <c r="G215" s="401">
        <v>6952.95</v>
      </c>
      <c r="H215" s="406">
        <v>1388.94</v>
      </c>
      <c r="I215" s="423">
        <v>2292.28</v>
      </c>
      <c r="J215" s="411">
        <v>5018.54</v>
      </c>
      <c r="K215" s="406">
        <v>2263.19</v>
      </c>
      <c r="L215" s="388">
        <v>545.46</v>
      </c>
      <c r="M215" s="388">
        <v>98.55</v>
      </c>
      <c r="N215" s="411">
        <v>1720.52</v>
      </c>
      <c r="O215" s="402">
        <v>2630.51</v>
      </c>
      <c r="P215" s="406">
        <v>193.6</v>
      </c>
      <c r="Q215" s="308"/>
      <c r="R215" s="308"/>
      <c r="S215" s="308"/>
      <c r="T215" s="308"/>
      <c r="U215" s="308"/>
      <c r="V215" s="308"/>
      <c r="W215" s="308"/>
      <c r="X215" s="308"/>
      <c r="Y215" s="308"/>
      <c r="Z215" s="308"/>
      <c r="AA215" s="308"/>
      <c r="AB215" s="308"/>
      <c r="AC215" s="308"/>
      <c r="AD215" s="308"/>
    </row>
    <row r="216" spans="1:30" ht="12">
      <c r="A216" s="326">
        <v>2012</v>
      </c>
      <c r="B216" s="332" t="s">
        <v>34</v>
      </c>
      <c r="C216" s="387">
        <v>3852.21</v>
      </c>
      <c r="D216" s="388">
        <v>3617.68</v>
      </c>
      <c r="E216" s="388">
        <v>234.53</v>
      </c>
      <c r="F216" s="388"/>
      <c r="G216" s="401">
        <v>6757.83</v>
      </c>
      <c r="H216" s="406">
        <v>1045.51</v>
      </c>
      <c r="I216" s="423">
        <v>1630.54</v>
      </c>
      <c r="J216" s="411">
        <v>5173.7</v>
      </c>
      <c r="K216" s="406">
        <v>2656.2</v>
      </c>
      <c r="L216" s="388">
        <v>538.62</v>
      </c>
      <c r="M216" s="388">
        <v>58.59</v>
      </c>
      <c r="N216" s="411">
        <v>1573.02</v>
      </c>
      <c r="O216" s="402">
        <v>2939.99</v>
      </c>
      <c r="P216" s="406">
        <v>217.12</v>
      </c>
      <c r="Q216" s="308"/>
      <c r="R216" s="308"/>
      <c r="S216" s="308"/>
      <c r="T216" s="308"/>
      <c r="U216" s="308"/>
      <c r="V216" s="308"/>
      <c r="W216" s="308"/>
      <c r="X216" s="308"/>
      <c r="Y216" s="308"/>
      <c r="Z216" s="308"/>
      <c r="AA216" s="308"/>
      <c r="AB216" s="308"/>
      <c r="AC216" s="308"/>
      <c r="AD216" s="308"/>
    </row>
    <row r="217" spans="1:30" ht="12">
      <c r="A217" s="326">
        <v>2012</v>
      </c>
      <c r="B217" s="332" t="s">
        <v>48</v>
      </c>
      <c r="C217" s="387">
        <v>3901.67</v>
      </c>
      <c r="D217" s="388">
        <v>3700.5</v>
      </c>
      <c r="E217" s="388">
        <v>201.18</v>
      </c>
      <c r="F217" s="388"/>
      <c r="G217" s="401">
        <v>5846.72</v>
      </c>
      <c r="H217" s="406">
        <v>919.13</v>
      </c>
      <c r="I217" s="423">
        <v>1655.24</v>
      </c>
      <c r="J217" s="411">
        <v>4437.23</v>
      </c>
      <c r="K217" s="406">
        <v>2820.13</v>
      </c>
      <c r="L217" s="388">
        <v>490.37</v>
      </c>
      <c r="M217" s="388">
        <v>79.96</v>
      </c>
      <c r="N217" s="411">
        <v>2247.83</v>
      </c>
      <c r="O217" s="402">
        <v>2620.09</v>
      </c>
      <c r="P217" s="406">
        <v>234.54</v>
      </c>
      <c r="Q217" s="308"/>
      <c r="R217" s="308"/>
      <c r="S217" s="308"/>
      <c r="T217" s="308"/>
      <c r="U217" s="308"/>
      <c r="V217" s="308"/>
      <c r="W217" s="308"/>
      <c r="X217" s="308"/>
      <c r="Y217" s="308"/>
      <c r="Z217" s="308"/>
      <c r="AA217" s="308"/>
      <c r="AB217" s="308"/>
      <c r="AC217" s="308"/>
      <c r="AD217" s="308"/>
    </row>
    <row r="218" spans="1:30" ht="12">
      <c r="A218" s="326">
        <v>2012</v>
      </c>
      <c r="B218" s="332" t="s">
        <v>49</v>
      </c>
      <c r="C218" s="387">
        <v>4004.36</v>
      </c>
      <c r="D218" s="388">
        <v>3821.38</v>
      </c>
      <c r="E218" s="388">
        <v>182.98</v>
      </c>
      <c r="F218" s="388"/>
      <c r="G218" s="401">
        <v>6848.34</v>
      </c>
      <c r="H218" s="406">
        <v>1461.37</v>
      </c>
      <c r="I218" s="423">
        <v>1690.54</v>
      </c>
      <c r="J218" s="411">
        <v>4942.45</v>
      </c>
      <c r="K218" s="406">
        <v>2787.54</v>
      </c>
      <c r="L218" s="388">
        <v>444.52</v>
      </c>
      <c r="M218" s="388">
        <v>107.57</v>
      </c>
      <c r="N218" s="411">
        <v>1990.08</v>
      </c>
      <c r="O218" s="402">
        <v>2791.41</v>
      </c>
      <c r="P218" s="406">
        <v>220.78</v>
      </c>
      <c r="Q218" s="308"/>
      <c r="R218" s="308"/>
      <c r="S218" s="308"/>
      <c r="T218" s="308"/>
      <c r="U218" s="308"/>
      <c r="V218" s="308"/>
      <c r="W218" s="308"/>
      <c r="X218" s="308"/>
      <c r="Y218" s="308"/>
      <c r="Z218" s="308"/>
      <c r="AA218" s="308"/>
      <c r="AB218" s="308"/>
      <c r="AC218" s="308"/>
      <c r="AD218" s="308"/>
    </row>
    <row r="219" spans="1:30" ht="12">
      <c r="A219" s="326">
        <v>2012</v>
      </c>
      <c r="B219" s="332" t="s">
        <v>50</v>
      </c>
      <c r="C219" s="387">
        <v>3322.83</v>
      </c>
      <c r="D219" s="388">
        <v>3187.74</v>
      </c>
      <c r="E219" s="388">
        <v>135.09</v>
      </c>
      <c r="F219" s="388"/>
      <c r="G219" s="401">
        <v>6479.12</v>
      </c>
      <c r="H219" s="406">
        <v>1185.67</v>
      </c>
      <c r="I219" s="423">
        <v>2537.21</v>
      </c>
      <c r="J219" s="411">
        <v>4875.29</v>
      </c>
      <c r="K219" s="406">
        <v>2076.24</v>
      </c>
      <c r="L219" s="388">
        <v>418.17</v>
      </c>
      <c r="M219" s="388">
        <v>178.87</v>
      </c>
      <c r="N219" s="411">
        <v>2074.87</v>
      </c>
      <c r="O219" s="402">
        <v>2576</v>
      </c>
      <c r="P219" s="406">
        <v>231.22</v>
      </c>
      <c r="Q219" s="308"/>
      <c r="R219" s="308"/>
      <c r="S219" s="308"/>
      <c r="T219" s="308"/>
      <c r="U219" s="308"/>
      <c r="V219" s="308"/>
      <c r="W219" s="308"/>
      <c r="X219" s="308"/>
      <c r="Y219" s="308"/>
      <c r="Z219" s="308"/>
      <c r="AA219" s="308"/>
      <c r="AB219" s="308"/>
      <c r="AC219" s="308"/>
      <c r="AD219" s="308"/>
    </row>
    <row r="220" spans="1:30" ht="12">
      <c r="A220" s="326">
        <v>2012</v>
      </c>
      <c r="B220" s="332" t="s">
        <v>51</v>
      </c>
      <c r="C220" s="387">
        <v>2423.88</v>
      </c>
      <c r="D220" s="380">
        <v>2352.06</v>
      </c>
      <c r="E220" s="380">
        <v>71.82</v>
      </c>
      <c r="F220" s="380"/>
      <c r="G220" s="401">
        <v>5163.85</v>
      </c>
      <c r="H220" s="407">
        <v>766.2</v>
      </c>
      <c r="I220" s="423">
        <v>2790.71</v>
      </c>
      <c r="J220" s="412">
        <v>4004.9</v>
      </c>
      <c r="K220" s="407">
        <v>1928.5</v>
      </c>
      <c r="L220" s="380">
        <v>392.75</v>
      </c>
      <c r="M220" s="380">
        <v>57.23</v>
      </c>
      <c r="N220" s="412">
        <v>2574.55</v>
      </c>
      <c r="O220" s="403">
        <v>2195.77</v>
      </c>
      <c r="P220" s="407">
        <v>246.26</v>
      </c>
      <c r="Q220" s="308"/>
      <c r="R220" s="308"/>
      <c r="S220" s="308"/>
      <c r="T220" s="308"/>
      <c r="U220" s="308"/>
      <c r="V220" s="308"/>
      <c r="W220" s="308"/>
      <c r="X220" s="308"/>
      <c r="Y220" s="308"/>
      <c r="Z220" s="308"/>
      <c r="AA220" s="308"/>
      <c r="AB220" s="308"/>
      <c r="AC220" s="308"/>
      <c r="AD220" s="308"/>
    </row>
    <row r="221" spans="1:30" ht="12">
      <c r="A221" s="326">
        <v>2012</v>
      </c>
      <c r="B221" s="332" t="s">
        <v>52</v>
      </c>
      <c r="C221" s="387">
        <v>2896.37</v>
      </c>
      <c r="D221" s="380">
        <v>2738.42</v>
      </c>
      <c r="E221" s="380">
        <v>157.95</v>
      </c>
      <c r="F221" s="380"/>
      <c r="G221" s="401">
        <v>4986.15</v>
      </c>
      <c r="H221" s="407">
        <v>749.58</v>
      </c>
      <c r="I221" s="423">
        <v>2914.08</v>
      </c>
      <c r="J221" s="412">
        <v>3996.41</v>
      </c>
      <c r="K221" s="407">
        <v>2044</v>
      </c>
      <c r="L221" s="380">
        <v>240.15</v>
      </c>
      <c r="M221" s="380">
        <v>72.1</v>
      </c>
      <c r="N221" s="412">
        <v>2849.73</v>
      </c>
      <c r="O221" s="403">
        <v>2056.12</v>
      </c>
      <c r="P221" s="407">
        <v>238.25</v>
      </c>
      <c r="Q221" s="308"/>
      <c r="R221" s="308"/>
      <c r="S221" s="308"/>
      <c r="T221" s="308"/>
      <c r="U221" s="308"/>
      <c r="V221" s="308"/>
      <c r="W221" s="308"/>
      <c r="X221" s="308"/>
      <c r="Y221" s="308"/>
      <c r="Z221" s="308"/>
      <c r="AA221" s="308"/>
      <c r="AB221" s="308"/>
      <c r="AC221" s="308"/>
      <c r="AD221" s="308"/>
    </row>
    <row r="222" spans="1:30" ht="12">
      <c r="A222" s="326">
        <v>2012</v>
      </c>
      <c r="B222" s="332" t="s">
        <v>53</v>
      </c>
      <c r="C222" s="387">
        <v>3554.97</v>
      </c>
      <c r="D222" s="380">
        <v>3360</v>
      </c>
      <c r="E222" s="380">
        <v>194.97</v>
      </c>
      <c r="F222" s="380"/>
      <c r="G222" s="401">
        <v>5425.29</v>
      </c>
      <c r="H222" s="407">
        <v>775.75</v>
      </c>
      <c r="I222" s="423">
        <v>3451.74</v>
      </c>
      <c r="J222" s="412">
        <v>4402.92</v>
      </c>
      <c r="K222" s="407">
        <v>2273.49</v>
      </c>
      <c r="L222" s="380">
        <v>246.62</v>
      </c>
      <c r="M222" s="380">
        <v>35.42</v>
      </c>
      <c r="N222" s="412">
        <v>2764.75</v>
      </c>
      <c r="O222" s="403">
        <v>1653.64</v>
      </c>
      <c r="P222" s="407">
        <v>202</v>
      </c>
      <c r="Q222" s="308"/>
      <c r="R222" s="308"/>
      <c r="S222" s="308"/>
      <c r="T222" s="308"/>
      <c r="U222" s="308"/>
      <c r="V222" s="308"/>
      <c r="W222" s="308"/>
      <c r="X222" s="308"/>
      <c r="Y222" s="308"/>
      <c r="Z222" s="308"/>
      <c r="AA222" s="308"/>
      <c r="AB222" s="308"/>
      <c r="AC222" s="308"/>
      <c r="AD222" s="308"/>
    </row>
    <row r="223" spans="1:30" ht="12">
      <c r="A223" s="328">
        <v>2012</v>
      </c>
      <c r="B223" s="333" t="s">
        <v>54</v>
      </c>
      <c r="C223" s="389">
        <v>3942.86</v>
      </c>
      <c r="D223" s="384">
        <v>3717.96</v>
      </c>
      <c r="E223" s="384">
        <v>224.9</v>
      </c>
      <c r="F223" s="384"/>
      <c r="G223" s="392">
        <v>5552.97</v>
      </c>
      <c r="H223" s="408">
        <v>820.25</v>
      </c>
      <c r="I223" s="424">
        <v>1663.98</v>
      </c>
      <c r="J223" s="413">
        <v>4398.97</v>
      </c>
      <c r="K223" s="408">
        <v>3381.91</v>
      </c>
      <c r="L223" s="384">
        <v>333.75</v>
      </c>
      <c r="M223" s="384">
        <v>99.77</v>
      </c>
      <c r="N223" s="413">
        <v>2875.8</v>
      </c>
      <c r="O223" s="384">
        <v>2462.86</v>
      </c>
      <c r="P223" s="408">
        <v>225.5</v>
      </c>
      <c r="Q223" s="308"/>
      <c r="R223" s="308"/>
      <c r="S223" s="308"/>
      <c r="T223" s="308"/>
      <c r="U223" s="308"/>
      <c r="V223" s="308"/>
      <c r="W223" s="308"/>
      <c r="X223" s="308"/>
      <c r="Y223" s="308"/>
      <c r="Z223" s="308"/>
      <c r="AA223" s="308"/>
      <c r="AB223" s="308"/>
      <c r="AC223" s="308"/>
      <c r="AD223" s="308"/>
    </row>
    <row r="224" spans="1:30" ht="12">
      <c r="A224" s="326">
        <v>2013</v>
      </c>
      <c r="B224" s="332" t="s">
        <v>44</v>
      </c>
      <c r="C224" s="387">
        <v>3949.44</v>
      </c>
      <c r="D224" s="388">
        <v>3725.02</v>
      </c>
      <c r="E224" s="388">
        <v>188.24</v>
      </c>
      <c r="F224" s="388">
        <v>36.18</v>
      </c>
      <c r="G224" s="401">
        <v>5214.32</v>
      </c>
      <c r="H224" s="406">
        <v>918.72</v>
      </c>
      <c r="I224" s="423">
        <v>1183.01</v>
      </c>
      <c r="J224" s="411">
        <v>3700.34</v>
      </c>
      <c r="K224" s="406">
        <v>2772.89</v>
      </c>
      <c r="L224" s="388">
        <v>595.26</v>
      </c>
      <c r="M224" s="388">
        <v>172.57</v>
      </c>
      <c r="N224" s="411">
        <v>2271.3</v>
      </c>
      <c r="O224" s="402">
        <v>2438.43</v>
      </c>
      <c r="P224" s="406">
        <v>246.84</v>
      </c>
      <c r="Q224" s="308"/>
      <c r="R224" s="308"/>
      <c r="S224" s="308"/>
      <c r="T224" s="308"/>
      <c r="U224" s="308"/>
      <c r="V224" s="308"/>
      <c r="W224" s="308"/>
      <c r="X224" s="308"/>
      <c r="Y224" s="308"/>
      <c r="Z224" s="308"/>
      <c r="AA224" s="308"/>
      <c r="AB224" s="308"/>
      <c r="AC224" s="308"/>
      <c r="AD224" s="308"/>
    </row>
    <row r="225" spans="1:30" ht="12">
      <c r="A225" s="326">
        <v>2013</v>
      </c>
      <c r="B225" s="332" t="s">
        <v>45</v>
      </c>
      <c r="C225" s="387">
        <v>3262.62</v>
      </c>
      <c r="D225" s="388">
        <v>3001.96</v>
      </c>
      <c r="E225" s="388">
        <v>215.15</v>
      </c>
      <c r="F225" s="388">
        <v>45.52</v>
      </c>
      <c r="G225" s="401">
        <v>5954.4</v>
      </c>
      <c r="H225" s="406">
        <v>796.82</v>
      </c>
      <c r="I225" s="423">
        <v>1956.54</v>
      </c>
      <c r="J225" s="411">
        <v>4663.44</v>
      </c>
      <c r="K225" s="406">
        <v>2927.84</v>
      </c>
      <c r="L225" s="388">
        <v>494.14</v>
      </c>
      <c r="M225" s="388">
        <v>122.54</v>
      </c>
      <c r="N225" s="411">
        <v>2140.32</v>
      </c>
      <c r="O225" s="402">
        <v>2290.97</v>
      </c>
      <c r="P225" s="406">
        <v>145.42</v>
      </c>
      <c r="Q225" s="308"/>
      <c r="R225" s="308"/>
      <c r="S225" s="308"/>
      <c r="T225" s="308"/>
      <c r="U225" s="308"/>
      <c r="V225" s="308"/>
      <c r="W225" s="308"/>
      <c r="X225" s="308"/>
      <c r="Y225" s="308"/>
      <c r="Z225" s="308"/>
      <c r="AA225" s="308"/>
      <c r="AB225" s="308"/>
      <c r="AC225" s="308"/>
      <c r="AD225" s="308"/>
    </row>
    <row r="226" spans="1:30" ht="12">
      <c r="A226" s="326">
        <v>2013</v>
      </c>
      <c r="B226" s="332" t="s">
        <v>46</v>
      </c>
      <c r="C226" s="387">
        <v>3506.05</v>
      </c>
      <c r="D226" s="388">
        <v>3279.37</v>
      </c>
      <c r="E226" s="388">
        <v>190.73</v>
      </c>
      <c r="F226" s="388">
        <v>35.95</v>
      </c>
      <c r="G226" s="401">
        <v>6071.09</v>
      </c>
      <c r="H226" s="406">
        <v>1013.73</v>
      </c>
      <c r="I226" s="423">
        <v>1945.87</v>
      </c>
      <c r="J226" s="411">
        <v>4516.35</v>
      </c>
      <c r="K226" s="406">
        <v>2588.87</v>
      </c>
      <c r="L226" s="388">
        <v>541.01</v>
      </c>
      <c r="M226" s="388">
        <v>100.86</v>
      </c>
      <c r="N226" s="411">
        <v>1858.43</v>
      </c>
      <c r="O226" s="402">
        <v>2280.19</v>
      </c>
      <c r="P226" s="406">
        <v>236.54</v>
      </c>
      <c r="Q226" s="308"/>
      <c r="R226" s="308"/>
      <c r="S226" s="308"/>
      <c r="T226" s="308"/>
      <c r="U226" s="308"/>
      <c r="V226" s="308"/>
      <c r="W226" s="308"/>
      <c r="X226" s="308"/>
      <c r="Y226" s="308"/>
      <c r="Z226" s="308"/>
      <c r="AA226" s="308"/>
      <c r="AB226" s="308"/>
      <c r="AC226" s="308"/>
      <c r="AD226" s="308"/>
    </row>
    <row r="227" spans="1:30" ht="12">
      <c r="A227" s="326">
        <v>2013</v>
      </c>
      <c r="B227" s="332" t="s">
        <v>47</v>
      </c>
      <c r="C227" s="387">
        <v>3480.92</v>
      </c>
      <c r="D227" s="388">
        <v>3239.53</v>
      </c>
      <c r="E227" s="388">
        <v>210.2</v>
      </c>
      <c r="F227" s="388">
        <v>31.19</v>
      </c>
      <c r="G227" s="401">
        <v>6207.73</v>
      </c>
      <c r="H227" s="406">
        <v>787.74</v>
      </c>
      <c r="I227" s="423">
        <v>2750.27</v>
      </c>
      <c r="J227" s="411">
        <v>4932.23</v>
      </c>
      <c r="K227" s="406">
        <v>2403.72</v>
      </c>
      <c r="L227" s="388">
        <v>487.76</v>
      </c>
      <c r="M227" s="388">
        <v>87.62</v>
      </c>
      <c r="N227" s="411">
        <v>2145.57</v>
      </c>
      <c r="O227" s="402">
        <v>2323.95</v>
      </c>
      <c r="P227" s="406">
        <v>267.4</v>
      </c>
      <c r="Q227" s="308"/>
      <c r="R227" s="308"/>
      <c r="S227" s="308"/>
      <c r="T227" s="308"/>
      <c r="U227" s="308"/>
      <c r="V227" s="308"/>
      <c r="W227" s="308"/>
      <c r="X227" s="308"/>
      <c r="Y227" s="308"/>
      <c r="Z227" s="308"/>
      <c r="AA227" s="308"/>
      <c r="AB227" s="308"/>
      <c r="AC227" s="308"/>
      <c r="AD227" s="308"/>
    </row>
    <row r="228" spans="1:30" ht="12">
      <c r="A228" s="326">
        <v>2013</v>
      </c>
      <c r="B228" s="332" t="s">
        <v>34</v>
      </c>
      <c r="C228" s="387">
        <v>3737.79</v>
      </c>
      <c r="D228" s="388">
        <v>3450.25</v>
      </c>
      <c r="E228" s="388">
        <v>255.57</v>
      </c>
      <c r="F228" s="388">
        <v>31.98</v>
      </c>
      <c r="G228" s="401">
        <v>6161.4</v>
      </c>
      <c r="H228" s="406">
        <v>833.32</v>
      </c>
      <c r="I228" s="423">
        <v>1949.87</v>
      </c>
      <c r="J228" s="411">
        <v>4872.74</v>
      </c>
      <c r="K228" s="406">
        <v>3093.65</v>
      </c>
      <c r="L228" s="388">
        <v>455.35</v>
      </c>
      <c r="M228" s="388">
        <v>196.34</v>
      </c>
      <c r="N228" s="411">
        <v>2355.28</v>
      </c>
      <c r="O228" s="402">
        <v>2443.51</v>
      </c>
      <c r="P228" s="406">
        <v>272.08</v>
      </c>
      <c r="Q228" s="308"/>
      <c r="R228" s="308"/>
      <c r="S228" s="308"/>
      <c r="T228" s="308"/>
      <c r="U228" s="308"/>
      <c r="V228" s="308"/>
      <c r="W228" s="308"/>
      <c r="X228" s="308"/>
      <c r="Y228" s="308"/>
      <c r="Z228" s="308"/>
      <c r="AA228" s="308"/>
      <c r="AB228" s="308"/>
      <c r="AC228" s="308"/>
      <c r="AD228" s="308"/>
    </row>
    <row r="229" spans="1:30" ht="12">
      <c r="A229" s="326">
        <v>2013</v>
      </c>
      <c r="B229" s="332" t="s">
        <v>48</v>
      </c>
      <c r="C229" s="387">
        <v>3277.48</v>
      </c>
      <c r="D229" s="388">
        <v>3038.92</v>
      </c>
      <c r="E229" s="388">
        <v>202.48</v>
      </c>
      <c r="F229" s="388">
        <v>36.08</v>
      </c>
      <c r="G229" s="401">
        <v>6139.71</v>
      </c>
      <c r="H229" s="406">
        <v>543.31</v>
      </c>
      <c r="I229" s="423">
        <v>2813.84</v>
      </c>
      <c r="J229" s="411">
        <v>4968.13</v>
      </c>
      <c r="K229" s="406">
        <v>2789.65</v>
      </c>
      <c r="L229" s="388">
        <v>628.27</v>
      </c>
      <c r="M229" s="388">
        <v>78.42</v>
      </c>
      <c r="N229" s="411">
        <v>2342.6</v>
      </c>
      <c r="O229" s="402">
        <v>2257.09</v>
      </c>
      <c r="P229" s="406">
        <v>261.97</v>
      </c>
      <c r="Q229" s="308"/>
      <c r="R229" s="308"/>
      <c r="S229" s="308"/>
      <c r="T229" s="308"/>
      <c r="U229" s="308"/>
      <c r="V229" s="308"/>
      <c r="W229" s="308"/>
      <c r="X229" s="308"/>
      <c r="Y229" s="308"/>
      <c r="Z229" s="308"/>
      <c r="AA229" s="308"/>
      <c r="AB229" s="308"/>
      <c r="AC229" s="308"/>
      <c r="AD229" s="308"/>
    </row>
    <row r="230" spans="1:30" ht="12">
      <c r="A230" s="326">
        <v>2013</v>
      </c>
      <c r="B230" s="332" t="s">
        <v>49</v>
      </c>
      <c r="C230" s="387">
        <v>3432.56</v>
      </c>
      <c r="D230" s="388">
        <v>3183.52</v>
      </c>
      <c r="E230" s="388">
        <v>215.09</v>
      </c>
      <c r="F230" s="388">
        <v>33.95</v>
      </c>
      <c r="G230" s="401">
        <v>6074.84</v>
      </c>
      <c r="H230" s="406">
        <v>904.92</v>
      </c>
      <c r="I230" s="423">
        <v>2147.92</v>
      </c>
      <c r="J230" s="411">
        <v>4646.32</v>
      </c>
      <c r="K230" s="406">
        <v>2420.81</v>
      </c>
      <c r="L230" s="388">
        <v>523.6</v>
      </c>
      <c r="M230" s="388">
        <v>147.11</v>
      </c>
      <c r="N230" s="411">
        <v>1918.52</v>
      </c>
      <c r="O230" s="402">
        <v>2372.59</v>
      </c>
      <c r="P230" s="406">
        <v>250.74</v>
      </c>
      <c r="Q230" s="308"/>
      <c r="R230" s="308"/>
      <c r="S230" s="308"/>
      <c r="T230" s="308"/>
      <c r="U230" s="308"/>
      <c r="V230" s="308"/>
      <c r="W230" s="308"/>
      <c r="X230" s="308"/>
      <c r="Y230" s="308"/>
      <c r="Z230" s="308"/>
      <c r="AA230" s="308"/>
      <c r="AB230" s="308"/>
      <c r="AC230" s="308"/>
      <c r="AD230" s="308"/>
    </row>
    <row r="231" spans="1:30" ht="12">
      <c r="A231" s="326">
        <v>2013</v>
      </c>
      <c r="B231" s="332" t="s">
        <v>50</v>
      </c>
      <c r="C231" s="387">
        <v>2732.57</v>
      </c>
      <c r="D231" s="388">
        <v>2540.77</v>
      </c>
      <c r="E231" s="388">
        <v>156.17</v>
      </c>
      <c r="F231" s="388">
        <v>35.63</v>
      </c>
      <c r="G231" s="401">
        <v>6033.47</v>
      </c>
      <c r="H231" s="406">
        <v>751.77</v>
      </c>
      <c r="I231" s="423">
        <v>3015.17</v>
      </c>
      <c r="J231" s="411">
        <v>4674.16</v>
      </c>
      <c r="K231" s="406">
        <v>2176.64</v>
      </c>
      <c r="L231" s="388">
        <v>607.54</v>
      </c>
      <c r="M231" s="388">
        <v>140.08</v>
      </c>
      <c r="N231" s="411">
        <v>2311.77</v>
      </c>
      <c r="O231" s="402">
        <v>2261.58</v>
      </c>
      <c r="P231" s="406">
        <v>263.44</v>
      </c>
      <c r="Q231" s="308"/>
      <c r="R231" s="308"/>
      <c r="S231" s="308"/>
      <c r="T231" s="308"/>
      <c r="U231" s="308"/>
      <c r="V231" s="308"/>
      <c r="W231" s="308"/>
      <c r="X231" s="308"/>
      <c r="Y231" s="308"/>
      <c r="Z231" s="308"/>
      <c r="AA231" s="308"/>
      <c r="AB231" s="308"/>
      <c r="AC231" s="308"/>
      <c r="AD231" s="308"/>
    </row>
    <row r="232" spans="1:30" ht="12">
      <c r="A232" s="326">
        <v>2013</v>
      </c>
      <c r="B232" s="332" t="s">
        <v>51</v>
      </c>
      <c r="C232" s="387">
        <v>3053.57</v>
      </c>
      <c r="D232" s="388">
        <v>2922.55</v>
      </c>
      <c r="E232" s="388">
        <v>90.01</v>
      </c>
      <c r="F232" s="388">
        <v>41.01</v>
      </c>
      <c r="G232" s="401">
        <v>5354.37</v>
      </c>
      <c r="H232" s="406">
        <v>660.6</v>
      </c>
      <c r="I232" s="423">
        <v>2550.11</v>
      </c>
      <c r="J232" s="411">
        <v>4212.42</v>
      </c>
      <c r="K232" s="406">
        <v>2430.67</v>
      </c>
      <c r="L232" s="388">
        <v>481.36</v>
      </c>
      <c r="M232" s="388">
        <v>136.74</v>
      </c>
      <c r="N232" s="411">
        <v>2507.91</v>
      </c>
      <c r="O232" s="402">
        <v>2084.16</v>
      </c>
      <c r="P232" s="406">
        <v>217.6</v>
      </c>
      <c r="Q232" s="308"/>
      <c r="R232" s="308"/>
      <c r="S232" s="308"/>
      <c r="T232" s="308"/>
      <c r="U232" s="308"/>
      <c r="V232" s="308"/>
      <c r="W232" s="308"/>
      <c r="X232" s="308"/>
      <c r="Y232" s="308"/>
      <c r="Z232" s="308"/>
      <c r="AA232" s="308"/>
      <c r="AB232" s="308"/>
      <c r="AC232" s="308"/>
      <c r="AD232" s="308"/>
    </row>
    <row r="233" spans="1:30" ht="12">
      <c r="A233" s="326">
        <v>2013</v>
      </c>
      <c r="B233" s="332" t="s">
        <v>52</v>
      </c>
      <c r="C233" s="387">
        <v>3160.51</v>
      </c>
      <c r="D233" s="388">
        <v>2951.03</v>
      </c>
      <c r="E233" s="388">
        <v>169.27</v>
      </c>
      <c r="F233" s="388">
        <v>40.21</v>
      </c>
      <c r="G233" s="401">
        <v>5358.96</v>
      </c>
      <c r="H233" s="406">
        <v>1100.42</v>
      </c>
      <c r="I233" s="423">
        <v>3096.87</v>
      </c>
      <c r="J233" s="411">
        <v>3661</v>
      </c>
      <c r="K233" s="406">
        <v>2221.93</v>
      </c>
      <c r="L233" s="388">
        <v>597.55</v>
      </c>
      <c r="M233" s="388">
        <v>61.68</v>
      </c>
      <c r="N233" s="411">
        <v>3045.69</v>
      </c>
      <c r="O233" s="402">
        <v>1923.75</v>
      </c>
      <c r="P233" s="406">
        <v>199.52</v>
      </c>
      <c r="Q233" s="308"/>
      <c r="R233" s="308"/>
      <c r="S233" s="308"/>
      <c r="T233" s="308"/>
      <c r="U233" s="308"/>
      <c r="V233" s="308"/>
      <c r="W233" s="308"/>
      <c r="X233" s="308"/>
      <c r="Y233" s="308"/>
      <c r="Z233" s="308"/>
      <c r="AA233" s="308"/>
      <c r="AB233" s="308"/>
      <c r="AC233" s="308"/>
      <c r="AD233" s="308"/>
    </row>
    <row r="234" spans="1:30" ht="12">
      <c r="A234" s="326">
        <v>2013</v>
      </c>
      <c r="B234" s="332" t="s">
        <v>53</v>
      </c>
      <c r="C234" s="387">
        <v>3443.5</v>
      </c>
      <c r="D234" s="388">
        <v>3259.5</v>
      </c>
      <c r="E234" s="388">
        <v>135.39</v>
      </c>
      <c r="F234" s="388">
        <v>48.62</v>
      </c>
      <c r="G234" s="401">
        <v>4731.03</v>
      </c>
      <c r="H234" s="406">
        <v>619.78</v>
      </c>
      <c r="I234" s="423">
        <v>2404.72</v>
      </c>
      <c r="J234" s="411">
        <v>3563.12</v>
      </c>
      <c r="K234" s="406">
        <v>2804.89</v>
      </c>
      <c r="L234" s="388">
        <v>548.12</v>
      </c>
      <c r="M234" s="388">
        <v>101.54</v>
      </c>
      <c r="N234" s="411">
        <v>3170.68</v>
      </c>
      <c r="O234" s="402">
        <v>1970.77</v>
      </c>
      <c r="P234" s="406">
        <v>176.31</v>
      </c>
      <c r="Q234" s="308"/>
      <c r="R234" s="308"/>
      <c r="S234" s="308"/>
      <c r="T234" s="308"/>
      <c r="U234" s="308"/>
      <c r="V234" s="308"/>
      <c r="W234" s="308"/>
      <c r="X234" s="308"/>
      <c r="Y234" s="308"/>
      <c r="Z234" s="308"/>
      <c r="AA234" s="308"/>
      <c r="AB234" s="308"/>
      <c r="AC234" s="308"/>
      <c r="AD234" s="308"/>
    </row>
    <row r="235" spans="1:30" ht="12">
      <c r="A235" s="328">
        <v>2013</v>
      </c>
      <c r="B235" s="333" t="s">
        <v>54</v>
      </c>
      <c r="C235" s="389">
        <v>4063.78</v>
      </c>
      <c r="D235" s="384">
        <v>3863.95</v>
      </c>
      <c r="E235" s="384">
        <v>161.75</v>
      </c>
      <c r="F235" s="384">
        <v>38.09</v>
      </c>
      <c r="G235" s="392">
        <v>5103.17</v>
      </c>
      <c r="H235" s="408">
        <v>506.64</v>
      </c>
      <c r="I235" s="424">
        <v>1555.23</v>
      </c>
      <c r="J235" s="413">
        <v>4059.64</v>
      </c>
      <c r="K235" s="408">
        <v>3038.09</v>
      </c>
      <c r="L235" s="384">
        <v>536.89</v>
      </c>
      <c r="M235" s="384">
        <v>90.01</v>
      </c>
      <c r="N235" s="413">
        <v>2349.49</v>
      </c>
      <c r="O235" s="384">
        <v>2262.69</v>
      </c>
      <c r="P235" s="408">
        <v>182.06</v>
      </c>
      <c r="Q235" s="308"/>
      <c r="R235" s="308"/>
      <c r="S235" s="308"/>
      <c r="T235" s="308"/>
      <c r="U235" s="308"/>
      <c r="V235" s="308"/>
      <c r="W235" s="308"/>
      <c r="X235" s="308"/>
      <c r="Y235" s="308"/>
      <c r="Z235" s="308"/>
      <c r="AA235" s="308"/>
      <c r="AB235" s="308"/>
      <c r="AC235" s="308"/>
      <c r="AD235" s="308"/>
    </row>
    <row r="236" spans="1:30" ht="12">
      <c r="A236" s="326">
        <v>2014</v>
      </c>
      <c r="B236" s="332" t="s">
        <v>44</v>
      </c>
      <c r="C236" s="387">
        <v>3590.45</v>
      </c>
      <c r="D236" s="388">
        <v>3326.33</v>
      </c>
      <c r="E236" s="388">
        <v>222.24</v>
      </c>
      <c r="F236" s="388">
        <v>41.88</v>
      </c>
      <c r="G236" s="401">
        <v>5205.19</v>
      </c>
      <c r="H236" s="406">
        <v>716.27</v>
      </c>
      <c r="I236" s="423">
        <v>1863.77</v>
      </c>
      <c r="J236" s="411">
        <v>4005.74</v>
      </c>
      <c r="K236" s="406">
        <v>2291.03</v>
      </c>
      <c r="L236" s="388">
        <v>483.17</v>
      </c>
      <c r="M236" s="388">
        <v>71.68</v>
      </c>
      <c r="N236" s="411">
        <v>2074.05</v>
      </c>
      <c r="O236" s="402">
        <v>2336.49</v>
      </c>
      <c r="P236" s="406">
        <v>209.52</v>
      </c>
      <c r="Q236" s="308"/>
      <c r="R236" s="308"/>
      <c r="S236" s="308"/>
      <c r="T236" s="308"/>
      <c r="U236" s="308"/>
      <c r="V236" s="308"/>
      <c r="W236" s="308"/>
      <c r="X236" s="308"/>
      <c r="Y236" s="308"/>
      <c r="Z236" s="308"/>
      <c r="AA236" s="308"/>
      <c r="AB236" s="308"/>
      <c r="AC236" s="308"/>
      <c r="AD236" s="308"/>
    </row>
    <row r="237" spans="1:30" ht="12">
      <c r="A237" s="326">
        <v>2014</v>
      </c>
      <c r="B237" s="332" t="s">
        <v>45</v>
      </c>
      <c r="C237" s="387">
        <v>3646.94</v>
      </c>
      <c r="D237" s="388">
        <v>3382.19</v>
      </c>
      <c r="E237" s="388">
        <v>229.13</v>
      </c>
      <c r="F237" s="388">
        <v>35.62</v>
      </c>
      <c r="G237" s="401">
        <v>5241.48</v>
      </c>
      <c r="H237" s="406">
        <v>1035.61</v>
      </c>
      <c r="I237" s="423">
        <v>2204.43</v>
      </c>
      <c r="J237" s="411">
        <v>3779.13</v>
      </c>
      <c r="K237" s="406">
        <v>2845.85</v>
      </c>
      <c r="L237" s="388">
        <v>426.73</v>
      </c>
      <c r="M237" s="388">
        <v>55.01</v>
      </c>
      <c r="N237" s="411">
        <v>2639.45</v>
      </c>
      <c r="O237" s="402">
        <v>1740.03</v>
      </c>
      <c r="P237" s="406">
        <v>254.85</v>
      </c>
      <c r="Q237" s="308"/>
      <c r="R237" s="308"/>
      <c r="S237" s="308"/>
      <c r="T237" s="308"/>
      <c r="U237" s="308"/>
      <c r="V237" s="308"/>
      <c r="W237" s="308"/>
      <c r="X237" s="308"/>
      <c r="Y237" s="308"/>
      <c r="Z237" s="308"/>
      <c r="AA237" s="308"/>
      <c r="AB237" s="308"/>
      <c r="AC237" s="308"/>
      <c r="AD237" s="308"/>
    </row>
    <row r="238" spans="1:30" ht="12">
      <c r="A238" s="326">
        <v>2014</v>
      </c>
      <c r="B238" s="332" t="s">
        <v>46</v>
      </c>
      <c r="C238" s="387">
        <v>3926.53</v>
      </c>
      <c r="D238" s="388">
        <v>3660.37</v>
      </c>
      <c r="E238" s="388">
        <v>231.95</v>
      </c>
      <c r="F238" s="388">
        <v>34.22</v>
      </c>
      <c r="G238" s="401">
        <v>5366.07</v>
      </c>
      <c r="H238" s="406">
        <v>1042.9</v>
      </c>
      <c r="I238" s="423">
        <v>1604.29</v>
      </c>
      <c r="J238" s="411">
        <v>3834</v>
      </c>
      <c r="K238" s="406">
        <v>2643.59</v>
      </c>
      <c r="L238" s="388">
        <v>489.17</v>
      </c>
      <c r="M238" s="388">
        <v>94.02</v>
      </c>
      <c r="N238" s="411">
        <v>2295.2</v>
      </c>
      <c r="O238" s="402">
        <v>2276.46</v>
      </c>
      <c r="P238" s="406">
        <v>233.81</v>
      </c>
      <c r="Q238" s="308"/>
      <c r="R238" s="308"/>
      <c r="S238" s="308"/>
      <c r="T238" s="308"/>
      <c r="U238" s="308"/>
      <c r="V238" s="308"/>
      <c r="W238" s="308"/>
      <c r="X238" s="308"/>
      <c r="Y238" s="308"/>
      <c r="Z238" s="308"/>
      <c r="AA238" s="308"/>
      <c r="AB238" s="308"/>
      <c r="AC238" s="308"/>
      <c r="AD238" s="308"/>
    </row>
    <row r="239" spans="1:30" ht="12">
      <c r="A239" s="326">
        <v>2014</v>
      </c>
      <c r="B239" s="332" t="s">
        <v>47</v>
      </c>
      <c r="C239" s="387">
        <v>3460.24</v>
      </c>
      <c r="D239" s="388">
        <v>3189.89</v>
      </c>
      <c r="E239" s="388">
        <v>243.94</v>
      </c>
      <c r="F239" s="388">
        <v>26.42</v>
      </c>
      <c r="G239" s="401">
        <v>5193.93</v>
      </c>
      <c r="H239" s="406">
        <v>871.61</v>
      </c>
      <c r="I239" s="423">
        <v>2071.44</v>
      </c>
      <c r="J239" s="411">
        <v>3955.48</v>
      </c>
      <c r="K239" s="406">
        <v>2704.98</v>
      </c>
      <c r="L239" s="388">
        <v>366.83</v>
      </c>
      <c r="M239" s="388">
        <v>74.67</v>
      </c>
      <c r="N239" s="411">
        <v>2452.34</v>
      </c>
      <c r="O239" s="402">
        <v>1923.57</v>
      </c>
      <c r="P239" s="406">
        <v>223.6</v>
      </c>
      <c r="Q239" s="308"/>
      <c r="R239" s="308"/>
      <c r="S239" s="308"/>
      <c r="T239" s="308"/>
      <c r="U239" s="308"/>
      <c r="V239" s="308"/>
      <c r="W239" s="308"/>
      <c r="X239" s="308"/>
      <c r="Y239" s="308"/>
      <c r="Z239" s="308"/>
      <c r="AA239" s="308"/>
      <c r="AB239" s="308"/>
      <c r="AC239" s="308"/>
      <c r="AD239" s="308"/>
    </row>
    <row r="240" spans="1:30" ht="12">
      <c r="A240" s="326">
        <v>2014</v>
      </c>
      <c r="B240" s="332" t="s">
        <v>34</v>
      </c>
      <c r="C240" s="387">
        <v>3752.54</v>
      </c>
      <c r="D240" s="388">
        <v>3510.85</v>
      </c>
      <c r="E240" s="388">
        <v>219.54</v>
      </c>
      <c r="F240" s="388">
        <v>22.14</v>
      </c>
      <c r="G240" s="401">
        <v>4771.97</v>
      </c>
      <c r="H240" s="406">
        <v>753.77</v>
      </c>
      <c r="I240" s="423">
        <v>1758.65</v>
      </c>
      <c r="J240" s="411">
        <v>3716.13</v>
      </c>
      <c r="K240" s="406">
        <v>2394.08</v>
      </c>
      <c r="L240" s="388">
        <v>302.06</v>
      </c>
      <c r="M240" s="388">
        <v>88.15</v>
      </c>
      <c r="N240" s="411">
        <v>2254.42</v>
      </c>
      <c r="O240" s="402">
        <v>2031.74</v>
      </c>
      <c r="P240" s="406">
        <v>204.4</v>
      </c>
      <c r="Q240" s="308"/>
      <c r="R240" s="308"/>
      <c r="S240" s="308"/>
      <c r="T240" s="308"/>
      <c r="U240" s="308"/>
      <c r="V240" s="308"/>
      <c r="W240" s="308"/>
      <c r="X240" s="308"/>
      <c r="Y240" s="308"/>
      <c r="Z240" s="308"/>
      <c r="AA240" s="308"/>
      <c r="AB240" s="308"/>
      <c r="AC240" s="308"/>
      <c r="AD240" s="308"/>
    </row>
    <row r="241" spans="1:30" ht="12">
      <c r="A241" s="326">
        <v>2014</v>
      </c>
      <c r="B241" s="332" t="s">
        <v>48</v>
      </c>
      <c r="C241" s="387">
        <v>3145.09</v>
      </c>
      <c r="D241" s="388">
        <v>2933.74</v>
      </c>
      <c r="E241" s="388">
        <v>180.47</v>
      </c>
      <c r="F241" s="388">
        <v>30.88</v>
      </c>
      <c r="G241" s="401">
        <v>5236.65</v>
      </c>
      <c r="H241" s="406">
        <v>1095.91</v>
      </c>
      <c r="I241" s="423">
        <v>2835.85</v>
      </c>
      <c r="J241" s="411">
        <v>3667.95</v>
      </c>
      <c r="K241" s="406">
        <v>2065.12</v>
      </c>
      <c r="L241" s="388">
        <v>472.79</v>
      </c>
      <c r="M241" s="388">
        <v>119.46</v>
      </c>
      <c r="N241" s="411">
        <v>2720.69</v>
      </c>
      <c r="O241" s="402">
        <v>1841</v>
      </c>
      <c r="P241" s="406">
        <v>239.08</v>
      </c>
      <c r="Q241" s="308"/>
      <c r="R241" s="308"/>
      <c r="S241" s="308"/>
      <c r="T241" s="308"/>
      <c r="U241" s="308"/>
      <c r="V241" s="308"/>
      <c r="W241" s="308"/>
      <c r="X241" s="308"/>
      <c r="Y241" s="308"/>
      <c r="Z241" s="308"/>
      <c r="AA241" s="308"/>
      <c r="AB241" s="308"/>
      <c r="AC241" s="308"/>
      <c r="AD241" s="308"/>
    </row>
    <row r="242" spans="1:30" ht="12">
      <c r="A242" s="326">
        <v>2014</v>
      </c>
      <c r="B242" s="332" t="s">
        <v>49</v>
      </c>
      <c r="C242" s="387">
        <v>3074.06</v>
      </c>
      <c r="D242" s="388">
        <v>2829.95</v>
      </c>
      <c r="E242" s="388">
        <v>210.04</v>
      </c>
      <c r="F242" s="388">
        <v>34.06</v>
      </c>
      <c r="G242" s="401">
        <v>5421.39</v>
      </c>
      <c r="H242" s="406">
        <v>950.34</v>
      </c>
      <c r="I242" s="423">
        <v>2347.26</v>
      </c>
      <c r="J242" s="411">
        <v>4109.06</v>
      </c>
      <c r="K242" s="406">
        <v>2781.93</v>
      </c>
      <c r="L242" s="388">
        <v>361.99</v>
      </c>
      <c r="M242" s="388">
        <v>41.96</v>
      </c>
      <c r="N242" s="411">
        <v>2482.28</v>
      </c>
      <c r="O242" s="402">
        <v>1782.18</v>
      </c>
      <c r="P242" s="406">
        <v>235.98</v>
      </c>
      <c r="Q242" s="308"/>
      <c r="R242" s="308"/>
      <c r="S242" s="308"/>
      <c r="T242" s="308"/>
      <c r="U242" s="308"/>
      <c r="V242" s="308"/>
      <c r="W242" s="308"/>
      <c r="X242" s="308"/>
      <c r="Y242" s="308"/>
      <c r="Z242" s="308"/>
      <c r="AA242" s="308"/>
      <c r="AB242" s="308"/>
      <c r="AC242" s="308"/>
      <c r="AD242" s="308"/>
    </row>
    <row r="243" spans="1:30" ht="12">
      <c r="A243" s="326">
        <v>2014</v>
      </c>
      <c r="B243" s="332" t="s">
        <v>50</v>
      </c>
      <c r="C243" s="387">
        <v>2096.47</v>
      </c>
      <c r="D243" s="388">
        <v>1907.55</v>
      </c>
      <c r="E243" s="388">
        <v>155.8</v>
      </c>
      <c r="F243" s="388">
        <v>33.12</v>
      </c>
      <c r="G243" s="401">
        <v>5479.57</v>
      </c>
      <c r="H243" s="406">
        <v>333.74</v>
      </c>
      <c r="I243" s="423">
        <v>4614.74</v>
      </c>
      <c r="J243" s="411">
        <v>4726.93</v>
      </c>
      <c r="K243" s="406">
        <v>1410.93</v>
      </c>
      <c r="L243" s="388">
        <v>418.9</v>
      </c>
      <c r="M243" s="388">
        <v>97.77</v>
      </c>
      <c r="N243" s="411">
        <v>2649.49</v>
      </c>
      <c r="O243" s="402">
        <v>1671.88</v>
      </c>
      <c r="P243" s="406">
        <v>234.49</v>
      </c>
      <c r="Q243" s="308"/>
      <c r="R243" s="308"/>
      <c r="S243" s="308"/>
      <c r="T243" s="308"/>
      <c r="U243" s="308"/>
      <c r="V243" s="308"/>
      <c r="W243" s="308"/>
      <c r="X243" s="308"/>
      <c r="Y243" s="308"/>
      <c r="Z243" s="308"/>
      <c r="AA243" s="308"/>
      <c r="AB243" s="308"/>
      <c r="AC243" s="308"/>
      <c r="AD243" s="308"/>
    </row>
    <row r="244" spans="1:30" ht="12">
      <c r="A244" s="326">
        <v>2014</v>
      </c>
      <c r="B244" s="332" t="s">
        <v>51</v>
      </c>
      <c r="C244" s="387">
        <v>3125.16</v>
      </c>
      <c r="D244" s="388">
        <v>2954.12</v>
      </c>
      <c r="E244" s="388">
        <v>137.09</v>
      </c>
      <c r="F244" s="388">
        <v>33.96</v>
      </c>
      <c r="G244" s="401">
        <v>5038.55</v>
      </c>
      <c r="H244" s="406">
        <v>691.47</v>
      </c>
      <c r="I244" s="423">
        <v>2542.7</v>
      </c>
      <c r="J244" s="411">
        <v>3994.99</v>
      </c>
      <c r="K244" s="406">
        <v>2440.71</v>
      </c>
      <c r="L244" s="388">
        <v>352.09</v>
      </c>
      <c r="M244" s="388">
        <v>132.9</v>
      </c>
      <c r="N244" s="411">
        <v>2527.41</v>
      </c>
      <c r="O244" s="402">
        <v>1758.17</v>
      </c>
      <c r="P244" s="406">
        <v>224.66</v>
      </c>
      <c r="Q244" s="308"/>
      <c r="R244" s="308"/>
      <c r="S244" s="308"/>
      <c r="T244" s="308"/>
      <c r="U244" s="308"/>
      <c r="V244" s="308"/>
      <c r="W244" s="308"/>
      <c r="X244" s="308"/>
      <c r="Y244" s="308"/>
      <c r="Z244" s="308"/>
      <c r="AA244" s="308"/>
      <c r="AB244" s="308"/>
      <c r="AC244" s="308"/>
      <c r="AD244" s="308"/>
    </row>
    <row r="245" spans="1:30" ht="12">
      <c r="A245" s="326">
        <v>2014</v>
      </c>
      <c r="B245" s="332" t="s">
        <v>52</v>
      </c>
      <c r="C245" s="387">
        <v>3450.26</v>
      </c>
      <c r="D245" s="388">
        <v>3239.86</v>
      </c>
      <c r="E245" s="388">
        <v>170.81</v>
      </c>
      <c r="F245" s="388">
        <v>39.6</v>
      </c>
      <c r="G245" s="401">
        <v>5092.83</v>
      </c>
      <c r="H245" s="406">
        <v>636.69</v>
      </c>
      <c r="I245" s="423">
        <v>2232.23</v>
      </c>
      <c r="J245" s="411">
        <v>4066.19</v>
      </c>
      <c r="K245" s="406">
        <v>2858.19</v>
      </c>
      <c r="L245" s="388">
        <v>389.95</v>
      </c>
      <c r="M245" s="388">
        <v>73.17</v>
      </c>
      <c r="N245" s="411">
        <v>2498.61</v>
      </c>
      <c r="O245" s="402">
        <v>1791.15</v>
      </c>
      <c r="P245" s="406">
        <v>236.32</v>
      </c>
      <c r="Q245" s="308"/>
      <c r="R245" s="308"/>
      <c r="S245" s="308"/>
      <c r="T245" s="308"/>
      <c r="U245" s="308"/>
      <c r="V245" s="308"/>
      <c r="W245" s="308"/>
      <c r="X245" s="308"/>
      <c r="Y245" s="308"/>
      <c r="Z245" s="308"/>
      <c r="AA245" s="308"/>
      <c r="AB245" s="308"/>
      <c r="AC245" s="308"/>
      <c r="AD245" s="308"/>
    </row>
    <row r="246" spans="1:30" ht="12">
      <c r="A246" s="326">
        <v>2014</v>
      </c>
      <c r="B246" s="332" t="s">
        <v>53</v>
      </c>
      <c r="C246" s="387">
        <v>3398.24</v>
      </c>
      <c r="D246" s="388">
        <v>3139.19</v>
      </c>
      <c r="E246" s="388">
        <v>223.11</v>
      </c>
      <c r="F246" s="388">
        <v>35.94</v>
      </c>
      <c r="G246" s="401">
        <v>5270.04</v>
      </c>
      <c r="H246" s="406">
        <v>673</v>
      </c>
      <c r="I246" s="423">
        <v>2729.05</v>
      </c>
      <c r="J246" s="411">
        <v>4220.18</v>
      </c>
      <c r="K246" s="406">
        <v>2561.92</v>
      </c>
      <c r="L246" s="388">
        <v>376.87</v>
      </c>
      <c r="M246" s="388">
        <v>72.91</v>
      </c>
      <c r="N246" s="411">
        <v>2396.89</v>
      </c>
      <c r="O246" s="402">
        <v>1630.06</v>
      </c>
      <c r="P246" s="406">
        <v>255.64</v>
      </c>
      <c r="Q246" s="308"/>
      <c r="R246" s="308"/>
      <c r="S246" s="308"/>
      <c r="T246" s="308"/>
      <c r="U246" s="308"/>
      <c r="V246" s="308"/>
      <c r="W246" s="308"/>
      <c r="X246" s="308"/>
      <c r="Y246" s="308"/>
      <c r="Z246" s="308"/>
      <c r="AA246" s="308"/>
      <c r="AB246" s="308"/>
      <c r="AC246" s="308"/>
      <c r="AD246" s="308"/>
    </row>
    <row r="247" spans="1:30" ht="12">
      <c r="A247" s="328">
        <v>2014</v>
      </c>
      <c r="B247" s="333" t="s">
        <v>54</v>
      </c>
      <c r="C247" s="389">
        <v>3661.77</v>
      </c>
      <c r="D247" s="384">
        <v>3400.23</v>
      </c>
      <c r="E247" s="384">
        <v>229.54</v>
      </c>
      <c r="F247" s="384">
        <v>32</v>
      </c>
      <c r="G247" s="392">
        <v>6317.09</v>
      </c>
      <c r="H247" s="408">
        <v>1195.9</v>
      </c>
      <c r="I247" s="424">
        <v>2600.39</v>
      </c>
      <c r="J247" s="413">
        <v>4814.36</v>
      </c>
      <c r="K247" s="408">
        <v>2811.01</v>
      </c>
      <c r="L247" s="384">
        <v>306.83</v>
      </c>
      <c r="M247" s="384">
        <v>137.87</v>
      </c>
      <c r="N247" s="413">
        <v>2393.59</v>
      </c>
      <c r="O247" s="384">
        <v>1965.52</v>
      </c>
      <c r="P247" s="408">
        <v>271.71</v>
      </c>
      <c r="Q247" s="308"/>
      <c r="R247" s="308"/>
      <c r="S247" s="308"/>
      <c r="T247" s="308"/>
      <c r="U247" s="308"/>
      <c r="V247" s="308"/>
      <c r="W247" s="308"/>
      <c r="X247" s="308"/>
      <c r="Y247" s="308"/>
      <c r="Z247" s="308"/>
      <c r="AA247" s="308"/>
      <c r="AB247" s="308"/>
      <c r="AC247" s="308"/>
      <c r="AD247" s="308"/>
    </row>
    <row r="248" spans="1:30" ht="12">
      <c r="A248" s="326">
        <v>2015</v>
      </c>
      <c r="B248" s="332" t="s">
        <v>44</v>
      </c>
      <c r="C248" s="387">
        <v>3836.88</v>
      </c>
      <c r="D248" s="388">
        <v>3585.18</v>
      </c>
      <c r="E248" s="388">
        <v>220.3</v>
      </c>
      <c r="F248" s="388">
        <v>31.41</v>
      </c>
      <c r="G248" s="401">
        <v>4365.36</v>
      </c>
      <c r="H248" s="406">
        <v>455.23</v>
      </c>
      <c r="I248" s="423">
        <v>1814.76</v>
      </c>
      <c r="J248" s="411">
        <v>3513.61</v>
      </c>
      <c r="K248" s="406">
        <v>2546.61</v>
      </c>
      <c r="L248" s="388">
        <v>396.51</v>
      </c>
      <c r="M248" s="388">
        <v>90.01</v>
      </c>
      <c r="N248" s="411">
        <v>2471.94</v>
      </c>
      <c r="O248" s="402">
        <v>1930.68</v>
      </c>
      <c r="P248" s="406">
        <v>170.44</v>
      </c>
      <c r="Q248" s="308"/>
      <c r="R248" s="308"/>
      <c r="S248" s="308"/>
      <c r="T248" s="308"/>
      <c r="U248" s="308"/>
      <c r="V248" s="308"/>
      <c r="W248" s="308"/>
      <c r="X248" s="308"/>
      <c r="Y248" s="308"/>
      <c r="Z248" s="308"/>
      <c r="AA248" s="308"/>
      <c r="AB248" s="308"/>
      <c r="AC248" s="308"/>
      <c r="AD248" s="308"/>
    </row>
    <row r="249" spans="1:30" ht="12">
      <c r="A249" s="326">
        <v>2015</v>
      </c>
      <c r="B249" s="332" t="s">
        <v>45</v>
      </c>
      <c r="C249" s="387">
        <v>3242.62</v>
      </c>
      <c r="D249" s="388">
        <v>3042.58</v>
      </c>
      <c r="E249" s="388">
        <v>166.85</v>
      </c>
      <c r="F249" s="388">
        <v>33.19</v>
      </c>
      <c r="G249" s="401">
        <v>4742.52</v>
      </c>
      <c r="H249" s="406">
        <v>1131.27</v>
      </c>
      <c r="I249" s="423">
        <v>2500.93</v>
      </c>
      <c r="J249" s="411">
        <v>3281.4</v>
      </c>
      <c r="K249" s="406">
        <v>2228.97</v>
      </c>
      <c r="L249" s="388">
        <v>329.85</v>
      </c>
      <c r="M249" s="388">
        <v>119.51</v>
      </c>
      <c r="N249" s="411">
        <v>2844.66</v>
      </c>
      <c r="O249" s="402">
        <v>1606.51</v>
      </c>
      <c r="P249" s="406">
        <v>187.25</v>
      </c>
      <c r="Q249" s="308"/>
      <c r="R249" s="308"/>
      <c r="S249" s="308"/>
      <c r="T249" s="308"/>
      <c r="U249" s="308"/>
      <c r="V249" s="308"/>
      <c r="W249" s="308"/>
      <c r="X249" s="308"/>
      <c r="Y249" s="308"/>
      <c r="Z249" s="308"/>
      <c r="AA249" s="308"/>
      <c r="AB249" s="308"/>
      <c r="AC249" s="308"/>
      <c r="AD249" s="308"/>
    </row>
    <row r="250" spans="1:30" ht="12">
      <c r="A250" s="326">
        <v>2015</v>
      </c>
      <c r="B250" s="332" t="s">
        <v>46</v>
      </c>
      <c r="C250" s="387">
        <v>3756.12</v>
      </c>
      <c r="D250" s="388">
        <v>3534.85</v>
      </c>
      <c r="E250" s="388">
        <v>189.94</v>
      </c>
      <c r="F250" s="388">
        <v>31.32</v>
      </c>
      <c r="G250" s="401">
        <v>5566.93</v>
      </c>
      <c r="H250" s="406">
        <v>1051.25</v>
      </c>
      <c r="I250" s="423">
        <v>2319.19</v>
      </c>
      <c r="J250" s="411">
        <v>4157.43</v>
      </c>
      <c r="K250" s="406">
        <v>2836.18</v>
      </c>
      <c r="L250" s="388">
        <v>358.25</v>
      </c>
      <c r="M250" s="388">
        <v>274.59</v>
      </c>
      <c r="N250" s="411">
        <v>2415.1</v>
      </c>
      <c r="O250" s="402">
        <v>1500.81</v>
      </c>
      <c r="P250" s="406">
        <v>193.53</v>
      </c>
      <c r="Q250" s="308"/>
      <c r="R250" s="308"/>
      <c r="S250" s="308"/>
      <c r="T250" s="308"/>
      <c r="U250" s="308"/>
      <c r="V250" s="308"/>
      <c r="W250" s="308"/>
      <c r="X250" s="308"/>
      <c r="Y250" s="308"/>
      <c r="Z250" s="308"/>
      <c r="AA250" s="308"/>
      <c r="AB250" s="308"/>
      <c r="AC250" s="308"/>
      <c r="AD250" s="308"/>
    </row>
    <row r="251" spans="1:30" ht="12">
      <c r="A251" s="326">
        <v>2015</v>
      </c>
      <c r="B251" s="332" t="s">
        <v>47</v>
      </c>
      <c r="C251" s="387">
        <v>3989.27</v>
      </c>
      <c r="D251" s="388">
        <v>3762.05</v>
      </c>
      <c r="E251" s="388">
        <v>202.37</v>
      </c>
      <c r="F251" s="388">
        <v>24.85</v>
      </c>
      <c r="G251" s="401">
        <v>5020.41</v>
      </c>
      <c r="H251" s="406">
        <v>705.83</v>
      </c>
      <c r="I251" s="423">
        <v>3128.71</v>
      </c>
      <c r="J251" s="411">
        <v>4032.7</v>
      </c>
      <c r="K251" s="406">
        <v>2272.16</v>
      </c>
      <c r="L251" s="388">
        <v>281.88</v>
      </c>
      <c r="M251" s="388">
        <v>120.22</v>
      </c>
      <c r="N251" s="411">
        <v>2957.88</v>
      </c>
      <c r="O251" s="402">
        <v>1751.36</v>
      </c>
      <c r="P251" s="406">
        <v>221.21</v>
      </c>
      <c r="Q251" s="308"/>
      <c r="R251" s="308"/>
      <c r="S251" s="308"/>
      <c r="T251" s="308"/>
      <c r="U251" s="308"/>
      <c r="V251" s="308"/>
      <c r="W251" s="308"/>
      <c r="X251" s="308"/>
      <c r="Y251" s="308"/>
      <c r="Z251" s="308"/>
      <c r="AA251" s="308"/>
      <c r="AB251" s="308"/>
      <c r="AC251" s="308"/>
      <c r="AD251" s="308"/>
    </row>
    <row r="252" spans="1:30" ht="12">
      <c r="A252" s="326">
        <v>2015</v>
      </c>
      <c r="B252" s="332" t="s">
        <v>34</v>
      </c>
      <c r="C252" s="387">
        <v>4417.54</v>
      </c>
      <c r="D252" s="388">
        <v>4134.15</v>
      </c>
      <c r="E252" s="388">
        <v>251.78</v>
      </c>
      <c r="F252" s="388">
        <v>31.6</v>
      </c>
      <c r="G252" s="401">
        <v>4232.51</v>
      </c>
      <c r="H252" s="406">
        <v>909.51</v>
      </c>
      <c r="I252" s="423">
        <v>656.17</v>
      </c>
      <c r="J252" s="411">
        <v>3023.35</v>
      </c>
      <c r="K252" s="406">
        <v>3339.18</v>
      </c>
      <c r="L252" s="388">
        <v>299.64</v>
      </c>
      <c r="M252" s="388">
        <v>151.27</v>
      </c>
      <c r="N252" s="411">
        <v>2595.77</v>
      </c>
      <c r="O252" s="402">
        <v>1772.14</v>
      </c>
      <c r="P252" s="406">
        <v>236.24</v>
      </c>
      <c r="Q252" s="308"/>
      <c r="R252" s="308"/>
      <c r="S252" s="308"/>
      <c r="T252" s="308"/>
      <c r="U252" s="308"/>
      <c r="V252" s="308"/>
      <c r="W252" s="308"/>
      <c r="X252" s="308"/>
      <c r="Y252" s="308"/>
      <c r="Z252" s="308"/>
      <c r="AA252" s="308"/>
      <c r="AB252" s="308"/>
      <c r="AC252" s="308"/>
      <c r="AD252" s="308"/>
    </row>
    <row r="253" spans="1:30" ht="12">
      <c r="A253" s="326">
        <v>2015</v>
      </c>
      <c r="B253" s="332" t="s">
        <v>48</v>
      </c>
      <c r="C253" s="387">
        <v>3734.22</v>
      </c>
      <c r="D253" s="388">
        <v>3467.41</v>
      </c>
      <c r="E253" s="388">
        <v>234.92</v>
      </c>
      <c r="F253" s="388">
        <v>31.9</v>
      </c>
      <c r="G253" s="401">
        <v>4809.93</v>
      </c>
      <c r="H253" s="406">
        <v>412.7</v>
      </c>
      <c r="I253" s="423">
        <v>2210.79</v>
      </c>
      <c r="J253" s="411">
        <v>3875.02</v>
      </c>
      <c r="K253" s="406">
        <v>3234.92</v>
      </c>
      <c r="L253" s="388">
        <v>522.21</v>
      </c>
      <c r="M253" s="388">
        <v>191.35</v>
      </c>
      <c r="N253" s="411">
        <v>2928.15</v>
      </c>
      <c r="O253" s="402">
        <v>1688.33</v>
      </c>
      <c r="P253" s="406">
        <v>240.88</v>
      </c>
      <c r="Q253" s="308"/>
      <c r="R253" s="308"/>
      <c r="S253" s="308"/>
      <c r="T253" s="308"/>
      <c r="U253" s="308"/>
      <c r="V253" s="308"/>
      <c r="W253" s="308"/>
      <c r="X253" s="308"/>
      <c r="Y253" s="308"/>
      <c r="Z253" s="308"/>
      <c r="AA253" s="308"/>
      <c r="AB253" s="308"/>
      <c r="AC253" s="308"/>
      <c r="AD253" s="308"/>
    </row>
    <row r="254" spans="1:30" ht="12">
      <c r="A254" s="326">
        <v>2015</v>
      </c>
      <c r="B254" s="332" t="s">
        <v>49</v>
      </c>
      <c r="C254" s="387">
        <v>3641.46</v>
      </c>
      <c r="D254" s="388">
        <v>3382.91</v>
      </c>
      <c r="E254" s="388">
        <v>220.65</v>
      </c>
      <c r="F254" s="388">
        <v>37.9</v>
      </c>
      <c r="G254" s="401">
        <v>5124.71</v>
      </c>
      <c r="H254" s="406">
        <v>1284.83</v>
      </c>
      <c r="I254" s="423">
        <v>1527.18</v>
      </c>
      <c r="J254" s="411">
        <v>3369.31</v>
      </c>
      <c r="K254" s="406">
        <v>2506.23</v>
      </c>
      <c r="L254" s="388">
        <v>470.57</v>
      </c>
      <c r="M254" s="388">
        <v>235.92</v>
      </c>
      <c r="N254" s="411">
        <v>2362.06</v>
      </c>
      <c r="O254" s="402">
        <v>1932.61</v>
      </c>
      <c r="P254" s="406">
        <v>222.64</v>
      </c>
      <c r="Q254" s="308"/>
      <c r="R254" s="308"/>
      <c r="S254" s="308"/>
      <c r="T254" s="308"/>
      <c r="U254" s="308"/>
      <c r="V254" s="308"/>
      <c r="W254" s="308"/>
      <c r="X254" s="308"/>
      <c r="Y254" s="308"/>
      <c r="Z254" s="308"/>
      <c r="AA254" s="308"/>
      <c r="AB254" s="308"/>
      <c r="AC254" s="308"/>
      <c r="AD254" s="308"/>
    </row>
    <row r="255" spans="1:30" ht="12">
      <c r="A255" s="326">
        <v>2015</v>
      </c>
      <c r="B255" s="332" t="s">
        <v>50</v>
      </c>
      <c r="C255" s="387">
        <v>3408.91</v>
      </c>
      <c r="D255" s="388">
        <v>3204.58</v>
      </c>
      <c r="E255" s="388">
        <v>165.78</v>
      </c>
      <c r="F255" s="388">
        <v>38.55</v>
      </c>
      <c r="G255" s="401">
        <v>5639.31</v>
      </c>
      <c r="H255" s="406">
        <v>671.37</v>
      </c>
      <c r="I255" s="423">
        <v>2918.37</v>
      </c>
      <c r="J255" s="411">
        <v>4440.14</v>
      </c>
      <c r="K255" s="406">
        <v>2473.27</v>
      </c>
      <c r="L255" s="388">
        <v>527.8</v>
      </c>
      <c r="M255" s="388">
        <v>181.59</v>
      </c>
      <c r="N255" s="411">
        <v>2823.96</v>
      </c>
      <c r="O255" s="402">
        <v>2218.67</v>
      </c>
      <c r="P255" s="406">
        <v>230.36</v>
      </c>
      <c r="Q255" s="308"/>
      <c r="R255" s="308"/>
      <c r="S255" s="308"/>
      <c r="T255" s="308"/>
      <c r="U255" s="308"/>
      <c r="V255" s="308"/>
      <c r="W255" s="308"/>
      <c r="X255" s="308"/>
      <c r="Y255" s="308"/>
      <c r="Z255" s="308"/>
      <c r="AA255" s="308"/>
      <c r="AB255" s="308"/>
      <c r="AC255" s="308"/>
      <c r="AD255" s="308"/>
    </row>
    <row r="256" spans="1:30" ht="12">
      <c r="A256" s="326">
        <v>2015</v>
      </c>
      <c r="B256" s="332" t="s">
        <v>51</v>
      </c>
      <c r="C256" s="387">
        <v>3464.64</v>
      </c>
      <c r="D256" s="388">
        <v>3307.83</v>
      </c>
      <c r="E256" s="388">
        <v>121.12</v>
      </c>
      <c r="F256" s="388">
        <v>35.69</v>
      </c>
      <c r="G256" s="401">
        <v>5189.9</v>
      </c>
      <c r="H256" s="406">
        <v>1018.66</v>
      </c>
      <c r="I256" s="423">
        <v>2459.21</v>
      </c>
      <c r="J256" s="411">
        <v>3586.41</v>
      </c>
      <c r="K256" s="406">
        <v>2299.16</v>
      </c>
      <c r="L256" s="388">
        <v>584.82</v>
      </c>
      <c r="M256" s="388">
        <v>212.09</v>
      </c>
      <c r="N256" s="411">
        <v>2908.09</v>
      </c>
      <c r="O256" s="402">
        <v>2108.86</v>
      </c>
      <c r="P256" s="406">
        <v>233.81</v>
      </c>
      <c r="Q256" s="308"/>
      <c r="R256" s="308"/>
      <c r="S256" s="308"/>
      <c r="T256" s="308"/>
      <c r="U256" s="308"/>
      <c r="V256" s="308"/>
      <c r="W256" s="308"/>
      <c r="X256" s="308"/>
      <c r="Y256" s="308"/>
      <c r="Z256" s="308"/>
      <c r="AA256" s="308"/>
      <c r="AB256" s="308"/>
      <c r="AC256" s="308"/>
      <c r="AD256" s="308"/>
    </row>
    <row r="257" spans="1:30" ht="12">
      <c r="A257" s="326">
        <v>2015</v>
      </c>
      <c r="B257" s="332" t="s">
        <v>52</v>
      </c>
      <c r="C257" s="387">
        <v>3982.57</v>
      </c>
      <c r="D257" s="388">
        <v>3779.74</v>
      </c>
      <c r="E257" s="388">
        <v>166.53</v>
      </c>
      <c r="F257" s="388">
        <v>36.31</v>
      </c>
      <c r="G257" s="401">
        <v>6172.07</v>
      </c>
      <c r="H257" s="406">
        <v>926</v>
      </c>
      <c r="I257" s="423">
        <v>2694.56</v>
      </c>
      <c r="J257" s="411">
        <v>4643.02</v>
      </c>
      <c r="K257" s="406">
        <v>2856.82</v>
      </c>
      <c r="L257" s="388">
        <v>603.05</v>
      </c>
      <c r="M257" s="388">
        <v>169.39</v>
      </c>
      <c r="N257" s="411">
        <v>2713</v>
      </c>
      <c r="O257" s="402">
        <v>2238.29</v>
      </c>
      <c r="P257" s="406">
        <v>205.82</v>
      </c>
      <c r="Q257" s="308"/>
      <c r="R257" s="308"/>
      <c r="S257" s="308"/>
      <c r="T257" s="308"/>
      <c r="U257" s="308"/>
      <c r="V257" s="308"/>
      <c r="W257" s="308"/>
      <c r="X257" s="308"/>
      <c r="Y257" s="308"/>
      <c r="Z257" s="308"/>
      <c r="AA257" s="308"/>
      <c r="AB257" s="308"/>
      <c r="AC257" s="308"/>
      <c r="AD257" s="308"/>
    </row>
    <row r="258" spans="1:30" ht="12">
      <c r="A258" s="326">
        <v>2015</v>
      </c>
      <c r="B258" s="332" t="s">
        <v>53</v>
      </c>
      <c r="C258" s="387">
        <v>3969.08</v>
      </c>
      <c r="D258" s="388">
        <v>3679.29</v>
      </c>
      <c r="E258" s="388">
        <v>253.88</v>
      </c>
      <c r="F258" s="388">
        <v>35.9</v>
      </c>
      <c r="G258" s="401">
        <v>5200.05</v>
      </c>
      <c r="H258" s="406">
        <v>1045</v>
      </c>
      <c r="I258" s="423">
        <v>2371.71</v>
      </c>
      <c r="J258" s="411">
        <v>3741.23</v>
      </c>
      <c r="K258" s="406">
        <v>2387.43</v>
      </c>
      <c r="L258" s="388">
        <v>413.82</v>
      </c>
      <c r="M258" s="388">
        <v>58.9</v>
      </c>
      <c r="N258" s="411">
        <v>2777.02</v>
      </c>
      <c r="O258" s="402">
        <v>2114.03</v>
      </c>
      <c r="P258" s="406">
        <v>180.74</v>
      </c>
      <c r="Q258" s="308"/>
      <c r="R258" s="308"/>
      <c r="S258" s="308"/>
      <c r="T258" s="308"/>
      <c r="U258" s="308"/>
      <c r="V258" s="308"/>
      <c r="W258" s="308"/>
      <c r="X258" s="308"/>
      <c r="Y258" s="308"/>
      <c r="Z258" s="308"/>
      <c r="AA258" s="308"/>
      <c r="AB258" s="308"/>
      <c r="AC258" s="308"/>
      <c r="AD258" s="308"/>
    </row>
    <row r="259" spans="1:30" ht="12">
      <c r="A259" s="328">
        <v>2015</v>
      </c>
      <c r="B259" s="333" t="s">
        <v>54</v>
      </c>
      <c r="C259" s="389">
        <v>4254.81</v>
      </c>
      <c r="D259" s="384">
        <v>3945.31</v>
      </c>
      <c r="E259" s="384">
        <v>267.74</v>
      </c>
      <c r="F259" s="384">
        <v>41.76</v>
      </c>
      <c r="G259" s="392">
        <v>4945.98</v>
      </c>
      <c r="H259" s="408">
        <v>799</v>
      </c>
      <c r="I259" s="424">
        <v>1651.56</v>
      </c>
      <c r="J259" s="413">
        <v>3617.2</v>
      </c>
      <c r="K259" s="408">
        <v>2838.88</v>
      </c>
      <c r="L259" s="384">
        <v>529.78</v>
      </c>
      <c r="M259" s="384">
        <v>84.77</v>
      </c>
      <c r="N259" s="413">
        <v>2492.19</v>
      </c>
      <c r="O259" s="384">
        <v>2063.96</v>
      </c>
      <c r="P259" s="408">
        <v>186.41</v>
      </c>
      <c r="Q259" s="308"/>
      <c r="R259" s="308"/>
      <c r="S259" s="308"/>
      <c r="T259" s="308"/>
      <c r="U259" s="308"/>
      <c r="V259" s="308"/>
      <c r="W259" s="308"/>
      <c r="X259" s="308"/>
      <c r="Y259" s="308"/>
      <c r="Z259" s="308"/>
      <c r="AA259" s="308"/>
      <c r="AB259" s="308"/>
      <c r="AC259" s="308"/>
      <c r="AD259" s="308"/>
    </row>
    <row r="260" spans="1:30" ht="12">
      <c r="A260" s="326">
        <v>2016</v>
      </c>
      <c r="B260" s="332" t="s">
        <v>44</v>
      </c>
      <c r="C260" s="387">
        <v>4336.44</v>
      </c>
      <c r="D260" s="388">
        <v>4025.07</v>
      </c>
      <c r="E260" s="388">
        <v>271.47</v>
      </c>
      <c r="F260" s="388">
        <v>39.9</v>
      </c>
      <c r="G260" s="401">
        <v>5413.38</v>
      </c>
      <c r="H260" s="406">
        <v>671.52</v>
      </c>
      <c r="I260" s="423">
        <v>1582.47</v>
      </c>
      <c r="J260" s="411">
        <v>4201.64</v>
      </c>
      <c r="K260" s="406">
        <v>3241.1</v>
      </c>
      <c r="L260" s="388">
        <v>540.22</v>
      </c>
      <c r="M260" s="388">
        <v>246.53</v>
      </c>
      <c r="N260" s="411">
        <v>2436.6</v>
      </c>
      <c r="O260" s="402">
        <v>2108.37</v>
      </c>
      <c r="P260" s="406">
        <v>171.34</v>
      </c>
      <c r="Q260" s="308"/>
      <c r="R260" s="308"/>
      <c r="S260" s="308"/>
      <c r="T260" s="308"/>
      <c r="U260" s="308"/>
      <c r="V260" s="308"/>
      <c r="W260" s="308"/>
      <c r="X260" s="308"/>
      <c r="Y260" s="308"/>
      <c r="Z260" s="308"/>
      <c r="AA260" s="308"/>
      <c r="AB260" s="308"/>
      <c r="AC260" s="308"/>
      <c r="AD260" s="308"/>
    </row>
    <row r="261" spans="1:30" ht="12">
      <c r="A261" s="326">
        <v>2016</v>
      </c>
      <c r="B261" s="332" t="s">
        <v>45</v>
      </c>
      <c r="C261" s="387">
        <v>4107.5</v>
      </c>
      <c r="D261" s="388">
        <v>3822.57</v>
      </c>
      <c r="E261" s="388">
        <v>250.73</v>
      </c>
      <c r="F261" s="388">
        <v>34.2</v>
      </c>
      <c r="G261" s="401">
        <v>4346.62</v>
      </c>
      <c r="H261" s="406">
        <v>1082.24</v>
      </c>
      <c r="I261" s="423">
        <v>1496.72</v>
      </c>
      <c r="J261" s="411">
        <v>2782.09</v>
      </c>
      <c r="K261" s="406">
        <v>3046.69</v>
      </c>
      <c r="L261" s="388">
        <v>482.29</v>
      </c>
      <c r="M261" s="388">
        <v>178.15</v>
      </c>
      <c r="N261" s="411">
        <v>3376.13</v>
      </c>
      <c r="O261" s="402">
        <v>1918.94</v>
      </c>
      <c r="P261" s="406">
        <v>160.91</v>
      </c>
      <c r="Q261" s="308"/>
      <c r="R261" s="308"/>
      <c r="S261" s="308"/>
      <c r="T261" s="308"/>
      <c r="U261" s="308"/>
      <c r="V261" s="308"/>
      <c r="W261" s="308"/>
      <c r="X261" s="308"/>
      <c r="Y261" s="308"/>
      <c r="Z261" s="308"/>
      <c r="AA261" s="308"/>
      <c r="AB261" s="308"/>
      <c r="AC261" s="308"/>
      <c r="AD261" s="308"/>
    </row>
    <row r="262" spans="1:30" ht="12">
      <c r="A262" s="326">
        <v>2016</v>
      </c>
      <c r="B262" s="332" t="s">
        <v>46</v>
      </c>
      <c r="C262" s="387">
        <v>4271.84</v>
      </c>
      <c r="D262" s="388">
        <v>3968.29</v>
      </c>
      <c r="E262" s="388">
        <v>261.47</v>
      </c>
      <c r="F262" s="388">
        <v>42.08</v>
      </c>
      <c r="G262" s="401">
        <v>4795.54</v>
      </c>
      <c r="H262" s="406">
        <v>1323.2</v>
      </c>
      <c r="I262" s="423">
        <v>1221.59</v>
      </c>
      <c r="J262" s="411">
        <v>2857.19</v>
      </c>
      <c r="K262" s="406">
        <v>3172.03</v>
      </c>
      <c r="L262" s="388">
        <v>615.14</v>
      </c>
      <c r="M262" s="388">
        <v>205.44</v>
      </c>
      <c r="N262" s="411">
        <v>3033.9</v>
      </c>
      <c r="O262" s="402">
        <v>1907.16</v>
      </c>
      <c r="P262" s="406">
        <v>205.61</v>
      </c>
      <c r="Q262" s="308"/>
      <c r="R262" s="308"/>
      <c r="S262" s="308"/>
      <c r="T262" s="308"/>
      <c r="U262" s="308"/>
      <c r="V262" s="308"/>
      <c r="W262" s="308"/>
      <c r="X262" s="308"/>
      <c r="Y262" s="308"/>
      <c r="Z262" s="308"/>
      <c r="AA262" s="308"/>
      <c r="AB262" s="308"/>
      <c r="AC262" s="308"/>
      <c r="AD262" s="308"/>
    </row>
    <row r="263" spans="1:30" ht="12">
      <c r="A263" s="326">
        <v>2016</v>
      </c>
      <c r="B263" s="332" t="s">
        <v>47</v>
      </c>
      <c r="C263" s="387">
        <v>4152.08</v>
      </c>
      <c r="D263" s="388">
        <v>3851.19</v>
      </c>
      <c r="E263" s="388">
        <v>260.89</v>
      </c>
      <c r="F263" s="388">
        <v>39.99</v>
      </c>
      <c r="G263" s="401">
        <v>4534.89</v>
      </c>
      <c r="H263" s="406">
        <v>326.11</v>
      </c>
      <c r="I263" s="423">
        <v>1959.08</v>
      </c>
      <c r="J263" s="411">
        <v>3596.88</v>
      </c>
      <c r="K263" s="406">
        <v>3125.96</v>
      </c>
      <c r="L263" s="388">
        <v>611.9</v>
      </c>
      <c r="M263" s="388">
        <v>234.44</v>
      </c>
      <c r="N263" s="411">
        <v>3138.09</v>
      </c>
      <c r="O263" s="402">
        <v>2027.4</v>
      </c>
      <c r="P263" s="406">
        <v>224.18</v>
      </c>
      <c r="Q263" s="308"/>
      <c r="R263" s="308"/>
      <c r="S263" s="308"/>
      <c r="T263" s="308"/>
      <c r="U263" s="308"/>
      <c r="V263" s="308"/>
      <c r="W263" s="308"/>
      <c r="X263" s="308"/>
      <c r="Y263" s="308"/>
      <c r="Z263" s="308"/>
      <c r="AA263" s="308"/>
      <c r="AB263" s="308"/>
      <c r="AC263" s="308"/>
      <c r="AD263" s="308"/>
    </row>
    <row r="264" spans="1:30" ht="12">
      <c r="A264" s="326">
        <v>2016</v>
      </c>
      <c r="B264" s="332" t="s">
        <v>34</v>
      </c>
      <c r="C264" s="387">
        <v>4298.1</v>
      </c>
      <c r="D264" s="388">
        <v>3994.96</v>
      </c>
      <c r="E264" s="388">
        <v>269.19</v>
      </c>
      <c r="F264" s="388">
        <v>33.95</v>
      </c>
      <c r="G264" s="401">
        <v>5655.37</v>
      </c>
      <c r="H264" s="406">
        <v>1383.98</v>
      </c>
      <c r="I264" s="423">
        <v>2334.06</v>
      </c>
      <c r="J264" s="411">
        <v>3636.14</v>
      </c>
      <c r="K264" s="406">
        <v>2543.27</v>
      </c>
      <c r="L264" s="388">
        <v>635.25</v>
      </c>
      <c r="M264" s="388">
        <v>116.83</v>
      </c>
      <c r="N264" s="411">
        <v>2724.21</v>
      </c>
      <c r="O264" s="402">
        <v>2001.45</v>
      </c>
      <c r="P264" s="406">
        <v>237.26</v>
      </c>
      <c r="Q264" s="308"/>
      <c r="R264" s="308"/>
      <c r="S264" s="308"/>
      <c r="T264" s="308"/>
      <c r="U264" s="308"/>
      <c r="V264" s="308"/>
      <c r="W264" s="308"/>
      <c r="X264" s="308"/>
      <c r="Y264" s="308"/>
      <c r="Z264" s="308"/>
      <c r="AA264" s="308"/>
      <c r="AB264" s="308"/>
      <c r="AC264" s="308"/>
      <c r="AD264" s="308"/>
    </row>
    <row r="265" spans="1:30" ht="12">
      <c r="A265" s="326">
        <v>2016</v>
      </c>
      <c r="B265" s="332" t="s">
        <v>48</v>
      </c>
      <c r="C265" s="387">
        <v>3759.7</v>
      </c>
      <c r="D265" s="388">
        <v>3501.23</v>
      </c>
      <c r="E265" s="388">
        <v>227.33</v>
      </c>
      <c r="F265" s="388">
        <v>31.13</v>
      </c>
      <c r="G265" s="401">
        <v>4630.25</v>
      </c>
      <c r="H265" s="406">
        <v>1264.09</v>
      </c>
      <c r="I265" s="423">
        <v>2521.73</v>
      </c>
      <c r="J265" s="411">
        <v>2939.39</v>
      </c>
      <c r="K265" s="406">
        <v>1874.28</v>
      </c>
      <c r="L265" s="388">
        <v>426.77</v>
      </c>
      <c r="M265" s="388">
        <v>81.35</v>
      </c>
      <c r="N265" s="411">
        <v>3332.72</v>
      </c>
      <c r="O265" s="402">
        <v>2221.52</v>
      </c>
      <c r="P265" s="406">
        <v>265.13</v>
      </c>
      <c r="Q265" s="308"/>
      <c r="R265" s="308"/>
      <c r="S265" s="308"/>
      <c r="T265" s="308"/>
      <c r="U265" s="308"/>
      <c r="V265" s="308"/>
      <c r="W265" s="308"/>
      <c r="X265" s="308"/>
      <c r="Y265" s="308"/>
      <c r="Z265" s="308"/>
      <c r="AA265" s="308"/>
      <c r="AB265" s="308"/>
      <c r="AC265" s="308"/>
      <c r="AD265" s="308"/>
    </row>
    <row r="266" spans="1:30" ht="12">
      <c r="A266" s="326">
        <v>2016</v>
      </c>
      <c r="B266" s="332" t="s">
        <v>49</v>
      </c>
      <c r="C266" s="387">
        <v>4260.74</v>
      </c>
      <c r="D266" s="388">
        <v>3947.87</v>
      </c>
      <c r="E266" s="388">
        <v>280.74</v>
      </c>
      <c r="F266" s="388">
        <v>32.13</v>
      </c>
      <c r="G266" s="401">
        <v>4683.1</v>
      </c>
      <c r="H266" s="406">
        <v>1142.78</v>
      </c>
      <c r="I266" s="423">
        <v>805.39</v>
      </c>
      <c r="J266" s="411">
        <v>2865.52</v>
      </c>
      <c r="K266" s="406">
        <v>3281.64</v>
      </c>
      <c r="L266" s="388">
        <v>674.8</v>
      </c>
      <c r="M266" s="388">
        <v>122.96</v>
      </c>
      <c r="N266" s="411">
        <v>2760.08</v>
      </c>
      <c r="O266" s="402">
        <v>2090.41</v>
      </c>
      <c r="P266" s="406">
        <v>248.76</v>
      </c>
      <c r="Q266" s="308"/>
      <c r="R266" s="308"/>
      <c r="S266" s="308"/>
      <c r="T266" s="308"/>
      <c r="U266" s="308"/>
      <c r="V266" s="308"/>
      <c r="W266" s="308"/>
      <c r="X266" s="308"/>
      <c r="Y266" s="308"/>
      <c r="Z266" s="308"/>
      <c r="AA266" s="308"/>
      <c r="AB266" s="308"/>
      <c r="AC266" s="308"/>
      <c r="AD266" s="308"/>
    </row>
    <row r="267" spans="1:30" ht="12">
      <c r="A267" s="326">
        <v>2016</v>
      </c>
      <c r="B267" s="332" t="s">
        <v>50</v>
      </c>
      <c r="C267" s="387">
        <v>3652.63</v>
      </c>
      <c r="D267" s="388">
        <v>3389.14</v>
      </c>
      <c r="E267" s="388">
        <v>226.89</v>
      </c>
      <c r="F267" s="388">
        <v>36.59</v>
      </c>
      <c r="G267" s="401">
        <v>5644.47</v>
      </c>
      <c r="H267" s="406">
        <v>973.89</v>
      </c>
      <c r="I267" s="423">
        <v>3232.03</v>
      </c>
      <c r="J267" s="411">
        <v>4190.74</v>
      </c>
      <c r="K267" s="406">
        <v>2364.46</v>
      </c>
      <c r="L267" s="388">
        <v>479.83</v>
      </c>
      <c r="M267" s="388">
        <v>88.3</v>
      </c>
      <c r="N267" s="411">
        <v>2974.58</v>
      </c>
      <c r="O267" s="402">
        <v>1960.37</v>
      </c>
      <c r="P267" s="406">
        <v>272</v>
      </c>
      <c r="Q267" s="308"/>
      <c r="R267" s="308"/>
      <c r="S267" s="308"/>
      <c r="T267" s="308"/>
      <c r="U267" s="308"/>
      <c r="V267" s="308"/>
      <c r="W267" s="308"/>
      <c r="X267" s="308"/>
      <c r="Y267" s="308"/>
      <c r="Z267" s="308"/>
      <c r="AA267" s="308"/>
      <c r="AB267" s="308"/>
      <c r="AC267" s="308"/>
      <c r="AD267" s="308"/>
    </row>
    <row r="268" spans="1:30" ht="12">
      <c r="A268" s="326">
        <v>2016</v>
      </c>
      <c r="B268" s="332" t="s">
        <v>51</v>
      </c>
      <c r="C268" s="387">
        <v>3463.28</v>
      </c>
      <c r="D268" s="388">
        <v>3222.6</v>
      </c>
      <c r="E268" s="388">
        <v>209.41</v>
      </c>
      <c r="F268" s="388">
        <v>31.26</v>
      </c>
      <c r="G268" s="401">
        <v>5062.43</v>
      </c>
      <c r="H268" s="406">
        <v>945.23</v>
      </c>
      <c r="I268" s="423">
        <v>2548.21</v>
      </c>
      <c r="J268" s="411">
        <v>3617.4</v>
      </c>
      <c r="K268" s="406">
        <v>2284.73</v>
      </c>
      <c r="L268" s="388">
        <v>499.8</v>
      </c>
      <c r="M268" s="388">
        <v>82.48</v>
      </c>
      <c r="N268" s="411">
        <v>2900.59</v>
      </c>
      <c r="O268" s="402">
        <v>2102.37</v>
      </c>
      <c r="P268" s="406">
        <v>241.94</v>
      </c>
      <c r="Q268" s="308"/>
      <c r="R268" s="308"/>
      <c r="S268" s="308"/>
      <c r="T268" s="308"/>
      <c r="U268" s="308"/>
      <c r="V268" s="308"/>
      <c r="W268" s="308"/>
      <c r="X268" s="308"/>
      <c r="Y268" s="308"/>
      <c r="Z268" s="308"/>
      <c r="AA268" s="308"/>
      <c r="AB268" s="308"/>
      <c r="AC268" s="308"/>
      <c r="AD268" s="308"/>
    </row>
    <row r="269" spans="1:30" ht="12">
      <c r="A269" s="326">
        <v>2016</v>
      </c>
      <c r="B269" s="332" t="s">
        <v>52</v>
      </c>
      <c r="C269" s="387">
        <v>3367.74</v>
      </c>
      <c r="D269" s="388">
        <v>3039.47</v>
      </c>
      <c r="E269" s="388">
        <v>293.1</v>
      </c>
      <c r="F269" s="388">
        <v>35.17</v>
      </c>
      <c r="G269" s="401">
        <v>5012.71</v>
      </c>
      <c r="H269" s="406">
        <v>866.89</v>
      </c>
      <c r="I269" s="423">
        <v>2769.94</v>
      </c>
      <c r="J269" s="411">
        <v>3637.09</v>
      </c>
      <c r="K269" s="406">
        <v>2346.29</v>
      </c>
      <c r="L269" s="388">
        <v>508.73</v>
      </c>
      <c r="M269" s="388">
        <v>94.7</v>
      </c>
      <c r="N269" s="411">
        <v>2897.01</v>
      </c>
      <c r="O269" s="402">
        <v>1831.9</v>
      </c>
      <c r="P269" s="406">
        <v>220.23</v>
      </c>
      <c r="Q269" s="308"/>
      <c r="R269" s="308"/>
      <c r="S269" s="308"/>
      <c r="T269" s="308"/>
      <c r="U269" s="308"/>
      <c r="V269" s="308"/>
      <c r="W269" s="308"/>
      <c r="X269" s="308"/>
      <c r="Y269" s="308"/>
      <c r="Z269" s="308"/>
      <c r="AA269" s="308"/>
      <c r="AB269" s="308"/>
      <c r="AC269" s="308"/>
      <c r="AD269" s="308"/>
    </row>
    <row r="270" spans="1:30" ht="12">
      <c r="A270" s="326">
        <v>2016</v>
      </c>
      <c r="B270" s="332" t="s">
        <v>53</v>
      </c>
      <c r="C270" s="387">
        <v>4012.94</v>
      </c>
      <c r="D270" s="388">
        <v>3681.87</v>
      </c>
      <c r="E270" s="388">
        <v>297.24</v>
      </c>
      <c r="F270" s="388">
        <v>33.84</v>
      </c>
      <c r="G270" s="401">
        <v>5422.78</v>
      </c>
      <c r="H270" s="406">
        <v>952.97</v>
      </c>
      <c r="I270" s="423">
        <v>2086.36</v>
      </c>
      <c r="J270" s="411">
        <v>4001.06</v>
      </c>
      <c r="K270" s="406">
        <v>3014.5</v>
      </c>
      <c r="L270" s="388">
        <v>468.74</v>
      </c>
      <c r="M270" s="388">
        <v>74.63</v>
      </c>
      <c r="N270" s="411">
        <v>2643.63</v>
      </c>
      <c r="O270" s="402">
        <v>1937.95</v>
      </c>
      <c r="P270" s="406">
        <v>204.23</v>
      </c>
      <c r="Q270" s="308"/>
      <c r="R270" s="308"/>
      <c r="S270" s="308"/>
      <c r="T270" s="308"/>
      <c r="U270" s="308"/>
      <c r="V270" s="308"/>
      <c r="W270" s="308"/>
      <c r="X270" s="308"/>
      <c r="Y270" s="308"/>
      <c r="Z270" s="308"/>
      <c r="AA270" s="308"/>
      <c r="AB270" s="308"/>
      <c r="AC270" s="308"/>
      <c r="AD270" s="308"/>
    </row>
    <row r="271" spans="1:30" ht="12">
      <c r="A271" s="328">
        <v>2016</v>
      </c>
      <c r="B271" s="333" t="s">
        <v>54</v>
      </c>
      <c r="C271" s="389">
        <v>4189.08</v>
      </c>
      <c r="D271" s="384">
        <v>3861.57</v>
      </c>
      <c r="E271" s="384">
        <v>290.26</v>
      </c>
      <c r="F271" s="384">
        <v>37.25</v>
      </c>
      <c r="G271" s="392">
        <v>4963.12</v>
      </c>
      <c r="H271" s="408">
        <v>442.67</v>
      </c>
      <c r="I271" s="424">
        <v>2254.14</v>
      </c>
      <c r="J271" s="413">
        <v>4080.67</v>
      </c>
      <c r="K271" s="408">
        <v>2951.63</v>
      </c>
      <c r="L271" s="384">
        <v>439.78</v>
      </c>
      <c r="M271" s="384">
        <v>83.39</v>
      </c>
      <c r="N271" s="413">
        <v>2924.88</v>
      </c>
      <c r="O271" s="384">
        <v>2156.15</v>
      </c>
      <c r="P271" s="408">
        <v>207.49</v>
      </c>
      <c r="Q271" s="308"/>
      <c r="R271" s="308"/>
      <c r="S271" s="308"/>
      <c r="T271" s="308"/>
      <c r="U271" s="308"/>
      <c r="V271" s="308"/>
      <c r="W271" s="308"/>
      <c r="X271" s="308"/>
      <c r="Y271" s="308"/>
      <c r="Z271" s="308"/>
      <c r="AA271" s="308"/>
      <c r="AB271" s="308"/>
      <c r="AC271" s="308"/>
      <c r="AD271" s="308"/>
    </row>
    <row r="272" spans="1:30" ht="12">
      <c r="A272" s="326">
        <v>2017</v>
      </c>
      <c r="B272" s="332" t="s">
        <v>44</v>
      </c>
      <c r="C272" s="387">
        <v>4226.11</v>
      </c>
      <c r="D272" s="388">
        <v>3892.39</v>
      </c>
      <c r="E272" s="388">
        <v>295.97</v>
      </c>
      <c r="F272" s="388">
        <v>37.76</v>
      </c>
      <c r="G272" s="401">
        <v>5066.28</v>
      </c>
      <c r="H272" s="406">
        <v>1262.11</v>
      </c>
      <c r="I272" s="423">
        <v>1570.21</v>
      </c>
      <c r="J272" s="411">
        <v>3369.32</v>
      </c>
      <c r="K272" s="406">
        <v>3128.95</v>
      </c>
      <c r="L272" s="388">
        <v>434.84</v>
      </c>
      <c r="M272" s="388">
        <v>65.61</v>
      </c>
      <c r="N272" s="411">
        <v>2911.64</v>
      </c>
      <c r="O272" s="402">
        <v>1951.02</v>
      </c>
      <c r="P272" s="406">
        <v>169.32</v>
      </c>
      <c r="Q272" s="308"/>
      <c r="R272" s="308"/>
      <c r="S272" s="308"/>
      <c r="T272" s="308"/>
      <c r="U272" s="308"/>
      <c r="V272" s="308"/>
      <c r="W272" s="308"/>
      <c r="X272" s="308"/>
      <c r="Y272" s="308"/>
      <c r="Z272" s="308"/>
      <c r="AA272" s="308"/>
      <c r="AB272" s="308"/>
      <c r="AC272" s="308"/>
      <c r="AD272" s="308"/>
    </row>
    <row r="273" spans="1:30" ht="12">
      <c r="A273" s="326">
        <v>2017</v>
      </c>
      <c r="B273" s="332" t="s">
        <v>45</v>
      </c>
      <c r="C273" s="387">
        <v>3746.11</v>
      </c>
      <c r="D273" s="388">
        <v>3425.38</v>
      </c>
      <c r="E273" s="388">
        <v>283.54</v>
      </c>
      <c r="F273" s="388">
        <v>37.19</v>
      </c>
      <c r="G273" s="401">
        <v>4520.6</v>
      </c>
      <c r="H273" s="406">
        <v>348.99</v>
      </c>
      <c r="I273" s="423">
        <v>2134.28</v>
      </c>
      <c r="J273" s="411">
        <v>3711.78</v>
      </c>
      <c r="K273" s="406">
        <v>2991.11</v>
      </c>
      <c r="L273" s="388">
        <v>459.83</v>
      </c>
      <c r="M273" s="388">
        <v>160</v>
      </c>
      <c r="N273" s="411">
        <v>3026.4</v>
      </c>
      <c r="O273" s="402">
        <v>1912.62</v>
      </c>
      <c r="P273" s="406">
        <v>154.98</v>
      </c>
      <c r="Q273" s="308"/>
      <c r="R273" s="308"/>
      <c r="S273" s="308"/>
      <c r="T273" s="308"/>
      <c r="U273" s="308"/>
      <c r="V273" s="308"/>
      <c r="W273" s="308"/>
      <c r="X273" s="308"/>
      <c r="Y273" s="308"/>
      <c r="Z273" s="308"/>
      <c r="AA273" s="308"/>
      <c r="AB273" s="308"/>
      <c r="AC273" s="308"/>
      <c r="AD273" s="308"/>
    </row>
    <row r="274" spans="1:30" ht="12">
      <c r="A274" s="326">
        <v>2017</v>
      </c>
      <c r="B274" s="332" t="s">
        <v>46</v>
      </c>
      <c r="C274" s="387">
        <v>4154.61</v>
      </c>
      <c r="D274" s="388">
        <v>3782.35</v>
      </c>
      <c r="E274" s="388">
        <v>331.5</v>
      </c>
      <c r="F274" s="388">
        <v>40.77</v>
      </c>
      <c r="G274" s="401">
        <v>5118.64</v>
      </c>
      <c r="H274" s="406">
        <v>618.11</v>
      </c>
      <c r="I274" s="423">
        <v>1944.31</v>
      </c>
      <c r="J274" s="411">
        <v>3908.46</v>
      </c>
      <c r="K274" s="406">
        <v>3350.13</v>
      </c>
      <c r="L274" s="388">
        <v>592.08</v>
      </c>
      <c r="M274" s="388">
        <v>127.75</v>
      </c>
      <c r="N274" s="411">
        <v>2707.57</v>
      </c>
      <c r="O274" s="402">
        <v>1785.92</v>
      </c>
      <c r="P274" s="406">
        <v>186.61</v>
      </c>
      <c r="Q274" s="308"/>
      <c r="R274" s="308"/>
      <c r="S274" s="308"/>
      <c r="T274" s="308"/>
      <c r="U274" s="308"/>
      <c r="V274" s="308"/>
      <c r="W274" s="308"/>
      <c r="X274" s="308"/>
      <c r="Y274" s="308"/>
      <c r="Z274" s="308"/>
      <c r="AA274" s="308"/>
      <c r="AB274" s="308"/>
      <c r="AC274" s="308"/>
      <c r="AD274" s="308"/>
    </row>
    <row r="275" spans="1:30" ht="12">
      <c r="A275" s="326">
        <v>2017</v>
      </c>
      <c r="B275" s="332" t="s">
        <v>47</v>
      </c>
      <c r="C275" s="387">
        <v>3890.35</v>
      </c>
      <c r="D275" s="388">
        <v>3550.79</v>
      </c>
      <c r="E275" s="388">
        <v>299.55</v>
      </c>
      <c r="F275" s="388">
        <v>40.01</v>
      </c>
      <c r="G275" s="401">
        <v>5056.74</v>
      </c>
      <c r="H275" s="406">
        <v>669.85</v>
      </c>
      <c r="I275" s="423">
        <v>2726.05</v>
      </c>
      <c r="J275" s="411">
        <v>3713.62</v>
      </c>
      <c r="K275" s="406">
        <v>2624.39</v>
      </c>
      <c r="L275" s="388">
        <v>673.28</v>
      </c>
      <c r="M275" s="388">
        <v>101.71</v>
      </c>
      <c r="N275" s="411">
        <v>2967.51</v>
      </c>
      <c r="O275" s="402">
        <v>1902.25</v>
      </c>
      <c r="P275" s="406">
        <v>203.95</v>
      </c>
      <c r="Q275" s="308"/>
      <c r="R275" s="308"/>
      <c r="S275" s="308"/>
      <c r="T275" s="308"/>
      <c r="U275" s="308"/>
      <c r="V275" s="308"/>
      <c r="W275" s="308"/>
      <c r="X275" s="308"/>
      <c r="Y275" s="308"/>
      <c r="Z275" s="308"/>
      <c r="AA275" s="308"/>
      <c r="AB275" s="308"/>
      <c r="AC275" s="308"/>
      <c r="AD275" s="308"/>
    </row>
    <row r="276" spans="1:30" ht="12">
      <c r="A276" s="326">
        <v>2017</v>
      </c>
      <c r="B276" s="332" t="s">
        <v>34</v>
      </c>
      <c r="C276" s="387">
        <v>4103.62</v>
      </c>
      <c r="D276" s="388">
        <v>3726.7</v>
      </c>
      <c r="E276" s="388">
        <v>342.73</v>
      </c>
      <c r="F276" s="388">
        <v>34.19</v>
      </c>
      <c r="G276" s="401">
        <v>4977.81</v>
      </c>
      <c r="H276" s="406">
        <v>237.44</v>
      </c>
      <c r="I276" s="423">
        <v>1531.94</v>
      </c>
      <c r="J276" s="411">
        <v>4176.96</v>
      </c>
      <c r="K276" s="406">
        <v>3619.92</v>
      </c>
      <c r="L276" s="388">
        <v>563.41</v>
      </c>
      <c r="M276" s="388">
        <v>110.44</v>
      </c>
      <c r="N276" s="411">
        <v>2528.49</v>
      </c>
      <c r="O276" s="402">
        <v>2006.55</v>
      </c>
      <c r="P276" s="406">
        <v>177.47</v>
      </c>
      <c r="Q276" s="308"/>
      <c r="R276" s="308"/>
      <c r="S276" s="308"/>
      <c r="T276" s="308"/>
      <c r="U276" s="308"/>
      <c r="V276" s="308"/>
      <c r="W276" s="308"/>
      <c r="X276" s="308"/>
      <c r="Y276" s="308"/>
      <c r="Z276" s="308"/>
      <c r="AA276" s="308"/>
      <c r="AB276" s="308"/>
      <c r="AC276" s="308"/>
      <c r="AD276" s="308"/>
    </row>
    <row r="277" spans="1:30" ht="12">
      <c r="A277" s="326">
        <v>2017</v>
      </c>
      <c r="B277" s="332" t="s">
        <v>48</v>
      </c>
      <c r="C277" s="387">
        <v>3967.48</v>
      </c>
      <c r="D277" s="388">
        <v>3640.3</v>
      </c>
      <c r="E277" s="388">
        <v>298.1</v>
      </c>
      <c r="F277" s="388">
        <v>29.09</v>
      </c>
      <c r="G277" s="401">
        <v>5161.47</v>
      </c>
      <c r="H277" s="406">
        <v>585.4</v>
      </c>
      <c r="I277" s="423">
        <v>2181.4</v>
      </c>
      <c r="J277" s="411">
        <v>3829.44</v>
      </c>
      <c r="K277" s="406">
        <v>3122.6</v>
      </c>
      <c r="L277" s="388">
        <v>746.62</v>
      </c>
      <c r="M277" s="388">
        <v>113.24</v>
      </c>
      <c r="N277" s="411">
        <v>2737.59</v>
      </c>
      <c r="O277" s="402">
        <v>1896.43</v>
      </c>
      <c r="P277" s="406">
        <v>236.57</v>
      </c>
      <c r="Q277" s="308"/>
      <c r="R277" s="308"/>
      <c r="S277" s="308"/>
      <c r="T277" s="308"/>
      <c r="U277" s="308"/>
      <c r="V277" s="308"/>
      <c r="W277" s="308"/>
      <c r="X277" s="308"/>
      <c r="Y277" s="308"/>
      <c r="Z277" s="308"/>
      <c r="AA277" s="308"/>
      <c r="AB277" s="308"/>
      <c r="AC277" s="308"/>
      <c r="AD277" s="308"/>
    </row>
    <row r="278" spans="1:30" ht="12">
      <c r="A278" s="326">
        <v>2017</v>
      </c>
      <c r="B278" s="332" t="s">
        <v>49</v>
      </c>
      <c r="C278" s="387">
        <v>4005.55</v>
      </c>
      <c r="D278" s="388">
        <v>3658.06</v>
      </c>
      <c r="E278" s="388">
        <v>318.16</v>
      </c>
      <c r="F278" s="388">
        <v>29.33</v>
      </c>
      <c r="G278" s="401">
        <v>5407.73</v>
      </c>
      <c r="H278" s="406">
        <v>353.19</v>
      </c>
      <c r="I278" s="423">
        <v>2051.01</v>
      </c>
      <c r="J278" s="411">
        <v>4466.49</v>
      </c>
      <c r="K278" s="406">
        <v>3696.64</v>
      </c>
      <c r="L278" s="388">
        <v>588.05</v>
      </c>
      <c r="M278" s="388">
        <v>124.83</v>
      </c>
      <c r="N278" s="411">
        <v>2738.72</v>
      </c>
      <c r="O278" s="402">
        <v>1920.78</v>
      </c>
      <c r="P278" s="406">
        <v>230.7</v>
      </c>
      <c r="Q278" s="308"/>
      <c r="R278" s="308"/>
      <c r="S278" s="308"/>
      <c r="T278" s="308"/>
      <c r="U278" s="308"/>
      <c r="V278" s="308"/>
      <c r="W278" s="308"/>
      <c r="X278" s="308"/>
      <c r="Y278" s="308"/>
      <c r="Z278" s="308"/>
      <c r="AA278" s="308"/>
      <c r="AB278" s="308"/>
      <c r="AC278" s="308"/>
      <c r="AD278" s="308"/>
    </row>
    <row r="279" spans="1:30" ht="12">
      <c r="A279" s="326">
        <v>2017</v>
      </c>
      <c r="B279" s="332" t="s">
        <v>50</v>
      </c>
      <c r="C279" s="387">
        <v>3599.91</v>
      </c>
      <c r="D279" s="388">
        <v>3352.37</v>
      </c>
      <c r="E279" s="388">
        <v>212.65</v>
      </c>
      <c r="F279" s="388">
        <v>34.89</v>
      </c>
      <c r="G279" s="401">
        <v>5046.8</v>
      </c>
      <c r="H279" s="406">
        <v>553.1</v>
      </c>
      <c r="I279" s="423">
        <v>2786.7</v>
      </c>
      <c r="J279" s="411">
        <v>4040</v>
      </c>
      <c r="K279" s="406">
        <v>2401.29</v>
      </c>
      <c r="L279" s="388">
        <v>453.7</v>
      </c>
      <c r="M279" s="388">
        <v>122.24</v>
      </c>
      <c r="N279" s="411">
        <v>2711.43</v>
      </c>
      <c r="O279" s="402">
        <v>1894.91</v>
      </c>
      <c r="P279" s="406">
        <v>248.23</v>
      </c>
      <c r="Q279" s="308"/>
      <c r="R279" s="308"/>
      <c r="S279" s="308"/>
      <c r="T279" s="308"/>
      <c r="U279" s="308"/>
      <c r="V279" s="308"/>
      <c r="W279" s="308"/>
      <c r="X279" s="308"/>
      <c r="Y279" s="308"/>
      <c r="Z279" s="308"/>
      <c r="AA279" s="308"/>
      <c r="AB279" s="308"/>
      <c r="AC279" s="308"/>
      <c r="AD279" s="308"/>
    </row>
    <row r="280" spans="1:30" ht="12">
      <c r="A280" s="326">
        <v>2017</v>
      </c>
      <c r="B280" s="332" t="s">
        <v>51</v>
      </c>
      <c r="C280" s="387">
        <v>3718.92</v>
      </c>
      <c r="D280" s="388">
        <v>3449.23</v>
      </c>
      <c r="E280" s="388">
        <v>233.53</v>
      </c>
      <c r="F280" s="388">
        <v>36.15</v>
      </c>
      <c r="G280" s="401">
        <v>5048.86</v>
      </c>
      <c r="H280" s="406">
        <v>606.15</v>
      </c>
      <c r="I280" s="423">
        <v>2212.83</v>
      </c>
      <c r="J280" s="411">
        <v>3879.1</v>
      </c>
      <c r="K280" s="406">
        <v>3096.95</v>
      </c>
      <c r="L280" s="388">
        <v>563.62</v>
      </c>
      <c r="M280" s="388">
        <v>193.87</v>
      </c>
      <c r="N280" s="411">
        <v>3038.77</v>
      </c>
      <c r="O280" s="402">
        <v>1977.84</v>
      </c>
      <c r="P280" s="406">
        <v>249.98</v>
      </c>
      <c r="Q280" s="308"/>
      <c r="R280" s="308"/>
      <c r="S280" s="308"/>
      <c r="T280" s="308"/>
      <c r="U280" s="308"/>
      <c r="V280" s="308"/>
      <c r="W280" s="308"/>
      <c r="X280" s="308"/>
      <c r="Y280" s="308"/>
      <c r="Z280" s="308"/>
      <c r="AA280" s="308"/>
      <c r="AB280" s="308"/>
      <c r="AC280" s="308"/>
      <c r="AD280" s="308"/>
    </row>
    <row r="281" spans="1:30" ht="12">
      <c r="A281" s="326">
        <v>2017</v>
      </c>
      <c r="B281" s="332" t="s">
        <v>52</v>
      </c>
      <c r="C281" s="387">
        <v>4150.33</v>
      </c>
      <c r="D281" s="388">
        <v>3786.52</v>
      </c>
      <c r="E281" s="388">
        <v>332.49</v>
      </c>
      <c r="F281" s="388">
        <v>31.32</v>
      </c>
      <c r="G281" s="401">
        <v>5221.61</v>
      </c>
      <c r="H281" s="406">
        <v>814.17</v>
      </c>
      <c r="I281" s="423">
        <v>2196.69</v>
      </c>
      <c r="J281" s="411">
        <v>3959.46</v>
      </c>
      <c r="K281" s="406">
        <v>3023.13</v>
      </c>
      <c r="L281" s="388">
        <v>447.98</v>
      </c>
      <c r="M281" s="388">
        <v>132.03</v>
      </c>
      <c r="N281" s="411">
        <v>2938.16</v>
      </c>
      <c r="O281" s="402">
        <v>1993.74</v>
      </c>
      <c r="P281" s="406">
        <v>203.37</v>
      </c>
      <c r="Q281" s="308"/>
      <c r="R281" s="308"/>
      <c r="S281" s="308"/>
      <c r="T281" s="308"/>
      <c r="U281" s="308"/>
      <c r="V281" s="308"/>
      <c r="W281" s="308"/>
      <c r="X281" s="308"/>
      <c r="Y281" s="308"/>
      <c r="Z281" s="308"/>
      <c r="AA281" s="308"/>
      <c r="AB281" s="308"/>
      <c r="AC281" s="308"/>
      <c r="AD281" s="308"/>
    </row>
    <row r="282" spans="1:30" ht="12">
      <c r="A282" s="326">
        <v>2017</v>
      </c>
      <c r="B282" s="332" t="s">
        <v>53</v>
      </c>
      <c r="C282" s="387">
        <v>4153.02</v>
      </c>
      <c r="D282" s="388">
        <v>3842.15</v>
      </c>
      <c r="E282" s="388">
        <v>282.62</v>
      </c>
      <c r="F282" s="388">
        <v>28.25</v>
      </c>
      <c r="G282" s="401">
        <v>5180.67</v>
      </c>
      <c r="H282" s="406">
        <v>819.17</v>
      </c>
      <c r="I282" s="423">
        <v>2566.42</v>
      </c>
      <c r="J282" s="411">
        <v>3863.02</v>
      </c>
      <c r="K282" s="406">
        <v>3106.35</v>
      </c>
      <c r="L282" s="388">
        <v>498.47</v>
      </c>
      <c r="M282" s="388">
        <v>96.48</v>
      </c>
      <c r="N282" s="411">
        <v>3261.11</v>
      </c>
      <c r="O282" s="402">
        <v>1853.35</v>
      </c>
      <c r="P282" s="406">
        <v>208.22</v>
      </c>
      <c r="Q282" s="308"/>
      <c r="R282" s="308"/>
      <c r="S282" s="308"/>
      <c r="T282" s="308"/>
      <c r="U282" s="308"/>
      <c r="V282" s="308"/>
      <c r="W282" s="308"/>
      <c r="X282" s="308"/>
      <c r="Y282" s="308"/>
      <c r="Z282" s="308"/>
      <c r="AA282" s="308"/>
      <c r="AB282" s="308"/>
      <c r="AC282" s="308"/>
      <c r="AD282" s="308"/>
    </row>
    <row r="283" spans="1:30" ht="12">
      <c r="A283" s="328">
        <v>2017</v>
      </c>
      <c r="B283" s="333" t="s">
        <v>54</v>
      </c>
      <c r="C283" s="389">
        <v>3333.29</v>
      </c>
      <c r="D283" s="384">
        <v>3078.46</v>
      </c>
      <c r="E283" s="384">
        <v>214.82</v>
      </c>
      <c r="F283" s="384">
        <v>40.01</v>
      </c>
      <c r="G283" s="392">
        <v>4891.44</v>
      </c>
      <c r="H283" s="408">
        <v>540.17</v>
      </c>
      <c r="I283" s="424">
        <v>2575.9</v>
      </c>
      <c r="J283" s="413">
        <v>3705.92</v>
      </c>
      <c r="K283" s="408">
        <v>2701.27</v>
      </c>
      <c r="L283" s="384">
        <v>645.35</v>
      </c>
      <c r="M283" s="384">
        <v>107.91</v>
      </c>
      <c r="N283" s="413">
        <v>3066.84</v>
      </c>
      <c r="O283" s="384">
        <v>2033.03</v>
      </c>
      <c r="P283" s="408">
        <v>181.42</v>
      </c>
      <c r="Q283" s="308"/>
      <c r="R283" s="308"/>
      <c r="S283" s="308"/>
      <c r="T283" s="308"/>
      <c r="U283" s="308"/>
      <c r="V283" s="308"/>
      <c r="W283" s="308"/>
      <c r="X283" s="308"/>
      <c r="Y283" s="308"/>
      <c r="Z283" s="308"/>
      <c r="AA283" s="308"/>
      <c r="AB283" s="308"/>
      <c r="AC283" s="308"/>
      <c r="AD283" s="308"/>
    </row>
    <row r="284" spans="1:30" ht="12">
      <c r="A284" s="326">
        <v>2018</v>
      </c>
      <c r="B284" s="332" t="s">
        <v>44</v>
      </c>
      <c r="C284" s="387">
        <v>4466.01</v>
      </c>
      <c r="D284" s="388">
        <v>4097.3</v>
      </c>
      <c r="E284" s="388">
        <v>331.13</v>
      </c>
      <c r="F284" s="388">
        <v>37.59</v>
      </c>
      <c r="G284" s="401">
        <v>4974.99</v>
      </c>
      <c r="H284" s="406">
        <v>321.42</v>
      </c>
      <c r="I284" s="423">
        <v>1700</v>
      </c>
      <c r="J284" s="411">
        <v>4165.24</v>
      </c>
      <c r="K284" s="406">
        <v>3724.17</v>
      </c>
      <c r="L284" s="388">
        <v>488.33</v>
      </c>
      <c r="M284" s="388">
        <v>81.19</v>
      </c>
      <c r="N284" s="411">
        <v>2928.6</v>
      </c>
      <c r="O284" s="402">
        <v>2076.82</v>
      </c>
      <c r="P284" s="406">
        <v>200.4</v>
      </c>
      <c r="Q284" s="308"/>
      <c r="R284" s="308"/>
      <c r="S284" s="308"/>
      <c r="T284" s="308"/>
      <c r="U284" s="308"/>
      <c r="V284" s="308"/>
      <c r="W284" s="308"/>
      <c r="X284" s="308"/>
      <c r="Y284" s="308"/>
      <c r="Z284" s="308"/>
      <c r="AA284" s="308"/>
      <c r="AB284" s="308"/>
      <c r="AC284" s="308"/>
      <c r="AD284" s="308"/>
    </row>
    <row r="285" spans="1:30" ht="12">
      <c r="A285" s="326">
        <v>2018</v>
      </c>
      <c r="B285" s="332" t="s">
        <v>45</v>
      </c>
      <c r="C285" s="387">
        <v>3969.11</v>
      </c>
      <c r="D285" s="388">
        <v>3663.2</v>
      </c>
      <c r="E285" s="388">
        <v>275.42</v>
      </c>
      <c r="F285" s="388">
        <v>30.49</v>
      </c>
      <c r="G285" s="401">
        <v>3370.28</v>
      </c>
      <c r="H285" s="406">
        <v>664.92</v>
      </c>
      <c r="I285" s="423">
        <v>1418.09</v>
      </c>
      <c r="J285" s="411">
        <v>2080.3</v>
      </c>
      <c r="K285" s="406">
        <v>3268.32</v>
      </c>
      <c r="L285" s="388">
        <v>625.06</v>
      </c>
      <c r="M285" s="388">
        <v>77.22</v>
      </c>
      <c r="N285" s="411">
        <v>3483.56</v>
      </c>
      <c r="O285" s="402">
        <v>1425.3</v>
      </c>
      <c r="P285" s="406">
        <v>148.4</v>
      </c>
      <c r="Q285" s="308"/>
      <c r="R285" s="308"/>
      <c r="S285" s="308"/>
      <c r="T285" s="308"/>
      <c r="U285" s="308"/>
      <c r="V285" s="308"/>
      <c r="W285" s="308"/>
      <c r="X285" s="308"/>
      <c r="Y285" s="308"/>
      <c r="Z285" s="308"/>
      <c r="AA285" s="308"/>
      <c r="AB285" s="308"/>
      <c r="AC285" s="308"/>
      <c r="AD285" s="308"/>
    </row>
    <row r="286" spans="1:30" ht="12">
      <c r="A286" s="326">
        <v>2018</v>
      </c>
      <c r="B286" s="332" t="s">
        <v>46</v>
      </c>
      <c r="C286" s="387">
        <v>4150.55</v>
      </c>
      <c r="D286" s="388">
        <v>3821.53</v>
      </c>
      <c r="E286" s="388">
        <v>297</v>
      </c>
      <c r="F286" s="388">
        <v>32.02</v>
      </c>
      <c r="G286" s="401">
        <v>4750.81</v>
      </c>
      <c r="H286" s="406">
        <v>734.92</v>
      </c>
      <c r="I286" s="423">
        <v>1482.35</v>
      </c>
      <c r="J286" s="411">
        <v>3505.66</v>
      </c>
      <c r="K286" s="406">
        <v>3503.43</v>
      </c>
      <c r="L286" s="388">
        <v>510.23</v>
      </c>
      <c r="M286" s="388">
        <v>83.69</v>
      </c>
      <c r="N286" s="411">
        <v>2778.47</v>
      </c>
      <c r="O286" s="402">
        <v>1724.9</v>
      </c>
      <c r="P286" s="406">
        <v>200.96</v>
      </c>
      <c r="Q286" s="308"/>
      <c r="R286" s="308"/>
      <c r="S286" s="308"/>
      <c r="T286" s="308"/>
      <c r="U286" s="308"/>
      <c r="V286" s="308"/>
      <c r="W286" s="308"/>
      <c r="X286" s="308"/>
      <c r="Y286" s="308"/>
      <c r="Z286" s="308"/>
      <c r="AA286" s="308"/>
      <c r="AB286" s="308"/>
      <c r="AC286" s="308"/>
      <c r="AD286" s="308"/>
    </row>
    <row r="287" spans="1:30" ht="12">
      <c r="A287" s="326">
        <v>2018</v>
      </c>
      <c r="B287" s="332" t="s">
        <v>47</v>
      </c>
      <c r="C287" s="387">
        <v>4570.92</v>
      </c>
      <c r="D287" s="388">
        <v>4241.03</v>
      </c>
      <c r="E287" s="388">
        <v>296.96</v>
      </c>
      <c r="F287" s="388">
        <v>32.93</v>
      </c>
      <c r="G287" s="401">
        <v>4629.47</v>
      </c>
      <c r="H287" s="406">
        <v>311.53</v>
      </c>
      <c r="I287" s="423">
        <v>1792.7</v>
      </c>
      <c r="J287" s="411">
        <v>3854.99</v>
      </c>
      <c r="K287" s="406">
        <v>3549.25</v>
      </c>
      <c r="L287" s="388">
        <v>462.95</v>
      </c>
      <c r="M287" s="388">
        <v>146.8</v>
      </c>
      <c r="N287" s="411">
        <v>3220.65</v>
      </c>
      <c r="O287" s="402">
        <v>2049.84</v>
      </c>
      <c r="P287" s="406">
        <v>186.85</v>
      </c>
      <c r="Q287" s="308"/>
      <c r="R287" s="308"/>
      <c r="S287" s="308"/>
      <c r="T287" s="308"/>
      <c r="U287" s="308"/>
      <c r="V287" s="308"/>
      <c r="W287" s="308"/>
      <c r="X287" s="308"/>
      <c r="Y287" s="308"/>
      <c r="Z287" s="308"/>
      <c r="AA287" s="308"/>
      <c r="AB287" s="308"/>
      <c r="AC287" s="308"/>
      <c r="AD287" s="308"/>
    </row>
    <row r="288" spans="1:30" ht="12">
      <c r="A288" s="326">
        <v>2018</v>
      </c>
      <c r="B288" s="332" t="s">
        <v>34</v>
      </c>
      <c r="C288" s="387">
        <v>4308.26</v>
      </c>
      <c r="D288" s="388">
        <v>3989.97</v>
      </c>
      <c r="E288" s="388">
        <v>286.16</v>
      </c>
      <c r="F288" s="388">
        <v>32.13</v>
      </c>
      <c r="G288" s="401">
        <v>4797.04</v>
      </c>
      <c r="H288" s="406">
        <v>236.84</v>
      </c>
      <c r="I288" s="423">
        <v>1928.55</v>
      </c>
      <c r="J288" s="411">
        <v>3960.06</v>
      </c>
      <c r="K288" s="406">
        <v>3606.59</v>
      </c>
      <c r="L288" s="388">
        <v>600.15</v>
      </c>
      <c r="M288" s="388">
        <v>128.1</v>
      </c>
      <c r="N288" s="411">
        <v>2943.07</v>
      </c>
      <c r="O288" s="402">
        <v>1840.03</v>
      </c>
      <c r="P288" s="406">
        <v>210.43</v>
      </c>
      <c r="Q288" s="308"/>
      <c r="R288" s="308"/>
      <c r="S288" s="308"/>
      <c r="T288" s="308"/>
      <c r="U288" s="308"/>
      <c r="V288" s="308"/>
      <c r="W288" s="308"/>
      <c r="X288" s="308"/>
      <c r="Y288" s="308"/>
      <c r="Z288" s="308"/>
      <c r="AA288" s="308"/>
      <c r="AB288" s="308"/>
      <c r="AC288" s="308"/>
      <c r="AD288" s="308"/>
    </row>
    <row r="289" spans="1:30" ht="12">
      <c r="A289" s="326">
        <v>2018</v>
      </c>
      <c r="B289" s="332" t="s">
        <v>48</v>
      </c>
      <c r="C289" s="387">
        <v>3986.23</v>
      </c>
      <c r="D289" s="388">
        <v>3714.39</v>
      </c>
      <c r="E289" s="388">
        <v>238.14</v>
      </c>
      <c r="F289" s="388">
        <v>33.7</v>
      </c>
      <c r="G289" s="401">
        <v>4880.63</v>
      </c>
      <c r="H289" s="406">
        <v>441.38</v>
      </c>
      <c r="I289" s="423">
        <v>2392.09</v>
      </c>
      <c r="J289" s="411">
        <v>3946.21</v>
      </c>
      <c r="K289" s="406">
        <v>3184.11</v>
      </c>
      <c r="L289" s="388">
        <v>493.04</v>
      </c>
      <c r="M289" s="388">
        <v>200.7</v>
      </c>
      <c r="N289" s="411">
        <v>3047.17</v>
      </c>
      <c r="O289" s="402">
        <v>1709.52</v>
      </c>
      <c r="P289" s="406">
        <v>220.36</v>
      </c>
      <c r="Q289" s="308"/>
      <c r="R289" s="308"/>
      <c r="S289" s="308"/>
      <c r="T289" s="308"/>
      <c r="U289" s="308"/>
      <c r="V289" s="308"/>
      <c r="W289" s="308"/>
      <c r="X289" s="308"/>
      <c r="Y289" s="308"/>
      <c r="Z289" s="308"/>
      <c r="AA289" s="308"/>
      <c r="AB289" s="308"/>
      <c r="AC289" s="308"/>
      <c r="AD289" s="308"/>
    </row>
    <row r="290" spans="1:30" ht="12">
      <c r="A290" s="326">
        <v>2018</v>
      </c>
      <c r="B290" s="332" t="s">
        <v>49</v>
      </c>
      <c r="C290" s="387">
        <v>4417.42</v>
      </c>
      <c r="D290" s="388">
        <v>4088.11</v>
      </c>
      <c r="E290" s="388">
        <v>300.9</v>
      </c>
      <c r="F290" s="388">
        <v>28.42</v>
      </c>
      <c r="G290" s="401">
        <v>4962.78</v>
      </c>
      <c r="H290" s="406">
        <v>376.15</v>
      </c>
      <c r="I290" s="423">
        <v>1767.74</v>
      </c>
      <c r="J290" s="411">
        <v>4013.63</v>
      </c>
      <c r="K290" s="406">
        <v>3812.84</v>
      </c>
      <c r="L290" s="388">
        <v>573</v>
      </c>
      <c r="M290" s="388">
        <v>206.43</v>
      </c>
      <c r="N290" s="411">
        <v>3087.1</v>
      </c>
      <c r="O290" s="402">
        <v>1886.72</v>
      </c>
      <c r="P290" s="406">
        <v>238.64</v>
      </c>
      <c r="Q290" s="308"/>
      <c r="R290" s="308"/>
      <c r="S290" s="308"/>
      <c r="T290" s="308"/>
      <c r="U290" s="308"/>
      <c r="V290" s="308"/>
      <c r="W290" s="308"/>
      <c r="X290" s="308"/>
      <c r="Y290" s="308"/>
      <c r="Z290" s="308"/>
      <c r="AA290" s="308"/>
      <c r="AB290" s="308"/>
      <c r="AC290" s="308"/>
      <c r="AD290" s="308"/>
    </row>
    <row r="291" spans="1:30" ht="12">
      <c r="A291" s="326">
        <v>2018</v>
      </c>
      <c r="B291" s="332" t="s">
        <v>50</v>
      </c>
      <c r="C291" s="387">
        <v>4037.62</v>
      </c>
      <c r="D291" s="388">
        <v>3790.15</v>
      </c>
      <c r="E291" s="388">
        <v>210.52</v>
      </c>
      <c r="F291" s="388">
        <v>36.94</v>
      </c>
      <c r="G291" s="401">
        <v>5300.86</v>
      </c>
      <c r="H291" s="406">
        <v>471.17</v>
      </c>
      <c r="I291" s="423">
        <v>1881.17</v>
      </c>
      <c r="J291" s="411">
        <v>4204.7</v>
      </c>
      <c r="K291" s="406">
        <v>3504.52</v>
      </c>
      <c r="L291" s="388">
        <v>624.99</v>
      </c>
      <c r="M291" s="388">
        <v>131.85</v>
      </c>
      <c r="N291" s="411">
        <v>2833.27</v>
      </c>
      <c r="O291" s="402">
        <v>2145.42</v>
      </c>
      <c r="P291" s="406">
        <v>234.02</v>
      </c>
      <c r="Q291" s="308"/>
      <c r="R291" s="308"/>
      <c r="S291" s="308"/>
      <c r="T291" s="308"/>
      <c r="U291" s="308"/>
      <c r="V291" s="308"/>
      <c r="W291" s="308"/>
      <c r="X291" s="308"/>
      <c r="Y291" s="308"/>
      <c r="Z291" s="308"/>
      <c r="AA291" s="308"/>
      <c r="AB291" s="308"/>
      <c r="AC291" s="308"/>
      <c r="AD291" s="308"/>
    </row>
    <row r="292" spans="1:30" ht="12">
      <c r="A292" s="326">
        <v>2018</v>
      </c>
      <c r="B292" s="332" t="s">
        <v>51</v>
      </c>
      <c r="C292" s="387">
        <v>3775.42</v>
      </c>
      <c r="D292" s="388">
        <v>3514.72</v>
      </c>
      <c r="E292" s="388">
        <v>227.31</v>
      </c>
      <c r="F292" s="388">
        <v>33.39</v>
      </c>
      <c r="G292" s="401">
        <v>5365.72</v>
      </c>
      <c r="H292" s="406">
        <v>772.65</v>
      </c>
      <c r="I292" s="423">
        <v>2035.84</v>
      </c>
      <c r="J292" s="411">
        <v>3975.55</v>
      </c>
      <c r="K292" s="406">
        <v>3232.42</v>
      </c>
      <c r="L292" s="388">
        <v>617.52</v>
      </c>
      <c r="M292" s="388">
        <v>108.47</v>
      </c>
      <c r="N292" s="411">
        <v>2733.73</v>
      </c>
      <c r="O292" s="402">
        <v>1950.07</v>
      </c>
      <c r="P292" s="406">
        <v>235.31</v>
      </c>
      <c r="Q292" s="308"/>
      <c r="R292" s="308"/>
      <c r="S292" s="308"/>
      <c r="T292" s="308"/>
      <c r="U292" s="308"/>
      <c r="V292" s="308"/>
      <c r="W292" s="308"/>
      <c r="X292" s="308"/>
      <c r="Y292" s="308"/>
      <c r="Z292" s="308"/>
      <c r="AA292" s="308"/>
      <c r="AB292" s="308"/>
      <c r="AC292" s="308"/>
      <c r="AD292" s="308"/>
    </row>
    <row r="293" spans="1:30" ht="12">
      <c r="A293" s="326">
        <v>2018</v>
      </c>
      <c r="B293" s="332" t="s">
        <v>52</v>
      </c>
      <c r="C293" s="387">
        <v>4494.49</v>
      </c>
      <c r="D293" s="388">
        <v>4203.32</v>
      </c>
      <c r="E293" s="388">
        <v>273.42</v>
      </c>
      <c r="F293" s="388">
        <v>17.75</v>
      </c>
      <c r="G293" s="401">
        <v>4995.52</v>
      </c>
      <c r="H293" s="406">
        <v>346.62</v>
      </c>
      <c r="I293" s="423">
        <v>1142.91</v>
      </c>
      <c r="J293" s="411">
        <v>4128.3</v>
      </c>
      <c r="K293" s="406">
        <v>3671.54</v>
      </c>
      <c r="L293" s="388">
        <v>520.6</v>
      </c>
      <c r="M293" s="388">
        <v>299.25</v>
      </c>
      <c r="N293" s="411">
        <v>2384.08</v>
      </c>
      <c r="O293" s="402">
        <v>1919.28</v>
      </c>
      <c r="P293" s="406">
        <v>175.23</v>
      </c>
      <c r="Q293" s="308"/>
      <c r="R293" s="308"/>
      <c r="S293" s="308"/>
      <c r="T293" s="308"/>
      <c r="U293" s="308"/>
      <c r="V293" s="308"/>
      <c r="W293" s="308"/>
      <c r="X293" s="308"/>
      <c r="Y293" s="308"/>
      <c r="Z293" s="308"/>
      <c r="AA293" s="308"/>
      <c r="AB293" s="308"/>
      <c r="AC293" s="308"/>
      <c r="AD293" s="308"/>
    </row>
    <row r="294" spans="1:30" ht="12">
      <c r="A294" s="326">
        <v>2018</v>
      </c>
      <c r="B294" s="332" t="s">
        <v>53</v>
      </c>
      <c r="C294" s="387">
        <v>4355.65</v>
      </c>
      <c r="D294" s="388">
        <v>4043.33</v>
      </c>
      <c r="E294" s="388">
        <v>294.93</v>
      </c>
      <c r="F294" s="388">
        <v>17.39</v>
      </c>
      <c r="G294" s="401">
        <v>4982.59</v>
      </c>
      <c r="H294" s="406">
        <v>702.75</v>
      </c>
      <c r="I294" s="423">
        <v>1566.6</v>
      </c>
      <c r="J294" s="411">
        <v>3804.37</v>
      </c>
      <c r="K294" s="406">
        <v>3625.37</v>
      </c>
      <c r="L294" s="388">
        <v>475.47</v>
      </c>
      <c r="M294" s="388">
        <v>239.42</v>
      </c>
      <c r="N294" s="411">
        <v>2876.06</v>
      </c>
      <c r="O294" s="402">
        <v>1724.51</v>
      </c>
      <c r="P294" s="406">
        <v>186.16</v>
      </c>
      <c r="Q294" s="308"/>
      <c r="R294" s="308"/>
      <c r="S294" s="308"/>
      <c r="T294" s="308"/>
      <c r="U294" s="308"/>
      <c r="V294" s="308"/>
      <c r="W294" s="308"/>
      <c r="X294" s="308"/>
      <c r="Y294" s="308"/>
      <c r="Z294" s="308"/>
      <c r="AA294" s="308"/>
      <c r="AB294" s="308"/>
      <c r="AC294" s="308"/>
      <c r="AD294" s="308"/>
    </row>
    <row r="295" spans="1:30" ht="12">
      <c r="A295" s="328">
        <v>2018</v>
      </c>
      <c r="B295" s="333" t="s">
        <v>54</v>
      </c>
      <c r="C295" s="389">
        <v>4701.88</v>
      </c>
      <c r="D295" s="384">
        <v>4383.44</v>
      </c>
      <c r="E295" s="384">
        <v>288.01</v>
      </c>
      <c r="F295" s="384">
        <v>30.43</v>
      </c>
      <c r="G295" s="392">
        <v>5386.29</v>
      </c>
      <c r="H295" s="408">
        <v>457.53</v>
      </c>
      <c r="I295" s="424">
        <v>1795.6</v>
      </c>
      <c r="J295" s="413">
        <v>4315.41</v>
      </c>
      <c r="K295" s="408">
        <v>4006.55</v>
      </c>
      <c r="L295" s="384">
        <v>613.35</v>
      </c>
      <c r="M295" s="384">
        <v>222.68</v>
      </c>
      <c r="N295" s="413">
        <v>2898.42</v>
      </c>
      <c r="O295" s="384">
        <v>1802.35</v>
      </c>
      <c r="P295" s="408">
        <v>211.25</v>
      </c>
      <c r="Q295" s="308"/>
      <c r="R295" s="308"/>
      <c r="S295" s="308"/>
      <c r="T295" s="308"/>
      <c r="U295" s="308"/>
      <c r="V295" s="308"/>
      <c r="W295" s="308"/>
      <c r="X295" s="308"/>
      <c r="Y295" s="308"/>
      <c r="Z295" s="308"/>
      <c r="AA295" s="308"/>
      <c r="AB295" s="308"/>
      <c r="AC295" s="308"/>
      <c r="AD295" s="308"/>
    </row>
    <row r="296" spans="1:30" ht="12">
      <c r="A296" s="326">
        <v>2019</v>
      </c>
      <c r="B296" s="332" t="s">
        <v>44</v>
      </c>
      <c r="C296" s="387">
        <v>4586.58</v>
      </c>
      <c r="D296" s="388">
        <v>4256.22</v>
      </c>
      <c r="E296" s="388">
        <v>297.64</v>
      </c>
      <c r="F296" s="388">
        <v>32.72</v>
      </c>
      <c r="G296" s="401">
        <v>5561.42</v>
      </c>
      <c r="H296" s="406">
        <v>563.6</v>
      </c>
      <c r="I296" s="423">
        <v>1898.87</v>
      </c>
      <c r="J296" s="411">
        <v>4483.93</v>
      </c>
      <c r="K296" s="406">
        <v>3717.23</v>
      </c>
      <c r="L296" s="388">
        <v>513.89</v>
      </c>
      <c r="M296" s="388">
        <v>85.55</v>
      </c>
      <c r="N296" s="411">
        <v>2684.02</v>
      </c>
      <c r="O296" s="402">
        <v>1980.19</v>
      </c>
      <c r="P296" s="406">
        <v>179.05</v>
      </c>
      <c r="Q296" s="308"/>
      <c r="R296" s="308"/>
      <c r="S296" s="308"/>
      <c r="T296" s="308"/>
      <c r="U296" s="308"/>
      <c r="V296" s="308"/>
      <c r="W296" s="308"/>
      <c r="X296" s="308"/>
      <c r="Y296" s="308"/>
      <c r="Z296" s="308"/>
      <c r="AA296" s="308"/>
      <c r="AB296" s="308"/>
      <c r="AC296" s="308"/>
      <c r="AD296" s="308"/>
    </row>
    <row r="297" spans="1:30" ht="12">
      <c r="A297" s="326">
        <v>2019</v>
      </c>
      <c r="B297" s="332" t="s">
        <v>45</v>
      </c>
      <c r="C297" s="387">
        <v>4407.67</v>
      </c>
      <c r="D297" s="388">
        <v>4120.88</v>
      </c>
      <c r="E297" s="388">
        <v>252.68</v>
      </c>
      <c r="F297" s="388">
        <v>34.11</v>
      </c>
      <c r="G297" s="401">
        <v>4393.61</v>
      </c>
      <c r="H297" s="406">
        <v>504.99</v>
      </c>
      <c r="I297" s="423">
        <v>1231.38</v>
      </c>
      <c r="J297" s="411">
        <v>3293.2</v>
      </c>
      <c r="K297" s="406">
        <v>3512.96</v>
      </c>
      <c r="L297" s="388">
        <v>595.42</v>
      </c>
      <c r="M297" s="388">
        <v>182.76</v>
      </c>
      <c r="N297" s="411">
        <v>2661.41</v>
      </c>
      <c r="O297" s="402">
        <v>1622.93</v>
      </c>
      <c r="P297" s="406">
        <v>165.05</v>
      </c>
      <c r="Q297" s="308"/>
      <c r="R297" s="308"/>
      <c r="S297" s="308"/>
      <c r="T297" s="308"/>
      <c r="U297" s="308"/>
      <c r="V297" s="308"/>
      <c r="W297" s="308"/>
      <c r="X297" s="308"/>
      <c r="Y297" s="308"/>
      <c r="Z297" s="308"/>
      <c r="AA297" s="308"/>
      <c r="AB297" s="308"/>
      <c r="AC297" s="308"/>
      <c r="AD297" s="308"/>
    </row>
    <row r="298" spans="1:30" ht="12">
      <c r="A298" s="326">
        <v>2019</v>
      </c>
      <c r="B298" s="332" t="s">
        <v>46</v>
      </c>
      <c r="C298" s="387">
        <v>4772.27</v>
      </c>
      <c r="D298" s="388">
        <v>4437.73</v>
      </c>
      <c r="E298" s="388">
        <v>298.11</v>
      </c>
      <c r="F298" s="388">
        <v>36.43</v>
      </c>
      <c r="G298" s="401">
        <v>5168.05</v>
      </c>
      <c r="H298" s="406">
        <v>923.65</v>
      </c>
      <c r="I298" s="423">
        <v>1321.41</v>
      </c>
      <c r="J298" s="411">
        <v>3686.17</v>
      </c>
      <c r="K298" s="406">
        <v>3630.06</v>
      </c>
      <c r="L298" s="388">
        <v>558.22</v>
      </c>
      <c r="M298" s="388">
        <v>58.38</v>
      </c>
      <c r="N298" s="411">
        <v>2373.44</v>
      </c>
      <c r="O298" s="402">
        <v>1607.98</v>
      </c>
      <c r="P298" s="406">
        <v>168.53</v>
      </c>
      <c r="Q298" s="308"/>
      <c r="R298" s="308"/>
      <c r="S298" s="308"/>
      <c r="T298" s="308"/>
      <c r="U298" s="308"/>
      <c r="V298" s="308"/>
      <c r="W298" s="308"/>
      <c r="X298" s="308"/>
      <c r="Y298" s="308"/>
      <c r="Z298" s="308"/>
      <c r="AA298" s="308"/>
      <c r="AB298" s="308"/>
      <c r="AC298" s="308"/>
      <c r="AD298" s="308"/>
    </row>
    <row r="299" spans="1:30" ht="12">
      <c r="A299" s="326">
        <v>2019</v>
      </c>
      <c r="B299" s="332" t="s">
        <v>47</v>
      </c>
      <c r="C299" s="387">
        <v>4345.69</v>
      </c>
      <c r="D299" s="388">
        <v>4022.22</v>
      </c>
      <c r="E299" s="388">
        <v>299.76</v>
      </c>
      <c r="F299" s="388">
        <v>23.71</v>
      </c>
      <c r="G299" s="401">
        <v>4790.9</v>
      </c>
      <c r="H299" s="406">
        <v>176.28</v>
      </c>
      <c r="I299" s="423">
        <v>2323.98</v>
      </c>
      <c r="J299" s="411">
        <v>4095.78</v>
      </c>
      <c r="K299" s="406">
        <v>3826.67</v>
      </c>
      <c r="L299" s="388">
        <v>518.84</v>
      </c>
      <c r="M299" s="388">
        <v>154.79</v>
      </c>
      <c r="N299" s="411">
        <v>3267.1</v>
      </c>
      <c r="O299" s="402">
        <v>1576.28</v>
      </c>
      <c r="P299" s="406">
        <v>186.82</v>
      </c>
      <c r="Q299" s="308"/>
      <c r="R299" s="308"/>
      <c r="S299" s="308"/>
      <c r="T299" s="308"/>
      <c r="U299" s="308"/>
      <c r="V299" s="308"/>
      <c r="W299" s="308"/>
      <c r="X299" s="308"/>
      <c r="Y299" s="308"/>
      <c r="Z299" s="308"/>
      <c r="AA299" s="308"/>
      <c r="AB299" s="308"/>
      <c r="AC299" s="308"/>
      <c r="AD299" s="308"/>
    </row>
    <row r="300" spans="1:30" ht="12">
      <c r="A300" s="326">
        <v>2019</v>
      </c>
      <c r="B300" s="332" t="s">
        <v>34</v>
      </c>
      <c r="C300" s="387">
        <v>4518.32</v>
      </c>
      <c r="D300" s="388">
        <v>4198.53</v>
      </c>
      <c r="E300" s="388">
        <v>297.01</v>
      </c>
      <c r="F300" s="388">
        <v>22.79</v>
      </c>
      <c r="G300" s="401">
        <v>4845.27</v>
      </c>
      <c r="H300" s="406">
        <v>668.48</v>
      </c>
      <c r="I300" s="423">
        <v>831.07</v>
      </c>
      <c r="J300" s="411">
        <v>3647.48</v>
      </c>
      <c r="K300" s="406">
        <v>3896.01</v>
      </c>
      <c r="L300" s="388">
        <v>529.31</v>
      </c>
      <c r="M300" s="388">
        <v>207.87</v>
      </c>
      <c r="N300" s="411">
        <v>2525.11</v>
      </c>
      <c r="O300" s="402">
        <v>1766.95</v>
      </c>
      <c r="P300" s="406">
        <v>222.48</v>
      </c>
      <c r="Q300" s="308"/>
      <c r="R300" s="308"/>
      <c r="S300" s="308"/>
      <c r="T300" s="308"/>
      <c r="U300" s="308"/>
      <c r="V300" s="308"/>
      <c r="W300" s="308"/>
      <c r="X300" s="308"/>
      <c r="Y300" s="308"/>
      <c r="Z300" s="308"/>
      <c r="AA300" s="308"/>
      <c r="AB300" s="308"/>
      <c r="AC300" s="308"/>
      <c r="AD300" s="308"/>
    </row>
    <row r="301" spans="1:30" ht="12">
      <c r="A301" s="326">
        <v>2019</v>
      </c>
      <c r="B301" s="332" t="s">
        <v>48</v>
      </c>
      <c r="C301" s="387">
        <v>4135.3</v>
      </c>
      <c r="D301" s="388">
        <v>3883.96</v>
      </c>
      <c r="E301" s="388">
        <v>227</v>
      </c>
      <c r="F301" s="388">
        <v>24.35</v>
      </c>
      <c r="G301" s="401">
        <v>4479.05</v>
      </c>
      <c r="H301" s="406">
        <v>63.8</v>
      </c>
      <c r="I301" s="423">
        <v>1998.68</v>
      </c>
      <c r="J301" s="411">
        <v>3950.16</v>
      </c>
      <c r="K301" s="406">
        <v>3740.22</v>
      </c>
      <c r="L301" s="388">
        <v>465.09</v>
      </c>
      <c r="M301" s="388">
        <v>181.83</v>
      </c>
      <c r="N301" s="411">
        <v>2972.66</v>
      </c>
      <c r="O301" s="402">
        <v>1467.18</v>
      </c>
      <c r="P301" s="406">
        <v>209.52</v>
      </c>
      <c r="Q301" s="308"/>
      <c r="R301" s="308"/>
      <c r="S301" s="308"/>
      <c r="T301" s="308"/>
      <c r="U301" s="308"/>
      <c r="V301" s="308"/>
      <c r="W301" s="308"/>
      <c r="X301" s="308"/>
      <c r="Y301" s="308"/>
      <c r="Z301" s="308"/>
      <c r="AA301" s="308"/>
      <c r="AB301" s="308"/>
      <c r="AC301" s="308"/>
      <c r="AD301" s="308"/>
    </row>
    <row r="302" spans="1:30" ht="12">
      <c r="A302" s="326">
        <v>2019</v>
      </c>
      <c r="B302" s="332" t="s">
        <v>49</v>
      </c>
      <c r="C302" s="387">
        <v>4249.74</v>
      </c>
      <c r="D302" s="388">
        <v>3942.62</v>
      </c>
      <c r="E302" s="388">
        <v>269.91</v>
      </c>
      <c r="F302" s="388">
        <v>37.21</v>
      </c>
      <c r="G302" s="401">
        <v>4747.64</v>
      </c>
      <c r="H302" s="406">
        <v>741.12</v>
      </c>
      <c r="I302" s="423">
        <v>1560.94</v>
      </c>
      <c r="J302" s="411">
        <v>3493.63</v>
      </c>
      <c r="K302" s="406">
        <v>3611.66</v>
      </c>
      <c r="L302" s="388">
        <v>512.89</v>
      </c>
      <c r="M302" s="388">
        <v>182.01</v>
      </c>
      <c r="N302" s="411">
        <v>3048.78</v>
      </c>
      <c r="O302" s="402">
        <v>1700.7</v>
      </c>
      <c r="P302" s="406">
        <v>222</v>
      </c>
      <c r="Q302" s="308"/>
      <c r="R302" s="308"/>
      <c r="S302" s="308"/>
      <c r="T302" s="308"/>
      <c r="U302" s="308"/>
      <c r="V302" s="308"/>
      <c r="W302" s="308"/>
      <c r="X302" s="308"/>
      <c r="Y302" s="308"/>
      <c r="Z302" s="308"/>
      <c r="AA302" s="308"/>
      <c r="AB302" s="308"/>
      <c r="AC302" s="308"/>
      <c r="AD302" s="308"/>
    </row>
    <row r="303" spans="1:30" s="260" customFormat="1" ht="12">
      <c r="A303" s="326">
        <v>2019</v>
      </c>
      <c r="B303" s="332" t="s">
        <v>50</v>
      </c>
      <c r="C303" s="387">
        <v>3783.51</v>
      </c>
      <c r="D303" s="388">
        <v>3534.25</v>
      </c>
      <c r="E303" s="388">
        <v>212.51</v>
      </c>
      <c r="F303" s="388">
        <v>36.75</v>
      </c>
      <c r="G303" s="401">
        <v>5105.25</v>
      </c>
      <c r="H303" s="406">
        <v>582.67</v>
      </c>
      <c r="I303" s="423">
        <v>2648.46</v>
      </c>
      <c r="J303" s="411">
        <v>4081.42</v>
      </c>
      <c r="K303" s="406">
        <v>3044.45</v>
      </c>
      <c r="L303" s="388">
        <v>441.16</v>
      </c>
      <c r="M303" s="388">
        <v>285.16</v>
      </c>
      <c r="N303" s="411">
        <v>2997.96</v>
      </c>
      <c r="O303" s="402">
        <v>1542.47</v>
      </c>
      <c r="P303" s="406">
        <v>219.9</v>
      </c>
      <c r="Q303" s="308"/>
      <c r="R303" s="308"/>
      <c r="S303" s="308"/>
      <c r="T303" s="308"/>
      <c r="U303" s="308"/>
      <c r="V303" s="308"/>
      <c r="W303" s="308"/>
      <c r="X303" s="308"/>
      <c r="Y303" s="308"/>
      <c r="Z303" s="308"/>
      <c r="AA303" s="308"/>
      <c r="AB303" s="308"/>
      <c r="AC303" s="308"/>
      <c r="AD303" s="308"/>
    </row>
    <row r="304" spans="1:30" s="260" customFormat="1" ht="12">
      <c r="A304" s="326">
        <v>2019</v>
      </c>
      <c r="B304" s="332" t="s">
        <v>51</v>
      </c>
      <c r="C304" s="387">
        <v>4365.99</v>
      </c>
      <c r="D304" s="388">
        <v>4115.78</v>
      </c>
      <c r="E304" s="388">
        <v>223.95</v>
      </c>
      <c r="F304" s="388">
        <v>26.27</v>
      </c>
      <c r="G304" s="401">
        <v>4636.8</v>
      </c>
      <c r="H304" s="406">
        <v>574.07</v>
      </c>
      <c r="I304" s="423">
        <v>1121.94</v>
      </c>
      <c r="J304" s="411">
        <v>3476.34</v>
      </c>
      <c r="K304" s="406">
        <v>3712.86</v>
      </c>
      <c r="L304" s="388">
        <v>586.39</v>
      </c>
      <c r="M304" s="388">
        <v>182.14</v>
      </c>
      <c r="N304" s="411">
        <v>2537.24</v>
      </c>
      <c r="O304" s="402">
        <v>1583.04</v>
      </c>
      <c r="P304" s="406">
        <v>201.25</v>
      </c>
      <c r="Q304" s="308"/>
      <c r="R304" s="308"/>
      <c r="S304" s="308"/>
      <c r="T304" s="308"/>
      <c r="U304" s="308"/>
      <c r="V304" s="308"/>
      <c r="W304" s="308"/>
      <c r="X304" s="308"/>
      <c r="Y304" s="308"/>
      <c r="Z304" s="308"/>
      <c r="AA304" s="308"/>
      <c r="AB304" s="308"/>
      <c r="AC304" s="308"/>
      <c r="AD304" s="308"/>
    </row>
    <row r="305" spans="1:30" s="260" customFormat="1" ht="12">
      <c r="A305" s="326">
        <v>2019</v>
      </c>
      <c r="B305" s="332" t="s">
        <v>52</v>
      </c>
      <c r="C305" s="387">
        <v>4206.88</v>
      </c>
      <c r="D305" s="388">
        <v>3951.01</v>
      </c>
      <c r="E305" s="388">
        <v>226.26</v>
      </c>
      <c r="F305" s="388">
        <v>29.62</v>
      </c>
      <c r="G305" s="401">
        <v>5300.03</v>
      </c>
      <c r="H305" s="406">
        <v>438.24</v>
      </c>
      <c r="I305" s="423">
        <v>2153.87</v>
      </c>
      <c r="J305" s="411">
        <v>4359.34</v>
      </c>
      <c r="K305" s="406">
        <v>3263.63</v>
      </c>
      <c r="L305" s="388">
        <v>502.46</v>
      </c>
      <c r="M305" s="388">
        <v>205.18</v>
      </c>
      <c r="N305" s="411">
        <v>2674.02</v>
      </c>
      <c r="O305" s="402">
        <v>1913.14</v>
      </c>
      <c r="P305" s="406">
        <v>188.18</v>
      </c>
      <c r="Q305" s="308"/>
      <c r="R305" s="308"/>
      <c r="S305" s="308"/>
      <c r="T305" s="308"/>
      <c r="U305" s="308"/>
      <c r="V305" s="308"/>
      <c r="W305" s="308"/>
      <c r="X305" s="308"/>
      <c r="Y305" s="308"/>
      <c r="Z305" s="308"/>
      <c r="AA305" s="308"/>
      <c r="AB305" s="308"/>
      <c r="AC305" s="308"/>
      <c r="AD305" s="308"/>
    </row>
    <row r="306" spans="1:30" s="260" customFormat="1" ht="12">
      <c r="A306" s="326">
        <v>2019</v>
      </c>
      <c r="B306" s="332" t="s">
        <v>53</v>
      </c>
      <c r="C306" s="387">
        <v>4380.49</v>
      </c>
      <c r="D306" s="388">
        <v>4112.5</v>
      </c>
      <c r="E306" s="388">
        <v>237.83</v>
      </c>
      <c r="F306" s="388">
        <v>30.16</v>
      </c>
      <c r="G306" s="401">
        <v>4771</v>
      </c>
      <c r="H306" s="406">
        <v>524.05</v>
      </c>
      <c r="I306" s="423">
        <v>1391.8</v>
      </c>
      <c r="J306" s="411">
        <v>3883.41</v>
      </c>
      <c r="K306" s="406">
        <v>3798.48</v>
      </c>
      <c r="L306" s="388">
        <v>363.54</v>
      </c>
      <c r="M306" s="388">
        <v>174.23</v>
      </c>
      <c r="N306" s="411">
        <v>2954.1</v>
      </c>
      <c r="O306" s="402">
        <v>1836.54</v>
      </c>
      <c r="P306" s="406">
        <v>181.96</v>
      </c>
      <c r="Q306" s="308"/>
      <c r="R306" s="308"/>
      <c r="S306" s="308"/>
      <c r="T306" s="308"/>
      <c r="U306" s="308"/>
      <c r="V306" s="308"/>
      <c r="W306" s="308"/>
      <c r="X306" s="308"/>
      <c r="Y306" s="308"/>
      <c r="Z306" s="308"/>
      <c r="AA306" s="308"/>
      <c r="AB306" s="308"/>
      <c r="AC306" s="308"/>
      <c r="AD306" s="308"/>
    </row>
    <row r="307" spans="1:30" s="260" customFormat="1" ht="12">
      <c r="A307" s="328">
        <v>2019</v>
      </c>
      <c r="B307" s="333" t="s">
        <v>54</v>
      </c>
      <c r="C307" s="389">
        <v>4433.07</v>
      </c>
      <c r="D307" s="390">
        <v>4167.63</v>
      </c>
      <c r="E307" s="390">
        <v>231.73</v>
      </c>
      <c r="F307" s="390">
        <v>33.71</v>
      </c>
      <c r="G307" s="392">
        <v>5347.41</v>
      </c>
      <c r="H307" s="393">
        <v>1162.86</v>
      </c>
      <c r="I307" s="424">
        <v>1398.83</v>
      </c>
      <c r="J307" s="394">
        <v>3831.28</v>
      </c>
      <c r="K307" s="393">
        <v>3088.42</v>
      </c>
      <c r="L307" s="390">
        <v>353.27</v>
      </c>
      <c r="M307" s="390">
        <v>167.95</v>
      </c>
      <c r="N307" s="394">
        <v>2523.08</v>
      </c>
      <c r="O307" s="390">
        <v>2052.42</v>
      </c>
      <c r="P307" s="393">
        <v>185.39</v>
      </c>
      <c r="Q307" s="308"/>
      <c r="R307" s="308"/>
      <c r="S307" s="308"/>
      <c r="T307" s="308"/>
      <c r="U307" s="308"/>
      <c r="V307" s="308"/>
      <c r="W307" s="308"/>
      <c r="X307" s="308"/>
      <c r="Y307" s="308"/>
      <c r="Z307" s="308"/>
      <c r="AA307" s="308"/>
      <c r="AB307" s="308"/>
      <c r="AC307" s="308"/>
      <c r="AD307" s="308"/>
    </row>
    <row r="308" spans="1:30" s="260" customFormat="1" ht="12">
      <c r="A308" s="326">
        <v>2020</v>
      </c>
      <c r="B308" s="332" t="s">
        <v>44</v>
      </c>
      <c r="C308" s="387">
        <v>4617.48</v>
      </c>
      <c r="D308" s="388">
        <v>4334.13</v>
      </c>
      <c r="E308" s="388">
        <v>241.81</v>
      </c>
      <c r="F308" s="388">
        <v>41.55</v>
      </c>
      <c r="G308" s="401">
        <v>5157.15</v>
      </c>
      <c r="H308" s="406">
        <v>756.01</v>
      </c>
      <c r="I308" s="423">
        <v>1578.86</v>
      </c>
      <c r="J308" s="411">
        <v>4251.64</v>
      </c>
      <c r="K308" s="406">
        <v>3542.37</v>
      </c>
      <c r="L308" s="388">
        <v>149.5</v>
      </c>
      <c r="M308" s="388">
        <v>137.5</v>
      </c>
      <c r="N308" s="411">
        <v>2625.9</v>
      </c>
      <c r="O308" s="402">
        <v>1768.32</v>
      </c>
      <c r="P308" s="406">
        <v>155.2</v>
      </c>
      <c r="Q308" s="308"/>
      <c r="R308" s="308"/>
      <c r="S308" s="308"/>
      <c r="T308" s="308"/>
      <c r="U308" s="308"/>
      <c r="V308" s="308"/>
      <c r="W308" s="308"/>
      <c r="X308" s="308"/>
      <c r="Y308" s="308"/>
      <c r="Z308" s="308"/>
      <c r="AA308" s="308"/>
      <c r="AB308" s="308"/>
      <c r="AC308" s="308"/>
      <c r="AD308" s="308"/>
    </row>
    <row r="309" spans="1:30" s="260" customFormat="1" ht="12">
      <c r="A309" s="326">
        <v>2020</v>
      </c>
      <c r="B309" s="332" t="s">
        <v>45</v>
      </c>
      <c r="C309" s="387">
        <v>4253.77</v>
      </c>
      <c r="D309" s="388">
        <v>3972.88</v>
      </c>
      <c r="E309" s="388">
        <v>242.98</v>
      </c>
      <c r="F309" s="388">
        <v>37.91</v>
      </c>
      <c r="G309" s="401">
        <v>4271.54</v>
      </c>
      <c r="H309" s="406">
        <v>367.83</v>
      </c>
      <c r="I309" s="423">
        <v>1292.24</v>
      </c>
      <c r="J309" s="411">
        <v>3778.76</v>
      </c>
      <c r="K309" s="406">
        <v>3540.71</v>
      </c>
      <c r="L309" s="388">
        <v>124.95</v>
      </c>
      <c r="M309" s="388">
        <v>140.32</v>
      </c>
      <c r="N309" s="411">
        <v>2540.39</v>
      </c>
      <c r="O309" s="402">
        <v>1470.83</v>
      </c>
      <c r="P309" s="406">
        <v>148.62</v>
      </c>
      <c r="Q309" s="308"/>
      <c r="R309" s="308"/>
      <c r="S309" s="308"/>
      <c r="T309" s="308"/>
      <c r="U309" s="308"/>
      <c r="V309" s="308"/>
      <c r="W309" s="308"/>
      <c r="X309" s="308"/>
      <c r="Y309" s="308"/>
      <c r="Z309" s="308"/>
      <c r="AA309" s="308"/>
      <c r="AB309" s="308"/>
      <c r="AC309" s="308"/>
      <c r="AD309" s="308"/>
    </row>
    <row r="310" spans="1:30" s="260" customFormat="1" ht="12">
      <c r="A310" s="326">
        <v>2020</v>
      </c>
      <c r="B310" s="332" t="s">
        <v>46</v>
      </c>
      <c r="C310" s="387">
        <v>4135.59</v>
      </c>
      <c r="D310" s="388">
        <v>3843.02</v>
      </c>
      <c r="E310" s="388">
        <v>253.64</v>
      </c>
      <c r="F310" s="388">
        <v>38.94</v>
      </c>
      <c r="G310" s="401">
        <v>4790.28</v>
      </c>
      <c r="H310" s="406">
        <v>1171.56</v>
      </c>
      <c r="I310" s="423">
        <v>1338.92</v>
      </c>
      <c r="J310" s="411">
        <v>3398.5</v>
      </c>
      <c r="K310" s="406">
        <v>2825.69</v>
      </c>
      <c r="L310" s="388">
        <v>220.22</v>
      </c>
      <c r="M310" s="388">
        <v>371.33</v>
      </c>
      <c r="N310" s="411">
        <v>2739.83</v>
      </c>
      <c r="O310" s="402">
        <v>1822.62</v>
      </c>
      <c r="P310" s="406">
        <v>145.9</v>
      </c>
      <c r="Q310" s="308"/>
      <c r="R310" s="308"/>
      <c r="S310" s="308"/>
      <c r="T310" s="308"/>
      <c r="U310" s="308"/>
      <c r="V310" s="308"/>
      <c r="W310" s="308"/>
      <c r="X310" s="308"/>
      <c r="Y310" s="308"/>
      <c r="Z310" s="308"/>
      <c r="AA310" s="308"/>
      <c r="AB310" s="308"/>
      <c r="AC310" s="308"/>
      <c r="AD310" s="308"/>
    </row>
    <row r="311" spans="1:30" ht="12">
      <c r="A311" s="326">
        <v>2020</v>
      </c>
      <c r="B311" s="332" t="s">
        <v>47</v>
      </c>
      <c r="C311" s="387">
        <v>4455.88</v>
      </c>
      <c r="D311" s="388">
        <v>4142.82</v>
      </c>
      <c r="E311" s="388">
        <v>280.72</v>
      </c>
      <c r="F311" s="388">
        <v>32.34</v>
      </c>
      <c r="G311" s="401">
        <v>3296.64</v>
      </c>
      <c r="H311" s="406">
        <v>498.13</v>
      </c>
      <c r="I311" s="423">
        <v>77.72</v>
      </c>
      <c r="J311" s="411">
        <v>2578.59</v>
      </c>
      <c r="K311" s="406">
        <v>3349.98</v>
      </c>
      <c r="L311" s="388">
        <v>219.92</v>
      </c>
      <c r="M311" s="388">
        <v>156.58</v>
      </c>
      <c r="N311" s="411">
        <v>2440.77</v>
      </c>
      <c r="O311" s="402">
        <v>1655</v>
      </c>
      <c r="P311" s="406">
        <v>145.92</v>
      </c>
      <c r="Q311" s="308"/>
      <c r="R311" s="308"/>
      <c r="S311" s="308"/>
      <c r="T311" s="308"/>
      <c r="U311" s="308"/>
      <c r="V311" s="308"/>
      <c r="W311" s="308"/>
      <c r="X311" s="308"/>
      <c r="Y311" s="308"/>
      <c r="Z311" s="308"/>
      <c r="AA311" s="308"/>
      <c r="AB311" s="308"/>
      <c r="AC311" s="308"/>
      <c r="AD311" s="308"/>
    </row>
    <row r="312" spans="1:30" ht="12">
      <c r="A312" s="326">
        <v>2020</v>
      </c>
      <c r="B312" s="332" t="s">
        <v>34</v>
      </c>
      <c r="C312" s="387">
        <v>4170.96</v>
      </c>
      <c r="D312" s="388">
        <v>3860.32</v>
      </c>
      <c r="E312" s="388">
        <v>278.53</v>
      </c>
      <c r="F312" s="388">
        <v>32.11</v>
      </c>
      <c r="G312" s="401">
        <v>3689.57</v>
      </c>
      <c r="H312" s="406">
        <v>1253.94</v>
      </c>
      <c r="I312" s="423">
        <v>-1416.8</v>
      </c>
      <c r="J312" s="411">
        <v>2282.67</v>
      </c>
      <c r="K312" s="406">
        <v>2899.15</v>
      </c>
      <c r="L312" s="388">
        <v>152.97</v>
      </c>
      <c r="M312" s="388">
        <v>232.48</v>
      </c>
      <c r="N312" s="411">
        <v>1176.34</v>
      </c>
      <c r="O312" s="402">
        <v>1897.15</v>
      </c>
      <c r="P312" s="406">
        <v>162.1</v>
      </c>
      <c r="Q312" s="308"/>
      <c r="R312" s="308"/>
      <c r="S312" s="308"/>
      <c r="T312" s="308"/>
      <c r="U312" s="308"/>
      <c r="V312" s="308"/>
      <c r="W312" s="308"/>
      <c r="X312" s="308"/>
      <c r="Y312" s="308"/>
      <c r="Z312" s="308"/>
      <c r="AA312" s="308"/>
      <c r="AB312" s="308"/>
      <c r="AC312" s="308"/>
      <c r="AD312" s="308"/>
    </row>
    <row r="313" spans="1:30" ht="12">
      <c r="A313" s="326">
        <v>2020</v>
      </c>
      <c r="B313" s="332" t="s">
        <v>48</v>
      </c>
      <c r="C313" s="387">
        <v>4191.68</v>
      </c>
      <c r="D313" s="388">
        <v>3906.09</v>
      </c>
      <c r="E313" s="388">
        <v>273.77</v>
      </c>
      <c r="F313" s="388">
        <v>11.82</v>
      </c>
      <c r="G313" s="401">
        <v>3313.32</v>
      </c>
      <c r="H313" s="406">
        <v>732.59</v>
      </c>
      <c r="I313" s="423">
        <v>-192.42</v>
      </c>
      <c r="J313" s="411">
        <v>2444.56</v>
      </c>
      <c r="K313" s="406">
        <v>3053</v>
      </c>
      <c r="L313" s="388">
        <v>136.17</v>
      </c>
      <c r="M313" s="388">
        <v>98.02</v>
      </c>
      <c r="N313" s="411">
        <v>1691.94</v>
      </c>
      <c r="O313" s="402">
        <v>1314.06</v>
      </c>
      <c r="P313" s="406">
        <v>137.59</v>
      </c>
      <c r="Q313" s="308"/>
      <c r="R313" s="308"/>
      <c r="S313" s="308"/>
      <c r="T313" s="308"/>
      <c r="U313" s="308"/>
      <c r="V313" s="308"/>
      <c r="W313" s="308"/>
      <c r="X313" s="308"/>
      <c r="Y313" s="308"/>
      <c r="Z313" s="308"/>
      <c r="AA313" s="308"/>
      <c r="AB313" s="308"/>
      <c r="AC313" s="308"/>
      <c r="AD313" s="308"/>
    </row>
    <row r="314" spans="1:30" ht="12">
      <c r="A314" s="326">
        <v>2020</v>
      </c>
      <c r="B314" s="332" t="s">
        <v>49</v>
      </c>
      <c r="C314" s="387">
        <v>4068.68</v>
      </c>
      <c r="D314" s="388">
        <v>3762.72</v>
      </c>
      <c r="E314" s="388">
        <v>295.45</v>
      </c>
      <c r="F314" s="388">
        <v>10.51</v>
      </c>
      <c r="G314" s="401">
        <v>3735.23</v>
      </c>
      <c r="H314" s="406">
        <v>440.36</v>
      </c>
      <c r="I314" s="423">
        <v>85.71</v>
      </c>
      <c r="J314" s="411">
        <v>3119.11</v>
      </c>
      <c r="K314" s="406">
        <v>3390.76</v>
      </c>
      <c r="L314" s="388">
        <v>175.76</v>
      </c>
      <c r="M314" s="388">
        <v>90.82</v>
      </c>
      <c r="N314" s="411">
        <v>1631.15</v>
      </c>
      <c r="O314" s="402">
        <v>1358.73</v>
      </c>
      <c r="P314" s="406">
        <v>156.75</v>
      </c>
      <c r="Q314" s="308"/>
      <c r="R314" s="308"/>
      <c r="S314" s="308"/>
      <c r="T314" s="308"/>
      <c r="U314" s="308"/>
      <c r="V314" s="308"/>
      <c r="W314" s="308"/>
      <c r="X314" s="308"/>
      <c r="Y314" s="308"/>
      <c r="Z314" s="308"/>
      <c r="AA314" s="308"/>
      <c r="AB314" s="308"/>
      <c r="AC314" s="308"/>
      <c r="AD314" s="308"/>
    </row>
    <row r="315" spans="1:30" ht="12">
      <c r="A315" s="326">
        <v>2020</v>
      </c>
      <c r="B315" s="332" t="s">
        <v>50</v>
      </c>
      <c r="C315" s="387">
        <v>3426.15</v>
      </c>
      <c r="D315" s="388">
        <v>3186.92</v>
      </c>
      <c r="E315" s="388">
        <v>213.9</v>
      </c>
      <c r="F315" s="388">
        <v>25.32</v>
      </c>
      <c r="G315" s="401">
        <v>3503.22</v>
      </c>
      <c r="H315" s="406">
        <v>367.85</v>
      </c>
      <c r="I315" s="423">
        <v>639.55</v>
      </c>
      <c r="J315" s="411">
        <v>2870.72</v>
      </c>
      <c r="K315" s="406">
        <v>3138.7</v>
      </c>
      <c r="L315" s="388">
        <v>264.65</v>
      </c>
      <c r="M315" s="388">
        <v>109.26</v>
      </c>
      <c r="N315" s="411">
        <v>2024.6</v>
      </c>
      <c r="O315" s="402">
        <v>1272.46</v>
      </c>
      <c r="P315" s="406">
        <v>157.19</v>
      </c>
      <c r="Q315" s="308"/>
      <c r="R315" s="308"/>
      <c r="S315" s="308"/>
      <c r="T315" s="308"/>
      <c r="U315" s="308"/>
      <c r="V315" s="308"/>
      <c r="W315" s="308"/>
      <c r="X315" s="308"/>
      <c r="Y315" s="308"/>
      <c r="Z315" s="308"/>
      <c r="AA315" s="308"/>
      <c r="AB315" s="308"/>
      <c r="AC315" s="308"/>
      <c r="AD315" s="308"/>
    </row>
    <row r="316" spans="1:30" ht="12">
      <c r="A316" s="326">
        <v>2020</v>
      </c>
      <c r="B316" s="332" t="s">
        <v>51</v>
      </c>
      <c r="C316" s="387">
        <v>3400.47</v>
      </c>
      <c r="D316" s="388">
        <v>3186.23</v>
      </c>
      <c r="E316" s="388">
        <v>181.6</v>
      </c>
      <c r="F316" s="388">
        <v>32.63</v>
      </c>
      <c r="G316" s="401">
        <v>3794.12</v>
      </c>
      <c r="H316" s="406">
        <v>385.99</v>
      </c>
      <c r="I316" s="423">
        <v>1041.95</v>
      </c>
      <c r="J316" s="411">
        <v>3099.19</v>
      </c>
      <c r="K316" s="406">
        <v>2795.97</v>
      </c>
      <c r="L316" s="388">
        <v>308.94</v>
      </c>
      <c r="M316" s="388">
        <v>36.94</v>
      </c>
      <c r="N316" s="411">
        <v>1828.14</v>
      </c>
      <c r="O316" s="402">
        <v>1361.41</v>
      </c>
      <c r="P316" s="406">
        <v>169.06</v>
      </c>
      <c r="Q316" s="308"/>
      <c r="R316" s="308"/>
      <c r="S316" s="308"/>
      <c r="T316" s="308"/>
      <c r="U316" s="308"/>
      <c r="V316" s="308"/>
      <c r="W316" s="308"/>
      <c r="X316" s="308"/>
      <c r="Y316" s="308"/>
      <c r="Z316" s="308"/>
      <c r="AA316" s="308"/>
      <c r="AB316" s="308"/>
      <c r="AC316" s="308"/>
      <c r="AD316" s="308"/>
    </row>
    <row r="317" spans="1:30" ht="12">
      <c r="A317" s="326">
        <v>2020</v>
      </c>
      <c r="B317" s="332" t="s">
        <v>52</v>
      </c>
      <c r="C317" s="387">
        <v>3875.05</v>
      </c>
      <c r="D317" s="388">
        <v>3522.03</v>
      </c>
      <c r="E317" s="388">
        <v>313.03</v>
      </c>
      <c r="F317" s="388">
        <v>39.99</v>
      </c>
      <c r="G317" s="401">
        <v>4180.87</v>
      </c>
      <c r="H317" s="406">
        <v>602.29</v>
      </c>
      <c r="I317" s="423">
        <v>1277.56</v>
      </c>
      <c r="J317" s="411">
        <v>3252.88</v>
      </c>
      <c r="K317" s="406">
        <v>3066.63</v>
      </c>
      <c r="L317" s="388">
        <v>325.69</v>
      </c>
      <c r="M317" s="388">
        <v>40.26</v>
      </c>
      <c r="N317" s="411">
        <v>2170.42</v>
      </c>
      <c r="O317" s="402">
        <v>1364.55</v>
      </c>
      <c r="P317" s="406">
        <v>165.09</v>
      </c>
      <c r="Q317" s="308"/>
      <c r="R317" s="308"/>
      <c r="S317" s="308"/>
      <c r="T317" s="308"/>
      <c r="U317" s="308"/>
      <c r="V317" s="308"/>
      <c r="W317" s="308"/>
      <c r="X317" s="308"/>
      <c r="Y317" s="308"/>
      <c r="Z317" s="308"/>
      <c r="AA317" s="308"/>
      <c r="AB317" s="308"/>
      <c r="AC317" s="308"/>
      <c r="AD317" s="308"/>
    </row>
    <row r="318" spans="1:38" ht="12">
      <c r="A318" s="326">
        <v>2020</v>
      </c>
      <c r="B318" s="332" t="s">
        <v>53</v>
      </c>
      <c r="C318" s="387">
        <v>3661.08</v>
      </c>
      <c r="D318" s="388">
        <v>3386.16</v>
      </c>
      <c r="E318" s="388">
        <v>238.22</v>
      </c>
      <c r="F318" s="388">
        <v>36.69</v>
      </c>
      <c r="G318" s="401">
        <v>4197.39</v>
      </c>
      <c r="H318" s="406">
        <v>697.25</v>
      </c>
      <c r="I318" s="423">
        <v>496.91</v>
      </c>
      <c r="J318" s="411">
        <v>3242.45</v>
      </c>
      <c r="K318" s="406">
        <v>3273.29</v>
      </c>
      <c r="L318" s="388">
        <v>257.69</v>
      </c>
      <c r="M318" s="388">
        <v>87.54</v>
      </c>
      <c r="N318" s="411">
        <v>1950.7</v>
      </c>
      <c r="O318" s="402">
        <v>1593.1</v>
      </c>
      <c r="P318" s="406">
        <v>183.12</v>
      </c>
      <c r="Q318" s="308"/>
      <c r="R318" s="308"/>
      <c r="S318" s="308"/>
      <c r="T318" s="308"/>
      <c r="U318" s="308"/>
      <c r="V318" s="308"/>
      <c r="W318" s="308"/>
      <c r="X318" s="308"/>
      <c r="Y318" s="308"/>
      <c r="Z318" s="308"/>
      <c r="AA318" s="308"/>
      <c r="AB318" s="308"/>
      <c r="AC318" s="308"/>
      <c r="AD318" s="308"/>
      <c r="AE318" s="308"/>
      <c r="AF318" s="308"/>
      <c r="AG318" s="308"/>
      <c r="AH318" s="308"/>
      <c r="AI318" s="308"/>
      <c r="AJ318" s="308"/>
      <c r="AK318" s="308"/>
      <c r="AL318" s="308"/>
    </row>
    <row r="319" spans="1:38" ht="12">
      <c r="A319" s="326">
        <v>2020</v>
      </c>
      <c r="B319" s="332" t="s">
        <v>54</v>
      </c>
      <c r="C319" s="389">
        <v>4250.98</v>
      </c>
      <c r="D319" s="390">
        <v>3947.36</v>
      </c>
      <c r="E319" s="390">
        <v>267.19</v>
      </c>
      <c r="F319" s="390">
        <v>36.44</v>
      </c>
      <c r="G319" s="392">
        <v>3947.81</v>
      </c>
      <c r="H319" s="393">
        <v>552.79</v>
      </c>
      <c r="I319" s="424">
        <v>651.9</v>
      </c>
      <c r="J319" s="394">
        <v>3119.26</v>
      </c>
      <c r="K319" s="393">
        <v>3168.03</v>
      </c>
      <c r="L319" s="390">
        <v>275.75</v>
      </c>
      <c r="M319" s="390">
        <v>67.7</v>
      </c>
      <c r="N319" s="394">
        <v>2148.04</v>
      </c>
      <c r="O319" s="390">
        <v>1655.43</v>
      </c>
      <c r="P319" s="393">
        <v>146.76</v>
      </c>
      <c r="Q319" s="308"/>
      <c r="R319" s="308"/>
      <c r="S319" s="308"/>
      <c r="T319" s="308"/>
      <c r="U319" s="308"/>
      <c r="V319" s="308"/>
      <c r="W319" s="308"/>
      <c r="X319" s="308"/>
      <c r="Y319" s="308"/>
      <c r="Z319" s="308"/>
      <c r="AA319" s="308"/>
      <c r="AB319" s="308"/>
      <c r="AC319" s="308"/>
      <c r="AD319" s="308"/>
      <c r="AE319" s="308"/>
      <c r="AF319" s="308"/>
      <c r="AG319" s="308"/>
      <c r="AH319" s="308"/>
      <c r="AI319" s="308"/>
      <c r="AJ319" s="308"/>
      <c r="AK319" s="308"/>
      <c r="AL319" s="308"/>
    </row>
    <row r="320" spans="1:38" ht="12">
      <c r="A320" s="340">
        <v>2021</v>
      </c>
      <c r="B320" s="478" t="s">
        <v>44</v>
      </c>
      <c r="C320" s="387">
        <v>4035.39</v>
      </c>
      <c r="D320" s="388">
        <v>3759.58</v>
      </c>
      <c r="E320" s="388">
        <v>247.29</v>
      </c>
      <c r="F320" s="388">
        <v>28.52</v>
      </c>
      <c r="G320" s="401">
        <v>3685.75</v>
      </c>
      <c r="H320" s="406">
        <v>450.79</v>
      </c>
      <c r="I320" s="423">
        <v>184.87</v>
      </c>
      <c r="J320" s="411">
        <v>2998.84</v>
      </c>
      <c r="K320" s="406">
        <v>3415.99</v>
      </c>
      <c r="L320" s="388">
        <v>236.13</v>
      </c>
      <c r="M320" s="388">
        <v>95.58</v>
      </c>
      <c r="N320" s="411">
        <v>1865.83</v>
      </c>
      <c r="O320" s="402">
        <v>1404.35</v>
      </c>
      <c r="P320" s="406">
        <v>134.28</v>
      </c>
      <c r="Q320" s="308"/>
      <c r="R320" s="308"/>
      <c r="S320" s="308"/>
      <c r="T320" s="308"/>
      <c r="U320" s="308"/>
      <c r="V320" s="308"/>
      <c r="W320" s="308"/>
      <c r="X320" s="308"/>
      <c r="Y320" s="308"/>
      <c r="Z320" s="308"/>
      <c r="AA320" s="308"/>
      <c r="AB320" s="308"/>
      <c r="AC320" s="308"/>
      <c r="AD320" s="308"/>
      <c r="AE320" s="308"/>
      <c r="AF320" s="308"/>
      <c r="AG320" s="308"/>
      <c r="AH320" s="308"/>
      <c r="AI320" s="308"/>
      <c r="AJ320" s="308"/>
      <c r="AK320" s="308"/>
      <c r="AL320" s="308"/>
    </row>
    <row r="321" spans="1:16" ht="12">
      <c r="A321" s="309"/>
      <c r="B321" s="371"/>
      <c r="C321" s="370"/>
      <c r="D321" s="370"/>
      <c r="E321" s="370"/>
      <c r="F321" s="370"/>
      <c r="G321" s="370"/>
      <c r="H321" s="370"/>
      <c r="I321" s="370"/>
      <c r="J321" s="370"/>
      <c r="K321" s="370"/>
      <c r="L321" s="370"/>
      <c r="M321" s="370"/>
      <c r="N321" s="370"/>
      <c r="O321" s="370"/>
      <c r="P321" s="370"/>
    </row>
    <row r="322" spans="1:18" ht="12">
      <c r="A322" s="105" t="s">
        <v>126</v>
      </c>
      <c r="D322" s="355"/>
      <c r="E322" s="355"/>
      <c r="F322" s="355"/>
      <c r="H322" s="355"/>
      <c r="I322" s="355"/>
      <c r="J322" s="355"/>
      <c r="K322" s="355"/>
      <c r="L322" s="355"/>
      <c r="M322" s="355"/>
      <c r="N322" s="355"/>
      <c r="O322" s="355"/>
      <c r="P322" s="355"/>
      <c r="Q322" s="307"/>
      <c r="R322" s="307"/>
    </row>
    <row r="323" spans="4:16" ht="12">
      <c r="D323" s="355"/>
      <c r="E323" s="355"/>
      <c r="F323" s="355"/>
      <c r="H323" s="355"/>
      <c r="I323" s="355"/>
      <c r="J323" s="355"/>
      <c r="K323" s="355"/>
      <c r="L323" s="355"/>
      <c r="M323" s="355"/>
      <c r="N323" s="355"/>
      <c r="O323" s="355"/>
      <c r="P323" s="355"/>
    </row>
    <row r="324" spans="4:16" ht="12">
      <c r="D324" s="355"/>
      <c r="E324" s="355"/>
      <c r="F324" s="355"/>
      <c r="H324" s="355"/>
      <c r="I324" s="355"/>
      <c r="J324" s="355"/>
      <c r="K324" s="355"/>
      <c r="L324" s="355"/>
      <c r="M324" s="355"/>
      <c r="N324" s="355"/>
      <c r="O324" s="355"/>
      <c r="P324" s="355"/>
    </row>
    <row r="325" spans="4:16" ht="12">
      <c r="D325" s="355"/>
      <c r="E325" s="355"/>
      <c r="F325" s="355"/>
      <c r="H325" s="355"/>
      <c r="I325" s="355"/>
      <c r="J325" s="355"/>
      <c r="K325" s="355"/>
      <c r="L325" s="355"/>
      <c r="M325" s="355"/>
      <c r="N325" s="355"/>
      <c r="O325" s="355"/>
      <c r="P325" s="355"/>
    </row>
    <row r="326" spans="4:16" ht="12">
      <c r="D326" s="355"/>
      <c r="E326" s="355"/>
      <c r="F326" s="355"/>
      <c r="H326" s="355"/>
      <c r="I326" s="355"/>
      <c r="J326" s="355"/>
      <c r="K326" s="355"/>
      <c r="L326" s="355"/>
      <c r="M326" s="355"/>
      <c r="N326" s="355"/>
      <c r="O326" s="355"/>
      <c r="P326" s="355"/>
    </row>
    <row r="327" spans="4:16" ht="12">
      <c r="D327" s="355"/>
      <c r="E327" s="355"/>
      <c r="F327" s="355"/>
      <c r="H327" s="355"/>
      <c r="I327" s="355"/>
      <c r="J327" s="355"/>
      <c r="K327" s="355"/>
      <c r="L327" s="355"/>
      <c r="M327" s="355"/>
      <c r="N327" s="355"/>
      <c r="O327" s="355"/>
      <c r="P327" s="355"/>
    </row>
    <row r="328" spans="4:16" ht="12">
      <c r="D328" s="355"/>
      <c r="E328" s="355"/>
      <c r="F328" s="355"/>
      <c r="H328" s="355"/>
      <c r="I328" s="355"/>
      <c r="J328" s="355"/>
      <c r="K328" s="355"/>
      <c r="L328" s="355"/>
      <c r="M328" s="355"/>
      <c r="N328" s="355"/>
      <c r="O328" s="355"/>
      <c r="P328" s="355"/>
    </row>
    <row r="329" spans="4:16" ht="12">
      <c r="D329" s="355"/>
      <c r="E329" s="355"/>
      <c r="F329" s="355"/>
      <c r="H329" s="355"/>
      <c r="I329" s="355"/>
      <c r="J329" s="355"/>
      <c r="K329" s="355"/>
      <c r="L329" s="355"/>
      <c r="M329" s="355"/>
      <c r="N329" s="355"/>
      <c r="O329" s="355"/>
      <c r="P329" s="355"/>
    </row>
    <row r="330" spans="4:16" ht="12">
      <c r="D330" s="355"/>
      <c r="E330" s="355"/>
      <c r="F330" s="355"/>
      <c r="H330" s="355"/>
      <c r="I330" s="355"/>
      <c r="J330" s="355"/>
      <c r="K330" s="355"/>
      <c r="L330" s="355"/>
      <c r="M330" s="355"/>
      <c r="N330" s="355"/>
      <c r="O330" s="355"/>
      <c r="P330" s="355"/>
    </row>
    <row r="331" spans="4:16" ht="12">
      <c r="D331" s="355"/>
      <c r="E331" s="355"/>
      <c r="F331" s="355"/>
      <c r="H331" s="355"/>
      <c r="I331" s="355"/>
      <c r="J331" s="355"/>
      <c r="K331" s="355"/>
      <c r="L331" s="355"/>
      <c r="M331" s="355"/>
      <c r="N331" s="355"/>
      <c r="O331" s="355"/>
      <c r="P331" s="355"/>
    </row>
    <row r="332" spans="4:16" ht="12">
      <c r="D332" s="355"/>
      <c r="E332" s="355"/>
      <c r="F332" s="355"/>
      <c r="H332" s="355"/>
      <c r="I332" s="355"/>
      <c r="J332" s="355"/>
      <c r="K332" s="355"/>
      <c r="L332" s="355"/>
      <c r="M332" s="355"/>
      <c r="N332" s="355"/>
      <c r="O332" s="355"/>
      <c r="P332" s="355"/>
    </row>
    <row r="333" spans="4:16" ht="12">
      <c r="D333" s="355"/>
      <c r="E333" s="355"/>
      <c r="F333" s="355"/>
      <c r="H333" s="355"/>
      <c r="I333" s="355"/>
      <c r="J333" s="355"/>
      <c r="K333" s="355"/>
      <c r="L333" s="355"/>
      <c r="M333" s="355"/>
      <c r="N333" s="355"/>
      <c r="O333" s="355"/>
      <c r="P333" s="355"/>
    </row>
    <row r="334" spans="4:16" ht="12">
      <c r="D334" s="355"/>
      <c r="E334" s="355"/>
      <c r="F334" s="355"/>
      <c r="H334" s="355"/>
      <c r="I334" s="355"/>
      <c r="J334" s="355"/>
      <c r="K334" s="355"/>
      <c r="L334" s="355"/>
      <c r="M334" s="355"/>
      <c r="N334" s="355"/>
      <c r="O334" s="355"/>
      <c r="P334" s="355"/>
    </row>
    <row r="335" spans="1:16" ht="12">
      <c r="A335" s="113"/>
      <c r="D335" s="355"/>
      <c r="E335" s="355"/>
      <c r="F335" s="355"/>
      <c r="H335" s="355"/>
      <c r="I335" s="355"/>
      <c r="J335" s="355"/>
      <c r="K335" s="355"/>
      <c r="L335" s="355"/>
      <c r="M335" s="355"/>
      <c r="N335" s="355"/>
      <c r="O335" s="355"/>
      <c r="P335" s="355"/>
    </row>
    <row r="336" spans="1:16" ht="12">
      <c r="A336" s="113"/>
      <c r="D336" s="355"/>
      <c r="E336" s="355"/>
      <c r="F336" s="355"/>
      <c r="H336" s="355"/>
      <c r="I336" s="355"/>
      <c r="J336" s="355"/>
      <c r="K336" s="355"/>
      <c r="L336" s="355"/>
      <c r="M336" s="355"/>
      <c r="N336" s="355"/>
      <c r="O336" s="355"/>
      <c r="P336" s="355"/>
    </row>
    <row r="337" spans="1:16" ht="12">
      <c r="A337" s="113"/>
      <c r="C337" s="372"/>
      <c r="D337" s="318"/>
      <c r="E337" s="317"/>
      <c r="F337" s="317"/>
      <c r="G337" s="372"/>
      <c r="H337" s="317"/>
      <c r="I337" s="317"/>
      <c r="J337" s="317"/>
      <c r="K337" s="317"/>
      <c r="L337" s="317"/>
      <c r="M337" s="317"/>
      <c r="N337" s="317"/>
      <c r="O337" s="317"/>
      <c r="P337" s="317"/>
    </row>
    <row r="338" spans="1:16" ht="12">
      <c r="A338" s="113"/>
      <c r="C338" s="372"/>
      <c r="D338" s="318"/>
      <c r="E338" s="317"/>
      <c r="F338" s="317"/>
      <c r="G338" s="372"/>
      <c r="H338" s="317"/>
      <c r="I338" s="317"/>
      <c r="J338" s="317"/>
      <c r="K338" s="317"/>
      <c r="L338" s="317"/>
      <c r="M338" s="317"/>
      <c r="N338" s="317"/>
      <c r="O338" s="317"/>
      <c r="P338" s="317"/>
    </row>
    <row r="339" spans="1:16" ht="12">
      <c r="A339" s="113"/>
      <c r="C339" s="372"/>
      <c r="D339" s="318"/>
      <c r="E339" s="317"/>
      <c r="F339" s="317"/>
      <c r="G339" s="372"/>
      <c r="H339" s="317"/>
      <c r="I339" s="317"/>
      <c r="J339" s="317"/>
      <c r="K339" s="317"/>
      <c r="L339" s="317"/>
      <c r="M339" s="317"/>
      <c r="N339" s="317"/>
      <c r="O339" s="317"/>
      <c r="P339" s="317"/>
    </row>
    <row r="340" spans="1:16" ht="12">
      <c r="A340" s="113"/>
      <c r="C340" s="372"/>
      <c r="D340" s="318"/>
      <c r="E340" s="317"/>
      <c r="F340" s="317"/>
      <c r="G340" s="372"/>
      <c r="H340" s="317"/>
      <c r="I340" s="317"/>
      <c r="J340" s="317"/>
      <c r="K340" s="317"/>
      <c r="L340" s="317"/>
      <c r="M340" s="317"/>
      <c r="N340" s="317"/>
      <c r="O340" s="317"/>
      <c r="P340" s="317"/>
    </row>
    <row r="341" spans="1:16" ht="12">
      <c r="A341" s="113"/>
      <c r="C341" s="372"/>
      <c r="D341" s="318"/>
      <c r="E341" s="317"/>
      <c r="F341" s="317"/>
      <c r="G341" s="372"/>
      <c r="H341" s="317"/>
      <c r="I341" s="317"/>
      <c r="J341" s="317"/>
      <c r="K341" s="317"/>
      <c r="L341" s="317"/>
      <c r="M341" s="317"/>
      <c r="N341" s="317"/>
      <c r="O341" s="317"/>
      <c r="P341" s="317"/>
    </row>
    <row r="342" spans="1:16" ht="12">
      <c r="A342" s="113"/>
      <c r="C342" s="372"/>
      <c r="D342" s="318"/>
      <c r="E342" s="317"/>
      <c r="F342" s="317"/>
      <c r="G342" s="372"/>
      <c r="H342" s="317"/>
      <c r="I342" s="317"/>
      <c r="J342" s="317"/>
      <c r="K342" s="317"/>
      <c r="L342" s="317"/>
      <c r="M342" s="317"/>
      <c r="N342" s="317"/>
      <c r="O342" s="317"/>
      <c r="P342" s="317"/>
    </row>
    <row r="343" spans="1:16" ht="12">
      <c r="A343" s="113"/>
      <c r="C343" s="372"/>
      <c r="D343" s="318"/>
      <c r="E343" s="317"/>
      <c r="F343" s="317"/>
      <c r="G343" s="372"/>
      <c r="H343" s="317"/>
      <c r="I343" s="317"/>
      <c r="J343" s="317"/>
      <c r="K343" s="317"/>
      <c r="L343" s="317"/>
      <c r="M343" s="317"/>
      <c r="N343" s="317"/>
      <c r="O343" s="317"/>
      <c r="P343" s="317"/>
    </row>
    <row r="344" spans="1:16" ht="12">
      <c r="A344" s="113"/>
      <c r="C344" s="372"/>
      <c r="D344" s="318"/>
      <c r="E344" s="317"/>
      <c r="F344" s="317"/>
      <c r="G344" s="372"/>
      <c r="H344" s="317"/>
      <c r="I344" s="317"/>
      <c r="J344" s="317"/>
      <c r="K344" s="317"/>
      <c r="L344" s="317"/>
      <c r="M344" s="317"/>
      <c r="N344" s="317"/>
      <c r="O344" s="317"/>
      <c r="P344" s="317"/>
    </row>
    <row r="345" spans="1:16" ht="12">
      <c r="A345" s="113"/>
      <c r="C345" s="372"/>
      <c r="D345" s="318"/>
      <c r="E345" s="317"/>
      <c r="F345" s="317"/>
      <c r="G345" s="372"/>
      <c r="H345" s="317"/>
      <c r="I345" s="317"/>
      <c r="J345" s="317"/>
      <c r="K345" s="317"/>
      <c r="L345" s="317"/>
      <c r="M345" s="317"/>
      <c r="N345" s="317"/>
      <c r="O345" s="317"/>
      <c r="P345" s="317"/>
    </row>
    <row r="346" spans="1:16" ht="12">
      <c r="A346" s="113"/>
      <c r="C346" s="372"/>
      <c r="D346" s="318"/>
      <c r="E346" s="317"/>
      <c r="F346" s="317"/>
      <c r="G346" s="372"/>
      <c r="H346" s="317"/>
      <c r="I346" s="317"/>
      <c r="J346" s="317"/>
      <c r="K346" s="317"/>
      <c r="L346" s="317"/>
      <c r="M346" s="317"/>
      <c r="N346" s="317"/>
      <c r="O346" s="317"/>
      <c r="P346" s="317"/>
    </row>
    <row r="347" spans="1:16" ht="12">
      <c r="A347" s="113"/>
      <c r="C347" s="372"/>
      <c r="D347" s="318"/>
      <c r="E347" s="317"/>
      <c r="F347" s="317"/>
      <c r="G347" s="372"/>
      <c r="H347" s="317"/>
      <c r="I347" s="317"/>
      <c r="J347" s="317"/>
      <c r="K347" s="317"/>
      <c r="L347" s="317"/>
      <c r="M347" s="317"/>
      <c r="N347" s="317"/>
      <c r="O347" s="317"/>
      <c r="P347" s="317"/>
    </row>
    <row r="348" spans="1:16" ht="12">
      <c r="A348" s="113"/>
      <c r="C348" s="372"/>
      <c r="D348" s="318"/>
      <c r="E348" s="317"/>
      <c r="F348" s="317"/>
      <c r="G348" s="372"/>
      <c r="H348" s="317"/>
      <c r="I348" s="317"/>
      <c r="J348" s="317"/>
      <c r="K348" s="317"/>
      <c r="L348" s="317"/>
      <c r="M348" s="317"/>
      <c r="N348" s="317"/>
      <c r="O348" s="317"/>
      <c r="P348" s="317"/>
    </row>
    <row r="349" spans="1:16" ht="12">
      <c r="A349" s="113"/>
      <c r="C349" s="372"/>
      <c r="D349" s="318"/>
      <c r="E349" s="317"/>
      <c r="F349" s="317"/>
      <c r="G349" s="372"/>
      <c r="H349" s="317"/>
      <c r="I349" s="317"/>
      <c r="J349" s="317"/>
      <c r="K349" s="317"/>
      <c r="L349" s="317"/>
      <c r="M349" s="317"/>
      <c r="N349" s="317"/>
      <c r="O349" s="317"/>
      <c r="P349" s="317"/>
    </row>
    <row r="350" spans="1:16" ht="12">
      <c r="A350" s="113"/>
      <c r="C350" s="372"/>
      <c r="D350" s="318"/>
      <c r="E350" s="317"/>
      <c r="F350" s="317"/>
      <c r="G350" s="372"/>
      <c r="H350" s="317"/>
      <c r="I350" s="317"/>
      <c r="J350" s="317"/>
      <c r="K350" s="317"/>
      <c r="L350" s="317"/>
      <c r="M350" s="317"/>
      <c r="N350" s="317"/>
      <c r="O350" s="317"/>
      <c r="P350" s="317"/>
    </row>
    <row r="351" spans="1:16" ht="12">
      <c r="A351" s="113"/>
      <c r="C351" s="372"/>
      <c r="D351" s="318"/>
      <c r="E351" s="317"/>
      <c r="F351" s="317"/>
      <c r="G351" s="372"/>
      <c r="H351" s="317"/>
      <c r="I351" s="317"/>
      <c r="J351" s="317"/>
      <c r="K351" s="317"/>
      <c r="L351" s="317"/>
      <c r="M351" s="317"/>
      <c r="N351" s="317"/>
      <c r="O351" s="317"/>
      <c r="P351" s="317"/>
    </row>
    <row r="352" spans="1:16" ht="12">
      <c r="A352" s="113"/>
      <c r="C352" s="372"/>
      <c r="D352" s="318"/>
      <c r="E352" s="317"/>
      <c r="F352" s="317"/>
      <c r="G352" s="372"/>
      <c r="H352" s="317"/>
      <c r="I352" s="317"/>
      <c r="J352" s="317"/>
      <c r="K352" s="317"/>
      <c r="L352" s="317"/>
      <c r="M352" s="317"/>
      <c r="N352" s="317"/>
      <c r="O352" s="317"/>
      <c r="P352" s="317"/>
    </row>
    <row r="353" spans="1:16" ht="12">
      <c r="A353" s="113"/>
      <c r="C353" s="372"/>
      <c r="D353" s="318"/>
      <c r="E353" s="317"/>
      <c r="F353" s="317"/>
      <c r="G353" s="372"/>
      <c r="H353" s="317"/>
      <c r="I353" s="317"/>
      <c r="J353" s="317"/>
      <c r="K353" s="317"/>
      <c r="L353" s="317"/>
      <c r="M353" s="317"/>
      <c r="N353" s="317"/>
      <c r="O353" s="317"/>
      <c r="P353" s="317"/>
    </row>
    <row r="354" spans="1:16" ht="12">
      <c r="A354" s="113"/>
      <c r="C354" s="372"/>
      <c r="D354" s="318"/>
      <c r="E354" s="317"/>
      <c r="F354" s="317"/>
      <c r="G354" s="372"/>
      <c r="H354" s="317"/>
      <c r="I354" s="317"/>
      <c r="J354" s="317"/>
      <c r="K354" s="317"/>
      <c r="L354" s="317"/>
      <c r="M354" s="317"/>
      <c r="N354" s="317"/>
      <c r="O354" s="317"/>
      <c r="P354" s="317"/>
    </row>
    <row r="355" spans="1:16" ht="12">
      <c r="A355" s="113"/>
      <c r="C355" s="372"/>
      <c r="D355" s="318"/>
      <c r="E355" s="317"/>
      <c r="F355" s="317"/>
      <c r="G355" s="372"/>
      <c r="H355" s="317"/>
      <c r="I355" s="317"/>
      <c r="J355" s="317"/>
      <c r="K355" s="317"/>
      <c r="L355" s="317"/>
      <c r="M355" s="317"/>
      <c r="N355" s="317"/>
      <c r="O355" s="317"/>
      <c r="P355" s="317"/>
    </row>
    <row r="356" spans="1:16" ht="12">
      <c r="A356" s="113"/>
      <c r="C356" s="372"/>
      <c r="D356" s="318"/>
      <c r="E356" s="317"/>
      <c r="F356" s="317"/>
      <c r="G356" s="372"/>
      <c r="H356" s="317"/>
      <c r="I356" s="317"/>
      <c r="J356" s="317"/>
      <c r="K356" s="317"/>
      <c r="L356" s="317"/>
      <c r="M356" s="317"/>
      <c r="N356" s="317"/>
      <c r="O356" s="317"/>
      <c r="P356" s="317"/>
    </row>
    <row r="357" spans="1:16" ht="12">
      <c r="A357" s="113"/>
      <c r="C357" s="372"/>
      <c r="D357" s="318"/>
      <c r="E357" s="317"/>
      <c r="F357" s="317"/>
      <c r="G357" s="372"/>
      <c r="H357" s="317"/>
      <c r="I357" s="317"/>
      <c r="J357" s="317"/>
      <c r="K357" s="317"/>
      <c r="L357" s="317"/>
      <c r="M357" s="317"/>
      <c r="N357" s="317"/>
      <c r="O357" s="317"/>
      <c r="P357" s="317"/>
    </row>
    <row r="358" spans="1:16" ht="12">
      <c r="A358" s="113"/>
      <c r="C358" s="372"/>
      <c r="D358" s="318"/>
      <c r="E358" s="317"/>
      <c r="F358" s="317"/>
      <c r="G358" s="372"/>
      <c r="H358" s="317"/>
      <c r="I358" s="317"/>
      <c r="J358" s="317"/>
      <c r="K358" s="317"/>
      <c r="L358" s="317"/>
      <c r="M358" s="317"/>
      <c r="N358" s="317"/>
      <c r="O358" s="317"/>
      <c r="P358" s="317"/>
    </row>
    <row r="359" spans="1:16" ht="12">
      <c r="A359" s="113"/>
      <c r="C359" s="372"/>
      <c r="D359" s="318"/>
      <c r="E359" s="317"/>
      <c r="F359" s="317"/>
      <c r="G359" s="372"/>
      <c r="H359" s="317"/>
      <c r="I359" s="317"/>
      <c r="J359" s="317"/>
      <c r="K359" s="317"/>
      <c r="L359" s="317"/>
      <c r="M359" s="317"/>
      <c r="N359" s="317"/>
      <c r="O359" s="317"/>
      <c r="P359" s="317"/>
    </row>
    <row r="360" spans="1:16" ht="12">
      <c r="A360" s="113"/>
      <c r="C360" s="372"/>
      <c r="D360" s="318"/>
      <c r="E360" s="317"/>
      <c r="F360" s="317"/>
      <c r="G360" s="372"/>
      <c r="H360" s="317"/>
      <c r="I360" s="317"/>
      <c r="J360" s="317"/>
      <c r="K360" s="317"/>
      <c r="L360" s="317"/>
      <c r="M360" s="317"/>
      <c r="N360" s="317"/>
      <c r="O360" s="317"/>
      <c r="P360" s="317"/>
    </row>
    <row r="361" spans="1:16" ht="12">
      <c r="A361" s="113"/>
      <c r="C361" s="372"/>
      <c r="D361" s="318"/>
      <c r="E361" s="317"/>
      <c r="F361" s="317"/>
      <c r="G361" s="372"/>
      <c r="H361" s="317"/>
      <c r="I361" s="317"/>
      <c r="J361" s="317"/>
      <c r="K361" s="317"/>
      <c r="L361" s="317"/>
      <c r="M361" s="317"/>
      <c r="N361" s="317"/>
      <c r="O361" s="317"/>
      <c r="P361" s="317"/>
    </row>
    <row r="362" spans="1:16" ht="12">
      <c r="A362" s="113"/>
      <c r="C362" s="372"/>
      <c r="D362" s="318"/>
      <c r="E362" s="317"/>
      <c r="F362" s="317"/>
      <c r="G362" s="372"/>
      <c r="H362" s="317"/>
      <c r="I362" s="317"/>
      <c r="J362" s="317"/>
      <c r="K362" s="317"/>
      <c r="L362" s="317"/>
      <c r="M362" s="317"/>
      <c r="N362" s="317"/>
      <c r="O362" s="317"/>
      <c r="P362" s="317"/>
    </row>
    <row r="363" spans="1:16" ht="12">
      <c r="A363" s="113"/>
      <c r="C363" s="372"/>
      <c r="D363" s="318"/>
      <c r="E363" s="317"/>
      <c r="F363" s="317"/>
      <c r="G363" s="372"/>
      <c r="H363" s="317"/>
      <c r="I363" s="317"/>
      <c r="J363" s="317"/>
      <c r="K363" s="317"/>
      <c r="L363" s="317"/>
      <c r="M363" s="317"/>
      <c r="N363" s="317"/>
      <c r="O363" s="317"/>
      <c r="P363" s="317"/>
    </row>
    <row r="364" spans="1:16" ht="12">
      <c r="A364" s="113"/>
      <c r="C364" s="372"/>
      <c r="D364" s="318"/>
      <c r="E364" s="317"/>
      <c r="F364" s="317"/>
      <c r="G364" s="372"/>
      <c r="H364" s="317"/>
      <c r="I364" s="317"/>
      <c r="J364" s="317"/>
      <c r="K364" s="317"/>
      <c r="L364" s="317"/>
      <c r="M364" s="317"/>
      <c r="N364" s="317"/>
      <c r="O364" s="317"/>
      <c r="P364" s="317"/>
    </row>
    <row r="365" spans="1:16" ht="12">
      <c r="A365" s="113"/>
      <c r="C365" s="372"/>
      <c r="D365" s="318"/>
      <c r="E365" s="317"/>
      <c r="F365" s="317"/>
      <c r="G365" s="372"/>
      <c r="H365" s="317"/>
      <c r="I365" s="317"/>
      <c r="J365" s="317"/>
      <c r="K365" s="317"/>
      <c r="L365" s="317"/>
      <c r="M365" s="317"/>
      <c r="N365" s="317"/>
      <c r="O365" s="317"/>
      <c r="P365" s="317"/>
    </row>
    <row r="366" spans="1:16" ht="12">
      <c r="A366" s="113"/>
      <c r="C366" s="372"/>
      <c r="D366" s="318"/>
      <c r="E366" s="317"/>
      <c r="F366" s="317"/>
      <c r="G366" s="372"/>
      <c r="H366" s="317"/>
      <c r="I366" s="317"/>
      <c r="J366" s="317"/>
      <c r="K366" s="317"/>
      <c r="L366" s="317"/>
      <c r="M366" s="317"/>
      <c r="N366" s="317"/>
      <c r="O366" s="317"/>
      <c r="P366" s="317"/>
    </row>
    <row r="367" spans="1:16" ht="12">
      <c r="A367" s="113"/>
      <c r="C367" s="372"/>
      <c r="D367" s="318"/>
      <c r="E367" s="317"/>
      <c r="F367" s="317"/>
      <c r="G367" s="372"/>
      <c r="H367" s="317"/>
      <c r="I367" s="317"/>
      <c r="J367" s="317"/>
      <c r="K367" s="317"/>
      <c r="L367" s="317"/>
      <c r="M367" s="317"/>
      <c r="N367" s="317"/>
      <c r="O367" s="317"/>
      <c r="P367" s="317"/>
    </row>
    <row r="368" spans="1:16" ht="12">
      <c r="A368" s="113"/>
      <c r="C368" s="372"/>
      <c r="D368" s="318"/>
      <c r="E368" s="317"/>
      <c r="F368" s="317"/>
      <c r="G368" s="372"/>
      <c r="H368" s="317"/>
      <c r="I368" s="317"/>
      <c r="J368" s="317"/>
      <c r="K368" s="317"/>
      <c r="L368" s="317"/>
      <c r="M368" s="317"/>
      <c r="N368" s="317"/>
      <c r="O368" s="317"/>
      <c r="P368" s="317"/>
    </row>
    <row r="369" spans="1:16" ht="12">
      <c r="A369" s="113"/>
      <c r="C369" s="372"/>
      <c r="D369" s="318"/>
      <c r="E369" s="317"/>
      <c r="F369" s="317"/>
      <c r="G369" s="372"/>
      <c r="H369" s="317"/>
      <c r="I369" s="317"/>
      <c r="J369" s="317"/>
      <c r="K369" s="317"/>
      <c r="L369" s="317"/>
      <c r="M369" s="317"/>
      <c r="N369" s="317"/>
      <c r="O369" s="317"/>
      <c r="P369" s="317"/>
    </row>
    <row r="370" spans="1:16" ht="12">
      <c r="A370" s="113"/>
      <c r="C370" s="372"/>
      <c r="D370" s="318"/>
      <c r="E370" s="317"/>
      <c r="F370" s="317"/>
      <c r="G370" s="372"/>
      <c r="H370" s="317"/>
      <c r="I370" s="317"/>
      <c r="J370" s="317"/>
      <c r="K370" s="317"/>
      <c r="L370" s="317"/>
      <c r="M370" s="317"/>
      <c r="N370" s="317"/>
      <c r="O370" s="317"/>
      <c r="P370" s="317"/>
    </row>
    <row r="371" spans="1:16" ht="12">
      <c r="A371" s="113"/>
      <c r="C371" s="372"/>
      <c r="D371" s="318"/>
      <c r="E371" s="317"/>
      <c r="F371" s="317"/>
      <c r="G371" s="372"/>
      <c r="H371" s="317"/>
      <c r="I371" s="317"/>
      <c r="J371" s="317"/>
      <c r="K371" s="317"/>
      <c r="L371" s="317"/>
      <c r="M371" s="317"/>
      <c r="N371" s="317"/>
      <c r="O371" s="317"/>
      <c r="P371" s="317"/>
    </row>
    <row r="372" spans="1:16" ht="12">
      <c r="A372" s="113"/>
      <c r="C372" s="372"/>
      <c r="D372" s="318"/>
      <c r="E372" s="317"/>
      <c r="F372" s="317"/>
      <c r="G372" s="372"/>
      <c r="H372" s="317"/>
      <c r="I372" s="317"/>
      <c r="J372" s="317"/>
      <c r="K372" s="317"/>
      <c r="L372" s="317"/>
      <c r="M372" s="317"/>
      <c r="N372" s="317"/>
      <c r="O372" s="317"/>
      <c r="P372" s="317"/>
    </row>
    <row r="373" spans="1:16" ht="12">
      <c r="A373" s="113"/>
      <c r="C373" s="372"/>
      <c r="D373" s="318"/>
      <c r="E373" s="317"/>
      <c r="F373" s="317"/>
      <c r="G373" s="372"/>
      <c r="H373" s="317"/>
      <c r="I373" s="317"/>
      <c r="J373" s="317"/>
      <c r="K373" s="317"/>
      <c r="L373" s="317"/>
      <c r="M373" s="317"/>
      <c r="N373" s="317"/>
      <c r="O373" s="317"/>
      <c r="P373" s="317"/>
    </row>
    <row r="374" spans="1:16" ht="12">
      <c r="A374" s="113"/>
      <c r="C374" s="372"/>
      <c r="D374" s="318"/>
      <c r="E374" s="317"/>
      <c r="F374" s="317"/>
      <c r="G374" s="372"/>
      <c r="H374" s="317"/>
      <c r="I374" s="317"/>
      <c r="J374" s="317"/>
      <c r="K374" s="317"/>
      <c r="L374" s="317"/>
      <c r="M374" s="317"/>
      <c r="N374" s="317"/>
      <c r="O374" s="317"/>
      <c r="P374" s="317"/>
    </row>
    <row r="375" spans="1:16" ht="12">
      <c r="A375" s="113"/>
      <c r="C375" s="372"/>
      <c r="D375" s="318"/>
      <c r="E375" s="317"/>
      <c r="F375" s="317"/>
      <c r="G375" s="372"/>
      <c r="H375" s="317"/>
      <c r="I375" s="317"/>
      <c r="J375" s="317"/>
      <c r="K375" s="317"/>
      <c r="L375" s="317"/>
      <c r="M375" s="317"/>
      <c r="N375" s="317"/>
      <c r="O375" s="317"/>
      <c r="P375" s="317"/>
    </row>
    <row r="376" spans="1:16" ht="12">
      <c r="A376" s="113"/>
      <c r="C376" s="372"/>
      <c r="D376" s="318"/>
      <c r="E376" s="317"/>
      <c r="F376" s="317"/>
      <c r="G376" s="372"/>
      <c r="H376" s="317"/>
      <c r="I376" s="317"/>
      <c r="J376" s="317"/>
      <c r="K376" s="317"/>
      <c r="L376" s="317"/>
      <c r="M376" s="317"/>
      <c r="N376" s="317"/>
      <c r="O376" s="317"/>
      <c r="P376" s="317"/>
    </row>
    <row r="377" spans="1:16" ht="12">
      <c r="A377" s="113"/>
      <c r="C377" s="372"/>
      <c r="D377" s="318"/>
      <c r="E377" s="317"/>
      <c r="F377" s="317"/>
      <c r="G377" s="372"/>
      <c r="H377" s="317"/>
      <c r="I377" s="317"/>
      <c r="J377" s="317"/>
      <c r="K377" s="317"/>
      <c r="L377" s="317"/>
      <c r="M377" s="317"/>
      <c r="N377" s="317"/>
      <c r="O377" s="317"/>
      <c r="P377" s="317"/>
    </row>
  </sheetData>
  <sheetProtection/>
  <hyperlinks>
    <hyperlink ref="A322" location="Contents!A1" display="Return to contents page"/>
  </hyperlinks>
  <printOptions/>
  <pageMargins left="0.75" right="0.75" top="1" bottom="1" header="0.5" footer="0.5"/>
  <pageSetup fitToHeight="2"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codeName="Sheet7"/>
  <dimension ref="A4:AJ335"/>
  <sheetViews>
    <sheetView zoomScalePageLayoutView="0" workbookViewId="0" topLeftCell="A314">
      <selection activeCell="C325" sqref="C325:P335"/>
    </sheetView>
  </sheetViews>
  <sheetFormatPr defaultColWidth="9.140625" defaultRowHeight="12.75"/>
  <cols>
    <col min="2" max="2" width="10.28125" style="0" bestFit="1" customWidth="1"/>
    <col min="3" max="3" width="7.00390625" style="0" bestFit="1" customWidth="1"/>
    <col min="4" max="4" width="7.28125" style="0" bestFit="1" customWidth="1"/>
    <col min="5" max="5" width="5.28125" style="0" bestFit="1" customWidth="1"/>
    <col min="6" max="6" width="5.00390625" style="0" customWidth="1"/>
    <col min="7" max="7" width="6.28125" style="0" bestFit="1" customWidth="1"/>
    <col min="8" max="8" width="8.28125" style="0" bestFit="1" customWidth="1"/>
    <col min="9" max="9" width="8.57421875" style="0" bestFit="1" customWidth="1"/>
    <col min="10" max="11" width="6.28125" style="0" bestFit="1" customWidth="1"/>
    <col min="12" max="12" width="5.421875" style="0" bestFit="1" customWidth="1"/>
    <col min="13" max="13" width="5.57421875" style="0" bestFit="1" customWidth="1"/>
    <col min="14" max="15" width="6.28125" style="0" bestFit="1" customWidth="1"/>
    <col min="16" max="16" width="6.57421875" style="0" bestFit="1" customWidth="1"/>
    <col min="18" max="18" width="10.00390625" style="0" bestFit="1" customWidth="1"/>
    <col min="19" max="19" width="15.00390625" style="0" bestFit="1" customWidth="1"/>
    <col min="20" max="20" width="12.57421875" style="0" customWidth="1"/>
    <col min="21" max="21" width="15.00390625" style="0" bestFit="1" customWidth="1"/>
    <col min="22" max="22" width="5.00390625" style="0" customWidth="1"/>
    <col min="23" max="23" width="6.00390625" style="0" bestFit="1" customWidth="1"/>
    <col min="24" max="24" width="4.57421875" style="0" customWidth="1"/>
    <col min="25" max="28" width="5.00390625" style="0" customWidth="1"/>
    <col min="29" max="29" width="6.28125" style="0" customWidth="1"/>
    <col min="30" max="33" width="5.00390625" style="0" customWidth="1"/>
    <col min="34" max="34" width="4.57421875" style="0" customWidth="1"/>
    <col min="35" max="35" width="5.00390625" style="0" customWidth="1"/>
    <col min="36" max="36" width="5.28125" style="0" customWidth="1"/>
  </cols>
  <sheetData>
    <row r="4" ht="12" thickBot="1">
      <c r="B4" s="2" t="s">
        <v>29</v>
      </c>
    </row>
    <row r="5" spans="17:20" ht="12">
      <c r="Q5" s="9" t="s">
        <v>7</v>
      </c>
      <c r="R5" s="10">
        <v>2021</v>
      </c>
      <c r="T5" t="s">
        <v>78</v>
      </c>
    </row>
    <row r="6" spans="3:18" ht="12" thickBot="1">
      <c r="C6" s="1"/>
      <c r="D6" s="1"/>
      <c r="E6" s="1"/>
      <c r="F6" s="1"/>
      <c r="G6" s="1"/>
      <c r="H6" s="1"/>
      <c r="I6" s="1"/>
      <c r="J6" s="1"/>
      <c r="K6" s="1"/>
      <c r="L6" s="1"/>
      <c r="M6" s="1"/>
      <c r="N6" s="1"/>
      <c r="O6" s="1"/>
      <c r="P6" s="1"/>
      <c r="Q6" s="11" t="s">
        <v>10</v>
      </c>
      <c r="R6" s="12">
        <v>1</v>
      </c>
    </row>
    <row r="7" spans="3:16" ht="12">
      <c r="C7" s="512" t="s">
        <v>86</v>
      </c>
      <c r="D7" s="512"/>
      <c r="E7" s="512"/>
      <c r="F7" s="512"/>
      <c r="G7" s="511" t="s">
        <v>0</v>
      </c>
      <c r="H7" s="511"/>
      <c r="I7" s="511" t="s">
        <v>87</v>
      </c>
      <c r="J7" s="511"/>
      <c r="K7" s="511"/>
      <c r="L7" s="511"/>
      <c r="M7" s="511"/>
      <c r="N7" s="511"/>
      <c r="O7" s="511"/>
      <c r="P7" s="511"/>
    </row>
    <row r="8" spans="3:32" ht="12">
      <c r="C8" s="43"/>
      <c r="D8" s="43" t="s">
        <v>1</v>
      </c>
      <c r="E8" s="120"/>
      <c r="F8" s="120"/>
      <c r="G8" s="46" t="s">
        <v>58</v>
      </c>
      <c r="H8" s="43"/>
      <c r="I8" s="43" t="s">
        <v>94</v>
      </c>
      <c r="J8" s="44" t="s">
        <v>2</v>
      </c>
      <c r="K8" s="44"/>
      <c r="L8" s="44" t="s">
        <v>3</v>
      </c>
      <c r="M8" s="44"/>
      <c r="N8" s="44" t="s">
        <v>4</v>
      </c>
      <c r="O8" s="44"/>
      <c r="P8" s="44"/>
      <c r="R8" t="s">
        <v>11</v>
      </c>
      <c r="S8" t="s">
        <v>12</v>
      </c>
      <c r="T8" t="s">
        <v>13</v>
      </c>
      <c r="U8" t="s">
        <v>14</v>
      </c>
      <c r="V8" t="s">
        <v>15</v>
      </c>
      <c r="W8" t="s">
        <v>16</v>
      </c>
      <c r="X8" t="s">
        <v>17</v>
      </c>
      <c r="Y8" t="s">
        <v>18</v>
      </c>
      <c r="Z8" t="s">
        <v>19</v>
      </c>
      <c r="AA8" t="s">
        <v>20</v>
      </c>
      <c r="AB8" t="s">
        <v>21</v>
      </c>
      <c r="AC8" t="s">
        <v>22</v>
      </c>
      <c r="AD8" t="s">
        <v>23</v>
      </c>
      <c r="AE8" t="s">
        <v>24</v>
      </c>
      <c r="AF8" t="s">
        <v>26</v>
      </c>
    </row>
    <row r="9" spans="3:32" ht="12">
      <c r="C9" s="45" t="s">
        <v>5</v>
      </c>
      <c r="D9" s="45" t="s">
        <v>6</v>
      </c>
      <c r="E9" s="45" t="s">
        <v>88</v>
      </c>
      <c r="F9" s="45" t="s">
        <v>153</v>
      </c>
      <c r="G9" s="47" t="s">
        <v>91</v>
      </c>
      <c r="H9" s="45" t="s">
        <v>92</v>
      </c>
      <c r="I9" s="45" t="s">
        <v>89</v>
      </c>
      <c r="J9" s="45" t="s">
        <v>55</v>
      </c>
      <c r="K9" s="45" t="s">
        <v>56</v>
      </c>
      <c r="L9" s="45" t="s">
        <v>55</v>
      </c>
      <c r="M9" s="45" t="s">
        <v>56</v>
      </c>
      <c r="N9" s="45" t="s">
        <v>55</v>
      </c>
      <c r="O9" s="45" t="s">
        <v>56</v>
      </c>
      <c r="P9" s="45" t="s">
        <v>90</v>
      </c>
      <c r="Q9">
        <v>29</v>
      </c>
      <c r="R9" s="3" t="str">
        <f>$T$5&amp;R$8&amp;$Q9</f>
        <v>Annual!A29</v>
      </c>
      <c r="S9" s="3" t="str">
        <f aca="true" t="shared" si="0" ref="S9:AF10">$T$5&amp;S$8&amp;$Q9</f>
        <v>Annual!C29</v>
      </c>
      <c r="T9" s="3" t="str">
        <f t="shared" si="0"/>
        <v>Annual!D29</v>
      </c>
      <c r="U9" s="3" t="str">
        <f t="shared" si="0"/>
        <v>Annual!E29</v>
      </c>
      <c r="V9" s="3" t="str">
        <f t="shared" si="0"/>
        <v>Annual!F29</v>
      </c>
      <c r="W9" s="3" t="str">
        <f t="shared" si="0"/>
        <v>Annual!G29</v>
      </c>
      <c r="X9" s="3" t="str">
        <f t="shared" si="0"/>
        <v>Annual!H29</v>
      </c>
      <c r="Y9" s="3" t="str">
        <f t="shared" si="0"/>
        <v>Annual!I29</v>
      </c>
      <c r="Z9" s="3" t="str">
        <f t="shared" si="0"/>
        <v>Annual!J29</v>
      </c>
      <c r="AA9" s="3" t="str">
        <f t="shared" si="0"/>
        <v>Annual!K29</v>
      </c>
      <c r="AB9" s="3" t="str">
        <f t="shared" si="0"/>
        <v>Annual!L29</v>
      </c>
      <c r="AC9" s="3" t="str">
        <f t="shared" si="0"/>
        <v>Annual!M29</v>
      </c>
      <c r="AD9" s="3" t="str">
        <f t="shared" si="0"/>
        <v>Annual!N29</v>
      </c>
      <c r="AE9" s="3" t="str">
        <f t="shared" si="0"/>
        <v>Annual!O29</v>
      </c>
      <c r="AF9" s="3" t="str">
        <f t="shared" si="0"/>
        <v>Annual!P29</v>
      </c>
    </row>
    <row r="10" spans="3:32" ht="12">
      <c r="C10" s="5" t="s">
        <v>8</v>
      </c>
      <c r="D10" s="1"/>
      <c r="E10" s="1"/>
      <c r="F10" s="1"/>
      <c r="G10" s="7" t="s">
        <v>9</v>
      </c>
      <c r="H10" s="1"/>
      <c r="I10" s="1"/>
      <c r="J10" s="6"/>
      <c r="K10" s="6"/>
      <c r="L10" s="6"/>
      <c r="M10" s="6"/>
      <c r="N10" s="6"/>
      <c r="O10" s="6"/>
      <c r="P10" s="8"/>
      <c r="Q10">
        <f>Q9+1</f>
        <v>30</v>
      </c>
      <c r="R10" s="3" t="str">
        <f aca="true" t="shared" si="1" ref="R10:AF14">$T$5&amp;R$8&amp;$Q10</f>
        <v>Annual!A30</v>
      </c>
      <c r="S10" s="3" t="str">
        <f t="shared" si="0"/>
        <v>Annual!C30</v>
      </c>
      <c r="T10" s="3" t="str">
        <f t="shared" si="0"/>
        <v>Annual!D30</v>
      </c>
      <c r="U10" s="3" t="str">
        <f t="shared" si="0"/>
        <v>Annual!E30</v>
      </c>
      <c r="V10" s="3" t="str">
        <f t="shared" si="0"/>
        <v>Annual!F30</v>
      </c>
      <c r="W10" s="3" t="str">
        <f t="shared" si="0"/>
        <v>Annual!G30</v>
      </c>
      <c r="X10" s="3" t="str">
        <f t="shared" si="0"/>
        <v>Annual!H30</v>
      </c>
      <c r="Y10" s="3" t="str">
        <f t="shared" si="0"/>
        <v>Annual!I30</v>
      </c>
      <c r="Z10" s="3" t="str">
        <f t="shared" si="0"/>
        <v>Annual!J30</v>
      </c>
      <c r="AA10" s="3" t="str">
        <f t="shared" si="0"/>
        <v>Annual!K30</v>
      </c>
      <c r="AB10" s="3" t="str">
        <f t="shared" si="0"/>
        <v>Annual!L30</v>
      </c>
      <c r="AC10" s="3" t="str">
        <f t="shared" si="0"/>
        <v>Annual!M30</v>
      </c>
      <c r="AD10" s="3" t="str">
        <f t="shared" si="0"/>
        <v>Annual!N30</v>
      </c>
      <c r="AE10" s="3" t="str">
        <f t="shared" si="0"/>
        <v>Annual!O30</v>
      </c>
      <c r="AF10" s="3" t="str">
        <f t="shared" si="0"/>
        <v>Annual!P30</v>
      </c>
    </row>
    <row r="11" spans="2:32" ht="12">
      <c r="B11" s="14"/>
      <c r="C11" s="4"/>
      <c r="D11" s="4"/>
      <c r="E11" s="14"/>
      <c r="F11" s="14"/>
      <c r="G11" s="4"/>
      <c r="H11" s="4"/>
      <c r="I11" s="15"/>
      <c r="J11" s="15"/>
      <c r="K11" s="15"/>
      <c r="L11" s="15"/>
      <c r="M11" s="15"/>
      <c r="N11" s="15"/>
      <c r="O11" s="15"/>
      <c r="Q11">
        <f>Q10+1</f>
        <v>31</v>
      </c>
      <c r="R11" s="3" t="str">
        <f t="shared" si="1"/>
        <v>Annual!A31</v>
      </c>
      <c r="S11" s="3" t="str">
        <f t="shared" si="1"/>
        <v>Annual!C31</v>
      </c>
      <c r="T11" s="3" t="str">
        <f t="shared" si="1"/>
        <v>Annual!D31</v>
      </c>
      <c r="U11" s="3" t="str">
        <f t="shared" si="1"/>
        <v>Annual!E31</v>
      </c>
      <c r="V11" s="3" t="str">
        <f t="shared" si="1"/>
        <v>Annual!F31</v>
      </c>
      <c r="W11" s="3" t="str">
        <f t="shared" si="1"/>
        <v>Annual!G31</v>
      </c>
      <c r="X11" s="3" t="str">
        <f t="shared" si="1"/>
        <v>Annual!H31</v>
      </c>
      <c r="Y11" s="3" t="str">
        <f t="shared" si="1"/>
        <v>Annual!I31</v>
      </c>
      <c r="Z11" s="3" t="str">
        <f t="shared" si="1"/>
        <v>Annual!J31</v>
      </c>
      <c r="AA11" s="3" t="str">
        <f t="shared" si="1"/>
        <v>Annual!K31</v>
      </c>
      <c r="AB11" s="3" t="str">
        <f t="shared" si="1"/>
        <v>Annual!L31</v>
      </c>
      <c r="AC11" s="3" t="str">
        <f t="shared" si="1"/>
        <v>Annual!M31</v>
      </c>
      <c r="AD11" s="3" t="str">
        <f t="shared" si="1"/>
        <v>Annual!N31</v>
      </c>
      <c r="AE11" s="3" t="str">
        <f t="shared" si="1"/>
        <v>Annual!O31</v>
      </c>
      <c r="AF11" s="3" t="str">
        <f t="shared" si="1"/>
        <v>Annual!P31</v>
      </c>
    </row>
    <row r="12" spans="1:32" ht="12">
      <c r="A12" s="90">
        <v>1995</v>
      </c>
      <c r="B12" s="90" t="s">
        <v>30</v>
      </c>
      <c r="C12" s="92">
        <f>+Month!C8</f>
        <v>11319</v>
      </c>
      <c r="D12" s="92">
        <f>+Month!D8</f>
        <v>10568</v>
      </c>
      <c r="E12" s="92">
        <f>+Month!E8</f>
        <v>751</v>
      </c>
      <c r="F12" s="92"/>
      <c r="G12" s="92">
        <f>+Month!G8</f>
        <v>6932</v>
      </c>
      <c r="H12" s="92">
        <f>+Month!H8</f>
        <v>3316</v>
      </c>
      <c r="I12" s="92">
        <f>+Month!I8</f>
        <v>-4155</v>
      </c>
      <c r="J12" s="92">
        <f>+Month!J8</f>
        <v>3616</v>
      </c>
      <c r="K12" s="92">
        <f>+Month!K8</f>
        <v>6864</v>
      </c>
      <c r="L12" s="92">
        <f>+Month!L8</f>
        <v>528</v>
      </c>
      <c r="M12" s="92">
        <f>+Month!M8</f>
        <v>176</v>
      </c>
      <c r="N12" s="92">
        <f>+Month!N8</f>
        <v>700</v>
      </c>
      <c r="O12" s="92">
        <f>+Month!O8</f>
        <v>1959</v>
      </c>
      <c r="P12" s="92">
        <f>+Month!P8</f>
        <v>178</v>
      </c>
      <c r="Q12">
        <f>Q11+1</f>
        <v>32</v>
      </c>
      <c r="R12" s="3" t="str">
        <f t="shared" si="1"/>
        <v>Annual!A32</v>
      </c>
      <c r="S12" s="3" t="str">
        <f t="shared" si="1"/>
        <v>Annual!C32</v>
      </c>
      <c r="T12" s="3" t="str">
        <f t="shared" si="1"/>
        <v>Annual!D32</v>
      </c>
      <c r="U12" s="3" t="str">
        <f t="shared" si="1"/>
        <v>Annual!E32</v>
      </c>
      <c r="V12" s="3" t="str">
        <f t="shared" si="1"/>
        <v>Annual!F32</v>
      </c>
      <c r="W12" s="3" t="str">
        <f t="shared" si="1"/>
        <v>Annual!G32</v>
      </c>
      <c r="X12" s="3" t="str">
        <f t="shared" si="1"/>
        <v>Annual!H32</v>
      </c>
      <c r="Y12" s="3" t="str">
        <f t="shared" si="1"/>
        <v>Annual!I32</v>
      </c>
      <c r="Z12" s="3" t="str">
        <f t="shared" si="1"/>
        <v>Annual!J32</v>
      </c>
      <c r="AA12" s="3" t="str">
        <f t="shared" si="1"/>
        <v>Annual!K32</v>
      </c>
      <c r="AB12" s="3" t="str">
        <f t="shared" si="1"/>
        <v>Annual!L32</v>
      </c>
      <c r="AC12" s="3" t="str">
        <f t="shared" si="1"/>
        <v>Annual!M32</v>
      </c>
      <c r="AD12" s="3" t="str">
        <f t="shared" si="1"/>
        <v>Annual!N32</v>
      </c>
      <c r="AE12" s="3" t="str">
        <f t="shared" si="1"/>
        <v>Annual!O32</v>
      </c>
      <c r="AF12" s="3" t="str">
        <f t="shared" si="1"/>
        <v>Annual!P32</v>
      </c>
    </row>
    <row r="13" spans="1:32" ht="12">
      <c r="A13" s="90">
        <v>1995</v>
      </c>
      <c r="B13" s="90" t="s">
        <v>31</v>
      </c>
      <c r="C13" s="92">
        <f>+Month!C9+C12</f>
        <v>21866</v>
      </c>
      <c r="D13" s="92">
        <f>+Month!D9+D12</f>
        <v>20411</v>
      </c>
      <c r="E13" s="92">
        <f>+Month!E9+E12</f>
        <v>1455</v>
      </c>
      <c r="F13" s="92"/>
      <c r="G13" s="92">
        <f>+Month!G9+G12</f>
        <v>13475</v>
      </c>
      <c r="H13" s="92">
        <f>+Month!H9+H12</f>
        <v>6783</v>
      </c>
      <c r="I13" s="92">
        <f>+Month!I9+I12</f>
        <v>-7879</v>
      </c>
      <c r="J13" s="92">
        <f>+Month!J9+J12</f>
        <v>6692</v>
      </c>
      <c r="K13" s="92">
        <f>+Month!K9+K12</f>
        <v>13292</v>
      </c>
      <c r="L13" s="92">
        <f>+Month!L9+L12</f>
        <v>965</v>
      </c>
      <c r="M13" s="92">
        <f>+Month!M9+M12</f>
        <v>334</v>
      </c>
      <c r="N13" s="92">
        <f>+Month!N9+N12</f>
        <v>1626</v>
      </c>
      <c r="O13" s="92">
        <f>+Month!O9+O12</f>
        <v>3536</v>
      </c>
      <c r="P13" s="92">
        <f>+Month!P9+P12</f>
        <v>356</v>
      </c>
      <c r="Q13">
        <f>Q12+1</f>
        <v>33</v>
      </c>
      <c r="R13" s="3" t="str">
        <f t="shared" si="1"/>
        <v>Annual!A33</v>
      </c>
      <c r="S13" s="3" t="str">
        <f t="shared" si="1"/>
        <v>Annual!C33</v>
      </c>
      <c r="T13" s="3" t="str">
        <f t="shared" si="1"/>
        <v>Annual!D33</v>
      </c>
      <c r="U13" s="3" t="str">
        <f t="shared" si="1"/>
        <v>Annual!E33</v>
      </c>
      <c r="V13" s="3" t="str">
        <f t="shared" si="1"/>
        <v>Annual!F33</v>
      </c>
      <c r="W13" s="3" t="str">
        <f t="shared" si="1"/>
        <v>Annual!G33</v>
      </c>
      <c r="X13" s="3" t="str">
        <f t="shared" si="1"/>
        <v>Annual!H33</v>
      </c>
      <c r="Y13" s="3" t="str">
        <f t="shared" si="1"/>
        <v>Annual!I33</v>
      </c>
      <c r="Z13" s="3" t="str">
        <f t="shared" si="1"/>
        <v>Annual!J33</v>
      </c>
      <c r="AA13" s="3" t="str">
        <f t="shared" si="1"/>
        <v>Annual!K33</v>
      </c>
      <c r="AB13" s="3" t="str">
        <f t="shared" si="1"/>
        <v>Annual!L33</v>
      </c>
      <c r="AC13" s="3" t="str">
        <f t="shared" si="1"/>
        <v>Annual!M33</v>
      </c>
      <c r="AD13" s="3" t="str">
        <f t="shared" si="1"/>
        <v>Annual!N33</v>
      </c>
      <c r="AE13" s="3" t="str">
        <f t="shared" si="1"/>
        <v>Annual!O33</v>
      </c>
      <c r="AF13" s="3" t="str">
        <f t="shared" si="1"/>
        <v>Annual!P33</v>
      </c>
    </row>
    <row r="14" spans="1:32" ht="12">
      <c r="A14" s="90">
        <v>1995</v>
      </c>
      <c r="B14" s="90" t="s">
        <v>32</v>
      </c>
      <c r="C14" s="92">
        <f>+Month!C10+C13</f>
        <v>33446</v>
      </c>
      <c r="D14" s="92">
        <f>+Month!D10+D13</f>
        <v>31226</v>
      </c>
      <c r="E14" s="92">
        <f>+Month!E10+E13</f>
        <v>2220</v>
      </c>
      <c r="F14" s="92"/>
      <c r="G14" s="92">
        <f>+Month!G10+G13</f>
        <v>20153</v>
      </c>
      <c r="H14" s="92">
        <f>+Month!H10+H13</f>
        <v>10453</v>
      </c>
      <c r="I14" s="92">
        <f>+Month!I10+I13</f>
        <v>-12802</v>
      </c>
      <c r="J14" s="92">
        <f>+Month!J10+J13</f>
        <v>9700</v>
      </c>
      <c r="K14" s="92">
        <f>+Month!K10+K13</f>
        <v>20602</v>
      </c>
      <c r="L14" s="92">
        <f>+Month!L10+L13</f>
        <v>1456</v>
      </c>
      <c r="M14" s="92">
        <f>+Month!M10+M13</f>
        <v>561</v>
      </c>
      <c r="N14" s="92">
        <f>+Month!N10+N13</f>
        <v>2615</v>
      </c>
      <c r="O14" s="92">
        <f>+Month!O10+O13</f>
        <v>5410</v>
      </c>
      <c r="P14" s="92">
        <f>+Month!P10+P13</f>
        <v>548</v>
      </c>
      <c r="Q14">
        <f>Q13+1</f>
        <v>34</v>
      </c>
      <c r="R14" s="3" t="str">
        <f t="shared" si="1"/>
        <v>Annual!A34</v>
      </c>
      <c r="S14" s="3" t="str">
        <f t="shared" si="1"/>
        <v>Annual!C34</v>
      </c>
      <c r="T14" s="3" t="str">
        <f t="shared" si="1"/>
        <v>Annual!D34</v>
      </c>
      <c r="U14" s="3" t="str">
        <f t="shared" si="1"/>
        <v>Annual!E34</v>
      </c>
      <c r="V14" s="3" t="str">
        <f t="shared" si="1"/>
        <v>Annual!F34</v>
      </c>
      <c r="W14" s="3" t="str">
        <f t="shared" si="1"/>
        <v>Annual!G34</v>
      </c>
      <c r="X14" s="3" t="str">
        <f t="shared" si="1"/>
        <v>Annual!H34</v>
      </c>
      <c r="Y14" s="3" t="str">
        <f t="shared" si="1"/>
        <v>Annual!I34</v>
      </c>
      <c r="Z14" s="3" t="str">
        <f t="shared" si="1"/>
        <v>Annual!J34</v>
      </c>
      <c r="AA14" s="3" t="str">
        <f t="shared" si="1"/>
        <v>Annual!K34</v>
      </c>
      <c r="AB14" s="3" t="str">
        <f t="shared" si="1"/>
        <v>Annual!L34</v>
      </c>
      <c r="AC14" s="3" t="str">
        <f t="shared" si="1"/>
        <v>Annual!M34</v>
      </c>
      <c r="AD14" s="3" t="str">
        <f t="shared" si="1"/>
        <v>Annual!N34</v>
      </c>
      <c r="AE14" s="3" t="str">
        <f t="shared" si="1"/>
        <v>Annual!O34</v>
      </c>
      <c r="AF14" s="3" t="str">
        <f t="shared" si="1"/>
        <v>Annual!P34</v>
      </c>
    </row>
    <row r="15" spans="1:16" ht="12">
      <c r="A15" s="90">
        <v>1995</v>
      </c>
      <c r="B15" s="90" t="s">
        <v>33</v>
      </c>
      <c r="C15" s="92">
        <f>+Month!C11+C14</f>
        <v>44636</v>
      </c>
      <c r="D15" s="92">
        <f>+Month!D11+D14</f>
        <v>41735</v>
      </c>
      <c r="E15" s="92">
        <f>+Month!E11+E14</f>
        <v>2901</v>
      </c>
      <c r="F15" s="92"/>
      <c r="G15" s="92">
        <f>+Month!G11+G14</f>
        <v>26665</v>
      </c>
      <c r="H15" s="92">
        <f>+Month!H11+H14</f>
        <v>14144</v>
      </c>
      <c r="I15" s="92">
        <f>+Month!I11+I14</f>
        <v>-16809</v>
      </c>
      <c r="J15" s="92">
        <f>+Month!J11+J14</f>
        <v>12521</v>
      </c>
      <c r="K15" s="92">
        <f>+Month!K11+K14</f>
        <v>27298</v>
      </c>
      <c r="L15" s="92">
        <f>+Month!L11+L14</f>
        <v>2247</v>
      </c>
      <c r="M15" s="92">
        <f>+Month!M11+M14</f>
        <v>683</v>
      </c>
      <c r="N15" s="92">
        <f>+Month!N11+N14</f>
        <v>3573</v>
      </c>
      <c r="O15" s="92">
        <f>+Month!O11+O14</f>
        <v>7169</v>
      </c>
      <c r="P15" s="92">
        <f>+Month!P11+P14</f>
        <v>772</v>
      </c>
    </row>
    <row r="16" spans="1:20" ht="12">
      <c r="A16" s="90">
        <v>1995</v>
      </c>
      <c r="B16" s="90" t="s">
        <v>34</v>
      </c>
      <c r="C16" s="92">
        <f>+Month!C12+C15</f>
        <v>54940</v>
      </c>
      <c r="D16" s="92">
        <f>+Month!D12+D15</f>
        <v>51389</v>
      </c>
      <c r="E16" s="92">
        <f>+Month!E12+E15</f>
        <v>3551</v>
      </c>
      <c r="F16" s="92"/>
      <c r="G16" s="92">
        <f>+Month!G12+G15</f>
        <v>34396</v>
      </c>
      <c r="H16" s="92">
        <f>+Month!H12+H15</f>
        <v>17309</v>
      </c>
      <c r="I16" s="92">
        <f>+Month!I12+I15</f>
        <v>-19206</v>
      </c>
      <c r="J16" s="92">
        <f>+Month!J12+J15</f>
        <v>16201</v>
      </c>
      <c r="K16" s="92">
        <f>+Month!K12+K15</f>
        <v>33519</v>
      </c>
      <c r="L16" s="92">
        <f>+Month!L12+L15</f>
        <v>3133</v>
      </c>
      <c r="M16" s="92">
        <f>+Month!M12+M15</f>
        <v>742</v>
      </c>
      <c r="N16" s="92">
        <f>+Month!N12+N15</f>
        <v>4453</v>
      </c>
      <c r="O16" s="92">
        <f>+Month!O12+O15</f>
        <v>8732</v>
      </c>
      <c r="P16" s="92">
        <f>+Month!P12+P15</f>
        <v>983</v>
      </c>
      <c r="T16" t="s">
        <v>77</v>
      </c>
    </row>
    <row r="17" spans="1:16" ht="12">
      <c r="A17" s="90">
        <v>1995</v>
      </c>
      <c r="B17" s="90" t="s">
        <v>35</v>
      </c>
      <c r="C17" s="92">
        <f>+Month!C13+C16</f>
        <v>63042</v>
      </c>
      <c r="D17" s="92">
        <f>+Month!D13+D16</f>
        <v>59034</v>
      </c>
      <c r="E17" s="92">
        <f>+Month!E13+E16</f>
        <v>4008</v>
      </c>
      <c r="F17" s="92"/>
      <c r="G17" s="92">
        <f>+Month!G13+G16</f>
        <v>40933</v>
      </c>
      <c r="H17" s="92">
        <f>+Month!H13+H16</f>
        <v>19752</v>
      </c>
      <c r="I17" s="92">
        <f>+Month!I13+I16</f>
        <v>-21751</v>
      </c>
      <c r="J17" s="92">
        <f>+Month!J13+J16</f>
        <v>19584</v>
      </c>
      <c r="K17" s="92">
        <f>+Month!K13+K16</f>
        <v>38625</v>
      </c>
      <c r="L17" s="92">
        <f>+Month!L13+L16</f>
        <v>3844</v>
      </c>
      <c r="M17" s="92">
        <f>+Month!M13+M16</f>
        <v>910</v>
      </c>
      <c r="N17" s="92">
        <f>+Month!N13+N16</f>
        <v>5251</v>
      </c>
      <c r="O17" s="92">
        <f>+Month!O13+O16</f>
        <v>10895</v>
      </c>
      <c r="P17" s="92">
        <f>+Month!P13+P16</f>
        <v>1195</v>
      </c>
    </row>
    <row r="18" spans="1:16" ht="12">
      <c r="A18" s="90">
        <v>1995</v>
      </c>
      <c r="B18" s="90" t="s">
        <v>38</v>
      </c>
      <c r="C18" s="92">
        <f>+Month!C14+C17</f>
        <v>73811</v>
      </c>
      <c r="D18" s="92">
        <f>+Month!D14+D17</f>
        <v>69157</v>
      </c>
      <c r="E18" s="92">
        <f>+Month!E14+E17</f>
        <v>4654</v>
      </c>
      <c r="F18" s="92"/>
      <c r="G18" s="92">
        <f>+Month!G14+G17</f>
        <v>49398</v>
      </c>
      <c r="H18" s="92">
        <f>+Month!H14+H17</f>
        <v>23902</v>
      </c>
      <c r="I18" s="92">
        <f>+Month!I14+I17</f>
        <v>-24652</v>
      </c>
      <c r="J18" s="92">
        <f>+Month!J14+J17</f>
        <v>23019</v>
      </c>
      <c r="K18" s="92">
        <f>+Month!K14+K17</f>
        <v>44752</v>
      </c>
      <c r="L18" s="92">
        <f>+Month!L14+L17</f>
        <v>4724</v>
      </c>
      <c r="M18" s="92">
        <f>+Month!M14+M17</f>
        <v>965</v>
      </c>
      <c r="N18" s="92">
        <f>+Month!N14+N17</f>
        <v>6275</v>
      </c>
      <c r="O18" s="92">
        <f>+Month!O14+O17</f>
        <v>12953</v>
      </c>
      <c r="P18" s="92">
        <f>+Month!P14+P17</f>
        <v>1410</v>
      </c>
    </row>
    <row r="19" spans="1:36" ht="12">
      <c r="A19" s="90">
        <v>1995</v>
      </c>
      <c r="B19" s="90" t="s">
        <v>39</v>
      </c>
      <c r="C19" s="92">
        <f>+Month!C15+C18</f>
        <v>84478</v>
      </c>
      <c r="D19" s="92">
        <f>+Month!D15+D18</f>
        <v>79223</v>
      </c>
      <c r="E19" s="92">
        <f>+Month!E15+E18</f>
        <v>5255</v>
      </c>
      <c r="F19" s="92"/>
      <c r="G19" s="92">
        <f>+Month!G15+G18</f>
        <v>56984</v>
      </c>
      <c r="H19" s="92">
        <f>+Month!H15+H18</f>
        <v>27041</v>
      </c>
      <c r="I19" s="92">
        <f>+Month!I15+I18</f>
        <v>-28042</v>
      </c>
      <c r="J19" s="92">
        <f>+Month!J15+J18</f>
        <v>26575</v>
      </c>
      <c r="K19" s="92">
        <f>+Month!K15+K18</f>
        <v>51202</v>
      </c>
      <c r="L19" s="92">
        <f>+Month!L15+L18</f>
        <v>5615</v>
      </c>
      <c r="M19" s="92">
        <f>+Month!M15+M18</f>
        <v>992</v>
      </c>
      <c r="N19" s="92">
        <f>+Month!N15+N18</f>
        <v>6974</v>
      </c>
      <c r="O19" s="92">
        <f>+Month!O15+O18</f>
        <v>15012</v>
      </c>
      <c r="P19" s="92">
        <f>+Month!P15+P18</f>
        <v>1619</v>
      </c>
      <c r="S19" t="s">
        <v>11</v>
      </c>
      <c r="T19" t="s">
        <v>25</v>
      </c>
      <c r="U19" t="s">
        <v>12</v>
      </c>
      <c r="V19" t="s">
        <v>13</v>
      </c>
      <c r="W19" t="s">
        <v>14</v>
      </c>
      <c r="X19" t="s">
        <v>15</v>
      </c>
      <c r="Y19" t="s">
        <v>16</v>
      </c>
      <c r="Z19" t="s">
        <v>17</v>
      </c>
      <c r="AA19" t="s">
        <v>18</v>
      </c>
      <c r="AB19" t="s">
        <v>19</v>
      </c>
      <c r="AC19" t="s">
        <v>20</v>
      </c>
      <c r="AD19" t="s">
        <v>21</v>
      </c>
      <c r="AE19" t="s">
        <v>22</v>
      </c>
      <c r="AF19" t="s">
        <v>23</v>
      </c>
      <c r="AG19" t="s">
        <v>24</v>
      </c>
      <c r="AH19" t="s">
        <v>26</v>
      </c>
      <c r="AI19" t="s">
        <v>27</v>
      </c>
      <c r="AJ19" t="s">
        <v>28</v>
      </c>
    </row>
    <row r="20" spans="1:36" ht="12">
      <c r="A20" s="90">
        <v>1995</v>
      </c>
      <c r="B20" s="90" t="s">
        <v>40</v>
      </c>
      <c r="C20" s="92">
        <f>+Month!C16+C19</f>
        <v>95443</v>
      </c>
      <c r="D20" s="92">
        <f>+Month!D16+D19</f>
        <v>89558</v>
      </c>
      <c r="E20" s="92">
        <f>+Month!E16+E19</f>
        <v>5885</v>
      </c>
      <c r="F20" s="92"/>
      <c r="G20" s="92">
        <f>+Month!G16+G19</f>
        <v>65186</v>
      </c>
      <c r="H20" s="92">
        <f>+Month!H16+H19</f>
        <v>30888</v>
      </c>
      <c r="I20" s="92">
        <f>+Month!I16+I19</f>
        <v>-32134</v>
      </c>
      <c r="J20" s="92">
        <f>+Month!J16+J19</f>
        <v>30334</v>
      </c>
      <c r="K20" s="92">
        <f>+Month!K16+K19</f>
        <v>57780</v>
      </c>
      <c r="L20" s="92">
        <f>+Month!L16+L19</f>
        <v>6211</v>
      </c>
      <c r="M20" s="92">
        <f>+Month!M16+M19</f>
        <v>1047</v>
      </c>
      <c r="N20" s="92">
        <f>+Month!N16+N19</f>
        <v>7556</v>
      </c>
      <c r="O20" s="92">
        <f>+Month!O16+O19</f>
        <v>17408</v>
      </c>
      <c r="P20" s="92">
        <f>+Month!P16+P19</f>
        <v>1820</v>
      </c>
      <c r="R20">
        <f>R21-1</f>
        <v>306</v>
      </c>
      <c r="S20" s="3" t="str">
        <f aca="true" t="shared" si="2" ref="S20:AH34">$T$16&amp;S$19&amp;$R20</f>
        <v>Month!A306</v>
      </c>
      <c r="T20" s="3" t="str">
        <f t="shared" si="2"/>
        <v>Month!B306</v>
      </c>
      <c r="U20" s="3" t="str">
        <f t="shared" si="2"/>
        <v>Month!C306</v>
      </c>
      <c r="V20" s="3" t="str">
        <f t="shared" si="2"/>
        <v>Month!D306</v>
      </c>
      <c r="W20" s="3" t="str">
        <f t="shared" si="2"/>
        <v>Month!E306</v>
      </c>
      <c r="X20" s="3" t="str">
        <f t="shared" si="2"/>
        <v>Month!F306</v>
      </c>
      <c r="Y20" s="3" t="str">
        <f t="shared" si="2"/>
        <v>Month!G306</v>
      </c>
      <c r="Z20" s="3" t="str">
        <f t="shared" si="2"/>
        <v>Month!H306</v>
      </c>
      <c r="AA20" s="3" t="str">
        <f t="shared" si="2"/>
        <v>Month!I306</v>
      </c>
      <c r="AB20" s="3" t="str">
        <f t="shared" si="2"/>
        <v>Month!J306</v>
      </c>
      <c r="AC20" s="3" t="str">
        <f t="shared" si="2"/>
        <v>Month!K306</v>
      </c>
      <c r="AD20" s="3" t="str">
        <f t="shared" si="2"/>
        <v>Month!L306</v>
      </c>
      <c r="AE20" s="3" t="str">
        <f t="shared" si="2"/>
        <v>Month!M306</v>
      </c>
      <c r="AF20" s="3" t="str">
        <f t="shared" si="2"/>
        <v>Month!N306</v>
      </c>
      <c r="AG20" s="3" t="str">
        <f t="shared" si="2"/>
        <v>Month!O306</v>
      </c>
      <c r="AH20" s="3" t="str">
        <f t="shared" si="2"/>
        <v>Month!P306</v>
      </c>
      <c r="AI20" s="3" t="str">
        <f aca="true" t="shared" si="3" ref="AC20:AJ34">$T$16&amp;AI$19&amp;$R20</f>
        <v>Month!Q306</v>
      </c>
      <c r="AJ20" s="3" t="str">
        <f t="shared" si="3"/>
        <v>Month!R306</v>
      </c>
    </row>
    <row r="21" spans="1:36" ht="12">
      <c r="A21" s="90">
        <v>1995</v>
      </c>
      <c r="B21" s="90" t="s">
        <v>41</v>
      </c>
      <c r="C21" s="92">
        <f>+Month!C17+C20</f>
        <v>107284</v>
      </c>
      <c r="D21" s="92">
        <f>+Month!D17+D20</f>
        <v>100657</v>
      </c>
      <c r="E21" s="92">
        <f>+Month!E17+E20</f>
        <v>6627</v>
      </c>
      <c r="F21" s="92"/>
      <c r="G21" s="92">
        <f>+Month!G17+G20</f>
        <v>73626.26</v>
      </c>
      <c r="H21" s="92">
        <f>+Month!H17+H20</f>
        <v>34991.270000000004</v>
      </c>
      <c r="I21" s="92">
        <f>+Month!I17+I20</f>
        <v>-36019.83</v>
      </c>
      <c r="J21" s="92">
        <f>+Month!J17+J20</f>
        <v>33989.62</v>
      </c>
      <c r="K21" s="92">
        <f>+Month!K17+K20</f>
        <v>64448.37</v>
      </c>
      <c r="L21" s="92">
        <f>+Month!L17+L20</f>
        <v>6892.37</v>
      </c>
      <c r="M21" s="92">
        <f>+Month!M17+M20</f>
        <v>1121.45</v>
      </c>
      <c r="N21" s="92">
        <f>+Month!N17+N20</f>
        <v>8367</v>
      </c>
      <c r="O21" s="92">
        <f>+Month!O17+O20</f>
        <v>19699</v>
      </c>
      <c r="P21" s="92">
        <f>+Month!P17+P20</f>
        <v>2046.04</v>
      </c>
      <c r="R21">
        <f>(((R5-1995)*12)-(12-R6))+6</f>
        <v>307</v>
      </c>
      <c r="S21" s="3" t="str">
        <f t="shared" si="2"/>
        <v>Month!A307</v>
      </c>
      <c r="T21" s="3" t="str">
        <f t="shared" si="2"/>
        <v>Month!B307</v>
      </c>
      <c r="U21" s="3" t="str">
        <f t="shared" si="2"/>
        <v>Month!C307</v>
      </c>
      <c r="V21" s="3" t="str">
        <f t="shared" si="2"/>
        <v>Month!D307</v>
      </c>
      <c r="W21" s="3" t="str">
        <f t="shared" si="2"/>
        <v>Month!E307</v>
      </c>
      <c r="X21" s="3" t="str">
        <f t="shared" si="2"/>
        <v>Month!F307</v>
      </c>
      <c r="Y21" s="3" t="str">
        <f t="shared" si="2"/>
        <v>Month!G307</v>
      </c>
      <c r="Z21" s="3" t="str">
        <f t="shared" si="2"/>
        <v>Month!H307</v>
      </c>
      <c r="AA21" s="3" t="str">
        <f t="shared" si="2"/>
        <v>Month!I307</v>
      </c>
      <c r="AB21" s="3" t="str">
        <f t="shared" si="2"/>
        <v>Month!J307</v>
      </c>
      <c r="AC21" s="3" t="str">
        <f t="shared" si="3"/>
        <v>Month!K307</v>
      </c>
      <c r="AD21" s="3" t="str">
        <f t="shared" si="3"/>
        <v>Month!L307</v>
      </c>
      <c r="AE21" s="3" t="str">
        <f t="shared" si="3"/>
        <v>Month!M307</v>
      </c>
      <c r="AF21" s="3" t="str">
        <f t="shared" si="3"/>
        <v>Month!N307</v>
      </c>
      <c r="AG21" s="3" t="str">
        <f t="shared" si="3"/>
        <v>Month!O307</v>
      </c>
      <c r="AH21" s="3" t="str">
        <f t="shared" si="3"/>
        <v>Month!P307</v>
      </c>
      <c r="AI21" s="3" t="str">
        <f t="shared" si="3"/>
        <v>Month!Q307</v>
      </c>
      <c r="AJ21" s="3" t="str">
        <f t="shared" si="3"/>
        <v>Month!R307</v>
      </c>
    </row>
    <row r="22" spans="1:36" ht="12">
      <c r="A22" s="90">
        <v>1995</v>
      </c>
      <c r="B22" s="90" t="s">
        <v>42</v>
      </c>
      <c r="C22" s="92">
        <f>+Month!C18+C21</f>
        <v>118540</v>
      </c>
      <c r="D22" s="92">
        <f>+Month!D18+D21</f>
        <v>111178</v>
      </c>
      <c r="E22" s="92">
        <f>+Month!E18+E21</f>
        <v>7362</v>
      </c>
      <c r="F22" s="92"/>
      <c r="G22" s="92">
        <f>+Month!G18+G21</f>
        <v>82272.72</v>
      </c>
      <c r="H22" s="92">
        <f>+Month!H18+H21</f>
        <v>39583.29000000001</v>
      </c>
      <c r="I22" s="92">
        <f>+Month!I18+I21</f>
        <v>-39947.090000000004</v>
      </c>
      <c r="J22" s="92">
        <f>+Month!J18+J21</f>
        <v>37647.44</v>
      </c>
      <c r="K22" s="92">
        <f>+Month!K18+K21</f>
        <v>71052.13</v>
      </c>
      <c r="L22" s="92">
        <f>+Month!L18+L21</f>
        <v>7288.99</v>
      </c>
      <c r="M22" s="92">
        <f>+Month!M18+M21</f>
        <v>1298.46</v>
      </c>
      <c r="N22" s="92">
        <f>+Month!N18+N21</f>
        <v>9239</v>
      </c>
      <c r="O22" s="92">
        <f>+Month!O18+O21</f>
        <v>21771.93</v>
      </c>
      <c r="P22" s="92">
        <f>+Month!P18+P21</f>
        <v>2244.5</v>
      </c>
      <c r="R22">
        <f aca="true" t="shared" si="4" ref="R22:R34">R21+1</f>
        <v>308</v>
      </c>
      <c r="S22" s="3" t="str">
        <f t="shared" si="2"/>
        <v>Month!A308</v>
      </c>
      <c r="T22" s="3" t="str">
        <f t="shared" si="2"/>
        <v>Month!B308</v>
      </c>
      <c r="U22" s="3" t="str">
        <f t="shared" si="2"/>
        <v>Month!C308</v>
      </c>
      <c r="V22" s="3" t="str">
        <f t="shared" si="2"/>
        <v>Month!D308</v>
      </c>
      <c r="W22" s="3" t="str">
        <f t="shared" si="2"/>
        <v>Month!E308</v>
      </c>
      <c r="X22" s="3" t="str">
        <f t="shared" si="2"/>
        <v>Month!F308</v>
      </c>
      <c r="Y22" s="3" t="str">
        <f t="shared" si="2"/>
        <v>Month!G308</v>
      </c>
      <c r="Z22" s="3" t="str">
        <f t="shared" si="2"/>
        <v>Month!H308</v>
      </c>
      <c r="AA22" s="3" t="str">
        <f t="shared" si="2"/>
        <v>Month!I308</v>
      </c>
      <c r="AB22" s="3" t="str">
        <f t="shared" si="2"/>
        <v>Month!J308</v>
      </c>
      <c r="AC22" s="3" t="str">
        <f t="shared" si="3"/>
        <v>Month!K308</v>
      </c>
      <c r="AD22" s="3" t="str">
        <f t="shared" si="3"/>
        <v>Month!L308</v>
      </c>
      <c r="AE22" s="3" t="str">
        <f t="shared" si="3"/>
        <v>Month!M308</v>
      </c>
      <c r="AF22" s="3" t="str">
        <f t="shared" si="3"/>
        <v>Month!N308</v>
      </c>
      <c r="AG22" s="3" t="str">
        <f t="shared" si="3"/>
        <v>Month!O308</v>
      </c>
      <c r="AH22" s="3" t="str">
        <f t="shared" si="3"/>
        <v>Month!P308</v>
      </c>
      <c r="AI22" s="3" t="str">
        <f t="shared" si="3"/>
        <v>Month!Q308</v>
      </c>
      <c r="AJ22" s="3" t="str">
        <f t="shared" si="3"/>
        <v>Month!R308</v>
      </c>
    </row>
    <row r="23" spans="1:36" ht="12">
      <c r="A23" s="90">
        <v>1995</v>
      </c>
      <c r="B23" s="90" t="s">
        <v>43</v>
      </c>
      <c r="C23" s="92">
        <f>+Month!C19+C22</f>
        <v>129894</v>
      </c>
      <c r="D23" s="92">
        <f>+Month!D19+D22</f>
        <v>121794</v>
      </c>
      <c r="E23" s="92">
        <f>+Month!E19+E22</f>
        <v>8100</v>
      </c>
      <c r="F23" s="92"/>
      <c r="G23" s="92">
        <f>+Month!G19+G22</f>
        <v>90436.15</v>
      </c>
      <c r="H23" s="92">
        <f>+Month!H19+H22</f>
        <v>43740.29000000001</v>
      </c>
      <c r="I23" s="92">
        <f>+Month!I19+I22</f>
        <v>-44152.450000000004</v>
      </c>
      <c r="J23" s="92">
        <f>+Month!J19+J22</f>
        <v>41240.37</v>
      </c>
      <c r="K23" s="92">
        <f>+Month!K19+K22</f>
        <v>77205.13</v>
      </c>
      <c r="L23" s="92">
        <f>+Month!L19+L22</f>
        <v>7702.49</v>
      </c>
      <c r="M23" s="92">
        <f>+Month!M19+M22</f>
        <v>1349.14</v>
      </c>
      <c r="N23" s="92">
        <f>+Month!N19+N22</f>
        <v>9878.9</v>
      </c>
      <c r="O23" s="92">
        <f>+Month!O19+O22</f>
        <v>24419.940000000002</v>
      </c>
      <c r="P23" s="92">
        <f>+Month!P19+P22</f>
        <v>2465.57</v>
      </c>
      <c r="R23">
        <f t="shared" si="4"/>
        <v>309</v>
      </c>
      <c r="S23" s="3" t="str">
        <f t="shared" si="2"/>
        <v>Month!A309</v>
      </c>
      <c r="T23" s="3" t="str">
        <f t="shared" si="2"/>
        <v>Month!B309</v>
      </c>
      <c r="U23" s="3" t="str">
        <f t="shared" si="2"/>
        <v>Month!C309</v>
      </c>
      <c r="V23" s="3" t="str">
        <f t="shared" si="2"/>
        <v>Month!D309</v>
      </c>
      <c r="W23" s="3" t="str">
        <f t="shared" si="2"/>
        <v>Month!E309</v>
      </c>
      <c r="X23" s="3" t="str">
        <f t="shared" si="2"/>
        <v>Month!F309</v>
      </c>
      <c r="Y23" s="3" t="str">
        <f t="shared" si="2"/>
        <v>Month!G309</v>
      </c>
      <c r="Z23" s="3" t="str">
        <f t="shared" si="2"/>
        <v>Month!H309</v>
      </c>
      <c r="AA23" s="3" t="str">
        <f t="shared" si="2"/>
        <v>Month!I309</v>
      </c>
      <c r="AB23" s="3" t="str">
        <f t="shared" si="2"/>
        <v>Month!J309</v>
      </c>
      <c r="AC23" s="3" t="str">
        <f t="shared" si="3"/>
        <v>Month!K309</v>
      </c>
      <c r="AD23" s="3" t="str">
        <f t="shared" si="3"/>
        <v>Month!L309</v>
      </c>
      <c r="AE23" s="3" t="str">
        <f t="shared" si="3"/>
        <v>Month!M309</v>
      </c>
      <c r="AF23" s="3" t="str">
        <f t="shared" si="3"/>
        <v>Month!N309</v>
      </c>
      <c r="AG23" s="3" t="str">
        <f t="shared" si="3"/>
        <v>Month!O309</v>
      </c>
      <c r="AH23" s="3" t="str">
        <f t="shared" si="3"/>
        <v>Month!P309</v>
      </c>
      <c r="AI23" s="3" t="str">
        <f t="shared" si="3"/>
        <v>Month!Q309</v>
      </c>
      <c r="AJ23" s="3" t="str">
        <f t="shared" si="3"/>
        <v>Month!R309</v>
      </c>
    </row>
    <row r="24" spans="1:36" ht="12">
      <c r="A24" s="90">
        <v>1996</v>
      </c>
      <c r="B24" s="90" t="s">
        <v>44</v>
      </c>
      <c r="C24" s="92">
        <v>11103</v>
      </c>
      <c r="D24" s="92">
        <v>10421</v>
      </c>
      <c r="E24" s="92">
        <v>682</v>
      </c>
      <c r="F24" s="92"/>
      <c r="G24" s="92">
        <v>4366</v>
      </c>
      <c r="H24" s="92">
        <v>73</v>
      </c>
      <c r="I24" s="92">
        <v>3685</v>
      </c>
      <c r="J24" s="92">
        <v>3116</v>
      </c>
      <c r="K24" s="92">
        <v>7137</v>
      </c>
      <c r="L24" s="92">
        <v>712</v>
      </c>
      <c r="M24" s="92">
        <v>142</v>
      </c>
      <c r="N24" s="92">
        <v>820</v>
      </c>
      <c r="O24" s="92">
        <v>2316</v>
      </c>
      <c r="P24" s="92">
        <v>163</v>
      </c>
      <c r="R24">
        <f t="shared" si="4"/>
        <v>310</v>
      </c>
      <c r="S24" s="3" t="str">
        <f t="shared" si="2"/>
        <v>Month!A310</v>
      </c>
      <c r="T24" s="3" t="str">
        <f t="shared" si="2"/>
        <v>Month!B310</v>
      </c>
      <c r="U24" s="3" t="str">
        <f t="shared" si="2"/>
        <v>Month!C310</v>
      </c>
      <c r="V24" s="3" t="str">
        <f t="shared" si="2"/>
        <v>Month!D310</v>
      </c>
      <c r="W24" s="3" t="str">
        <f t="shared" si="2"/>
        <v>Month!E310</v>
      </c>
      <c r="X24" s="3" t="str">
        <f t="shared" si="2"/>
        <v>Month!F310</v>
      </c>
      <c r="Y24" s="3" t="str">
        <f t="shared" si="2"/>
        <v>Month!G310</v>
      </c>
      <c r="Z24" s="3" t="str">
        <f t="shared" si="2"/>
        <v>Month!H310</v>
      </c>
      <c r="AA24" s="3" t="str">
        <f t="shared" si="2"/>
        <v>Month!I310</v>
      </c>
      <c r="AB24" s="3" t="str">
        <f t="shared" si="2"/>
        <v>Month!J310</v>
      </c>
      <c r="AC24" s="3" t="str">
        <f t="shared" si="3"/>
        <v>Month!K310</v>
      </c>
      <c r="AD24" s="3" t="str">
        <f t="shared" si="3"/>
        <v>Month!L310</v>
      </c>
      <c r="AE24" s="3" t="str">
        <f t="shared" si="3"/>
        <v>Month!M310</v>
      </c>
      <c r="AF24" s="3" t="str">
        <f t="shared" si="3"/>
        <v>Month!N310</v>
      </c>
      <c r="AG24" s="3" t="str">
        <f t="shared" si="3"/>
        <v>Month!O310</v>
      </c>
      <c r="AH24" s="3" t="str">
        <f t="shared" si="3"/>
        <v>Month!P310</v>
      </c>
      <c r="AI24" s="3" t="str">
        <f t="shared" si="3"/>
        <v>Month!Q310</v>
      </c>
      <c r="AJ24" s="3" t="str">
        <f t="shared" si="3"/>
        <v>Month!R310</v>
      </c>
    </row>
    <row r="25" spans="1:36" ht="12">
      <c r="A25" s="90">
        <v>1996</v>
      </c>
      <c r="B25" s="90" t="s">
        <v>45</v>
      </c>
      <c r="C25" s="92">
        <v>10483</v>
      </c>
      <c r="D25" s="92">
        <v>9807</v>
      </c>
      <c r="E25" s="92">
        <v>676</v>
      </c>
      <c r="F25" s="92"/>
      <c r="G25" s="92">
        <v>3454</v>
      </c>
      <c r="H25" s="92">
        <v>61</v>
      </c>
      <c r="I25" s="92">
        <v>3647</v>
      </c>
      <c r="J25" s="92">
        <v>3390</v>
      </c>
      <c r="K25" s="92">
        <v>6535</v>
      </c>
      <c r="L25" s="92">
        <v>470</v>
      </c>
      <c r="M25" s="92">
        <v>213</v>
      </c>
      <c r="N25" s="92">
        <v>774</v>
      </c>
      <c r="O25" s="92">
        <v>1629</v>
      </c>
      <c r="P25" s="92">
        <v>189</v>
      </c>
      <c r="R25">
        <f t="shared" si="4"/>
        <v>311</v>
      </c>
      <c r="S25" s="3" t="str">
        <f t="shared" si="2"/>
        <v>Month!A311</v>
      </c>
      <c r="T25" s="3" t="str">
        <f t="shared" si="2"/>
        <v>Month!B311</v>
      </c>
      <c r="U25" s="3" t="str">
        <f t="shared" si="2"/>
        <v>Month!C311</v>
      </c>
      <c r="V25" s="3" t="str">
        <f t="shared" si="2"/>
        <v>Month!D311</v>
      </c>
      <c r="W25" s="3" t="str">
        <f t="shared" si="2"/>
        <v>Month!E311</v>
      </c>
      <c r="X25" s="3" t="str">
        <f t="shared" si="2"/>
        <v>Month!F311</v>
      </c>
      <c r="Y25" s="3" t="str">
        <f t="shared" si="2"/>
        <v>Month!G311</v>
      </c>
      <c r="Z25" s="3" t="str">
        <f t="shared" si="2"/>
        <v>Month!H311</v>
      </c>
      <c r="AA25" s="3" t="str">
        <f t="shared" si="2"/>
        <v>Month!I311</v>
      </c>
      <c r="AB25" s="3" t="str">
        <f t="shared" si="2"/>
        <v>Month!J311</v>
      </c>
      <c r="AC25" s="3" t="str">
        <f t="shared" si="3"/>
        <v>Month!K311</v>
      </c>
      <c r="AD25" s="3" t="str">
        <f t="shared" si="3"/>
        <v>Month!L311</v>
      </c>
      <c r="AE25" s="3" t="str">
        <f t="shared" si="3"/>
        <v>Month!M311</v>
      </c>
      <c r="AF25" s="3" t="str">
        <f t="shared" si="3"/>
        <v>Month!N311</v>
      </c>
      <c r="AG25" s="3" t="str">
        <f t="shared" si="3"/>
        <v>Month!O311</v>
      </c>
      <c r="AH25" s="3" t="str">
        <f t="shared" si="3"/>
        <v>Month!P311</v>
      </c>
      <c r="AI25" s="3" t="str">
        <f t="shared" si="3"/>
        <v>Month!Q311</v>
      </c>
      <c r="AJ25" s="3" t="str">
        <f t="shared" si="3"/>
        <v>Month!R311</v>
      </c>
    </row>
    <row r="26" spans="1:36" ht="12">
      <c r="A26" s="90">
        <v>1996</v>
      </c>
      <c r="B26" s="90" t="s">
        <v>46</v>
      </c>
      <c r="C26" s="92">
        <v>10971</v>
      </c>
      <c r="D26" s="92">
        <v>10270</v>
      </c>
      <c r="E26" s="92">
        <v>701</v>
      </c>
      <c r="F26" s="92"/>
      <c r="G26" s="92">
        <v>4391</v>
      </c>
      <c r="H26" s="92">
        <v>172</v>
      </c>
      <c r="I26" s="92">
        <v>3725</v>
      </c>
      <c r="J26" s="92">
        <v>3385</v>
      </c>
      <c r="K26" s="92">
        <v>6498</v>
      </c>
      <c r="L26" s="92">
        <v>536</v>
      </c>
      <c r="M26" s="92">
        <v>196</v>
      </c>
      <c r="N26" s="92">
        <v>928</v>
      </c>
      <c r="O26" s="92">
        <v>1823</v>
      </c>
      <c r="P26" s="92">
        <v>226</v>
      </c>
      <c r="R26">
        <f t="shared" si="4"/>
        <v>312</v>
      </c>
      <c r="S26" s="3" t="str">
        <f t="shared" si="2"/>
        <v>Month!A312</v>
      </c>
      <c r="T26" s="3" t="str">
        <f t="shared" si="2"/>
        <v>Month!B312</v>
      </c>
      <c r="U26" s="3" t="str">
        <f t="shared" si="2"/>
        <v>Month!C312</v>
      </c>
      <c r="V26" s="3" t="str">
        <f t="shared" si="2"/>
        <v>Month!D312</v>
      </c>
      <c r="W26" s="3" t="str">
        <f t="shared" si="2"/>
        <v>Month!E312</v>
      </c>
      <c r="X26" s="3" t="str">
        <f t="shared" si="2"/>
        <v>Month!F312</v>
      </c>
      <c r="Y26" s="3" t="str">
        <f t="shared" si="2"/>
        <v>Month!G312</v>
      </c>
      <c r="Z26" s="3" t="str">
        <f t="shared" si="2"/>
        <v>Month!H312</v>
      </c>
      <c r="AA26" s="3" t="str">
        <f t="shared" si="2"/>
        <v>Month!I312</v>
      </c>
      <c r="AB26" s="3" t="str">
        <f t="shared" si="2"/>
        <v>Month!J312</v>
      </c>
      <c r="AC26" s="3" t="str">
        <f t="shared" si="3"/>
        <v>Month!K312</v>
      </c>
      <c r="AD26" s="3" t="str">
        <f t="shared" si="3"/>
        <v>Month!L312</v>
      </c>
      <c r="AE26" s="3" t="str">
        <f t="shared" si="3"/>
        <v>Month!M312</v>
      </c>
      <c r="AF26" s="3" t="str">
        <f t="shared" si="3"/>
        <v>Month!N312</v>
      </c>
      <c r="AG26" s="3" t="str">
        <f t="shared" si="3"/>
        <v>Month!O312</v>
      </c>
      <c r="AH26" s="3" t="str">
        <f t="shared" si="3"/>
        <v>Month!P312</v>
      </c>
      <c r="AI26" s="3" t="str">
        <f t="shared" si="3"/>
        <v>Month!Q312</v>
      </c>
      <c r="AJ26" s="3" t="str">
        <f t="shared" si="3"/>
        <v>Month!R312</v>
      </c>
    </row>
    <row r="27" spans="1:36" ht="12">
      <c r="A27" s="90">
        <v>1996</v>
      </c>
      <c r="B27" s="90" t="s">
        <v>47</v>
      </c>
      <c r="C27" s="92">
        <v>10385</v>
      </c>
      <c r="D27" s="92">
        <v>9762</v>
      </c>
      <c r="E27" s="92">
        <v>623</v>
      </c>
      <c r="F27" s="92"/>
      <c r="G27" s="92">
        <v>4056</v>
      </c>
      <c r="H27" s="92">
        <v>21</v>
      </c>
      <c r="I27" s="92">
        <v>4014</v>
      </c>
      <c r="J27" s="92">
        <v>3134</v>
      </c>
      <c r="K27" s="92">
        <v>5573</v>
      </c>
      <c r="L27" s="92">
        <v>1067</v>
      </c>
      <c r="M27" s="92">
        <v>186</v>
      </c>
      <c r="N27" s="92">
        <v>760</v>
      </c>
      <c r="O27" s="92">
        <v>2014</v>
      </c>
      <c r="P27" s="92">
        <v>187</v>
      </c>
      <c r="R27">
        <f t="shared" si="4"/>
        <v>313</v>
      </c>
      <c r="S27" s="3" t="str">
        <f t="shared" si="2"/>
        <v>Month!A313</v>
      </c>
      <c r="T27" s="3" t="str">
        <f t="shared" si="2"/>
        <v>Month!B313</v>
      </c>
      <c r="U27" s="3" t="str">
        <f t="shared" si="2"/>
        <v>Month!C313</v>
      </c>
      <c r="V27" s="3" t="str">
        <f t="shared" si="2"/>
        <v>Month!D313</v>
      </c>
      <c r="W27" s="3" t="str">
        <f t="shared" si="2"/>
        <v>Month!E313</v>
      </c>
      <c r="X27" s="3" t="str">
        <f t="shared" si="2"/>
        <v>Month!F313</v>
      </c>
      <c r="Y27" s="3" t="str">
        <f t="shared" si="2"/>
        <v>Month!G313</v>
      </c>
      <c r="Z27" s="3" t="str">
        <f t="shared" si="2"/>
        <v>Month!H313</v>
      </c>
      <c r="AA27" s="3" t="str">
        <f t="shared" si="2"/>
        <v>Month!I313</v>
      </c>
      <c r="AB27" s="3" t="str">
        <f t="shared" si="2"/>
        <v>Month!J313</v>
      </c>
      <c r="AC27" s="3" t="str">
        <f t="shared" si="3"/>
        <v>Month!K313</v>
      </c>
      <c r="AD27" s="3" t="str">
        <f t="shared" si="3"/>
        <v>Month!L313</v>
      </c>
      <c r="AE27" s="3" t="str">
        <f t="shared" si="3"/>
        <v>Month!M313</v>
      </c>
      <c r="AF27" s="3" t="str">
        <f t="shared" si="3"/>
        <v>Month!N313</v>
      </c>
      <c r="AG27" s="3" t="str">
        <f t="shared" si="3"/>
        <v>Month!O313</v>
      </c>
      <c r="AH27" s="3" t="str">
        <f t="shared" si="3"/>
        <v>Month!P313</v>
      </c>
      <c r="AI27" s="3" t="str">
        <f t="shared" si="3"/>
        <v>Month!Q313</v>
      </c>
      <c r="AJ27" s="3" t="str">
        <f t="shared" si="3"/>
        <v>Month!R313</v>
      </c>
    </row>
    <row r="28" spans="1:36" ht="11.25" customHeight="1">
      <c r="A28" s="90">
        <v>1996</v>
      </c>
      <c r="B28" s="90" t="s">
        <v>34</v>
      </c>
      <c r="C28" s="92">
        <v>10747</v>
      </c>
      <c r="D28" s="92">
        <v>10082</v>
      </c>
      <c r="E28" s="92">
        <v>665</v>
      </c>
      <c r="F28" s="92"/>
      <c r="G28" s="92">
        <v>2998</v>
      </c>
      <c r="H28" s="92">
        <v>59</v>
      </c>
      <c r="I28" s="92">
        <v>4717</v>
      </c>
      <c r="J28" s="92">
        <v>4205</v>
      </c>
      <c r="K28" s="92">
        <v>7077</v>
      </c>
      <c r="L28" s="92">
        <v>760</v>
      </c>
      <c r="M28" s="92">
        <v>249</v>
      </c>
      <c r="N28" s="92">
        <v>559</v>
      </c>
      <c r="O28" s="92">
        <v>2059</v>
      </c>
      <c r="P28" s="92">
        <v>251</v>
      </c>
      <c r="R28">
        <f t="shared" si="4"/>
        <v>314</v>
      </c>
      <c r="S28" s="3" t="str">
        <f t="shared" si="2"/>
        <v>Month!A314</v>
      </c>
      <c r="T28" s="3" t="str">
        <f t="shared" si="2"/>
        <v>Month!B314</v>
      </c>
      <c r="U28" s="3" t="str">
        <f t="shared" si="2"/>
        <v>Month!C314</v>
      </c>
      <c r="V28" s="3" t="str">
        <f t="shared" si="2"/>
        <v>Month!D314</v>
      </c>
      <c r="W28" s="3" t="str">
        <f t="shared" si="2"/>
        <v>Month!E314</v>
      </c>
      <c r="X28" s="3" t="str">
        <f t="shared" si="2"/>
        <v>Month!F314</v>
      </c>
      <c r="Y28" s="3" t="str">
        <f t="shared" si="2"/>
        <v>Month!G314</v>
      </c>
      <c r="Z28" s="3" t="str">
        <f t="shared" si="2"/>
        <v>Month!H314</v>
      </c>
      <c r="AA28" s="3" t="str">
        <f t="shared" si="2"/>
        <v>Month!I314</v>
      </c>
      <c r="AB28" s="3" t="str">
        <f t="shared" si="2"/>
        <v>Month!J314</v>
      </c>
      <c r="AC28" s="3" t="str">
        <f t="shared" si="3"/>
        <v>Month!K314</v>
      </c>
      <c r="AD28" s="3" t="str">
        <f t="shared" si="3"/>
        <v>Month!L314</v>
      </c>
      <c r="AE28" s="3" t="str">
        <f t="shared" si="3"/>
        <v>Month!M314</v>
      </c>
      <c r="AF28" s="3" t="str">
        <f t="shared" si="3"/>
        <v>Month!N314</v>
      </c>
      <c r="AG28" s="3" t="str">
        <f t="shared" si="3"/>
        <v>Month!O314</v>
      </c>
      <c r="AH28" s="3" t="str">
        <f t="shared" si="3"/>
        <v>Month!P314</v>
      </c>
      <c r="AI28" s="3" t="str">
        <f t="shared" si="3"/>
        <v>Month!Q314</v>
      </c>
      <c r="AJ28" s="3" t="str">
        <f t="shared" si="3"/>
        <v>Month!R314</v>
      </c>
    </row>
    <row r="29" spans="1:36" ht="12">
      <c r="A29" s="90">
        <v>1996</v>
      </c>
      <c r="B29" s="90" t="s">
        <v>48</v>
      </c>
      <c r="C29" s="92">
        <v>10128</v>
      </c>
      <c r="D29" s="92">
        <v>9605</v>
      </c>
      <c r="E29" s="92">
        <v>523</v>
      </c>
      <c r="F29" s="92"/>
      <c r="G29" s="92">
        <v>3511</v>
      </c>
      <c r="H29" s="92">
        <v>108</v>
      </c>
      <c r="I29" s="92">
        <v>4283</v>
      </c>
      <c r="J29" s="92">
        <v>3714</v>
      </c>
      <c r="K29" s="92">
        <v>6308</v>
      </c>
      <c r="L29" s="92">
        <v>617</v>
      </c>
      <c r="M29" s="92">
        <v>47</v>
      </c>
      <c r="N29" s="92">
        <v>746</v>
      </c>
      <c r="O29" s="92">
        <v>2417</v>
      </c>
      <c r="P29" s="92">
        <v>203</v>
      </c>
      <c r="R29">
        <f t="shared" si="4"/>
        <v>315</v>
      </c>
      <c r="S29" s="3" t="str">
        <f t="shared" si="2"/>
        <v>Month!A315</v>
      </c>
      <c r="T29" s="3" t="str">
        <f t="shared" si="2"/>
        <v>Month!B315</v>
      </c>
      <c r="U29" s="3" t="str">
        <f t="shared" si="2"/>
        <v>Month!C315</v>
      </c>
      <c r="V29" s="3" t="str">
        <f t="shared" si="2"/>
        <v>Month!D315</v>
      </c>
      <c r="W29" s="3" t="str">
        <f t="shared" si="2"/>
        <v>Month!E315</v>
      </c>
      <c r="X29" s="3" t="str">
        <f t="shared" si="2"/>
        <v>Month!F315</v>
      </c>
      <c r="Y29" s="3" t="str">
        <f t="shared" si="2"/>
        <v>Month!G315</v>
      </c>
      <c r="Z29" s="3" t="str">
        <f t="shared" si="2"/>
        <v>Month!H315</v>
      </c>
      <c r="AA29" s="3" t="str">
        <f t="shared" si="2"/>
        <v>Month!I315</v>
      </c>
      <c r="AB29" s="3" t="str">
        <f t="shared" si="2"/>
        <v>Month!J315</v>
      </c>
      <c r="AC29" s="3" t="str">
        <f t="shared" si="3"/>
        <v>Month!K315</v>
      </c>
      <c r="AD29" s="3" t="str">
        <f t="shared" si="3"/>
        <v>Month!L315</v>
      </c>
      <c r="AE29" s="3" t="str">
        <f t="shared" si="3"/>
        <v>Month!M315</v>
      </c>
      <c r="AF29" s="3" t="str">
        <f t="shared" si="3"/>
        <v>Month!N315</v>
      </c>
      <c r="AG29" s="3" t="str">
        <f t="shared" si="3"/>
        <v>Month!O315</v>
      </c>
      <c r="AH29" s="3" t="str">
        <f t="shared" si="3"/>
        <v>Month!P315</v>
      </c>
      <c r="AI29" s="3" t="str">
        <f t="shared" si="3"/>
        <v>Month!Q315</v>
      </c>
      <c r="AJ29" s="3" t="str">
        <f t="shared" si="3"/>
        <v>Month!R315</v>
      </c>
    </row>
    <row r="30" spans="1:36" ht="12">
      <c r="A30" s="90">
        <v>1996</v>
      </c>
      <c r="B30" s="90" t="s">
        <v>49</v>
      </c>
      <c r="C30" s="92">
        <v>10705</v>
      </c>
      <c r="D30" s="92">
        <v>10120</v>
      </c>
      <c r="E30" s="92">
        <v>585</v>
      </c>
      <c r="F30" s="92"/>
      <c r="G30" s="92">
        <v>4012</v>
      </c>
      <c r="H30" s="92">
        <v>174</v>
      </c>
      <c r="I30" s="92">
        <v>4642</v>
      </c>
      <c r="J30" s="92">
        <v>3922</v>
      </c>
      <c r="K30" s="92">
        <v>6853</v>
      </c>
      <c r="L30" s="92">
        <v>763</v>
      </c>
      <c r="M30" s="92">
        <v>42</v>
      </c>
      <c r="N30" s="92">
        <v>719</v>
      </c>
      <c r="O30" s="92">
        <v>2558</v>
      </c>
      <c r="P30" s="92">
        <v>265</v>
      </c>
      <c r="R30">
        <f t="shared" si="4"/>
        <v>316</v>
      </c>
      <c r="S30" s="3" t="str">
        <f t="shared" si="2"/>
        <v>Month!A316</v>
      </c>
      <c r="T30" s="3" t="str">
        <f t="shared" si="2"/>
        <v>Month!B316</v>
      </c>
      <c r="U30" s="3" t="str">
        <f t="shared" si="2"/>
        <v>Month!C316</v>
      </c>
      <c r="V30" s="3" t="str">
        <f t="shared" si="2"/>
        <v>Month!D316</v>
      </c>
      <c r="W30" s="3" t="str">
        <f t="shared" si="2"/>
        <v>Month!E316</v>
      </c>
      <c r="X30" s="3" t="str">
        <f t="shared" si="2"/>
        <v>Month!F316</v>
      </c>
      <c r="Y30" s="3" t="str">
        <f t="shared" si="2"/>
        <v>Month!G316</v>
      </c>
      <c r="Z30" s="3" t="str">
        <f t="shared" si="2"/>
        <v>Month!H316</v>
      </c>
      <c r="AA30" s="3" t="str">
        <f t="shared" si="2"/>
        <v>Month!I316</v>
      </c>
      <c r="AB30" s="3" t="str">
        <f t="shared" si="2"/>
        <v>Month!J316</v>
      </c>
      <c r="AC30" s="3" t="str">
        <f t="shared" si="3"/>
        <v>Month!K316</v>
      </c>
      <c r="AD30" s="3" t="str">
        <f t="shared" si="3"/>
        <v>Month!L316</v>
      </c>
      <c r="AE30" s="3" t="str">
        <f t="shared" si="3"/>
        <v>Month!M316</v>
      </c>
      <c r="AF30" s="3" t="str">
        <f t="shared" si="3"/>
        <v>Month!N316</v>
      </c>
      <c r="AG30" s="3" t="str">
        <f t="shared" si="3"/>
        <v>Month!O316</v>
      </c>
      <c r="AH30" s="3" t="str">
        <f t="shared" si="3"/>
        <v>Month!P316</v>
      </c>
      <c r="AI30" s="3" t="str">
        <f t="shared" si="3"/>
        <v>Month!Q316</v>
      </c>
      <c r="AJ30" s="3" t="str">
        <f t="shared" si="3"/>
        <v>Month!R316</v>
      </c>
    </row>
    <row r="31" spans="1:36" ht="12">
      <c r="A31" s="90">
        <v>1996</v>
      </c>
      <c r="B31" s="90" t="s">
        <v>50</v>
      </c>
      <c r="C31" s="92">
        <v>10098</v>
      </c>
      <c r="D31" s="92">
        <v>9526</v>
      </c>
      <c r="E31" s="92">
        <v>572</v>
      </c>
      <c r="F31" s="92"/>
      <c r="G31" s="92">
        <v>3502</v>
      </c>
      <c r="H31" s="92">
        <v>126</v>
      </c>
      <c r="I31" s="92">
        <v>4035</v>
      </c>
      <c r="J31" s="92">
        <v>3256</v>
      </c>
      <c r="K31" s="92">
        <v>6239</v>
      </c>
      <c r="L31" s="92">
        <v>845</v>
      </c>
      <c r="M31" s="92">
        <v>66</v>
      </c>
      <c r="N31" s="92">
        <v>590</v>
      </c>
      <c r="O31" s="92">
        <v>2249</v>
      </c>
      <c r="P31" s="92">
        <v>245</v>
      </c>
      <c r="R31">
        <f t="shared" si="4"/>
        <v>317</v>
      </c>
      <c r="S31" s="3" t="str">
        <f t="shared" si="2"/>
        <v>Month!A317</v>
      </c>
      <c r="T31" s="3" t="str">
        <f t="shared" si="2"/>
        <v>Month!B317</v>
      </c>
      <c r="U31" s="3" t="str">
        <f t="shared" si="2"/>
        <v>Month!C317</v>
      </c>
      <c r="V31" s="3" t="str">
        <f t="shared" si="2"/>
        <v>Month!D317</v>
      </c>
      <c r="W31" s="3" t="str">
        <f t="shared" si="2"/>
        <v>Month!E317</v>
      </c>
      <c r="X31" s="3" t="str">
        <f t="shared" si="2"/>
        <v>Month!F317</v>
      </c>
      <c r="Y31" s="3" t="str">
        <f t="shared" si="2"/>
        <v>Month!G317</v>
      </c>
      <c r="Z31" s="3" t="str">
        <f t="shared" si="2"/>
        <v>Month!H317</v>
      </c>
      <c r="AA31" s="3" t="str">
        <f t="shared" si="2"/>
        <v>Month!I317</v>
      </c>
      <c r="AB31" s="3" t="str">
        <f t="shared" si="2"/>
        <v>Month!J317</v>
      </c>
      <c r="AC31" s="3" t="str">
        <f t="shared" si="3"/>
        <v>Month!K317</v>
      </c>
      <c r="AD31" s="3" t="str">
        <f t="shared" si="3"/>
        <v>Month!L317</v>
      </c>
      <c r="AE31" s="3" t="str">
        <f t="shared" si="3"/>
        <v>Month!M317</v>
      </c>
      <c r="AF31" s="3" t="str">
        <f t="shared" si="3"/>
        <v>Month!N317</v>
      </c>
      <c r="AG31" s="3" t="str">
        <f t="shared" si="3"/>
        <v>Month!O317</v>
      </c>
      <c r="AH31" s="3" t="str">
        <f t="shared" si="3"/>
        <v>Month!P317</v>
      </c>
      <c r="AI31" s="3" t="str">
        <f t="shared" si="3"/>
        <v>Month!Q317</v>
      </c>
      <c r="AJ31" s="3" t="str">
        <f t="shared" si="3"/>
        <v>Month!R317</v>
      </c>
    </row>
    <row r="32" spans="1:36" ht="12">
      <c r="A32" s="90">
        <v>1996</v>
      </c>
      <c r="B32" s="90" t="s">
        <v>51</v>
      </c>
      <c r="C32" s="92">
        <v>10507</v>
      </c>
      <c r="D32" s="92">
        <v>9911</v>
      </c>
      <c r="E32" s="92">
        <v>596</v>
      </c>
      <c r="F32" s="92"/>
      <c r="G32" s="92">
        <v>4988</v>
      </c>
      <c r="H32" s="92">
        <v>15</v>
      </c>
      <c r="I32" s="92">
        <v>3770</v>
      </c>
      <c r="J32" s="92">
        <v>3279</v>
      </c>
      <c r="K32" s="92">
        <v>5121</v>
      </c>
      <c r="L32" s="92">
        <v>649</v>
      </c>
      <c r="M32" s="92">
        <v>158</v>
      </c>
      <c r="N32" s="92">
        <v>736</v>
      </c>
      <c r="O32" s="92">
        <v>2246</v>
      </c>
      <c r="P32" s="92">
        <v>243</v>
      </c>
      <c r="R32">
        <f t="shared" si="4"/>
        <v>318</v>
      </c>
      <c r="S32" s="3" t="str">
        <f t="shared" si="2"/>
        <v>Month!A318</v>
      </c>
      <c r="T32" s="3" t="str">
        <f t="shared" si="2"/>
        <v>Month!B318</v>
      </c>
      <c r="U32" s="3" t="str">
        <f t="shared" si="2"/>
        <v>Month!C318</v>
      </c>
      <c r="V32" s="3" t="str">
        <f t="shared" si="2"/>
        <v>Month!D318</v>
      </c>
      <c r="W32" s="3" t="str">
        <f t="shared" si="2"/>
        <v>Month!E318</v>
      </c>
      <c r="X32" s="3" t="str">
        <f t="shared" si="2"/>
        <v>Month!F318</v>
      </c>
      <c r="Y32" s="3" t="str">
        <f t="shared" si="2"/>
        <v>Month!G318</v>
      </c>
      <c r="Z32" s="3" t="str">
        <f t="shared" si="2"/>
        <v>Month!H318</v>
      </c>
      <c r="AA32" s="3" t="str">
        <f t="shared" si="2"/>
        <v>Month!I318</v>
      </c>
      <c r="AB32" s="3" t="str">
        <f t="shared" si="2"/>
        <v>Month!J318</v>
      </c>
      <c r="AC32" s="3" t="str">
        <f t="shared" si="3"/>
        <v>Month!K318</v>
      </c>
      <c r="AD32" s="3" t="str">
        <f t="shared" si="3"/>
        <v>Month!L318</v>
      </c>
      <c r="AE32" s="3" t="str">
        <f t="shared" si="3"/>
        <v>Month!M318</v>
      </c>
      <c r="AF32" s="3" t="str">
        <f t="shared" si="3"/>
        <v>Month!N318</v>
      </c>
      <c r="AG32" s="3" t="str">
        <f t="shared" si="3"/>
        <v>Month!O318</v>
      </c>
      <c r="AH32" s="3" t="str">
        <f t="shared" si="3"/>
        <v>Month!P318</v>
      </c>
      <c r="AI32" s="3" t="str">
        <f t="shared" si="3"/>
        <v>Month!Q318</v>
      </c>
      <c r="AJ32" s="3" t="str">
        <f t="shared" si="3"/>
        <v>Month!R318</v>
      </c>
    </row>
    <row r="33" spans="1:36" ht="12">
      <c r="A33" s="90">
        <v>1996</v>
      </c>
      <c r="B33" s="90" t="s">
        <v>52</v>
      </c>
      <c r="C33" s="92">
        <v>11390</v>
      </c>
      <c r="D33" s="92">
        <v>10697</v>
      </c>
      <c r="E33" s="92">
        <v>693</v>
      </c>
      <c r="F33" s="92"/>
      <c r="G33" s="92">
        <v>4285</v>
      </c>
      <c r="H33" s="92">
        <v>41</v>
      </c>
      <c r="I33" s="92">
        <v>3777</v>
      </c>
      <c r="J33" s="92">
        <v>3337</v>
      </c>
      <c r="K33" s="92">
        <v>6466</v>
      </c>
      <c r="L33" s="92">
        <v>698</v>
      </c>
      <c r="M33" s="92">
        <v>258</v>
      </c>
      <c r="N33" s="92">
        <v>1009</v>
      </c>
      <c r="O33" s="92">
        <v>2028</v>
      </c>
      <c r="P33" s="92">
        <v>229</v>
      </c>
      <c r="Q33" s="26"/>
      <c r="R33">
        <f t="shared" si="4"/>
        <v>319</v>
      </c>
      <c r="S33" s="3" t="str">
        <f t="shared" si="2"/>
        <v>Month!A319</v>
      </c>
      <c r="T33" s="3" t="str">
        <f t="shared" si="2"/>
        <v>Month!B319</v>
      </c>
      <c r="U33" s="3" t="str">
        <f t="shared" si="2"/>
        <v>Month!C319</v>
      </c>
      <c r="V33" s="3" t="str">
        <f t="shared" si="2"/>
        <v>Month!D319</v>
      </c>
      <c r="W33" s="3" t="str">
        <f t="shared" si="2"/>
        <v>Month!E319</v>
      </c>
      <c r="X33" s="3" t="str">
        <f t="shared" si="2"/>
        <v>Month!F319</v>
      </c>
      <c r="Y33" s="3" t="str">
        <f t="shared" si="2"/>
        <v>Month!G319</v>
      </c>
      <c r="Z33" s="3" t="str">
        <f t="shared" si="2"/>
        <v>Month!H319</v>
      </c>
      <c r="AA33" s="3" t="str">
        <f t="shared" si="2"/>
        <v>Month!I319</v>
      </c>
      <c r="AB33" s="3" t="str">
        <f t="shared" si="2"/>
        <v>Month!J319</v>
      </c>
      <c r="AC33" s="3" t="str">
        <f t="shared" si="3"/>
        <v>Month!K319</v>
      </c>
      <c r="AD33" s="3" t="str">
        <f t="shared" si="3"/>
        <v>Month!L319</v>
      </c>
      <c r="AE33" s="3" t="str">
        <f t="shared" si="3"/>
        <v>Month!M319</v>
      </c>
      <c r="AF33" s="3" t="str">
        <f t="shared" si="3"/>
        <v>Month!N319</v>
      </c>
      <c r="AG33" s="3" t="str">
        <f t="shared" si="3"/>
        <v>Month!O319</v>
      </c>
      <c r="AH33" s="3" t="str">
        <f t="shared" si="3"/>
        <v>Month!P319</v>
      </c>
      <c r="AI33" s="3" t="str">
        <f t="shared" si="3"/>
        <v>Month!Q319</v>
      </c>
      <c r="AJ33" s="3" t="str">
        <f t="shared" si="3"/>
        <v>Month!R319</v>
      </c>
    </row>
    <row r="34" spans="1:36" ht="12">
      <c r="A34" s="90">
        <v>1996</v>
      </c>
      <c r="B34" s="90" t="s">
        <v>53</v>
      </c>
      <c r="C34" s="92">
        <v>11258</v>
      </c>
      <c r="D34" s="92">
        <v>10548</v>
      </c>
      <c r="E34" s="92">
        <v>710</v>
      </c>
      <c r="F34" s="92"/>
      <c r="G34" s="92">
        <v>4637</v>
      </c>
      <c r="H34" s="92">
        <v>118</v>
      </c>
      <c r="I34" s="92">
        <v>3964</v>
      </c>
      <c r="J34" s="92">
        <v>3623</v>
      </c>
      <c r="K34" s="92">
        <v>6424</v>
      </c>
      <c r="L34" s="92">
        <v>444</v>
      </c>
      <c r="M34" s="92">
        <v>103</v>
      </c>
      <c r="N34" s="92">
        <v>896</v>
      </c>
      <c r="O34" s="92">
        <v>1943</v>
      </c>
      <c r="P34" s="92">
        <v>245</v>
      </c>
      <c r="Q34" s="26"/>
      <c r="R34">
        <f t="shared" si="4"/>
        <v>320</v>
      </c>
      <c r="S34" s="3" t="str">
        <f t="shared" si="2"/>
        <v>Month!A320</v>
      </c>
      <c r="T34" s="3" t="str">
        <f t="shared" si="2"/>
        <v>Month!B320</v>
      </c>
      <c r="U34" s="3" t="str">
        <f t="shared" si="2"/>
        <v>Month!C320</v>
      </c>
      <c r="V34" s="3" t="str">
        <f t="shared" si="2"/>
        <v>Month!D320</v>
      </c>
      <c r="W34" s="3" t="str">
        <f t="shared" si="2"/>
        <v>Month!E320</v>
      </c>
      <c r="X34" s="3" t="str">
        <f t="shared" si="2"/>
        <v>Month!F320</v>
      </c>
      <c r="Y34" s="3" t="str">
        <f t="shared" si="2"/>
        <v>Month!G320</v>
      </c>
      <c r="Z34" s="3" t="str">
        <f t="shared" si="2"/>
        <v>Month!H320</v>
      </c>
      <c r="AA34" s="3" t="str">
        <f t="shared" si="2"/>
        <v>Month!I320</v>
      </c>
      <c r="AB34" s="3" t="str">
        <f t="shared" si="2"/>
        <v>Month!J320</v>
      </c>
      <c r="AC34" s="3" t="str">
        <f t="shared" si="3"/>
        <v>Month!K320</v>
      </c>
      <c r="AD34" s="3" t="str">
        <f t="shared" si="3"/>
        <v>Month!L320</v>
      </c>
      <c r="AE34" s="3" t="str">
        <f t="shared" si="3"/>
        <v>Month!M320</v>
      </c>
      <c r="AF34" s="3" t="str">
        <f t="shared" si="3"/>
        <v>Month!N320</v>
      </c>
      <c r="AG34" s="3" t="str">
        <f t="shared" si="3"/>
        <v>Month!O320</v>
      </c>
      <c r="AH34" s="3" t="str">
        <f t="shared" si="3"/>
        <v>Month!P320</v>
      </c>
      <c r="AI34" s="3" t="str">
        <f t="shared" si="3"/>
        <v>Month!Q320</v>
      </c>
      <c r="AJ34" s="3" t="str">
        <f t="shared" si="3"/>
        <v>Month!R320</v>
      </c>
    </row>
    <row r="35" spans="1:36" ht="12">
      <c r="A35" s="90">
        <v>1996</v>
      </c>
      <c r="B35" s="90" t="s">
        <v>54</v>
      </c>
      <c r="C35" s="92">
        <v>11875</v>
      </c>
      <c r="D35" s="92">
        <v>11089</v>
      </c>
      <c r="E35" s="92">
        <v>786</v>
      </c>
      <c r="F35" s="92"/>
      <c r="G35" s="92">
        <v>5247</v>
      </c>
      <c r="H35" s="92">
        <v>29</v>
      </c>
      <c r="I35" s="92">
        <v>4015</v>
      </c>
      <c r="J35" s="92">
        <v>3537</v>
      </c>
      <c r="K35" s="92">
        <v>6941</v>
      </c>
      <c r="L35" s="92">
        <v>642</v>
      </c>
      <c r="M35" s="92">
        <v>164</v>
      </c>
      <c r="N35" s="92">
        <v>773</v>
      </c>
      <c r="O35" s="92">
        <v>2736</v>
      </c>
      <c r="P35" s="92">
        <v>217</v>
      </c>
      <c r="Q35" s="26"/>
      <c r="S35" s="3"/>
      <c r="T35" s="3"/>
      <c r="U35" s="3"/>
      <c r="V35" s="3"/>
      <c r="W35" s="3"/>
      <c r="X35" s="3"/>
      <c r="Y35" s="3"/>
      <c r="Z35" s="3"/>
      <c r="AA35" s="3"/>
      <c r="AB35" s="3"/>
      <c r="AC35" s="3"/>
      <c r="AD35" s="3"/>
      <c r="AE35" s="3"/>
      <c r="AF35" s="3"/>
      <c r="AG35" s="3"/>
      <c r="AH35" s="3"/>
      <c r="AI35" s="3"/>
      <c r="AJ35" s="3"/>
    </row>
    <row r="36" spans="1:18" ht="12">
      <c r="A36" s="90">
        <v>1997</v>
      </c>
      <c r="B36" s="90" t="s">
        <v>44</v>
      </c>
      <c r="C36" s="92">
        <v>11607</v>
      </c>
      <c r="D36" s="92">
        <v>10838</v>
      </c>
      <c r="E36" s="92">
        <v>769</v>
      </c>
      <c r="F36" s="92"/>
      <c r="G36" s="100">
        <v>4803.157000000001</v>
      </c>
      <c r="H36" s="100">
        <v>3.548</v>
      </c>
      <c r="I36" s="100">
        <v>3500.552</v>
      </c>
      <c r="J36" s="100">
        <v>2793.278</v>
      </c>
      <c r="K36" s="100">
        <v>6513.24</v>
      </c>
      <c r="L36" s="100">
        <v>864.05</v>
      </c>
      <c r="M36" s="100">
        <v>156.776</v>
      </c>
      <c r="N36" s="100">
        <v>678.667</v>
      </c>
      <c r="O36" s="100">
        <v>2363.348</v>
      </c>
      <c r="P36" s="100">
        <v>226.637</v>
      </c>
      <c r="Q36" s="26"/>
      <c r="R36" s="26"/>
    </row>
    <row r="37" spans="1:20" ht="12">
      <c r="A37" s="90">
        <v>1997</v>
      </c>
      <c r="B37" s="90" t="s">
        <v>45</v>
      </c>
      <c r="C37" s="92">
        <v>10338</v>
      </c>
      <c r="D37" s="92">
        <v>9653</v>
      </c>
      <c r="E37" s="92">
        <v>685</v>
      </c>
      <c r="F37" s="92"/>
      <c r="G37" s="100">
        <v>3255.818</v>
      </c>
      <c r="H37" s="100">
        <v>61.92</v>
      </c>
      <c r="I37" s="100">
        <v>3604.859</v>
      </c>
      <c r="J37" s="100">
        <v>3138.75</v>
      </c>
      <c r="K37" s="100">
        <v>6740.354</v>
      </c>
      <c r="L37" s="100">
        <v>638.96</v>
      </c>
      <c r="M37" s="100">
        <v>172.851</v>
      </c>
      <c r="N37" s="100">
        <v>772.565</v>
      </c>
      <c r="O37" s="100">
        <v>1848.932</v>
      </c>
      <c r="P37" s="100">
        <v>190.911</v>
      </c>
      <c r="Q37" s="26"/>
      <c r="R37" s="26"/>
      <c r="T37" t="s">
        <v>79</v>
      </c>
    </row>
    <row r="38" spans="1:36" ht="12">
      <c r="A38" s="90">
        <v>1997</v>
      </c>
      <c r="B38" s="90" t="s">
        <v>46</v>
      </c>
      <c r="C38" s="92">
        <v>11100</v>
      </c>
      <c r="D38" s="92">
        <v>10412</v>
      </c>
      <c r="E38" s="92">
        <v>688</v>
      </c>
      <c r="F38" s="92"/>
      <c r="G38" s="100">
        <v>3889.8939999999993</v>
      </c>
      <c r="H38" s="100">
        <v>50.177</v>
      </c>
      <c r="I38" s="100">
        <v>4440.344</v>
      </c>
      <c r="J38" s="100">
        <v>3889.01</v>
      </c>
      <c r="K38" s="100">
        <v>6803.173</v>
      </c>
      <c r="L38" s="100">
        <v>761.223</v>
      </c>
      <c r="M38" s="100">
        <v>209.889</v>
      </c>
      <c r="N38" s="100">
        <v>720.095</v>
      </c>
      <c r="O38" s="100">
        <v>2159.009</v>
      </c>
      <c r="P38" s="100">
        <v>196.408</v>
      </c>
      <c r="Q38" s="26"/>
      <c r="R38" s="26"/>
      <c r="S38" t="s">
        <v>12</v>
      </c>
      <c r="T38" t="s">
        <v>13</v>
      </c>
      <c r="U38" t="s">
        <v>14</v>
      </c>
      <c r="V38" t="s">
        <v>15</v>
      </c>
      <c r="W38" t="s">
        <v>16</v>
      </c>
      <c r="X38" t="s">
        <v>17</v>
      </c>
      <c r="Y38" t="s">
        <v>18</v>
      </c>
      <c r="Z38" t="s">
        <v>19</v>
      </c>
      <c r="AA38" t="s">
        <v>20</v>
      </c>
      <c r="AB38" t="s">
        <v>21</v>
      </c>
      <c r="AC38" t="s">
        <v>22</v>
      </c>
      <c r="AD38" t="s">
        <v>23</v>
      </c>
      <c r="AE38" t="s">
        <v>24</v>
      </c>
      <c r="AF38" t="s">
        <v>26</v>
      </c>
      <c r="AG38" t="s">
        <v>27</v>
      </c>
      <c r="AH38" t="s">
        <v>28</v>
      </c>
      <c r="AI38" t="s">
        <v>36</v>
      </c>
      <c r="AJ38" t="s">
        <v>37</v>
      </c>
    </row>
    <row r="39" spans="1:36" ht="12">
      <c r="A39" s="90">
        <v>1997</v>
      </c>
      <c r="B39" s="90" t="s">
        <v>47</v>
      </c>
      <c r="C39" s="92">
        <v>10597</v>
      </c>
      <c r="D39" s="92">
        <v>9967</v>
      </c>
      <c r="E39" s="92">
        <v>630</v>
      </c>
      <c r="F39" s="92"/>
      <c r="G39" s="100">
        <v>4326.015</v>
      </c>
      <c r="H39" s="100">
        <v>90.237</v>
      </c>
      <c r="I39" s="100">
        <v>3660.088</v>
      </c>
      <c r="J39" s="100">
        <v>3230.188</v>
      </c>
      <c r="K39" s="100">
        <v>5896.156</v>
      </c>
      <c r="L39" s="100">
        <v>656.28</v>
      </c>
      <c r="M39" s="100">
        <v>226.38</v>
      </c>
      <c r="N39" s="100">
        <v>612.137</v>
      </c>
      <c r="O39" s="100">
        <v>2344.665</v>
      </c>
      <c r="P39" s="100">
        <v>248.716</v>
      </c>
      <c r="Q39" s="26"/>
      <c r="R39" s="31">
        <f>+R22+4</f>
        <v>312</v>
      </c>
      <c r="S39" s="3" t="str">
        <f aca="true" t="shared" si="5" ref="S39:AH40">$T$37&amp;S$38&amp;$R39</f>
        <v>Calculation!C312</v>
      </c>
      <c r="T39" s="3" t="str">
        <f t="shared" si="5"/>
        <v>Calculation!D312</v>
      </c>
      <c r="U39" s="3" t="str">
        <f t="shared" si="5"/>
        <v>Calculation!E312</v>
      </c>
      <c r="V39" s="3" t="str">
        <f>$T$37&amp;V$38&amp;$R39</f>
        <v>Calculation!F312</v>
      </c>
      <c r="W39" s="3" t="str">
        <f t="shared" si="5"/>
        <v>Calculation!G312</v>
      </c>
      <c r="X39" s="3" t="str">
        <f t="shared" si="5"/>
        <v>Calculation!H312</v>
      </c>
      <c r="Y39" s="3" t="str">
        <f t="shared" si="5"/>
        <v>Calculation!I312</v>
      </c>
      <c r="Z39" s="3" t="str">
        <f t="shared" si="5"/>
        <v>Calculation!J312</v>
      </c>
      <c r="AA39" s="3" t="str">
        <f t="shared" si="5"/>
        <v>Calculation!K312</v>
      </c>
      <c r="AB39" s="3" t="str">
        <f t="shared" si="5"/>
        <v>Calculation!L312</v>
      </c>
      <c r="AC39" s="3" t="str">
        <f t="shared" si="5"/>
        <v>Calculation!M312</v>
      </c>
      <c r="AD39" s="3" t="str">
        <f t="shared" si="5"/>
        <v>Calculation!N312</v>
      </c>
      <c r="AE39" s="3" t="str">
        <f t="shared" si="5"/>
        <v>Calculation!O312</v>
      </c>
      <c r="AF39" s="3" t="str">
        <f t="shared" si="5"/>
        <v>Calculation!P312</v>
      </c>
      <c r="AG39" s="3" t="str">
        <f t="shared" si="5"/>
        <v>Calculation!Q312</v>
      </c>
      <c r="AH39" s="3" t="str">
        <f t="shared" si="5"/>
        <v>Calculation!R312</v>
      </c>
      <c r="AI39" s="3" t="str">
        <f>$T$37&amp;AI$38&amp;$R39</f>
        <v>Calculation!S312</v>
      </c>
      <c r="AJ39" s="3" t="str">
        <f>$T$37&amp;AJ$38&amp;$R39</f>
        <v>Calculation!T312</v>
      </c>
    </row>
    <row r="40" spans="1:36" ht="12">
      <c r="A40" s="90">
        <v>1997</v>
      </c>
      <c r="B40" s="90" t="s">
        <v>34</v>
      </c>
      <c r="C40" s="92">
        <v>9654</v>
      </c>
      <c r="D40" s="92">
        <v>9102</v>
      </c>
      <c r="E40" s="92">
        <v>552</v>
      </c>
      <c r="F40" s="92"/>
      <c r="G40" s="100">
        <v>3472.7870000000003</v>
      </c>
      <c r="H40" s="100">
        <v>-17.95</v>
      </c>
      <c r="I40" s="100">
        <v>4281.279</v>
      </c>
      <c r="J40" s="100">
        <v>3726.869</v>
      </c>
      <c r="K40" s="100">
        <v>5889.457</v>
      </c>
      <c r="L40" s="100">
        <v>659.08</v>
      </c>
      <c r="M40" s="100">
        <v>104.67</v>
      </c>
      <c r="N40" s="100">
        <v>601.035</v>
      </c>
      <c r="O40" s="100">
        <v>2338.348</v>
      </c>
      <c r="P40" s="100">
        <v>269.078</v>
      </c>
      <c r="Q40" s="26"/>
      <c r="R40" s="31">
        <f>+R34+4</f>
        <v>324</v>
      </c>
      <c r="S40" s="3" t="str">
        <f>$T$37&amp;S$38&amp;$R40</f>
        <v>Calculation!C324</v>
      </c>
      <c r="T40" s="3" t="str">
        <f t="shared" si="5"/>
        <v>Calculation!D324</v>
      </c>
      <c r="U40" s="3" t="str">
        <f t="shared" si="5"/>
        <v>Calculation!E324</v>
      </c>
      <c r="V40" s="3" t="str">
        <f t="shared" si="5"/>
        <v>Calculation!F324</v>
      </c>
      <c r="W40" s="3" t="str">
        <f t="shared" si="5"/>
        <v>Calculation!G324</v>
      </c>
      <c r="X40" s="3" t="str">
        <f t="shared" si="5"/>
        <v>Calculation!H324</v>
      </c>
      <c r="Y40" s="3" t="str">
        <f t="shared" si="5"/>
        <v>Calculation!I324</v>
      </c>
      <c r="Z40" s="3" t="str">
        <f t="shared" si="5"/>
        <v>Calculation!J324</v>
      </c>
      <c r="AA40" s="3" t="str">
        <f t="shared" si="5"/>
        <v>Calculation!K324</v>
      </c>
      <c r="AB40" s="3" t="str">
        <f t="shared" si="5"/>
        <v>Calculation!L324</v>
      </c>
      <c r="AC40" s="3" t="str">
        <f t="shared" si="5"/>
        <v>Calculation!M324</v>
      </c>
      <c r="AD40" s="3" t="str">
        <f t="shared" si="5"/>
        <v>Calculation!N324</v>
      </c>
      <c r="AE40" s="3" t="str">
        <f t="shared" si="5"/>
        <v>Calculation!O324</v>
      </c>
      <c r="AF40" s="3" t="str">
        <f t="shared" si="5"/>
        <v>Calculation!P324</v>
      </c>
      <c r="AG40" s="3" t="str">
        <f t="shared" si="5"/>
        <v>Calculation!Q324</v>
      </c>
      <c r="AH40" s="3" t="str">
        <f t="shared" si="5"/>
        <v>Calculation!R324</v>
      </c>
      <c r="AI40" s="3" t="str">
        <f>$T$37&amp;AI$38&amp;$R40</f>
        <v>Calculation!S324</v>
      </c>
      <c r="AJ40" s="3" t="str">
        <f>$T$37&amp;AJ$38&amp;$R40</f>
        <v>Calculation!T324</v>
      </c>
    </row>
    <row r="41" spans="1:18" ht="12">
      <c r="A41" s="90">
        <v>1997</v>
      </c>
      <c r="B41" s="90" t="s">
        <v>48</v>
      </c>
      <c r="C41" s="92">
        <v>9069</v>
      </c>
      <c r="D41" s="92">
        <v>8533</v>
      </c>
      <c r="E41" s="92">
        <v>536</v>
      </c>
      <c r="F41" s="92"/>
      <c r="G41" s="100">
        <v>3320.155999999999</v>
      </c>
      <c r="H41" s="100">
        <v>59.043</v>
      </c>
      <c r="I41" s="100">
        <v>4547.701</v>
      </c>
      <c r="J41" s="100">
        <v>3754.678</v>
      </c>
      <c r="K41" s="100">
        <v>5416.395</v>
      </c>
      <c r="L41" s="100">
        <v>801.962</v>
      </c>
      <c r="M41" s="100">
        <v>8.939</v>
      </c>
      <c r="N41" s="100">
        <v>945.999</v>
      </c>
      <c r="O41" s="100">
        <v>1913.009</v>
      </c>
      <c r="P41" s="100">
        <v>276.617</v>
      </c>
      <c r="Q41" s="26"/>
      <c r="R41" s="26"/>
    </row>
    <row r="42" spans="1:18" ht="12">
      <c r="A42" s="90">
        <v>1997</v>
      </c>
      <c r="B42" s="90" t="s">
        <v>49</v>
      </c>
      <c r="C42" s="92">
        <v>10672</v>
      </c>
      <c r="D42" s="92">
        <v>10063</v>
      </c>
      <c r="E42" s="92">
        <v>609</v>
      </c>
      <c r="F42" s="92"/>
      <c r="G42" s="100">
        <v>3620.235999999999</v>
      </c>
      <c r="H42" s="100">
        <v>95.19</v>
      </c>
      <c r="I42" s="100">
        <v>4727.583</v>
      </c>
      <c r="J42" s="100">
        <v>4145.436</v>
      </c>
      <c r="K42" s="100">
        <v>6140.796</v>
      </c>
      <c r="L42" s="100">
        <v>637.521</v>
      </c>
      <c r="M42" s="100">
        <v>55.374</v>
      </c>
      <c r="N42" s="100">
        <v>487.754</v>
      </c>
      <c r="O42" s="100">
        <v>2980.49</v>
      </c>
      <c r="P42" s="100">
        <v>272.204</v>
      </c>
      <c r="Q42" s="26"/>
      <c r="R42" s="26"/>
    </row>
    <row r="43" spans="1:18" ht="12">
      <c r="A43" s="90">
        <v>1997</v>
      </c>
      <c r="B43" s="90" t="s">
        <v>50</v>
      </c>
      <c r="C43" s="92">
        <v>10481</v>
      </c>
      <c r="D43" s="92">
        <v>9873</v>
      </c>
      <c r="E43" s="92">
        <v>608</v>
      </c>
      <c r="F43" s="92"/>
      <c r="G43" s="100">
        <v>4196.536</v>
      </c>
      <c r="H43" s="100">
        <v>108.364</v>
      </c>
      <c r="I43" s="100">
        <v>4241.208</v>
      </c>
      <c r="J43" s="100">
        <v>3545.458</v>
      </c>
      <c r="K43" s="100">
        <v>6203.786</v>
      </c>
      <c r="L43" s="100">
        <v>782.507</v>
      </c>
      <c r="M43" s="100">
        <v>86.757</v>
      </c>
      <c r="N43" s="100">
        <v>452.689</v>
      </c>
      <c r="O43" s="100">
        <v>2848.842</v>
      </c>
      <c r="P43" s="100">
        <v>275.647</v>
      </c>
      <c r="Q43" s="26"/>
      <c r="R43" s="26"/>
    </row>
    <row r="44" spans="1:18" ht="12">
      <c r="A44" s="90">
        <v>1997</v>
      </c>
      <c r="B44" s="90" t="s">
        <v>51</v>
      </c>
      <c r="C44" s="92">
        <v>10404</v>
      </c>
      <c r="D44" s="92">
        <v>9795</v>
      </c>
      <c r="E44" s="92">
        <v>609</v>
      </c>
      <c r="F44" s="92"/>
      <c r="G44" s="100">
        <v>4169.763999999999</v>
      </c>
      <c r="H44" s="100">
        <v>96.547</v>
      </c>
      <c r="I44" s="100">
        <v>3978.768</v>
      </c>
      <c r="J44" s="100">
        <v>3400.527</v>
      </c>
      <c r="K44" s="100">
        <v>5796.375</v>
      </c>
      <c r="L44" s="100">
        <v>659.098</v>
      </c>
      <c r="M44" s="100">
        <v>80.857</v>
      </c>
      <c r="N44" s="100">
        <v>891.582</v>
      </c>
      <c r="O44" s="100">
        <v>2719.401</v>
      </c>
      <c r="P44" s="100">
        <v>259.526</v>
      </c>
      <c r="Q44" s="26"/>
      <c r="R44" s="26"/>
    </row>
    <row r="45" spans="1:18" s="29" customFormat="1" ht="12">
      <c r="A45" s="90">
        <v>1997</v>
      </c>
      <c r="B45" s="90" t="s">
        <v>52</v>
      </c>
      <c r="C45" s="92">
        <v>11498</v>
      </c>
      <c r="D45" s="92">
        <v>10777</v>
      </c>
      <c r="E45" s="92">
        <v>721</v>
      </c>
      <c r="F45" s="92"/>
      <c r="G45" s="100">
        <v>4653.12</v>
      </c>
      <c r="H45" s="100">
        <v>103.101</v>
      </c>
      <c r="I45" s="100">
        <v>3599.864</v>
      </c>
      <c r="J45" s="100">
        <v>2987.772</v>
      </c>
      <c r="K45" s="100">
        <v>6706.842</v>
      </c>
      <c r="L45" s="100">
        <v>732.835</v>
      </c>
      <c r="M45" s="100">
        <v>120.743</v>
      </c>
      <c r="N45" s="100">
        <v>837.359</v>
      </c>
      <c r="O45" s="100">
        <v>2500.694</v>
      </c>
      <c r="P45" s="100">
        <v>266.112</v>
      </c>
      <c r="Q45" s="30"/>
      <c r="R45" s="30"/>
    </row>
    <row r="46" spans="1:18" ht="12">
      <c r="A46" s="90">
        <v>1997</v>
      </c>
      <c r="B46" s="90" t="s">
        <v>53</v>
      </c>
      <c r="C46" s="92">
        <v>10909</v>
      </c>
      <c r="D46" s="92">
        <v>10182</v>
      </c>
      <c r="E46" s="92">
        <v>727</v>
      </c>
      <c r="F46" s="92"/>
      <c r="G46" s="100">
        <v>3556.1319999999996</v>
      </c>
      <c r="H46" s="100">
        <v>37.38</v>
      </c>
      <c r="I46" s="100">
        <v>3843.203</v>
      </c>
      <c r="J46" s="100">
        <v>3150.984</v>
      </c>
      <c r="K46" s="100">
        <v>6394.401</v>
      </c>
      <c r="L46" s="100">
        <v>749.485</v>
      </c>
      <c r="M46" s="100">
        <v>57.266</v>
      </c>
      <c r="N46" s="100">
        <v>877.31</v>
      </c>
      <c r="O46" s="100">
        <v>2293.493</v>
      </c>
      <c r="P46" s="100">
        <v>245.635</v>
      </c>
      <c r="Q46" s="26"/>
      <c r="R46" s="26"/>
    </row>
    <row r="47" spans="1:18" ht="12">
      <c r="A47" s="90">
        <v>1997</v>
      </c>
      <c r="B47" s="90" t="s">
        <v>54</v>
      </c>
      <c r="C47" s="92">
        <v>11638</v>
      </c>
      <c r="D47" s="92">
        <v>10860</v>
      </c>
      <c r="E47" s="92">
        <v>778</v>
      </c>
      <c r="F47" s="92"/>
      <c r="G47" s="100">
        <v>4325.431</v>
      </c>
      <c r="H47" s="100">
        <v>106.52</v>
      </c>
      <c r="I47" s="100">
        <v>4223.342</v>
      </c>
      <c r="J47" s="100">
        <v>3569.775</v>
      </c>
      <c r="K47" s="100">
        <v>6668.244</v>
      </c>
      <c r="L47" s="100">
        <v>717.872</v>
      </c>
      <c r="M47" s="100">
        <v>64.305</v>
      </c>
      <c r="N47" s="100">
        <v>828.641</v>
      </c>
      <c r="O47" s="100">
        <v>2808.162</v>
      </c>
      <c r="P47" s="100">
        <v>234.434</v>
      </c>
      <c r="Q47" s="26"/>
      <c r="R47" s="26"/>
    </row>
    <row r="48" spans="1:18" ht="12">
      <c r="A48" s="90">
        <v>1998</v>
      </c>
      <c r="B48" s="90" t="s">
        <v>44</v>
      </c>
      <c r="C48" s="92">
        <f>D48+E48</f>
        <v>11490</v>
      </c>
      <c r="D48" s="92">
        <v>10700</v>
      </c>
      <c r="E48" s="92">
        <v>790</v>
      </c>
      <c r="F48" s="92"/>
      <c r="G48" s="100">
        <v>3942.7790000000005</v>
      </c>
      <c r="H48" s="100">
        <v>151.08</v>
      </c>
      <c r="I48" s="100">
        <v>4298.315</v>
      </c>
      <c r="J48" s="100">
        <v>3379.165</v>
      </c>
      <c r="K48" s="100">
        <v>7420.85</v>
      </c>
      <c r="L48" s="100">
        <v>955.78</v>
      </c>
      <c r="M48" s="100">
        <v>36.63</v>
      </c>
      <c r="N48" s="100">
        <v>1052.372</v>
      </c>
      <c r="O48" s="100">
        <v>2159.869</v>
      </c>
      <c r="P48" s="100">
        <v>257.779</v>
      </c>
      <c r="Q48" s="26"/>
      <c r="R48" s="26"/>
    </row>
    <row r="49" spans="1:18" ht="12">
      <c r="A49" s="90">
        <v>1998</v>
      </c>
      <c r="B49" s="90" t="s">
        <v>45</v>
      </c>
      <c r="C49" s="92">
        <f aca="true" t="shared" si="6" ref="C49:C59">D49+E49</f>
        <v>10306</v>
      </c>
      <c r="D49" s="92">
        <v>9582</v>
      </c>
      <c r="E49" s="92">
        <v>724</v>
      </c>
      <c r="F49" s="92"/>
      <c r="G49" s="100">
        <v>4189.5</v>
      </c>
      <c r="H49" s="100">
        <v>75.352</v>
      </c>
      <c r="I49" s="100">
        <v>2465.389</v>
      </c>
      <c r="J49" s="100">
        <v>2024.504</v>
      </c>
      <c r="K49" s="100">
        <v>5517.141</v>
      </c>
      <c r="L49" s="100">
        <v>536.338</v>
      </c>
      <c r="M49" s="100">
        <v>95.453</v>
      </c>
      <c r="N49" s="100">
        <v>908.712</v>
      </c>
      <c r="O49" s="100">
        <v>1893.911</v>
      </c>
      <c r="P49" s="100">
        <v>225.908</v>
      </c>
      <c r="Q49" s="26"/>
      <c r="R49" s="26"/>
    </row>
    <row r="50" spans="1:18" ht="12">
      <c r="A50" s="90">
        <v>1998</v>
      </c>
      <c r="B50" s="90" t="s">
        <v>46</v>
      </c>
      <c r="C50" s="92">
        <f t="shared" si="6"/>
        <v>11436</v>
      </c>
      <c r="D50" s="92">
        <v>10633</v>
      </c>
      <c r="E50" s="92">
        <v>803</v>
      </c>
      <c r="F50" s="92"/>
      <c r="G50" s="100">
        <v>2997.736999999999</v>
      </c>
      <c r="H50" s="100">
        <v>195.89</v>
      </c>
      <c r="I50" s="100">
        <v>4604.781</v>
      </c>
      <c r="J50" s="100">
        <v>4152.496</v>
      </c>
      <c r="K50" s="100">
        <v>7927.893</v>
      </c>
      <c r="L50" s="100">
        <v>557.11</v>
      </c>
      <c r="M50" s="100">
        <v>104.825</v>
      </c>
      <c r="N50" s="100">
        <v>980.335</v>
      </c>
      <c r="O50" s="100">
        <v>1951.95</v>
      </c>
      <c r="P50" s="100">
        <v>240.802</v>
      </c>
      <c r="Q50" s="26"/>
      <c r="R50" s="26"/>
    </row>
    <row r="51" spans="1:18" ht="12">
      <c r="A51" s="90">
        <v>1998</v>
      </c>
      <c r="B51" s="90" t="s">
        <v>47</v>
      </c>
      <c r="C51" s="92">
        <f t="shared" si="6"/>
        <v>11070</v>
      </c>
      <c r="D51" s="92">
        <v>10309</v>
      </c>
      <c r="E51" s="92">
        <v>761</v>
      </c>
      <c r="F51" s="92"/>
      <c r="G51" s="100">
        <v>3757.105999999999</v>
      </c>
      <c r="H51" s="100">
        <v>103.456</v>
      </c>
      <c r="I51" s="100">
        <v>4084.528</v>
      </c>
      <c r="J51" s="100">
        <v>3238.144</v>
      </c>
      <c r="K51" s="100">
        <v>7013.274</v>
      </c>
      <c r="L51" s="100">
        <v>997.978</v>
      </c>
      <c r="M51" s="100">
        <v>151.594</v>
      </c>
      <c r="N51" s="100">
        <v>591.416</v>
      </c>
      <c r="O51" s="100">
        <v>2718.021</v>
      </c>
      <c r="P51" s="100">
        <v>231.457</v>
      </c>
      <c r="Q51" s="26"/>
      <c r="R51" s="26"/>
    </row>
    <row r="52" spans="1:18" ht="12">
      <c r="A52" s="90">
        <v>1998</v>
      </c>
      <c r="B52" s="90" t="s">
        <v>34</v>
      </c>
      <c r="C52" s="92">
        <f t="shared" si="6"/>
        <v>10655</v>
      </c>
      <c r="D52" s="92">
        <v>9975</v>
      </c>
      <c r="E52" s="92">
        <v>680</v>
      </c>
      <c r="F52" s="92"/>
      <c r="G52" s="100">
        <v>4345.817999999999</v>
      </c>
      <c r="H52" s="100">
        <v>87.617</v>
      </c>
      <c r="I52" s="100">
        <v>4512.881</v>
      </c>
      <c r="J52" s="92">
        <v>3866.068</v>
      </c>
      <c r="K52" s="92">
        <v>5575.652</v>
      </c>
      <c r="L52" s="92">
        <v>717.64</v>
      </c>
      <c r="M52" s="92">
        <v>70.827</v>
      </c>
      <c r="N52" s="92">
        <v>820.975</v>
      </c>
      <c r="O52" s="92">
        <v>2682.921</v>
      </c>
      <c r="P52" s="92">
        <v>283.456</v>
      </c>
      <c r="Q52" s="26"/>
      <c r="R52" s="26"/>
    </row>
    <row r="53" spans="1:18" ht="12">
      <c r="A53" s="90">
        <v>1998</v>
      </c>
      <c r="B53" s="90" t="s">
        <v>48</v>
      </c>
      <c r="C53" s="92">
        <f t="shared" si="6"/>
        <v>10209</v>
      </c>
      <c r="D53" s="92">
        <v>9642</v>
      </c>
      <c r="E53" s="92">
        <v>567</v>
      </c>
      <c r="F53" s="92"/>
      <c r="G53" s="100">
        <v>2770.723000000001</v>
      </c>
      <c r="H53" s="100">
        <v>83.32</v>
      </c>
      <c r="I53" s="100">
        <v>5173.016</v>
      </c>
      <c r="J53" s="92">
        <v>4509.317</v>
      </c>
      <c r="K53" s="92">
        <v>6695.699</v>
      </c>
      <c r="L53" s="92">
        <v>783.744</v>
      </c>
      <c r="M53" s="92">
        <v>120.045</v>
      </c>
      <c r="N53" s="92">
        <v>597.527</v>
      </c>
      <c r="O53" s="92">
        <v>2381.566</v>
      </c>
      <c r="P53" s="92">
        <v>299.914</v>
      </c>
      <c r="Q53" s="26"/>
      <c r="R53" s="26"/>
    </row>
    <row r="54" spans="1:18" ht="12">
      <c r="A54" s="90">
        <v>1998</v>
      </c>
      <c r="B54" s="90" t="s">
        <v>49</v>
      </c>
      <c r="C54" s="92">
        <f t="shared" si="6"/>
        <v>10724</v>
      </c>
      <c r="D54" s="92">
        <v>10133</v>
      </c>
      <c r="E54" s="92">
        <v>591</v>
      </c>
      <c r="F54" s="92"/>
      <c r="G54" s="100">
        <v>3577.6680000000006</v>
      </c>
      <c r="H54" s="100">
        <v>95.247</v>
      </c>
      <c r="I54" s="100">
        <v>4668.136</v>
      </c>
      <c r="J54" s="92">
        <v>4127.117</v>
      </c>
      <c r="K54" s="92">
        <v>6939.656</v>
      </c>
      <c r="L54" s="92">
        <v>660.769</v>
      </c>
      <c r="M54" s="92">
        <v>119.75</v>
      </c>
      <c r="N54" s="92">
        <v>868.604</v>
      </c>
      <c r="O54" s="92">
        <v>2530.841</v>
      </c>
      <c r="P54" s="92">
        <v>275.89</v>
      </c>
      <c r="Q54" s="26"/>
      <c r="R54" s="26"/>
    </row>
    <row r="55" spans="1:18" ht="12">
      <c r="A55" s="90">
        <v>1998</v>
      </c>
      <c r="B55" s="90" t="s">
        <v>50</v>
      </c>
      <c r="C55" s="92">
        <f t="shared" si="6"/>
        <v>10928</v>
      </c>
      <c r="D55" s="92">
        <v>10255</v>
      </c>
      <c r="E55" s="92">
        <v>673</v>
      </c>
      <c r="F55" s="92"/>
      <c r="G55" s="100">
        <v>3974.456</v>
      </c>
      <c r="H55" s="100">
        <v>27.109</v>
      </c>
      <c r="I55" s="100">
        <v>3097.531</v>
      </c>
      <c r="J55" s="92">
        <v>2520.504</v>
      </c>
      <c r="K55" s="92">
        <v>5959.177</v>
      </c>
      <c r="L55" s="92">
        <v>727.911</v>
      </c>
      <c r="M55" s="92">
        <v>150.884</v>
      </c>
      <c r="N55" s="92">
        <v>1010.186</v>
      </c>
      <c r="O55" s="92">
        <v>2015.903</v>
      </c>
      <c r="P55" s="92">
        <v>239.931</v>
      </c>
      <c r="Q55" s="26"/>
      <c r="R55" s="26"/>
    </row>
    <row r="56" spans="1:18" ht="12">
      <c r="A56" s="90">
        <v>1998</v>
      </c>
      <c r="B56" s="90" t="s">
        <v>51</v>
      </c>
      <c r="C56" s="92">
        <f t="shared" si="6"/>
        <v>10980</v>
      </c>
      <c r="D56" s="92">
        <v>10303</v>
      </c>
      <c r="E56" s="92">
        <v>677</v>
      </c>
      <c r="F56" s="92"/>
      <c r="G56" s="100">
        <v>3936.8450000000003</v>
      </c>
      <c r="H56" s="100">
        <v>216.723</v>
      </c>
      <c r="I56" s="100">
        <v>3242.057</v>
      </c>
      <c r="J56" s="92">
        <v>2668.622</v>
      </c>
      <c r="K56" s="92">
        <v>6525.066</v>
      </c>
      <c r="L56" s="92">
        <v>768.758</v>
      </c>
      <c r="M56" s="92">
        <v>195.323</v>
      </c>
      <c r="N56" s="92">
        <v>1215.205</v>
      </c>
      <c r="O56" s="92">
        <v>1795.926</v>
      </c>
      <c r="P56" s="92">
        <v>255.453</v>
      </c>
      <c r="Q56" s="26"/>
      <c r="R56" s="26"/>
    </row>
    <row r="57" spans="1:18" s="29" customFormat="1" ht="12">
      <c r="A57" s="90">
        <v>1998</v>
      </c>
      <c r="B57" s="90" t="s">
        <v>52</v>
      </c>
      <c r="C57" s="92">
        <f t="shared" si="6"/>
        <v>11449</v>
      </c>
      <c r="D57" s="92">
        <v>10745</v>
      </c>
      <c r="E57" s="92">
        <v>704</v>
      </c>
      <c r="F57" s="92"/>
      <c r="G57" s="100">
        <v>4367.95</v>
      </c>
      <c r="H57" s="100">
        <v>139.029</v>
      </c>
      <c r="I57" s="100">
        <v>3658.062</v>
      </c>
      <c r="J57" s="92">
        <v>3235.704</v>
      </c>
      <c r="K57" s="92">
        <v>6759.912</v>
      </c>
      <c r="L57" s="92">
        <v>568.919</v>
      </c>
      <c r="M57" s="92">
        <v>146.561</v>
      </c>
      <c r="N57" s="92">
        <v>919.926</v>
      </c>
      <c r="O57" s="92">
        <v>1975.366</v>
      </c>
      <c r="P57" s="92">
        <v>269.851</v>
      </c>
      <c r="Q57" s="30"/>
      <c r="R57" s="30"/>
    </row>
    <row r="58" spans="1:18" ht="12">
      <c r="A58" s="90">
        <v>1998</v>
      </c>
      <c r="B58" s="90" t="s">
        <v>53</v>
      </c>
      <c r="C58" s="92">
        <f t="shared" si="6"/>
        <v>11201</v>
      </c>
      <c r="D58" s="92">
        <v>10429</v>
      </c>
      <c r="E58" s="92">
        <v>772</v>
      </c>
      <c r="F58" s="92"/>
      <c r="G58" s="100">
        <v>3357.1059999999998</v>
      </c>
      <c r="H58" s="100">
        <v>87.201</v>
      </c>
      <c r="I58" s="100">
        <v>3360.011</v>
      </c>
      <c r="J58" s="92">
        <v>2975.655</v>
      </c>
      <c r="K58" s="92">
        <v>7400.936</v>
      </c>
      <c r="L58" s="92">
        <v>609.46</v>
      </c>
      <c r="M58" s="92">
        <v>225.104</v>
      </c>
      <c r="N58" s="92">
        <v>997.523</v>
      </c>
      <c r="O58" s="92">
        <v>2070.618</v>
      </c>
      <c r="P58" s="92">
        <v>328.757</v>
      </c>
      <c r="Q58" s="26"/>
      <c r="R58" s="26"/>
    </row>
    <row r="59" spans="1:18" ht="12">
      <c r="A59" s="90">
        <v>1998</v>
      </c>
      <c r="B59" s="90" t="s">
        <v>54</v>
      </c>
      <c r="C59" s="92">
        <f t="shared" si="6"/>
        <v>12355</v>
      </c>
      <c r="D59" s="92">
        <v>11533</v>
      </c>
      <c r="E59" s="92">
        <v>822</v>
      </c>
      <c r="F59" s="92"/>
      <c r="G59" s="100">
        <v>5412.968000000001</v>
      </c>
      <c r="H59" s="100">
        <v>-6.622</v>
      </c>
      <c r="I59" s="100">
        <v>3212.477</v>
      </c>
      <c r="J59" s="92">
        <v>2762.25</v>
      </c>
      <c r="K59" s="92">
        <v>6386.088</v>
      </c>
      <c r="L59" s="92">
        <v>613.779</v>
      </c>
      <c r="M59" s="92">
        <v>163.552</v>
      </c>
      <c r="N59" s="92">
        <v>1364.337</v>
      </c>
      <c r="O59" s="92">
        <v>2144.05</v>
      </c>
      <c r="P59" s="92">
        <v>170.851</v>
      </c>
      <c r="Q59" s="26"/>
      <c r="R59" s="26"/>
    </row>
    <row r="60" spans="1:18" ht="12">
      <c r="A60" s="101">
        <v>1999</v>
      </c>
      <c r="B60" s="92" t="s">
        <v>44</v>
      </c>
      <c r="C60" s="92">
        <v>11711</v>
      </c>
      <c r="D60" s="92">
        <v>10887</v>
      </c>
      <c r="E60" s="92">
        <v>823</v>
      </c>
      <c r="F60" s="92"/>
      <c r="G60" s="99">
        <v>4795.198</v>
      </c>
      <c r="H60" s="99">
        <v>61.674</v>
      </c>
      <c r="I60" s="99">
        <v>3070.114</v>
      </c>
      <c r="J60" s="99">
        <v>2928.587</v>
      </c>
      <c r="K60" s="99">
        <v>6351.904</v>
      </c>
      <c r="L60" s="99">
        <v>481.35</v>
      </c>
      <c r="M60" s="99">
        <v>339.823</v>
      </c>
      <c r="N60" s="99">
        <v>667.514</v>
      </c>
      <c r="O60" s="99">
        <v>2101.729</v>
      </c>
      <c r="P60" s="99">
        <v>186.648</v>
      </c>
      <c r="Q60" s="26"/>
      <c r="R60" s="26"/>
    </row>
    <row r="61" spans="1:18" ht="12">
      <c r="A61" s="102">
        <v>1999</v>
      </c>
      <c r="B61" s="92" t="s">
        <v>45</v>
      </c>
      <c r="C61" s="92">
        <v>10732</v>
      </c>
      <c r="D61" s="92">
        <v>9997</v>
      </c>
      <c r="E61" s="92">
        <v>736</v>
      </c>
      <c r="F61" s="92"/>
      <c r="G61" s="99">
        <v>4154.58</v>
      </c>
      <c r="H61" s="99">
        <v>16.566</v>
      </c>
      <c r="I61" s="99">
        <v>2819.526</v>
      </c>
      <c r="J61" s="99">
        <v>2808.959</v>
      </c>
      <c r="K61" s="99">
        <v>5903.993</v>
      </c>
      <c r="L61" s="99">
        <v>379.43</v>
      </c>
      <c r="M61" s="99">
        <v>368.863</v>
      </c>
      <c r="N61" s="99">
        <v>1281.208</v>
      </c>
      <c r="O61" s="99">
        <v>2102.371</v>
      </c>
      <c r="P61" s="99">
        <v>225.557</v>
      </c>
      <c r="Q61" s="26"/>
      <c r="R61" s="26"/>
    </row>
    <row r="62" spans="1:18" ht="12">
      <c r="A62" s="101">
        <v>1999</v>
      </c>
      <c r="B62" s="92" t="s">
        <v>46</v>
      </c>
      <c r="C62" s="92">
        <v>11946</v>
      </c>
      <c r="D62" s="92">
        <v>11153</v>
      </c>
      <c r="E62" s="92">
        <v>793</v>
      </c>
      <c r="F62" s="92"/>
      <c r="G62" s="92">
        <v>3986.6849999999995</v>
      </c>
      <c r="H62" s="92">
        <v>336.706</v>
      </c>
      <c r="I62" s="92">
        <v>3350.265</v>
      </c>
      <c r="J62" s="92">
        <v>3234.955</v>
      </c>
      <c r="K62" s="92">
        <v>6627.74</v>
      </c>
      <c r="L62" s="92">
        <v>259.403</v>
      </c>
      <c r="M62" s="92">
        <v>144.093</v>
      </c>
      <c r="N62" s="92">
        <v>1540.719</v>
      </c>
      <c r="O62" s="92">
        <v>2216.148</v>
      </c>
      <c r="P62" s="92">
        <v>236.163</v>
      </c>
      <c r="Q62" s="26"/>
      <c r="R62" s="26"/>
    </row>
    <row r="63" spans="1:18" ht="12">
      <c r="A63" s="101">
        <v>1999</v>
      </c>
      <c r="B63" s="92" t="s">
        <v>47</v>
      </c>
      <c r="C63" s="92">
        <v>11604</v>
      </c>
      <c r="D63" s="92">
        <v>10868</v>
      </c>
      <c r="E63" s="92">
        <v>736</v>
      </c>
      <c r="F63" s="92"/>
      <c r="G63" s="92">
        <v>4056.0650000000005</v>
      </c>
      <c r="H63" s="92">
        <v>187.468</v>
      </c>
      <c r="I63" s="92">
        <v>3333.153</v>
      </c>
      <c r="J63" s="92">
        <v>2975.685</v>
      </c>
      <c r="K63" s="92">
        <v>7014.392</v>
      </c>
      <c r="L63" s="92">
        <v>538.884</v>
      </c>
      <c r="M63" s="92">
        <v>181.416</v>
      </c>
      <c r="N63" s="92">
        <v>1136.654</v>
      </c>
      <c r="O63" s="92">
        <v>2383.303</v>
      </c>
      <c r="P63" s="92">
        <v>169.308</v>
      </c>
      <c r="Q63" s="26"/>
      <c r="R63" s="26"/>
    </row>
    <row r="64" spans="1:18" ht="12">
      <c r="A64" s="101">
        <v>1999</v>
      </c>
      <c r="B64" s="92" t="s">
        <v>34</v>
      </c>
      <c r="C64" s="92">
        <v>11070</v>
      </c>
      <c r="D64" s="92">
        <v>10389</v>
      </c>
      <c r="E64" s="92">
        <v>681</v>
      </c>
      <c r="F64" s="92"/>
      <c r="G64" s="92">
        <v>4243.517</v>
      </c>
      <c r="H64" s="92">
        <v>18.687</v>
      </c>
      <c r="I64" s="92">
        <v>3760.43</v>
      </c>
      <c r="J64" s="92">
        <v>3423.608</v>
      </c>
      <c r="K64" s="92">
        <v>6677.581</v>
      </c>
      <c r="L64" s="92">
        <v>538.72</v>
      </c>
      <c r="M64" s="92">
        <v>201.898</v>
      </c>
      <c r="N64" s="92">
        <v>961.198</v>
      </c>
      <c r="O64" s="92">
        <v>2492.335</v>
      </c>
      <c r="P64" s="92">
        <v>191.243</v>
      </c>
      <c r="Q64" s="26"/>
      <c r="R64" s="26"/>
    </row>
    <row r="65" spans="1:18" ht="12">
      <c r="A65" s="101">
        <v>1999</v>
      </c>
      <c r="B65" s="92" t="s">
        <v>48</v>
      </c>
      <c r="C65" s="92">
        <v>10393</v>
      </c>
      <c r="D65" s="92">
        <v>9786</v>
      </c>
      <c r="E65" s="92">
        <v>607</v>
      </c>
      <c r="F65" s="92"/>
      <c r="G65" s="92">
        <v>3512.9759999999997</v>
      </c>
      <c r="H65" s="92">
        <v>182.256</v>
      </c>
      <c r="I65" s="92">
        <v>3218.219</v>
      </c>
      <c r="J65" s="92">
        <v>2985.569</v>
      </c>
      <c r="K65" s="92">
        <v>6363.05</v>
      </c>
      <c r="L65" s="92">
        <v>432.424</v>
      </c>
      <c r="M65" s="92">
        <v>199.774</v>
      </c>
      <c r="N65" s="92">
        <v>888.941</v>
      </c>
      <c r="O65" s="92">
        <v>2244.508</v>
      </c>
      <c r="P65" s="92">
        <v>205.181</v>
      </c>
      <c r="Q65" s="26"/>
      <c r="R65" s="26"/>
    </row>
    <row r="66" spans="1:18" ht="12">
      <c r="A66" s="101">
        <v>1999</v>
      </c>
      <c r="B66" s="92" t="s">
        <v>49</v>
      </c>
      <c r="C66" s="92">
        <v>11541</v>
      </c>
      <c r="D66" s="92">
        <v>10807</v>
      </c>
      <c r="E66" s="92">
        <v>734</v>
      </c>
      <c r="F66" s="92"/>
      <c r="G66" s="92">
        <v>4208.514999999999</v>
      </c>
      <c r="H66" s="92">
        <v>110.313</v>
      </c>
      <c r="I66" s="92">
        <v>3320.002</v>
      </c>
      <c r="J66" s="92">
        <v>3268.519</v>
      </c>
      <c r="K66" s="92">
        <v>7819.413</v>
      </c>
      <c r="L66" s="92">
        <v>621.068</v>
      </c>
      <c r="M66" s="92">
        <v>172.378</v>
      </c>
      <c r="N66" s="92">
        <v>992.56</v>
      </c>
      <c r="O66" s="92">
        <v>2012.233</v>
      </c>
      <c r="P66" s="92">
        <v>192.102</v>
      </c>
      <c r="Q66" s="26"/>
      <c r="R66" s="26"/>
    </row>
    <row r="67" spans="1:18" ht="12">
      <c r="A67" s="101">
        <v>1999</v>
      </c>
      <c r="B67" s="92" t="s">
        <v>50</v>
      </c>
      <c r="C67" s="92">
        <v>11597</v>
      </c>
      <c r="D67" s="92">
        <v>10970</v>
      </c>
      <c r="E67" s="92">
        <v>627</v>
      </c>
      <c r="F67" s="92"/>
      <c r="G67" s="92">
        <v>4923.102</v>
      </c>
      <c r="H67" s="92">
        <v>193.718</v>
      </c>
      <c r="I67" s="92">
        <v>2803.19</v>
      </c>
      <c r="J67" s="92">
        <v>2765.75</v>
      </c>
      <c r="K67" s="92">
        <v>7058.233</v>
      </c>
      <c r="L67" s="92">
        <v>478.249</v>
      </c>
      <c r="M67" s="92">
        <v>146.714</v>
      </c>
      <c r="N67" s="92">
        <v>1072.595</v>
      </c>
      <c r="O67" s="92">
        <v>1975.987</v>
      </c>
      <c r="P67" s="92">
        <v>222.052</v>
      </c>
      <c r="Q67" s="26"/>
      <c r="R67" s="26"/>
    </row>
    <row r="68" spans="1:18" ht="12">
      <c r="A68" s="101">
        <v>1999</v>
      </c>
      <c r="B68" s="92" t="s">
        <v>51</v>
      </c>
      <c r="C68" s="92">
        <v>11182</v>
      </c>
      <c r="D68" s="92">
        <v>10491</v>
      </c>
      <c r="E68" s="92">
        <v>692</v>
      </c>
      <c r="F68" s="92"/>
      <c r="G68" s="92">
        <v>4117.87</v>
      </c>
      <c r="H68" s="92">
        <v>268.274</v>
      </c>
      <c r="I68" s="92">
        <v>1943.689</v>
      </c>
      <c r="J68" s="92">
        <v>2315.875</v>
      </c>
      <c r="K68" s="92">
        <v>7954.437</v>
      </c>
      <c r="L68" s="92">
        <v>385.186</v>
      </c>
      <c r="M68" s="92">
        <v>316.478</v>
      </c>
      <c r="N68" s="92">
        <v>1240.569</v>
      </c>
      <c r="O68" s="92">
        <v>1909.339</v>
      </c>
      <c r="P68" s="92">
        <v>188.859</v>
      </c>
      <c r="Q68" s="26"/>
      <c r="R68" s="26"/>
    </row>
    <row r="69" spans="1:18" s="29" customFormat="1" ht="12">
      <c r="A69" s="101">
        <v>1999</v>
      </c>
      <c r="B69" s="92" t="s">
        <v>52</v>
      </c>
      <c r="C69" s="92">
        <v>11880</v>
      </c>
      <c r="D69" s="92">
        <v>11101</v>
      </c>
      <c r="E69" s="92">
        <v>780</v>
      </c>
      <c r="F69" s="92"/>
      <c r="G69" s="92">
        <v>4774.4980000000005</v>
      </c>
      <c r="H69" s="92">
        <v>291</v>
      </c>
      <c r="I69" s="92">
        <v>2488.647</v>
      </c>
      <c r="J69" s="92">
        <v>2723.839</v>
      </c>
      <c r="K69" s="92">
        <v>7393.606</v>
      </c>
      <c r="L69" s="92">
        <v>433.892</v>
      </c>
      <c r="M69" s="92">
        <v>399.75</v>
      </c>
      <c r="N69" s="92">
        <v>837.977</v>
      </c>
      <c r="O69" s="92">
        <v>1555.381</v>
      </c>
      <c r="P69" s="92">
        <v>165.041</v>
      </c>
      <c r="Q69" s="30"/>
      <c r="R69" s="30"/>
    </row>
    <row r="70" spans="1:18" ht="12">
      <c r="A70" s="101">
        <v>1999</v>
      </c>
      <c r="B70" s="92" t="s">
        <v>53</v>
      </c>
      <c r="C70" s="92">
        <v>11805</v>
      </c>
      <c r="D70" s="92">
        <v>11001</v>
      </c>
      <c r="E70" s="92">
        <v>803</v>
      </c>
      <c r="F70" s="92"/>
      <c r="G70" s="92">
        <v>3934.665000000001</v>
      </c>
      <c r="H70" s="92">
        <v>140.218</v>
      </c>
      <c r="I70" s="92">
        <v>3343.848</v>
      </c>
      <c r="J70" s="92">
        <v>3239.83</v>
      </c>
      <c r="K70" s="92">
        <v>8536.978</v>
      </c>
      <c r="L70" s="92">
        <v>444.792</v>
      </c>
      <c r="M70" s="92">
        <v>193.937</v>
      </c>
      <c r="N70" s="92">
        <v>1011.85</v>
      </c>
      <c r="O70" s="92">
        <v>1890.834</v>
      </c>
      <c r="P70" s="92">
        <v>184.923</v>
      </c>
      <c r="Q70" s="26"/>
      <c r="R70" s="26"/>
    </row>
    <row r="71" spans="1:18" ht="12">
      <c r="A71" s="101">
        <v>1999</v>
      </c>
      <c r="B71" s="92" t="s">
        <v>54</v>
      </c>
      <c r="C71" s="92">
        <v>11629</v>
      </c>
      <c r="D71" s="92">
        <v>10804</v>
      </c>
      <c r="E71" s="92">
        <v>825</v>
      </c>
      <c r="F71" s="92"/>
      <c r="G71" s="92">
        <v>4178.76</v>
      </c>
      <c r="H71" s="92">
        <v>306.179</v>
      </c>
      <c r="I71" s="92">
        <v>2894.885</v>
      </c>
      <c r="J71" s="92">
        <v>2671.692</v>
      </c>
      <c r="K71" s="92">
        <v>7837.079</v>
      </c>
      <c r="L71" s="92">
        <v>554.792</v>
      </c>
      <c r="M71" s="92">
        <v>210.347</v>
      </c>
      <c r="N71" s="92">
        <v>1018.621</v>
      </c>
      <c r="O71" s="92">
        <v>1941.707</v>
      </c>
      <c r="P71" s="92">
        <v>162.204</v>
      </c>
      <c r="Q71" s="26"/>
      <c r="R71" s="26"/>
    </row>
    <row r="72" spans="1:18" ht="12">
      <c r="A72" s="101">
        <v>2000</v>
      </c>
      <c r="B72" s="92" t="s">
        <v>44</v>
      </c>
      <c r="C72" s="92">
        <f>+Month!C68</f>
        <v>11858.6</v>
      </c>
      <c r="D72" s="92">
        <f>+Month!D68</f>
        <v>11044.6</v>
      </c>
      <c r="E72" s="92">
        <f>+Month!E68</f>
        <v>814.01</v>
      </c>
      <c r="F72" s="92"/>
      <c r="G72" s="92">
        <f>+Month!G68</f>
        <v>7526.04</v>
      </c>
      <c r="H72" s="92">
        <f>+Month!H68</f>
        <v>3112.15</v>
      </c>
      <c r="I72" s="92">
        <f>+Month!I68</f>
        <v>-4858.1</v>
      </c>
      <c r="J72" s="92">
        <f>+Month!J68</f>
        <v>3964.38</v>
      </c>
      <c r="K72" s="92">
        <f>+Month!K68</f>
        <v>8651.16</v>
      </c>
      <c r="L72" s="92">
        <f>+Month!L68</f>
        <v>449.51</v>
      </c>
      <c r="M72" s="92">
        <f>+Month!M68</f>
        <v>295.3</v>
      </c>
      <c r="N72" s="92">
        <f>+Month!N68</f>
        <v>1259.12</v>
      </c>
      <c r="O72" s="92">
        <f>+Month!O68</f>
        <v>1584.65</v>
      </c>
      <c r="P72" s="92">
        <f>+Month!P68</f>
        <v>175.6</v>
      </c>
      <c r="Q72" s="26"/>
      <c r="R72" s="26"/>
    </row>
    <row r="73" spans="1:18" ht="12">
      <c r="A73" s="101">
        <v>2000</v>
      </c>
      <c r="B73" s="92" t="s">
        <v>45</v>
      </c>
      <c r="C73" s="92">
        <f>+Month!C69+C72</f>
        <v>22649.45</v>
      </c>
      <c r="D73" s="92">
        <f>+Month!D69+D72</f>
        <v>21064.97</v>
      </c>
      <c r="E73" s="92">
        <f>+Month!E69+E72</f>
        <v>1584.49</v>
      </c>
      <c r="F73" s="92"/>
      <c r="G73" s="92">
        <f>+Month!G69+G72</f>
        <v>15330.16</v>
      </c>
      <c r="H73" s="92">
        <f>+Month!H69+H72</f>
        <v>6907.9</v>
      </c>
      <c r="I73" s="92">
        <f>+Month!I69+I72</f>
        <v>-8452.07</v>
      </c>
      <c r="J73" s="92">
        <f>+Month!J69+J72</f>
        <v>7548.48</v>
      </c>
      <c r="K73" s="92">
        <f>+Month!K69+K72</f>
        <v>15270.779999999999</v>
      </c>
      <c r="L73" s="92">
        <f>+Month!L69+L72</f>
        <v>873.78</v>
      </c>
      <c r="M73" s="92">
        <f>+Month!M69+M72</f>
        <v>519.65</v>
      </c>
      <c r="N73" s="92">
        <f>+Month!N69+N72</f>
        <v>2297.5</v>
      </c>
      <c r="O73" s="92">
        <f>+Month!O69+O72</f>
        <v>3381.3900000000003</v>
      </c>
      <c r="P73" s="92">
        <f>+Month!P69+P72</f>
        <v>313.31</v>
      </c>
      <c r="Q73" s="26"/>
      <c r="R73" s="26"/>
    </row>
    <row r="74" spans="1:18" ht="12">
      <c r="A74" s="101">
        <v>2000</v>
      </c>
      <c r="B74" s="92" t="s">
        <v>46</v>
      </c>
      <c r="C74" s="92">
        <f>+Month!C70+C73</f>
        <v>34217.37</v>
      </c>
      <c r="D74" s="92">
        <f>+Month!D70+D73</f>
        <v>31815.800000000003</v>
      </c>
      <c r="E74" s="92">
        <f>+Month!E70+E73</f>
        <v>2401.58</v>
      </c>
      <c r="F74" s="92"/>
      <c r="G74" s="92">
        <f>+Month!G70+G73</f>
        <v>23232.02</v>
      </c>
      <c r="H74" s="92">
        <f>+Month!H70+H73</f>
        <v>10070.89</v>
      </c>
      <c r="I74" s="92">
        <f>+Month!I70+I73</f>
        <v>-12732.56</v>
      </c>
      <c r="J74" s="92">
        <f>+Month!J70+J73</f>
        <v>11813.779999999999</v>
      </c>
      <c r="K74" s="92">
        <f>+Month!K70+K73</f>
        <v>23952.26</v>
      </c>
      <c r="L74" s="92">
        <f>+Month!L70+L73</f>
        <v>1347.34</v>
      </c>
      <c r="M74" s="92">
        <f>+Month!M70+M73</f>
        <v>657.68</v>
      </c>
      <c r="N74" s="92">
        <f>+Month!N70+N73</f>
        <v>3812.51</v>
      </c>
      <c r="O74" s="92">
        <f>+Month!O70+O73</f>
        <v>5096.25</v>
      </c>
      <c r="P74" s="92">
        <f>+Month!P70+P73</f>
        <v>512.41</v>
      </c>
      <c r="Q74" s="26"/>
      <c r="R74" s="26"/>
    </row>
    <row r="75" spans="1:18" ht="12">
      <c r="A75" s="101">
        <v>2000</v>
      </c>
      <c r="B75" s="92" t="s">
        <v>47</v>
      </c>
      <c r="C75" s="92">
        <f>+Month!C71+C74</f>
        <v>44895.450000000004</v>
      </c>
      <c r="D75" s="92">
        <f>+Month!D71+D74</f>
        <v>41732.89</v>
      </c>
      <c r="E75" s="92">
        <f>+Month!E71+E74</f>
        <v>3162.5699999999997</v>
      </c>
      <c r="F75" s="92"/>
      <c r="G75" s="92">
        <f>+Month!G71+G74</f>
        <v>30368.13</v>
      </c>
      <c r="H75" s="92">
        <f>+Month!H71+H74</f>
        <v>12673.74</v>
      </c>
      <c r="I75" s="92">
        <f>+Month!I71+I74</f>
        <v>-17131.84</v>
      </c>
      <c r="J75" s="92">
        <f>+Month!J71+J74</f>
        <v>15826.829999999998</v>
      </c>
      <c r="K75" s="92">
        <f>+Month!K71+K74</f>
        <v>31757.35</v>
      </c>
      <c r="L75" s="92">
        <f>+Month!L71+L74</f>
        <v>1867.56</v>
      </c>
      <c r="M75" s="92">
        <f>+Month!M71+M74</f>
        <v>919.6899999999999</v>
      </c>
      <c r="N75" s="92">
        <f>+Month!N71+N74</f>
        <v>4634.63</v>
      </c>
      <c r="O75" s="92">
        <f>+Month!O71+O74</f>
        <v>6783.82</v>
      </c>
      <c r="P75" s="92">
        <f>+Month!P71+P74</f>
        <v>713.17</v>
      </c>
      <c r="Q75" s="26"/>
      <c r="R75" s="26"/>
    </row>
    <row r="76" spans="1:18" ht="12">
      <c r="A76" s="90">
        <v>2000</v>
      </c>
      <c r="B76" s="90" t="s">
        <v>34</v>
      </c>
      <c r="C76" s="92">
        <f>+Month!C72+C75</f>
        <v>54760.020000000004</v>
      </c>
      <c r="D76" s="92">
        <f>+Month!D72+D75</f>
        <v>50932.619999999995</v>
      </c>
      <c r="E76" s="92">
        <f>+Month!E72+E75</f>
        <v>3827.41</v>
      </c>
      <c r="F76" s="92"/>
      <c r="G76" s="92">
        <f>+Month!G72+G75</f>
        <v>37583.04</v>
      </c>
      <c r="H76" s="92">
        <f>+Month!H72+H75</f>
        <v>14803.59</v>
      </c>
      <c r="I76" s="92">
        <f>+Month!I72+I75</f>
        <v>-21284.68</v>
      </c>
      <c r="J76" s="92">
        <f>+Month!J72+J75</f>
        <v>20386.239999999998</v>
      </c>
      <c r="K76" s="92">
        <f>+Month!K72+K75</f>
        <v>39747.02</v>
      </c>
      <c r="L76" s="92">
        <f>+Month!L72+L75</f>
        <v>2393.22</v>
      </c>
      <c r="M76" s="92">
        <f>+Month!M72+M75</f>
        <v>1165.27</v>
      </c>
      <c r="N76" s="92">
        <f>+Month!N72+N75</f>
        <v>5526.2</v>
      </c>
      <c r="O76" s="92">
        <f>+Month!O72+O75</f>
        <v>8678.06</v>
      </c>
      <c r="P76" s="92">
        <f>+Month!P72+P75</f>
        <v>929.92</v>
      </c>
      <c r="Q76" s="26"/>
      <c r="R76" s="26"/>
    </row>
    <row r="77" spans="1:18" ht="12">
      <c r="A77" s="90">
        <v>2000</v>
      </c>
      <c r="B77" s="90" t="s">
        <v>48</v>
      </c>
      <c r="C77" s="92">
        <f>+Month!C73+C76</f>
        <v>65019.490000000005</v>
      </c>
      <c r="D77" s="92">
        <f>+Month!D73+D76</f>
        <v>60575.369999999995</v>
      </c>
      <c r="E77" s="92">
        <f>+Month!E73+E76</f>
        <v>4444.139999999999</v>
      </c>
      <c r="F77" s="92"/>
      <c r="G77" s="92">
        <f>+Month!G73+G76</f>
        <v>44545.89</v>
      </c>
      <c r="H77" s="92">
        <f>+Month!H73+H76</f>
        <v>17761.54</v>
      </c>
      <c r="I77" s="92">
        <f>+Month!I73+I76</f>
        <v>-25009.66</v>
      </c>
      <c r="J77" s="92">
        <f>+Month!J73+J76</f>
        <v>23795.21</v>
      </c>
      <c r="K77" s="92">
        <f>+Month!K73+K76</f>
        <v>47176.28</v>
      </c>
      <c r="L77" s="92">
        <f>+Month!L73+L76</f>
        <v>2989.1499999999996</v>
      </c>
      <c r="M77" s="92">
        <f>+Month!M73+M76</f>
        <v>1328.21</v>
      </c>
      <c r="N77" s="92">
        <f>+Month!N73+N76</f>
        <v>6918.65</v>
      </c>
      <c r="O77" s="92">
        <f>+Month!O73+O76</f>
        <v>10208.189999999999</v>
      </c>
      <c r="P77" s="92">
        <f>+Month!P73+P76</f>
        <v>1166.1299999999999</v>
      </c>
      <c r="Q77" s="26"/>
      <c r="R77" s="26"/>
    </row>
    <row r="78" spans="1:18" ht="12">
      <c r="A78" s="90">
        <v>2000</v>
      </c>
      <c r="B78" s="90" t="s">
        <v>49</v>
      </c>
      <c r="C78" s="92">
        <f>+Month!C74+C77</f>
        <v>75666.37000000001</v>
      </c>
      <c r="D78" s="92">
        <f>+Month!D74+D77</f>
        <v>70620.61</v>
      </c>
      <c r="E78" s="92">
        <f>+Month!E74+E77</f>
        <v>5045.789999999999</v>
      </c>
      <c r="F78" s="92"/>
      <c r="G78" s="92">
        <f>+Month!G74+G77</f>
        <v>53096.81</v>
      </c>
      <c r="H78" s="92">
        <f>+Month!H74+H77</f>
        <v>21336.45</v>
      </c>
      <c r="I78" s="92">
        <f>+Month!I74+I77</f>
        <v>-28284.14</v>
      </c>
      <c r="J78" s="92">
        <f>+Month!J74+J77</f>
        <v>28347.96</v>
      </c>
      <c r="K78" s="92">
        <f>+Month!K74+K77</f>
        <v>54789.8</v>
      </c>
      <c r="L78" s="92">
        <f>+Month!L74+L77</f>
        <v>3412.3999999999996</v>
      </c>
      <c r="M78" s="92">
        <f>+Month!M74+M77</f>
        <v>1618.97</v>
      </c>
      <c r="N78" s="92">
        <f>+Month!N74+N77</f>
        <v>8053.679999999999</v>
      </c>
      <c r="O78" s="92">
        <f>+Month!O74+O77</f>
        <v>11689.429999999998</v>
      </c>
      <c r="P78" s="92">
        <f>+Month!P74+P77</f>
        <v>1378.8799999999999</v>
      </c>
      <c r="Q78" s="26"/>
      <c r="R78" s="26"/>
    </row>
    <row r="79" spans="1:18" ht="12">
      <c r="A79" s="101">
        <v>2000</v>
      </c>
      <c r="B79" s="101" t="s">
        <v>50</v>
      </c>
      <c r="C79" s="92">
        <f>+Month!C75+C78</f>
        <v>85833.86000000002</v>
      </c>
      <c r="D79" s="92">
        <f>+Month!D75+D78</f>
        <v>80171.26</v>
      </c>
      <c r="E79" s="92">
        <f>+Month!E75+E78</f>
        <v>5662.619999999999</v>
      </c>
      <c r="F79" s="92"/>
      <c r="G79" s="92">
        <f>+Month!G75+G78</f>
        <v>60920.32</v>
      </c>
      <c r="H79" s="92">
        <f>+Month!H75+H78</f>
        <v>24273.850000000002</v>
      </c>
      <c r="I79" s="92">
        <f>+Month!I75+I78</f>
        <v>-31742.11</v>
      </c>
      <c r="J79" s="92">
        <f>+Month!J75+J78</f>
        <v>32746.32</v>
      </c>
      <c r="K79" s="92">
        <f>+Month!K75+K78</f>
        <v>62255.32000000001</v>
      </c>
      <c r="L79" s="92">
        <f>+Month!L75+L78</f>
        <v>3900.1499999999996</v>
      </c>
      <c r="M79" s="92">
        <f>+Month!M75+M78</f>
        <v>1813.58</v>
      </c>
      <c r="N79" s="92">
        <f>+Month!N75+N78</f>
        <v>9225.769999999999</v>
      </c>
      <c r="O79" s="92">
        <f>+Month!O75+O78</f>
        <v>13545.469999999998</v>
      </c>
      <c r="P79" s="92">
        <f>+Month!P75+P78</f>
        <v>1553.1499999999999</v>
      </c>
      <c r="Q79" s="26"/>
      <c r="R79" s="26"/>
    </row>
    <row r="80" spans="1:18" ht="14.25" customHeight="1">
      <c r="A80" s="90">
        <v>2000</v>
      </c>
      <c r="B80" s="90" t="s">
        <v>51</v>
      </c>
      <c r="C80" s="92">
        <f>+Month!C76+C79</f>
        <v>95446.56000000001</v>
      </c>
      <c r="D80" s="92">
        <f>+Month!D76+D79</f>
        <v>89114.43</v>
      </c>
      <c r="E80" s="92">
        <f>+Month!E76+E79</f>
        <v>6332.139999999999</v>
      </c>
      <c r="F80" s="92"/>
      <c r="G80" s="92">
        <f>+Month!G76+G79</f>
        <v>68683.96</v>
      </c>
      <c r="H80" s="92">
        <f>+Month!H76+H79</f>
        <v>27631.820000000003</v>
      </c>
      <c r="I80" s="92">
        <f>+Month!I76+I79</f>
        <v>-34755.29</v>
      </c>
      <c r="J80" s="92">
        <f>+Month!J76+J79</f>
        <v>36696.1</v>
      </c>
      <c r="K80" s="92">
        <f>+Month!K76+K79</f>
        <v>68783.79000000001</v>
      </c>
      <c r="L80" s="92">
        <f>+Month!L76+L79</f>
        <v>4356.04</v>
      </c>
      <c r="M80" s="92">
        <f>+Month!M76+M79</f>
        <v>2024.6599999999999</v>
      </c>
      <c r="N80" s="92">
        <f>+Month!N76+N79</f>
        <v>10319.599999999999</v>
      </c>
      <c r="O80" s="92">
        <f>+Month!O76+O79</f>
        <v>15318.609999999997</v>
      </c>
      <c r="P80" s="92">
        <f>+Month!P76+P79</f>
        <v>1718.2499999999998</v>
      </c>
      <c r="Q80" s="26"/>
      <c r="R80" s="26"/>
    </row>
    <row r="81" spans="1:18" s="29" customFormat="1" ht="12">
      <c r="A81" s="101">
        <v>2000</v>
      </c>
      <c r="B81" s="101" t="s">
        <v>52</v>
      </c>
      <c r="C81" s="92">
        <f>+Month!C77+C80</f>
        <v>105357.69000000002</v>
      </c>
      <c r="D81" s="92">
        <f>+Month!D77+D80</f>
        <v>98390.22</v>
      </c>
      <c r="E81" s="92">
        <f>+Month!E77+E80</f>
        <v>6967.49</v>
      </c>
      <c r="F81" s="92"/>
      <c r="G81" s="92">
        <f>+Month!G77+G80</f>
        <v>76555.28</v>
      </c>
      <c r="H81" s="92">
        <f>+Month!H77+H80</f>
        <v>31243.470000000005</v>
      </c>
      <c r="I81" s="92">
        <f>+Month!I77+I80</f>
        <v>-37705.12</v>
      </c>
      <c r="J81" s="92">
        <f>+Month!J77+J80</f>
        <v>40574.93</v>
      </c>
      <c r="K81" s="92">
        <f>+Month!K77+K80</f>
        <v>75579.25000000001</v>
      </c>
      <c r="L81" s="92">
        <f>+Month!L77+L80</f>
        <v>4736.89</v>
      </c>
      <c r="M81" s="92">
        <f>+Month!M77+M80</f>
        <v>2348.73</v>
      </c>
      <c r="N81" s="92">
        <f>+Month!N77+N80</f>
        <v>11762.779999999999</v>
      </c>
      <c r="O81" s="92">
        <f>+Month!O77+O80</f>
        <v>16851.76</v>
      </c>
      <c r="P81" s="92">
        <f>+Month!P77+P80</f>
        <v>1845.7499999999998</v>
      </c>
      <c r="Q81" s="30"/>
      <c r="R81" s="30"/>
    </row>
    <row r="82" spans="1:18" ht="12">
      <c r="A82" s="101">
        <v>2000</v>
      </c>
      <c r="B82" s="92" t="s">
        <v>53</v>
      </c>
      <c r="C82" s="92">
        <f>+Month!C78+C81</f>
        <v>115519.35000000002</v>
      </c>
      <c r="D82" s="92">
        <f>+Month!D78+D81</f>
        <v>107872.76000000001</v>
      </c>
      <c r="E82" s="92">
        <f>+Month!E78+E81</f>
        <v>7646.61</v>
      </c>
      <c r="F82" s="92"/>
      <c r="G82" s="92">
        <f>+Month!G78+G81</f>
        <v>84221.24</v>
      </c>
      <c r="H82" s="92">
        <f>+Month!H78+H81</f>
        <v>34345.41</v>
      </c>
      <c r="I82" s="92">
        <f>+Month!I78+I81</f>
        <v>-40606.11</v>
      </c>
      <c r="J82" s="92">
        <f>+Month!J78+J81</f>
        <v>44745.99</v>
      </c>
      <c r="K82" s="92">
        <f>+Month!K78+K81</f>
        <v>82496.19000000002</v>
      </c>
      <c r="L82" s="92">
        <f>+Month!L78+L81</f>
        <v>5129.84</v>
      </c>
      <c r="M82" s="92">
        <f>+Month!M78+M81</f>
        <v>2610.82</v>
      </c>
      <c r="N82" s="92">
        <f>+Month!N78+N81</f>
        <v>13221.3</v>
      </c>
      <c r="O82" s="92">
        <f>+Month!O78+O81</f>
        <v>18596.26</v>
      </c>
      <c r="P82" s="92">
        <f>+Month!P78+P81</f>
        <v>1972.4499999999998</v>
      </c>
      <c r="Q82" s="26"/>
      <c r="R82" s="26"/>
    </row>
    <row r="83" spans="1:18" ht="12">
      <c r="A83" s="101">
        <v>2000</v>
      </c>
      <c r="B83" s="92" t="s">
        <v>54</v>
      </c>
      <c r="C83" s="92">
        <f>+Month!C79+C82</f>
        <v>126244.99000000002</v>
      </c>
      <c r="D83" s="92">
        <f>+Month!D79+D82</f>
        <v>117882.49</v>
      </c>
      <c r="E83" s="92">
        <f>+Month!E79+E82</f>
        <v>8362.52</v>
      </c>
      <c r="F83" s="92"/>
      <c r="G83" s="92">
        <f>+Month!G79+G82</f>
        <v>92072.82</v>
      </c>
      <c r="H83" s="92">
        <f>+Month!H79+H82</f>
        <v>37686.530000000006</v>
      </c>
      <c r="I83" s="92">
        <f>+Month!I79+I82</f>
        <v>-44995.33</v>
      </c>
      <c r="J83" s="92">
        <f>+Month!J79+J82</f>
        <v>48867.68</v>
      </c>
      <c r="K83" s="92">
        <f>+Month!K79+K82</f>
        <v>90081.38000000002</v>
      </c>
      <c r="L83" s="92">
        <f>+Month!L79+L82</f>
        <v>5518.610000000001</v>
      </c>
      <c r="M83" s="92">
        <f>+Month!M79+M82</f>
        <v>2835.83</v>
      </c>
      <c r="N83" s="92">
        <f>+Month!N79+N82</f>
        <v>14212.15</v>
      </c>
      <c r="O83" s="92">
        <f>+Month!O79+O82</f>
        <v>20676.6</v>
      </c>
      <c r="P83" s="92">
        <f>+Month!P79+P82</f>
        <v>2079.06</v>
      </c>
      <c r="Q83" s="26"/>
      <c r="R83" s="26"/>
    </row>
    <row r="84" spans="1:18" ht="12">
      <c r="A84" s="101">
        <v>2001</v>
      </c>
      <c r="B84" s="92" t="s">
        <v>44</v>
      </c>
      <c r="C84" s="100">
        <f>+Month!C80</f>
        <v>10114.43</v>
      </c>
      <c r="D84" s="100">
        <f>+Month!D80</f>
        <v>9350.8</v>
      </c>
      <c r="E84" s="100">
        <f>+Month!E80</f>
        <v>763.63</v>
      </c>
      <c r="F84" s="100"/>
      <c r="G84" s="100">
        <f>+Month!G80</f>
        <v>7138.08</v>
      </c>
      <c r="H84" s="100">
        <f>+Month!H80</f>
        <v>2289.29</v>
      </c>
      <c r="I84" s="100">
        <f>+Month!I80</f>
        <v>-3357.7</v>
      </c>
      <c r="J84" s="100">
        <f>+Month!J80</f>
        <v>4554.24</v>
      </c>
      <c r="K84" s="100">
        <f>+Month!K80</f>
        <v>7589.12</v>
      </c>
      <c r="L84" s="100">
        <f>+Month!L80</f>
        <v>294.56</v>
      </c>
      <c r="M84" s="100">
        <f>+Month!M80</f>
        <v>215.57</v>
      </c>
      <c r="N84" s="100">
        <f>+Month!N80</f>
        <v>1265.2</v>
      </c>
      <c r="O84" s="100">
        <f>+Month!O80</f>
        <v>1667</v>
      </c>
      <c r="P84" s="100">
        <f>+Month!P80</f>
        <v>127.5</v>
      </c>
      <c r="Q84" s="26"/>
      <c r="R84" s="26"/>
    </row>
    <row r="85" spans="1:18" ht="12">
      <c r="A85" s="101">
        <v>2001</v>
      </c>
      <c r="B85" s="92" t="s">
        <v>45</v>
      </c>
      <c r="C85" s="100">
        <f>+Month!C81+C84</f>
        <v>19174.97</v>
      </c>
      <c r="D85" s="100">
        <f>+Month!D81+D84</f>
        <v>17755.47</v>
      </c>
      <c r="E85" s="100">
        <f>+Month!E81+E84</f>
        <v>1419.5</v>
      </c>
      <c r="F85" s="100"/>
      <c r="G85" s="100">
        <f>+Month!G81+G84</f>
        <v>13068.48</v>
      </c>
      <c r="H85" s="100">
        <f>+Month!H81+H84</f>
        <v>4668.110000000001</v>
      </c>
      <c r="I85" s="100">
        <f>+Month!I81+I84</f>
        <v>-6238.28</v>
      </c>
      <c r="J85" s="100">
        <f>+Month!J81+J84</f>
        <v>7852.0599999999995</v>
      </c>
      <c r="K85" s="100">
        <f>+Month!K81+K84</f>
        <v>13910.36</v>
      </c>
      <c r="L85" s="100">
        <f>+Month!L81+L84</f>
        <v>548.3199999999999</v>
      </c>
      <c r="M85" s="100">
        <f>+Month!M81+M84</f>
        <v>432.59000000000003</v>
      </c>
      <c r="N85" s="100">
        <f>+Month!N81+N84</f>
        <v>2733.61</v>
      </c>
      <c r="O85" s="100">
        <f>+Month!O81+O84</f>
        <v>3029.31</v>
      </c>
      <c r="P85" s="100">
        <f>+Month!P81+P84</f>
        <v>292.15999999999997</v>
      </c>
      <c r="Q85" s="26"/>
      <c r="R85" s="26"/>
    </row>
    <row r="86" spans="1:18" ht="12">
      <c r="A86" s="101">
        <v>2001</v>
      </c>
      <c r="B86" s="92" t="s">
        <v>46</v>
      </c>
      <c r="C86" s="100">
        <f>+Month!C82+C85</f>
        <v>29196.340000000004</v>
      </c>
      <c r="D86" s="100">
        <f>+Month!D82+D85</f>
        <v>27027.800000000003</v>
      </c>
      <c r="E86" s="100">
        <f>+Month!E82+E85</f>
        <v>2168.54</v>
      </c>
      <c r="F86" s="100"/>
      <c r="G86" s="100">
        <f>+Month!G82+G85</f>
        <v>20823.91</v>
      </c>
      <c r="H86" s="100">
        <f>+Month!H82+H85</f>
        <v>8338.76</v>
      </c>
      <c r="I86" s="100">
        <f>+Month!I82+I85</f>
        <v>-8821.17</v>
      </c>
      <c r="J86" s="100">
        <f>+Month!J82+J85</f>
        <v>11638.029999999999</v>
      </c>
      <c r="K86" s="100">
        <f>+Month!K82+K85</f>
        <v>20110.33</v>
      </c>
      <c r="L86" s="100">
        <f>+Month!L82+L85</f>
        <v>847.1399999999999</v>
      </c>
      <c r="M86" s="100">
        <f>+Month!M82+M85</f>
        <v>721.74</v>
      </c>
      <c r="N86" s="100">
        <f>+Month!N82+N85</f>
        <v>4201</v>
      </c>
      <c r="O86" s="100">
        <f>+Month!O82+O85</f>
        <v>4675.26</v>
      </c>
      <c r="P86" s="100">
        <f>+Month!P82+P85</f>
        <v>477.24</v>
      </c>
      <c r="Q86" s="26"/>
      <c r="R86" s="26"/>
    </row>
    <row r="87" spans="1:18" ht="12">
      <c r="A87" s="101">
        <v>2001</v>
      </c>
      <c r="B87" s="92" t="s">
        <v>47</v>
      </c>
      <c r="C87" s="100">
        <f>+Month!C83+C86</f>
        <v>38951.64</v>
      </c>
      <c r="D87" s="100">
        <f>+Month!D83+D86</f>
        <v>36076.5</v>
      </c>
      <c r="E87" s="100">
        <f>+Month!E83+E86</f>
        <v>2875.14</v>
      </c>
      <c r="F87" s="100"/>
      <c r="G87" s="100">
        <f>+Month!G83+G86</f>
        <v>26684.87</v>
      </c>
      <c r="H87" s="100">
        <f>+Month!H83+H86</f>
        <v>9985.56</v>
      </c>
      <c r="I87" s="100">
        <f>+Month!I83+I86</f>
        <v>-12523.9</v>
      </c>
      <c r="J87" s="100">
        <f>+Month!J83+J86</f>
        <v>15604.71</v>
      </c>
      <c r="K87" s="100">
        <f>+Month!K83+K86</f>
        <v>27946.340000000004</v>
      </c>
      <c r="L87" s="100">
        <f>+Month!L83+L86</f>
        <v>1094.62</v>
      </c>
      <c r="M87" s="100">
        <f>+Month!M83+M86</f>
        <v>906.1</v>
      </c>
      <c r="N87" s="100">
        <f>+Month!N83+N86</f>
        <v>5827.66</v>
      </c>
      <c r="O87" s="100">
        <f>+Month!O83+O86</f>
        <v>6198.4400000000005</v>
      </c>
      <c r="P87" s="100">
        <f>+Month!P83+P86</f>
        <v>655.52</v>
      </c>
      <c r="Q87" s="26"/>
      <c r="R87" s="26"/>
    </row>
    <row r="88" spans="1:18" ht="12">
      <c r="A88" s="101">
        <v>2001</v>
      </c>
      <c r="B88" s="90" t="s">
        <v>34</v>
      </c>
      <c r="C88" s="100">
        <f>+Month!C84+C87</f>
        <v>48763.09</v>
      </c>
      <c r="D88" s="100">
        <f>+Month!D84+D87</f>
        <v>45186.06</v>
      </c>
      <c r="E88" s="100">
        <f>+Month!E84+E87</f>
        <v>3577.0299999999997</v>
      </c>
      <c r="F88" s="100"/>
      <c r="G88" s="100">
        <f>+Month!G84+G87</f>
        <v>32712.11</v>
      </c>
      <c r="H88" s="100">
        <f>+Month!H84+H87</f>
        <v>12138.39</v>
      </c>
      <c r="I88" s="100">
        <f>+Month!I84+I87</f>
        <v>-15890.58</v>
      </c>
      <c r="J88" s="100">
        <f>+Month!J84+J87</f>
        <v>19154.8</v>
      </c>
      <c r="K88" s="100">
        <f>+Month!K84+K87</f>
        <v>35409.600000000006</v>
      </c>
      <c r="L88" s="100">
        <f>+Month!L84+L87</f>
        <v>1418.9399999999998</v>
      </c>
      <c r="M88" s="100">
        <f>+Month!M84+M87</f>
        <v>1141</v>
      </c>
      <c r="N88" s="100">
        <f>+Month!N84+N87</f>
        <v>7675.75</v>
      </c>
      <c r="O88" s="100">
        <f>+Month!O84+O87</f>
        <v>7589.460000000001</v>
      </c>
      <c r="P88" s="100">
        <f>+Month!P84+P87</f>
        <v>855.3399999999999</v>
      </c>
      <c r="Q88" s="26"/>
      <c r="R88" s="26"/>
    </row>
    <row r="89" spans="1:18" ht="12">
      <c r="A89" s="101">
        <v>2001</v>
      </c>
      <c r="B89" s="90" t="s">
        <v>48</v>
      </c>
      <c r="C89" s="100">
        <f>+Month!C85+C88</f>
        <v>57536.409999999996</v>
      </c>
      <c r="D89" s="100">
        <f>+Month!D85+D88</f>
        <v>53352.35</v>
      </c>
      <c r="E89" s="100">
        <f>+Month!E85+E88</f>
        <v>4184.07</v>
      </c>
      <c r="F89" s="100"/>
      <c r="G89" s="100">
        <f>+Month!G85+G88</f>
        <v>38407.23</v>
      </c>
      <c r="H89" s="100">
        <f>+Month!H85+H88</f>
        <v>14389.31</v>
      </c>
      <c r="I89" s="100">
        <f>+Month!I85+I88</f>
        <v>-18161.71</v>
      </c>
      <c r="J89" s="100">
        <f>+Month!J85+J88</f>
        <v>22235.809999999998</v>
      </c>
      <c r="K89" s="100">
        <f>+Month!K85+K88</f>
        <v>41754.83</v>
      </c>
      <c r="L89" s="100">
        <f>+Month!L85+L88</f>
        <v>1782.1299999999999</v>
      </c>
      <c r="M89" s="100">
        <f>+Month!M85+M88</f>
        <v>1380.13</v>
      </c>
      <c r="N89" s="100">
        <f>+Month!N85+N88</f>
        <v>9615.78</v>
      </c>
      <c r="O89" s="100">
        <f>+Month!O85+O88</f>
        <v>8660.45</v>
      </c>
      <c r="P89" s="100">
        <f>+Month!P85+P88</f>
        <v>1028.55</v>
      </c>
      <c r="Q89" s="26"/>
      <c r="R89" s="26"/>
    </row>
    <row r="90" spans="1:18" ht="12">
      <c r="A90" s="101">
        <v>2001</v>
      </c>
      <c r="B90" s="90" t="s">
        <v>49</v>
      </c>
      <c r="C90" s="100">
        <f>+Month!C86+C89</f>
        <v>67237.51</v>
      </c>
      <c r="D90" s="100">
        <f>+Month!D86+D89</f>
        <v>62404.97</v>
      </c>
      <c r="E90" s="100">
        <f>+Month!E86+E89</f>
        <v>4832.549999999999</v>
      </c>
      <c r="F90" s="100"/>
      <c r="G90" s="100">
        <f>+Month!G86+G89</f>
        <v>45282.14</v>
      </c>
      <c r="H90" s="100">
        <f>+Month!H86+H89</f>
        <v>16894.95</v>
      </c>
      <c r="I90" s="100">
        <f>+Month!I86+I89</f>
        <v>-20828.05</v>
      </c>
      <c r="J90" s="100">
        <f>+Month!J86+J89</f>
        <v>26026.89</v>
      </c>
      <c r="K90" s="100">
        <f>+Month!K86+K89</f>
        <v>48421.490000000005</v>
      </c>
      <c r="L90" s="100">
        <f>+Month!L86+L89</f>
        <v>2360.3199999999997</v>
      </c>
      <c r="M90" s="100">
        <f>+Month!M86+M89</f>
        <v>1539.9</v>
      </c>
      <c r="N90" s="100">
        <f>+Month!N86+N89</f>
        <v>11128.650000000001</v>
      </c>
      <c r="O90" s="100">
        <f>+Month!O86+O89</f>
        <v>10382.490000000002</v>
      </c>
      <c r="P90" s="100">
        <f>+Month!P86+P89</f>
        <v>1230.72</v>
      </c>
      <c r="Q90" s="26"/>
      <c r="R90" s="26"/>
    </row>
    <row r="91" spans="1:18" ht="12">
      <c r="A91" s="101">
        <v>2001</v>
      </c>
      <c r="B91" s="101" t="s">
        <v>50</v>
      </c>
      <c r="C91" s="100">
        <f>+Month!C87+C90</f>
        <v>76731.81</v>
      </c>
      <c r="D91" s="100">
        <f>+Month!D87+D90</f>
        <v>71245.85</v>
      </c>
      <c r="E91" s="100">
        <f>+Month!E87+E90</f>
        <v>5485.959999999999</v>
      </c>
      <c r="F91" s="100"/>
      <c r="G91" s="100">
        <f>+Month!G87+G90</f>
        <v>52378.61</v>
      </c>
      <c r="H91" s="100">
        <f>+Month!H87+H90</f>
        <v>19256.91</v>
      </c>
      <c r="I91" s="100">
        <f>+Month!I87+I90</f>
        <v>-23608.26</v>
      </c>
      <c r="J91" s="100">
        <f>+Month!J87+J90</f>
        <v>30316.42</v>
      </c>
      <c r="K91" s="100">
        <f>+Month!K87+K90</f>
        <v>55302.240000000005</v>
      </c>
      <c r="L91" s="100">
        <f>+Month!L87+L90</f>
        <v>2805.2999999999997</v>
      </c>
      <c r="M91" s="100">
        <f>+Month!M87+M90</f>
        <v>1771.0800000000002</v>
      </c>
      <c r="N91" s="100">
        <f>+Month!N87+N90</f>
        <v>12489.27</v>
      </c>
      <c r="O91" s="100">
        <f>+Month!O87+O90</f>
        <v>12145.890000000001</v>
      </c>
      <c r="P91" s="100">
        <f>+Month!P87+P90</f>
        <v>1494.3200000000002</v>
      </c>
      <c r="Q91" s="26"/>
      <c r="R91" s="26"/>
    </row>
    <row r="92" spans="1:18" ht="12">
      <c r="A92" s="101">
        <v>2001</v>
      </c>
      <c r="B92" s="90" t="s">
        <v>51</v>
      </c>
      <c r="C92" s="100">
        <f>+Month!C88+C91</f>
        <v>85864.73</v>
      </c>
      <c r="D92" s="100">
        <f>+Month!D88+D91</f>
        <v>79758.15000000001</v>
      </c>
      <c r="E92" s="100">
        <f>+Month!E88+E91</f>
        <v>6106.579999999999</v>
      </c>
      <c r="F92" s="100"/>
      <c r="G92" s="100">
        <f>+Month!G88+G91</f>
        <v>59709.61</v>
      </c>
      <c r="H92" s="100">
        <f>+Month!H88+H91</f>
        <v>21272.03</v>
      </c>
      <c r="I92" s="100">
        <f>+Month!I88+I91</f>
        <v>-25725.089999999997</v>
      </c>
      <c r="J92" s="100">
        <f>+Month!J88+J91</f>
        <v>35158.19</v>
      </c>
      <c r="K92" s="100">
        <f>+Month!K88+K91</f>
        <v>62141.19</v>
      </c>
      <c r="L92" s="100">
        <f>+Month!L88+L91</f>
        <v>3279.41</v>
      </c>
      <c r="M92" s="100">
        <f>+Month!M88+M91</f>
        <v>1883.5700000000002</v>
      </c>
      <c r="N92" s="100">
        <f>+Month!N88+N91</f>
        <v>13708.5</v>
      </c>
      <c r="O92" s="100">
        <f>+Month!O88+O91</f>
        <v>13846.400000000001</v>
      </c>
      <c r="P92" s="100">
        <f>+Month!P88+P91</f>
        <v>1694.3200000000002</v>
      </c>
      <c r="Q92" s="26"/>
      <c r="R92" s="26"/>
    </row>
    <row r="93" spans="1:18" ht="12">
      <c r="A93" s="101">
        <v>2001</v>
      </c>
      <c r="B93" s="101" t="s">
        <v>52</v>
      </c>
      <c r="C93" s="100">
        <f>+Month!C89+C92</f>
        <v>96042.95</v>
      </c>
      <c r="D93" s="100">
        <f>+Month!D89+D92</f>
        <v>89230.50000000001</v>
      </c>
      <c r="E93" s="100">
        <f>+Month!E89+E92</f>
        <v>6812.449999999999</v>
      </c>
      <c r="F93" s="100"/>
      <c r="G93" s="100">
        <f>+Month!G89+G92</f>
        <v>67910.7</v>
      </c>
      <c r="H93" s="100">
        <f>+Month!H89+H92</f>
        <v>24485.649999999998</v>
      </c>
      <c r="I93" s="100">
        <f>+Month!I89+I92</f>
        <v>-28369.019999999997</v>
      </c>
      <c r="J93" s="100">
        <f>+Month!J89+J92</f>
        <v>39617.76</v>
      </c>
      <c r="K93" s="100">
        <f>+Month!K89+K92</f>
        <v>69190.68000000001</v>
      </c>
      <c r="L93" s="100">
        <f>+Month!L89+L92</f>
        <v>3807.3199999999997</v>
      </c>
      <c r="M93" s="100">
        <f>+Month!M89+M92</f>
        <v>2018.2700000000002</v>
      </c>
      <c r="N93" s="100">
        <f>+Month!N89+N92</f>
        <v>14908.07</v>
      </c>
      <c r="O93" s="100">
        <f>+Month!O89+O92</f>
        <v>15493.190000000002</v>
      </c>
      <c r="P93" s="100">
        <f>+Month!P89+P92</f>
        <v>1914.8500000000001</v>
      </c>
      <c r="Q93" s="26"/>
      <c r="R93" s="26"/>
    </row>
    <row r="94" spans="1:18" ht="12">
      <c r="A94" s="101">
        <v>2001</v>
      </c>
      <c r="B94" s="92" t="s">
        <v>53</v>
      </c>
      <c r="C94" s="100">
        <f>+Month!C90+C93</f>
        <v>105925.7</v>
      </c>
      <c r="D94" s="100">
        <f>+Month!D90+D93</f>
        <v>98384.72000000002</v>
      </c>
      <c r="E94" s="100">
        <f>+Month!E90+E93</f>
        <v>7540.979999999999</v>
      </c>
      <c r="F94" s="100"/>
      <c r="G94" s="100">
        <f>+Month!G90+G93</f>
        <v>75379.9</v>
      </c>
      <c r="H94" s="100">
        <f>+Month!H90+H93</f>
        <v>26723.67</v>
      </c>
      <c r="I94" s="100">
        <f>+Month!I90+I93</f>
        <v>-31532.389999999996</v>
      </c>
      <c r="J94" s="100">
        <f>+Month!J90+J93</f>
        <v>44480.130000000005</v>
      </c>
      <c r="K94" s="100">
        <f>+Month!K90+K93</f>
        <v>76637.76000000001</v>
      </c>
      <c r="L94" s="100">
        <f>+Month!L90+L93</f>
        <v>4176.13</v>
      </c>
      <c r="M94" s="100">
        <f>+Month!M90+M93</f>
        <v>2243.4300000000003</v>
      </c>
      <c r="N94" s="100">
        <f>+Month!N90+N93</f>
        <v>16080.86</v>
      </c>
      <c r="O94" s="100">
        <f>+Month!O90+O93</f>
        <v>17388.29</v>
      </c>
      <c r="P94" s="100">
        <f>+Month!P90+P93</f>
        <v>2095.9</v>
      </c>
      <c r="Q94" s="26"/>
      <c r="R94" s="26"/>
    </row>
    <row r="95" spans="1:18" ht="12">
      <c r="A95" s="101">
        <v>2001</v>
      </c>
      <c r="B95" s="92" t="s">
        <v>54</v>
      </c>
      <c r="C95" s="100">
        <f>+Month!C91+C94</f>
        <v>116678.38</v>
      </c>
      <c r="D95" s="100">
        <f>+Month!D91+D94</f>
        <v>108386.57000000002</v>
      </c>
      <c r="E95" s="100">
        <f>+Month!E91+E94</f>
        <v>8291.81</v>
      </c>
      <c r="F95" s="100"/>
      <c r="G95" s="100">
        <f>+Month!G91+G94</f>
        <v>82954.75</v>
      </c>
      <c r="H95" s="100">
        <f>+Month!H91+H94</f>
        <v>29403.329999999998</v>
      </c>
      <c r="I95" s="100">
        <f>+Month!I91+I94</f>
        <v>-35232.729999999996</v>
      </c>
      <c r="J95" s="100">
        <f>+Month!J91+J94</f>
        <v>48992.280000000006</v>
      </c>
      <c r="K95" s="100">
        <f>+Month!K91+K94</f>
        <v>84440.75000000001</v>
      </c>
      <c r="L95" s="100">
        <f>+Month!L91+L94</f>
        <v>4559.17</v>
      </c>
      <c r="M95" s="100">
        <f>+Month!M91+M94</f>
        <v>2488.9800000000005</v>
      </c>
      <c r="N95" s="100">
        <f>+Month!N91+N94</f>
        <v>17233.59</v>
      </c>
      <c r="O95" s="100">
        <f>+Month!O91+O94</f>
        <v>19088</v>
      </c>
      <c r="P95" s="100">
        <f>+Month!P91+P94</f>
        <v>2274.44</v>
      </c>
      <c r="Q95" s="26"/>
      <c r="R95" s="26"/>
    </row>
    <row r="96" spans="1:18" ht="12">
      <c r="A96" s="90">
        <v>2002</v>
      </c>
      <c r="B96" s="92" t="s">
        <v>44</v>
      </c>
      <c r="C96" s="100">
        <f>+Month!C92</f>
        <v>10547.73</v>
      </c>
      <c r="D96" s="100">
        <f>+Month!D92</f>
        <v>9802.04</v>
      </c>
      <c r="E96" s="100">
        <f>+Month!E92</f>
        <v>745.69</v>
      </c>
      <c r="F96" s="100"/>
      <c r="G96" s="100">
        <f>+Month!G92</f>
        <v>7300.68</v>
      </c>
      <c r="H96" s="100">
        <f>+Month!H92</f>
        <v>3286.87</v>
      </c>
      <c r="I96" s="100">
        <f>+Month!I92</f>
        <v>-3860.14</v>
      </c>
      <c r="J96" s="100">
        <f>+Month!J92</f>
        <v>3754.06</v>
      </c>
      <c r="K96" s="100">
        <f>+Month!K92</f>
        <v>7021.38</v>
      </c>
      <c r="L96" s="100">
        <f>+Month!L92</f>
        <v>259.76</v>
      </c>
      <c r="M96" s="100">
        <f>+Month!M92</f>
        <v>153.9</v>
      </c>
      <c r="N96" s="100">
        <f>+Month!N92</f>
        <v>947.64</v>
      </c>
      <c r="O96" s="100">
        <f>+Month!O92</f>
        <v>1646.31</v>
      </c>
      <c r="P96" s="100">
        <f>+Month!P92</f>
        <v>140.61</v>
      </c>
      <c r="Q96" s="26"/>
      <c r="R96" s="26"/>
    </row>
    <row r="97" spans="1:18" ht="12">
      <c r="A97" s="101">
        <v>2002</v>
      </c>
      <c r="B97" s="92" t="s">
        <v>45</v>
      </c>
      <c r="C97" s="100">
        <f>+Month!C93+C96</f>
        <v>19741.17</v>
      </c>
      <c r="D97" s="100">
        <f>+Month!D93+D96</f>
        <v>18321.120000000003</v>
      </c>
      <c r="E97" s="100">
        <f>+Month!E93+E96</f>
        <v>1420.0500000000002</v>
      </c>
      <c r="F97" s="100"/>
      <c r="G97" s="100">
        <f>+Month!G93+G96</f>
        <v>14020.42</v>
      </c>
      <c r="H97" s="100">
        <f>+Month!H93+H96</f>
        <v>5100.36</v>
      </c>
      <c r="I97" s="100">
        <f>+Month!I93+I96</f>
        <v>-6962.219999999999</v>
      </c>
      <c r="J97" s="100">
        <f>+Month!J93+J96</f>
        <v>8352.17</v>
      </c>
      <c r="K97" s="100">
        <f>+Month!K93+K96</f>
        <v>14230.49</v>
      </c>
      <c r="L97" s="100">
        <f>+Month!L93+L96</f>
        <v>567.89</v>
      </c>
      <c r="M97" s="100">
        <f>+Month!M93+M96</f>
        <v>276.05</v>
      </c>
      <c r="N97" s="100">
        <f>+Month!N93+N96</f>
        <v>1977.19</v>
      </c>
      <c r="O97" s="100">
        <f>+Month!O93+O96</f>
        <v>3352.93</v>
      </c>
      <c r="P97" s="100">
        <f>+Month!P93+P96</f>
        <v>285.97</v>
      </c>
      <c r="Q97" s="26"/>
      <c r="R97" s="26"/>
    </row>
    <row r="98" spans="1:18" ht="12">
      <c r="A98" s="101">
        <v>2002</v>
      </c>
      <c r="B98" s="92" t="s">
        <v>46</v>
      </c>
      <c r="C98" s="100">
        <f>+Month!C94+C97</f>
        <v>29652.43</v>
      </c>
      <c r="D98" s="100">
        <f>+Month!D94+D97</f>
        <v>27460.58</v>
      </c>
      <c r="E98" s="100">
        <f>+Month!E94+E97</f>
        <v>2191.8500000000004</v>
      </c>
      <c r="F98" s="100"/>
      <c r="G98" s="100">
        <f>+Month!G94+G97</f>
        <v>20892.23</v>
      </c>
      <c r="H98" s="100">
        <f>+Month!H94+H97</f>
        <v>6944.61</v>
      </c>
      <c r="I98" s="100">
        <f>+Month!I94+I97</f>
        <v>-10250.869999999999</v>
      </c>
      <c r="J98" s="100">
        <f>+Month!J94+J97</f>
        <v>13091.3</v>
      </c>
      <c r="K98" s="100">
        <f>+Month!K94+K97</f>
        <v>22074.489999999998</v>
      </c>
      <c r="L98" s="100">
        <f>+Month!L94+L97</f>
        <v>856.3199999999999</v>
      </c>
      <c r="M98" s="100">
        <f>+Month!M94+M97</f>
        <v>390.56</v>
      </c>
      <c r="N98" s="100">
        <f>+Month!N94+N97</f>
        <v>3274.56</v>
      </c>
      <c r="O98" s="100">
        <f>+Month!O94+O97</f>
        <v>5007.99</v>
      </c>
      <c r="P98" s="100">
        <f>+Month!P94+P97</f>
        <v>427.13</v>
      </c>
      <c r="Q98" s="26"/>
      <c r="R98" s="26"/>
    </row>
    <row r="99" spans="1:18" ht="12">
      <c r="A99" s="101">
        <v>2002</v>
      </c>
      <c r="B99" s="92" t="s">
        <v>47</v>
      </c>
      <c r="C99" s="100">
        <f>+Month!C95+C98</f>
        <v>39483.14</v>
      </c>
      <c r="D99" s="100">
        <f>+Month!D95+D98</f>
        <v>36586.66</v>
      </c>
      <c r="E99" s="100">
        <f>+Month!E95+E98</f>
        <v>2896.4800000000005</v>
      </c>
      <c r="F99" s="100"/>
      <c r="G99" s="100">
        <f>+Month!G95+G98</f>
        <v>28368.809999999998</v>
      </c>
      <c r="H99" s="100">
        <f>+Month!H95+H98</f>
        <v>8644.72</v>
      </c>
      <c r="I99" s="100">
        <f>+Month!I95+I98</f>
        <v>-12980.179999999998</v>
      </c>
      <c r="J99" s="100">
        <f>+Month!J95+J98</f>
        <v>18523.73</v>
      </c>
      <c r="K99" s="100">
        <f>+Month!K95+K98</f>
        <v>29962.94</v>
      </c>
      <c r="L99" s="100">
        <f>+Month!L95+L98</f>
        <v>1200.36</v>
      </c>
      <c r="M99" s="100">
        <f>+Month!M95+M98</f>
        <v>505.79</v>
      </c>
      <c r="N99" s="100">
        <f>+Month!N95+N98</f>
        <v>4389.4</v>
      </c>
      <c r="O99" s="100">
        <f>+Month!O95+O98</f>
        <v>6624.94</v>
      </c>
      <c r="P99" s="100">
        <f>+Month!P95+P98</f>
        <v>588.5799999999999</v>
      </c>
      <c r="Q99" s="26"/>
      <c r="R99" s="26"/>
    </row>
    <row r="100" spans="1:18" ht="12">
      <c r="A100" s="101">
        <v>2002</v>
      </c>
      <c r="B100" s="90" t="s">
        <v>34</v>
      </c>
      <c r="C100" s="100">
        <f>+Month!C96+C99</f>
        <v>49505.57</v>
      </c>
      <c r="D100" s="100">
        <f>+Month!D96+D99</f>
        <v>45895.64</v>
      </c>
      <c r="E100" s="100">
        <f>+Month!E96+E99</f>
        <v>3609.9300000000003</v>
      </c>
      <c r="F100" s="100"/>
      <c r="G100" s="100">
        <f>+Month!G96+G99</f>
        <v>35144.77</v>
      </c>
      <c r="H100" s="100">
        <f>+Month!H96+H99</f>
        <v>9990.09</v>
      </c>
      <c r="I100" s="100">
        <f>+Month!I96+I99</f>
        <v>-17123.449999999997</v>
      </c>
      <c r="J100" s="100">
        <f>+Month!J96+J99</f>
        <v>23501.82</v>
      </c>
      <c r="K100" s="100">
        <f>+Month!K96+K99</f>
        <v>38407.39</v>
      </c>
      <c r="L100" s="100">
        <f>+Month!L96+L99</f>
        <v>1652.86</v>
      </c>
      <c r="M100" s="100">
        <f>+Month!M96+M99</f>
        <v>821.5</v>
      </c>
      <c r="N100" s="100">
        <f>+Month!N96+N99</f>
        <v>5782.129999999999</v>
      </c>
      <c r="O100" s="100">
        <f>+Month!O96+O99</f>
        <v>8831.36</v>
      </c>
      <c r="P100" s="100">
        <f>+Month!P96+P99</f>
        <v>774.17</v>
      </c>
      <c r="Q100" s="26"/>
      <c r="R100" s="26"/>
    </row>
    <row r="101" spans="1:18" ht="12">
      <c r="A101" s="101">
        <v>2002</v>
      </c>
      <c r="B101" s="90" t="s">
        <v>48</v>
      </c>
      <c r="C101" s="100">
        <f>+Month!C97+C100</f>
        <v>59179.88</v>
      </c>
      <c r="D101" s="100">
        <f>+Month!D97+D100</f>
        <v>54950.77</v>
      </c>
      <c r="E101" s="100">
        <f>+Month!E97+E100</f>
        <v>4229.110000000001</v>
      </c>
      <c r="F101" s="100"/>
      <c r="G101" s="100">
        <f>+Month!G97+G100</f>
        <v>43022.34</v>
      </c>
      <c r="H101" s="100">
        <f>+Month!H97+H100</f>
        <v>11838.74</v>
      </c>
      <c r="I101" s="100">
        <f>+Month!I97+I100</f>
        <v>-19393.999999999996</v>
      </c>
      <c r="J101" s="100">
        <f>+Month!J97+J100</f>
        <v>29027.41</v>
      </c>
      <c r="K101" s="100">
        <f>+Month!K97+K100</f>
        <v>46043.32</v>
      </c>
      <c r="L101" s="100">
        <f>+Month!L97+L100</f>
        <v>2156.19</v>
      </c>
      <c r="M101" s="100">
        <f>+Month!M97+M100</f>
        <v>969.87</v>
      </c>
      <c r="N101" s="100">
        <f>+Month!N97+N100</f>
        <v>7103.619999999999</v>
      </c>
      <c r="O101" s="100">
        <f>+Month!O97+O100</f>
        <v>10668.02</v>
      </c>
      <c r="P101" s="100">
        <f>+Month!P97+P100</f>
        <v>934.17</v>
      </c>
      <c r="Q101" s="26"/>
      <c r="R101" s="26"/>
    </row>
    <row r="102" spans="1:18" ht="12">
      <c r="A102" s="101">
        <v>2002</v>
      </c>
      <c r="B102" s="90" t="s">
        <v>49</v>
      </c>
      <c r="C102" s="100">
        <f>+Month!C98+C101</f>
        <v>68038.67</v>
      </c>
      <c r="D102" s="100">
        <f>+Month!D98+D101</f>
        <v>63129.03999999999</v>
      </c>
      <c r="E102" s="100">
        <f>+Month!E98+E101</f>
        <v>4909.630000000001</v>
      </c>
      <c r="F102" s="100"/>
      <c r="G102" s="100">
        <f>+Month!G98+G101</f>
        <v>50383.259999999995</v>
      </c>
      <c r="H102" s="100">
        <f>+Month!H98+H101</f>
        <v>14457.01</v>
      </c>
      <c r="I102" s="100">
        <f>+Month!I98+I101</f>
        <v>-21491.899999999998</v>
      </c>
      <c r="J102" s="100">
        <f>+Month!J98+J101</f>
        <v>33252.4</v>
      </c>
      <c r="K102" s="100">
        <f>+Month!K98+K101</f>
        <v>51971.32</v>
      </c>
      <c r="L102" s="100">
        <f>+Month!L98+L101</f>
        <v>2673.85</v>
      </c>
      <c r="M102" s="100">
        <f>+Month!M98+M101</f>
        <v>1095.28</v>
      </c>
      <c r="N102" s="100">
        <f>+Month!N98+N101</f>
        <v>8517.009999999998</v>
      </c>
      <c r="O102" s="100">
        <f>+Month!O98+O101</f>
        <v>12868.54</v>
      </c>
      <c r="P102" s="100">
        <f>+Month!P98+P101</f>
        <v>1127.53</v>
      </c>
      <c r="Q102" s="26"/>
      <c r="R102" s="26"/>
    </row>
    <row r="103" spans="1:18" ht="12">
      <c r="A103" s="101">
        <v>2002</v>
      </c>
      <c r="B103" s="101" t="s">
        <v>50</v>
      </c>
      <c r="C103" s="100">
        <f>+Month!C99+C102</f>
        <v>76442.06999999999</v>
      </c>
      <c r="D103" s="100">
        <f>+Month!D99+D102</f>
        <v>70897.65</v>
      </c>
      <c r="E103" s="100">
        <f>+Month!E99+E102</f>
        <v>5544.420000000001</v>
      </c>
      <c r="F103" s="100"/>
      <c r="G103" s="100">
        <f>+Month!G99+G102</f>
        <v>57200.31</v>
      </c>
      <c r="H103" s="100">
        <f>+Month!H99+H102</f>
        <v>17103.72</v>
      </c>
      <c r="I103" s="100">
        <f>+Month!I99+I102</f>
        <v>-24349.999999999996</v>
      </c>
      <c r="J103" s="100">
        <f>+Month!J99+J102</f>
        <v>36756.79</v>
      </c>
      <c r="K103" s="100">
        <f>+Month!K99+K102</f>
        <v>57580.62</v>
      </c>
      <c r="L103" s="100">
        <f>+Month!L99+L102</f>
        <v>3339.8</v>
      </c>
      <c r="M103" s="100">
        <f>+Month!M99+M102</f>
        <v>1428.86</v>
      </c>
      <c r="N103" s="100">
        <f>+Month!N99+N102</f>
        <v>9809.129999999997</v>
      </c>
      <c r="O103" s="100">
        <f>+Month!O99+O102</f>
        <v>15246.220000000001</v>
      </c>
      <c r="P103" s="100">
        <f>+Month!P99+P102</f>
        <v>1304.1399999999999</v>
      </c>
      <c r="Q103" s="26"/>
      <c r="R103" s="26"/>
    </row>
    <row r="104" spans="1:18" ht="12">
      <c r="A104" s="101">
        <v>2002</v>
      </c>
      <c r="B104" s="90" t="s">
        <v>51</v>
      </c>
      <c r="C104" s="100">
        <f>+Month!C100+C103</f>
        <v>85661.70999999999</v>
      </c>
      <c r="D104" s="100">
        <f>+Month!D100+D103</f>
        <v>79484.81</v>
      </c>
      <c r="E104" s="100">
        <f>+Month!E100+E103</f>
        <v>6176.9000000000015</v>
      </c>
      <c r="F104" s="100"/>
      <c r="G104" s="100">
        <f>+Month!G100+G103</f>
        <v>64555.42</v>
      </c>
      <c r="H104" s="100">
        <f>+Month!H100+H103</f>
        <v>20054.06</v>
      </c>
      <c r="I104" s="100">
        <f>+Month!I100+I103</f>
        <v>-27005.459999999995</v>
      </c>
      <c r="J104" s="100">
        <f>+Month!J100+J103</f>
        <v>40771.19</v>
      </c>
      <c r="K104" s="100">
        <f>+Month!K100+K103</f>
        <v>63733.41</v>
      </c>
      <c r="L104" s="100">
        <f>+Month!L100+L103</f>
        <v>3730.1800000000003</v>
      </c>
      <c r="M104" s="100">
        <f>+Month!M100+M103</f>
        <v>1583.2399999999998</v>
      </c>
      <c r="N104" s="100">
        <f>+Month!N100+N103</f>
        <v>11109.519999999997</v>
      </c>
      <c r="O104" s="100">
        <f>+Month!O100+O103</f>
        <v>17299.670000000002</v>
      </c>
      <c r="P104" s="100">
        <f>+Month!P100+P103</f>
        <v>1476.79</v>
      </c>
      <c r="Q104" s="26"/>
      <c r="R104" s="26"/>
    </row>
    <row r="105" spans="1:18" ht="12">
      <c r="A105" s="101">
        <v>2002</v>
      </c>
      <c r="B105" s="101" t="s">
        <v>52</v>
      </c>
      <c r="C105" s="100">
        <f>+Month!C101+C104</f>
        <v>95709.76</v>
      </c>
      <c r="D105" s="100">
        <f>+Month!D101+D104</f>
        <v>88727.62</v>
      </c>
      <c r="E105" s="100">
        <f>+Month!E101+E104</f>
        <v>6982.140000000001</v>
      </c>
      <c r="F105" s="100"/>
      <c r="G105" s="100">
        <f>+Month!G101+G104</f>
        <v>71997.37</v>
      </c>
      <c r="H105" s="100">
        <f>+Month!H101+H104</f>
        <v>24000.95</v>
      </c>
      <c r="I105" s="100">
        <f>+Month!I101+I104</f>
        <v>-30110.359999999997</v>
      </c>
      <c r="J105" s="100">
        <f>+Month!J101+J104</f>
        <v>43919.490000000005</v>
      </c>
      <c r="K105" s="100">
        <f>+Month!K101+K104</f>
        <v>69737.65000000001</v>
      </c>
      <c r="L105" s="100">
        <f>+Month!L101+L104</f>
        <v>4076.9500000000003</v>
      </c>
      <c r="M105" s="100">
        <f>+Month!M101+M104</f>
        <v>1720.0599999999997</v>
      </c>
      <c r="N105" s="100">
        <f>+Month!N101+N104</f>
        <v>12540.629999999997</v>
      </c>
      <c r="O105" s="100">
        <f>+Month!O101+O104</f>
        <v>19189.690000000002</v>
      </c>
      <c r="P105" s="100">
        <f>+Month!P101+P104</f>
        <v>1638.72</v>
      </c>
      <c r="Q105" s="27"/>
      <c r="R105" s="27"/>
    </row>
    <row r="106" spans="1:18" ht="12">
      <c r="A106" s="101">
        <v>2002</v>
      </c>
      <c r="B106" s="92" t="s">
        <v>53</v>
      </c>
      <c r="C106" s="100">
        <f>+Month!C102+C105</f>
        <v>105397.09999999999</v>
      </c>
      <c r="D106" s="100">
        <f>+Month!D102+D105</f>
        <v>97656.07999999999</v>
      </c>
      <c r="E106" s="100">
        <f>+Month!E102+E105</f>
        <v>7741.020000000001</v>
      </c>
      <c r="F106" s="100"/>
      <c r="G106" s="100">
        <f>+Month!G102+G105</f>
        <v>78897.33</v>
      </c>
      <c r="H106" s="100">
        <f>+Month!H102+H105</f>
        <v>26772.99</v>
      </c>
      <c r="I106" s="100">
        <f>+Month!I102+I105</f>
        <v>-33337.35</v>
      </c>
      <c r="J106" s="100">
        <f>+Month!J102+J105</f>
        <v>47676.40000000001</v>
      </c>
      <c r="K106" s="100">
        <f>+Month!K102+K105</f>
        <v>76439.48000000001</v>
      </c>
      <c r="L106" s="100">
        <f>+Month!L102+L105</f>
        <v>4447.950000000001</v>
      </c>
      <c r="M106" s="100">
        <f>+Month!M102+M105</f>
        <v>1860.9799999999998</v>
      </c>
      <c r="N106" s="100">
        <f>+Month!N102+N105</f>
        <v>13869.769999999997</v>
      </c>
      <c r="O106" s="100">
        <f>+Month!O102+O105</f>
        <v>21030.99</v>
      </c>
      <c r="P106" s="100">
        <f>+Month!P102+P105</f>
        <v>1797.67</v>
      </c>
      <c r="Q106" s="26"/>
      <c r="R106" s="26"/>
    </row>
    <row r="107" spans="1:18" ht="12">
      <c r="A107" s="101">
        <v>2002</v>
      </c>
      <c r="B107" s="92" t="s">
        <v>54</v>
      </c>
      <c r="C107" s="100">
        <f>+Month!C103+C106</f>
        <v>115944.24999999999</v>
      </c>
      <c r="D107" s="100">
        <f>+Month!D103+D106</f>
        <v>107430.19999999998</v>
      </c>
      <c r="E107" s="100">
        <f>+Month!E103+E106</f>
        <v>8514.060000000001</v>
      </c>
      <c r="F107" s="100"/>
      <c r="G107" s="100">
        <f>+Month!G103+G106</f>
        <v>85511.93000000001</v>
      </c>
      <c r="H107" s="100">
        <f>+Month!H103+H106</f>
        <v>28544.02</v>
      </c>
      <c r="I107" s="100">
        <f>+Month!I103+I106</f>
        <v>-38719.57</v>
      </c>
      <c r="J107" s="100">
        <f>+Month!J103+J106</f>
        <v>52041.52000000001</v>
      </c>
      <c r="K107" s="100">
        <f>+Month!K103+K106</f>
        <v>85028.1</v>
      </c>
      <c r="L107" s="100">
        <f>+Month!L103+L106</f>
        <v>4926.400000000001</v>
      </c>
      <c r="M107" s="100">
        <f>+Month!M103+M106</f>
        <v>2115.62</v>
      </c>
      <c r="N107" s="100">
        <f>+Month!N103+N106</f>
        <v>14900.459999999997</v>
      </c>
      <c r="O107" s="100">
        <f>+Month!O103+O106</f>
        <v>23444.210000000003</v>
      </c>
      <c r="P107" s="100">
        <f>+Month!P103+P106</f>
        <v>1913.24</v>
      </c>
      <c r="Q107" s="26"/>
      <c r="R107" s="26"/>
    </row>
    <row r="108" spans="1:18" ht="12">
      <c r="A108" s="90">
        <v>2003</v>
      </c>
      <c r="B108" s="92" t="s">
        <v>44</v>
      </c>
      <c r="C108" s="100">
        <f>+Month!C104</f>
        <v>9816.01</v>
      </c>
      <c r="D108" s="100">
        <f>+Month!D104</f>
        <v>9012.33</v>
      </c>
      <c r="E108" s="100">
        <f>+Month!E104</f>
        <v>803.69</v>
      </c>
      <c r="F108" s="100"/>
      <c r="G108" s="100">
        <f>+Month!G104</f>
        <v>7235.13</v>
      </c>
      <c r="H108" s="100">
        <f>+Month!H104</f>
        <v>3205.18</v>
      </c>
      <c r="I108" s="100">
        <f>+Month!I104</f>
        <v>-2850.61</v>
      </c>
      <c r="J108" s="100">
        <f>+Month!J104</f>
        <v>3524.1</v>
      </c>
      <c r="K108" s="100">
        <f>+Month!K104</f>
        <v>6358.05</v>
      </c>
      <c r="L108" s="100">
        <f>+Month!L104</f>
        <v>505.84</v>
      </c>
      <c r="M108" s="100">
        <f>+Month!M104</f>
        <v>139.31</v>
      </c>
      <c r="N108" s="100">
        <f>+Month!N104</f>
        <v>1590.37</v>
      </c>
      <c r="O108" s="100">
        <f>+Month!O104</f>
        <v>1973.56</v>
      </c>
      <c r="P108" s="100">
        <f>+Month!P104</f>
        <v>150.95</v>
      </c>
      <c r="Q108" s="26"/>
      <c r="R108" s="26"/>
    </row>
    <row r="109" spans="1:18" ht="12">
      <c r="A109" s="101">
        <v>2003</v>
      </c>
      <c r="B109" s="92" t="s">
        <v>45</v>
      </c>
      <c r="C109" s="100">
        <f>+Month!C105+C108</f>
        <v>18887.09</v>
      </c>
      <c r="D109" s="100">
        <f>+Month!D105+D108</f>
        <v>17336.35</v>
      </c>
      <c r="E109" s="100">
        <f>+Month!E105+E108</f>
        <v>1550.75</v>
      </c>
      <c r="F109" s="100"/>
      <c r="G109" s="100">
        <f>+Month!G105+G108</f>
        <v>14069.09</v>
      </c>
      <c r="H109" s="100">
        <f>+Month!H105+H108</f>
        <v>5680.129999999999</v>
      </c>
      <c r="I109" s="100">
        <f>+Month!I105+I108</f>
        <v>-5671.8099999999995</v>
      </c>
      <c r="J109" s="100">
        <f>+Month!J105+J108</f>
        <v>7489.24</v>
      </c>
      <c r="K109" s="100">
        <f>+Month!K105+K108</f>
        <v>12767.73</v>
      </c>
      <c r="L109" s="100">
        <f>+Month!L105+L108</f>
        <v>899.72</v>
      </c>
      <c r="M109" s="100">
        <f>+Month!M105+M108</f>
        <v>314.51</v>
      </c>
      <c r="N109" s="100">
        <f>+Month!N105+N108</f>
        <v>2975.88</v>
      </c>
      <c r="O109" s="100">
        <f>+Month!O105+O108</f>
        <v>3954.3999999999996</v>
      </c>
      <c r="P109" s="100">
        <f>+Month!P105+P108</f>
        <v>290.65999999999997</v>
      </c>
      <c r="Q109" s="26"/>
      <c r="R109" s="26"/>
    </row>
    <row r="110" spans="1:18" ht="12">
      <c r="A110" s="90">
        <v>2003</v>
      </c>
      <c r="B110" s="92" t="s">
        <v>46</v>
      </c>
      <c r="C110" s="100">
        <f>+Month!C106+C109</f>
        <v>28679.690000000002</v>
      </c>
      <c r="D110" s="100">
        <f>+Month!D106+D109</f>
        <v>26339.37</v>
      </c>
      <c r="E110" s="100">
        <f>+Month!E106+E109</f>
        <v>2340.33</v>
      </c>
      <c r="F110" s="100"/>
      <c r="G110" s="100">
        <f>+Month!G106+G109</f>
        <v>21873.13</v>
      </c>
      <c r="H110" s="100">
        <f>+Month!H106+H109</f>
        <v>8268.43</v>
      </c>
      <c r="I110" s="100">
        <f>+Month!I106+I109</f>
        <v>-8417.46</v>
      </c>
      <c r="J110" s="100">
        <f>+Month!J106+J109</f>
        <v>12247.22</v>
      </c>
      <c r="K110" s="100">
        <f>+Month!K106+K109</f>
        <v>19719.96</v>
      </c>
      <c r="L110" s="100">
        <f>+Month!L106+L109</f>
        <v>1357.49</v>
      </c>
      <c r="M110" s="100">
        <f>+Month!M106+M109</f>
        <v>560.88</v>
      </c>
      <c r="N110" s="100">
        <f>+Month!N106+N109</f>
        <v>4315.67</v>
      </c>
      <c r="O110" s="100">
        <f>+Month!O106+O109</f>
        <v>6056.99</v>
      </c>
      <c r="P110" s="100">
        <f>+Month!P106+P109</f>
        <v>456.55999999999995</v>
      </c>
      <c r="Q110" s="26"/>
      <c r="R110" s="26"/>
    </row>
    <row r="111" spans="1:18" ht="12">
      <c r="A111" s="101">
        <v>2003</v>
      </c>
      <c r="B111" s="92" t="s">
        <v>47</v>
      </c>
      <c r="C111" s="100">
        <f>+Month!C107+C110</f>
        <v>37645.98</v>
      </c>
      <c r="D111" s="100">
        <f>+Month!D107+D110</f>
        <v>34582.32</v>
      </c>
      <c r="E111" s="100">
        <f>+Month!E107+E110</f>
        <v>3063.67</v>
      </c>
      <c r="F111" s="100"/>
      <c r="G111" s="100">
        <f>+Month!G107+G110</f>
        <v>29092.82</v>
      </c>
      <c r="H111" s="100">
        <f>+Month!H107+H110</f>
        <v>11267.76</v>
      </c>
      <c r="I111" s="100">
        <f>+Month!I107+I110</f>
        <v>-10858.259999999998</v>
      </c>
      <c r="J111" s="100">
        <f>+Month!J107+J110</f>
        <v>15824.359999999999</v>
      </c>
      <c r="K111" s="100">
        <f>+Month!K107+K110</f>
        <v>25438.75</v>
      </c>
      <c r="L111" s="100">
        <f>+Month!L107+L110</f>
        <v>2000.72</v>
      </c>
      <c r="M111" s="100">
        <f>+Month!M107+M110</f>
        <v>748.51</v>
      </c>
      <c r="N111" s="100">
        <f>+Month!N107+N110</f>
        <v>5617.07</v>
      </c>
      <c r="O111" s="100">
        <f>+Month!O107+O110</f>
        <v>8113.129999999999</v>
      </c>
      <c r="P111" s="100">
        <f>+Month!P107+P110</f>
        <v>614.53</v>
      </c>
      <c r="Q111" s="26"/>
      <c r="R111" s="26"/>
    </row>
    <row r="112" spans="1:18" ht="12">
      <c r="A112" s="90">
        <v>2003</v>
      </c>
      <c r="B112" s="90" t="s">
        <v>34</v>
      </c>
      <c r="C112" s="100">
        <f>+Month!C108+C111</f>
        <v>46401.43000000001</v>
      </c>
      <c r="D112" s="100">
        <f>+Month!D108+D111</f>
        <v>42663.76</v>
      </c>
      <c r="E112" s="100">
        <f>+Month!E108+E111</f>
        <v>3737.6800000000003</v>
      </c>
      <c r="F112" s="100"/>
      <c r="G112" s="100">
        <f>+Month!G108+G111</f>
        <v>36546.47</v>
      </c>
      <c r="H112" s="100">
        <f>+Month!H108+H111</f>
        <v>14472.51</v>
      </c>
      <c r="I112" s="100">
        <f>+Month!I108+I111</f>
        <v>-13331.979999999998</v>
      </c>
      <c r="J112" s="100">
        <f>+Month!J108+J111</f>
        <v>19603.949999999997</v>
      </c>
      <c r="K112" s="100">
        <f>+Month!K108+K111</f>
        <v>30801.45</v>
      </c>
      <c r="L112" s="100">
        <f>+Month!L108+L111</f>
        <v>2470.04</v>
      </c>
      <c r="M112" s="100">
        <f>+Month!M108+M111</f>
        <v>974.14</v>
      </c>
      <c r="N112" s="100">
        <f>+Month!N108+N111</f>
        <v>6684.94</v>
      </c>
      <c r="O112" s="100">
        <f>+Month!O108+O111</f>
        <v>10315.31</v>
      </c>
      <c r="P112" s="100">
        <f>+Month!P108+P111</f>
        <v>782.38</v>
      </c>
      <c r="Q112" s="26"/>
      <c r="R112" s="26"/>
    </row>
    <row r="113" spans="1:18" ht="12">
      <c r="A113" s="101">
        <v>2003</v>
      </c>
      <c r="B113" s="90" t="s">
        <v>48</v>
      </c>
      <c r="C113" s="100">
        <f>+Month!C109+C112</f>
        <v>54705.19000000001</v>
      </c>
      <c r="D113" s="100">
        <f>+Month!D109+D112</f>
        <v>50307.770000000004</v>
      </c>
      <c r="E113" s="100">
        <f>+Month!E109+E112</f>
        <v>4397.43</v>
      </c>
      <c r="F113" s="100"/>
      <c r="G113" s="100">
        <f>+Month!G109+G112</f>
        <v>43424.03</v>
      </c>
      <c r="H113" s="100">
        <f>+Month!H109+H112</f>
        <v>16822.25</v>
      </c>
      <c r="I113" s="100">
        <f>+Month!I109+I112</f>
        <v>-15774.089999999998</v>
      </c>
      <c r="J113" s="100">
        <f>+Month!J109+J112</f>
        <v>23641.059999999998</v>
      </c>
      <c r="K113" s="100">
        <f>+Month!K109+K112</f>
        <v>36505.880000000005</v>
      </c>
      <c r="L113" s="100">
        <f>+Month!L109+L112</f>
        <v>2960.75</v>
      </c>
      <c r="M113" s="100">
        <f>+Month!M109+M112</f>
        <v>1190.21</v>
      </c>
      <c r="N113" s="100">
        <f>+Month!N109+N112</f>
        <v>7641.57</v>
      </c>
      <c r="O113" s="100">
        <f>+Month!O109+O112</f>
        <v>12321.369999999999</v>
      </c>
      <c r="P113" s="100">
        <f>+Month!P109+P112</f>
        <v>926.38</v>
      </c>
      <c r="Q113" s="26"/>
      <c r="R113" s="26"/>
    </row>
    <row r="114" spans="1:18" ht="12">
      <c r="A114" s="90">
        <v>2003</v>
      </c>
      <c r="B114" s="90" t="s">
        <v>49</v>
      </c>
      <c r="C114" s="100">
        <f>+Month!C110+C113</f>
        <v>63606.59000000001</v>
      </c>
      <c r="D114" s="100">
        <f>+Month!D110+D113</f>
        <v>58498.990000000005</v>
      </c>
      <c r="E114" s="100">
        <f>+Month!E110+E113</f>
        <v>5107.610000000001</v>
      </c>
      <c r="F114" s="100"/>
      <c r="G114" s="100">
        <f>+Month!G110+G113</f>
        <v>50875.07</v>
      </c>
      <c r="H114" s="100">
        <f>+Month!H110+H113</f>
        <v>19168.78</v>
      </c>
      <c r="I114" s="100">
        <f>+Month!I110+I113</f>
        <v>-17713.899999999998</v>
      </c>
      <c r="J114" s="100">
        <f>+Month!J110+J113</f>
        <v>28321.57</v>
      </c>
      <c r="K114" s="100">
        <f>+Month!K110+K113</f>
        <v>42794.69</v>
      </c>
      <c r="L114" s="100">
        <f>+Month!L110+L113</f>
        <v>3384.75</v>
      </c>
      <c r="M114" s="100">
        <f>+Month!M110+M113</f>
        <v>1430.29</v>
      </c>
      <c r="N114" s="100">
        <f>+Month!N110+N113</f>
        <v>8776.47</v>
      </c>
      <c r="O114" s="100">
        <f>+Month!O110+O113</f>
        <v>13971.689999999999</v>
      </c>
      <c r="P114" s="100">
        <f>+Month!P110+P113</f>
        <v>1093.99</v>
      </c>
      <c r="Q114" s="26"/>
      <c r="R114" s="26"/>
    </row>
    <row r="115" spans="1:18" ht="12">
      <c r="A115" s="101">
        <v>2003</v>
      </c>
      <c r="B115" s="101" t="s">
        <v>50</v>
      </c>
      <c r="C115" s="100">
        <f>+Month!C111+C114</f>
        <v>71638.65000000001</v>
      </c>
      <c r="D115" s="100">
        <f>+Month!D111+D114</f>
        <v>65949.51000000001</v>
      </c>
      <c r="E115" s="100">
        <f>+Month!E111+E114</f>
        <v>5689.150000000001</v>
      </c>
      <c r="F115" s="100"/>
      <c r="G115" s="100">
        <f>+Month!G111+G114</f>
        <v>57310.65</v>
      </c>
      <c r="H115" s="100">
        <f>+Month!H111+H114</f>
        <v>21205.67</v>
      </c>
      <c r="I115" s="100">
        <f>+Month!I111+I114</f>
        <v>-19765.82</v>
      </c>
      <c r="J115" s="100">
        <f>+Month!J111+J114</f>
        <v>32231.28</v>
      </c>
      <c r="K115" s="100">
        <f>+Month!K111+K114</f>
        <v>48579.600000000006</v>
      </c>
      <c r="L115" s="100">
        <f>+Month!L111+L114</f>
        <v>3873.73</v>
      </c>
      <c r="M115" s="100">
        <f>+Month!M111+M114</f>
        <v>1693.6799999999998</v>
      </c>
      <c r="N115" s="100">
        <f>+Month!N111+N114</f>
        <v>10170.23</v>
      </c>
      <c r="O115" s="100">
        <f>+Month!O111+O114</f>
        <v>15767.759999999998</v>
      </c>
      <c r="P115" s="100">
        <f>+Month!P111+P114</f>
        <v>1221.8</v>
      </c>
      <c r="Q115" s="26"/>
      <c r="R115" s="26"/>
    </row>
    <row r="116" spans="1:18" ht="12">
      <c r="A116" s="90">
        <v>2003</v>
      </c>
      <c r="B116" s="90" t="s">
        <v>51</v>
      </c>
      <c r="C116" s="100">
        <f>+Month!C112+C115</f>
        <v>79663.00000000001</v>
      </c>
      <c r="D116" s="100">
        <f>+Month!D112+D115</f>
        <v>73411.01000000001</v>
      </c>
      <c r="E116" s="100">
        <f>+Month!E112+E115</f>
        <v>6252.000000000001</v>
      </c>
      <c r="F116" s="100"/>
      <c r="G116" s="100">
        <f>+Month!G112+G115</f>
        <v>63779.96</v>
      </c>
      <c r="H116" s="100">
        <f>+Month!H112+H115</f>
        <v>22942.859999999997</v>
      </c>
      <c r="I116" s="100">
        <f>+Month!I112+I115</f>
        <v>-21174.81</v>
      </c>
      <c r="J116" s="100">
        <f>+Month!J112+J115</f>
        <v>36524.159999999996</v>
      </c>
      <c r="K116" s="100">
        <f>+Month!K112+K115</f>
        <v>54657.57000000001</v>
      </c>
      <c r="L116" s="100">
        <f>+Month!L112+L115</f>
        <v>4312.97</v>
      </c>
      <c r="M116" s="100">
        <f>+Month!M112+M115</f>
        <v>1877.9299999999998</v>
      </c>
      <c r="N116" s="100">
        <f>+Month!N112+N115</f>
        <v>11871.93</v>
      </c>
      <c r="O116" s="100">
        <f>+Month!O112+O115</f>
        <v>17348.339999999997</v>
      </c>
      <c r="P116" s="100">
        <f>+Month!P112+P115</f>
        <v>1358.04</v>
      </c>
      <c r="Q116" s="26"/>
      <c r="R116" s="26"/>
    </row>
    <row r="117" spans="1:18" ht="12">
      <c r="A117" s="101">
        <v>2003</v>
      </c>
      <c r="B117" s="101" t="s">
        <v>52</v>
      </c>
      <c r="C117" s="100">
        <f>+Month!C113+C116</f>
        <v>88628.41000000002</v>
      </c>
      <c r="D117" s="100">
        <f>+Month!D113+D116</f>
        <v>81738.99</v>
      </c>
      <c r="E117" s="100">
        <f>+Month!E113+E116</f>
        <v>6889.430000000001</v>
      </c>
      <c r="F117" s="100"/>
      <c r="G117" s="100">
        <f>+Month!G113+G116</f>
        <v>70809.89</v>
      </c>
      <c r="H117" s="100">
        <f>+Month!H113+H116</f>
        <v>25685.649999999998</v>
      </c>
      <c r="I117" s="100">
        <f>+Month!I113+I116</f>
        <v>-23334.760000000002</v>
      </c>
      <c r="J117" s="100">
        <f>+Month!J113+J116</f>
        <v>40369.75</v>
      </c>
      <c r="K117" s="100">
        <f>+Month!K113+K116</f>
        <v>60780.04000000001</v>
      </c>
      <c r="L117" s="100">
        <f>+Month!L113+L116</f>
        <v>4754.52</v>
      </c>
      <c r="M117" s="100">
        <f>+Month!M113+M116</f>
        <v>2015.09</v>
      </c>
      <c r="N117" s="100">
        <f>+Month!N113+N116</f>
        <v>13319.68</v>
      </c>
      <c r="O117" s="100">
        <f>+Month!O113+O116</f>
        <v>18983.549999999996</v>
      </c>
      <c r="P117" s="100">
        <f>+Month!P113+P116</f>
        <v>1490.83</v>
      </c>
      <c r="Q117" s="27"/>
      <c r="R117" s="27"/>
    </row>
    <row r="118" spans="1:18" ht="12">
      <c r="A118" s="90">
        <v>2003</v>
      </c>
      <c r="B118" s="92" t="s">
        <v>53</v>
      </c>
      <c r="C118" s="100">
        <f>+Month!C114+C117</f>
        <v>97057.14000000001</v>
      </c>
      <c r="D118" s="100">
        <f>+Month!D114+D117</f>
        <v>89537.87000000001</v>
      </c>
      <c r="E118" s="100">
        <f>+Month!E114+E117</f>
        <v>7519.280000000002</v>
      </c>
      <c r="F118" s="100"/>
      <c r="G118" s="100">
        <f>+Month!G114+G117</f>
        <v>78109.67</v>
      </c>
      <c r="H118" s="100">
        <f>+Month!H114+H117</f>
        <v>28287.51</v>
      </c>
      <c r="I118" s="100">
        <f>+Month!I114+I117</f>
        <v>-24803.010000000002</v>
      </c>
      <c r="J118" s="100">
        <f>+Month!J114+J117</f>
        <v>44628.270000000004</v>
      </c>
      <c r="K118" s="100">
        <f>+Month!K114+K117</f>
        <v>66349.11000000002</v>
      </c>
      <c r="L118" s="100">
        <f>+Month!L114+L117</f>
        <v>5193.910000000001</v>
      </c>
      <c r="M118" s="100">
        <f>+Month!M114+M117</f>
        <v>2179.6</v>
      </c>
      <c r="N118" s="100">
        <f>+Month!N114+N117</f>
        <v>14892.84</v>
      </c>
      <c r="O118" s="100">
        <f>+Month!O114+O117</f>
        <v>20989.299999999996</v>
      </c>
      <c r="P118" s="100">
        <f>+Month!P114+P117</f>
        <v>1618.56</v>
      </c>
      <c r="Q118" s="26"/>
      <c r="R118" s="26"/>
    </row>
    <row r="119" spans="1:18" ht="12">
      <c r="A119" s="101">
        <v>2003</v>
      </c>
      <c r="B119" s="92" t="s">
        <v>54</v>
      </c>
      <c r="C119" s="100">
        <f>+Month!C115+C118</f>
        <v>106072.93000000002</v>
      </c>
      <c r="D119" s="100">
        <f>+Month!D115+D118</f>
        <v>97834.93000000001</v>
      </c>
      <c r="E119" s="100">
        <f>+Month!E115+E118</f>
        <v>8238.010000000002</v>
      </c>
      <c r="F119" s="100"/>
      <c r="G119" s="100">
        <f>+Month!G115+G118</f>
        <v>85006.16</v>
      </c>
      <c r="H119" s="100">
        <f>+Month!H115+H118</f>
        <v>30828.839999999997</v>
      </c>
      <c r="I119" s="100">
        <f>+Month!I115+I118</f>
        <v>-27571.15</v>
      </c>
      <c r="J119" s="100">
        <f>+Month!J115+J118</f>
        <v>48588.920000000006</v>
      </c>
      <c r="K119" s="100">
        <f>+Month!K115+K118</f>
        <v>72526.20000000001</v>
      </c>
      <c r="L119" s="100">
        <f>+Month!L115+L118</f>
        <v>5588.420000000001</v>
      </c>
      <c r="M119" s="100">
        <f>+Month!M115+M118</f>
        <v>2371.5499999999997</v>
      </c>
      <c r="N119" s="100">
        <f>+Month!N115+N118</f>
        <v>16472.15</v>
      </c>
      <c r="O119" s="100">
        <f>+Month!O115+O118</f>
        <v>23322.849999999995</v>
      </c>
      <c r="P119" s="100">
        <f>+Month!P115+P118</f>
        <v>1764.04</v>
      </c>
      <c r="Q119" s="26"/>
      <c r="R119" s="26"/>
    </row>
    <row r="120" spans="1:18" ht="12">
      <c r="A120" s="90">
        <v>2004</v>
      </c>
      <c r="B120" s="92" t="s">
        <v>44</v>
      </c>
      <c r="C120" s="100">
        <f>+Month!C116</f>
        <v>8798.1</v>
      </c>
      <c r="D120" s="100">
        <f>+Month!D116</f>
        <v>8099.74</v>
      </c>
      <c r="E120" s="100">
        <f>+Month!E116</f>
        <v>698.36</v>
      </c>
      <c r="F120" s="100"/>
      <c r="G120" s="100">
        <f>+Month!G116</f>
        <v>7584.21</v>
      </c>
      <c r="H120" s="100">
        <f>+Month!H116</f>
        <v>2579.25</v>
      </c>
      <c r="I120" s="100">
        <f>+Month!I116</f>
        <v>-1570.38</v>
      </c>
      <c r="J120" s="100">
        <f>+Month!J116</f>
        <v>4257.28</v>
      </c>
      <c r="K120" s="100">
        <f>+Month!K116</f>
        <v>5856.14</v>
      </c>
      <c r="L120" s="100">
        <f>+Month!L116</f>
        <v>747.68</v>
      </c>
      <c r="M120" s="100">
        <f>+Month!M116</f>
        <v>136.03</v>
      </c>
      <c r="N120" s="100">
        <f>+Month!N116</f>
        <v>1641.48</v>
      </c>
      <c r="O120" s="100">
        <f>+Month!O116</f>
        <v>2224.65</v>
      </c>
      <c r="P120" s="100">
        <f>+Month!P116</f>
        <v>137.55</v>
      </c>
      <c r="Q120" s="26"/>
      <c r="R120" s="26"/>
    </row>
    <row r="121" spans="1:18" ht="12">
      <c r="A121" s="90">
        <v>2004</v>
      </c>
      <c r="B121" s="92" t="s">
        <v>45</v>
      </c>
      <c r="C121" s="100">
        <f>+Month!C117+C120</f>
        <v>16565.77</v>
      </c>
      <c r="D121" s="100">
        <f>+Month!D117+D120</f>
        <v>15201.26</v>
      </c>
      <c r="E121" s="100">
        <f>+Month!E117+E120</f>
        <v>1364.51</v>
      </c>
      <c r="F121" s="100"/>
      <c r="G121" s="100">
        <f>+Month!G117+G120</f>
        <v>14632.65</v>
      </c>
      <c r="H121" s="100">
        <f>+Month!H117+H120</f>
        <v>5110.0599999999995</v>
      </c>
      <c r="I121" s="100">
        <f>+Month!I117+I120</f>
        <v>-3191.9300000000003</v>
      </c>
      <c r="J121" s="100">
        <f>+Month!J117+J120</f>
        <v>8325.07</v>
      </c>
      <c r="K121" s="100">
        <f>+Month!K117+K120</f>
        <v>10733.310000000001</v>
      </c>
      <c r="L121" s="100">
        <f>+Month!L117+L120</f>
        <v>1197.52</v>
      </c>
      <c r="M121" s="100">
        <f>+Month!M117+M120</f>
        <v>273.46000000000004</v>
      </c>
      <c r="N121" s="100">
        <f>+Month!N117+N120</f>
        <v>3012.6800000000003</v>
      </c>
      <c r="O121" s="100">
        <f>+Month!O117+O120</f>
        <v>4720.43</v>
      </c>
      <c r="P121" s="100">
        <f>+Month!P117+P120</f>
        <v>270.26</v>
      </c>
      <c r="Q121" s="26"/>
      <c r="R121" s="26"/>
    </row>
    <row r="122" spans="1:18" ht="12">
      <c r="A122" s="90">
        <v>2004</v>
      </c>
      <c r="B122" s="92" t="s">
        <v>46</v>
      </c>
      <c r="C122" s="100">
        <f>+Month!C118+C121</f>
        <v>25434.190000000002</v>
      </c>
      <c r="D122" s="100">
        <f>+Month!D118+D121</f>
        <v>23314.66</v>
      </c>
      <c r="E122" s="100">
        <f>+Month!E118+E121</f>
        <v>2119.5299999999997</v>
      </c>
      <c r="F122" s="100"/>
      <c r="G122" s="100">
        <f>+Month!G118+G121</f>
        <v>21938.5</v>
      </c>
      <c r="H122" s="100">
        <f>+Month!H118+H121</f>
        <v>6975.03</v>
      </c>
      <c r="I122" s="100">
        <f>+Month!I118+I121</f>
        <v>-5397.06</v>
      </c>
      <c r="J122" s="100">
        <f>+Month!J118+J121</f>
        <v>13357.119999999999</v>
      </c>
      <c r="K122" s="100">
        <f>+Month!K118+K121</f>
        <v>17403.59</v>
      </c>
      <c r="L122" s="100">
        <f>+Month!L118+L121</f>
        <v>1606.35</v>
      </c>
      <c r="M122" s="100">
        <f>+Month!M118+M121</f>
        <v>384.51000000000005</v>
      </c>
      <c r="N122" s="100">
        <f>+Month!N118+N121</f>
        <v>4668.2300000000005</v>
      </c>
      <c r="O122" s="100">
        <f>+Month!O118+O121</f>
        <v>7240.66</v>
      </c>
      <c r="P122" s="100">
        <f>+Month!P118+P121</f>
        <v>376.81</v>
      </c>
      <c r="Q122" s="26"/>
      <c r="R122" s="26"/>
    </row>
    <row r="123" spans="1:18" ht="12">
      <c r="A123" s="90">
        <v>2004</v>
      </c>
      <c r="B123" s="92" t="s">
        <v>47</v>
      </c>
      <c r="C123" s="100">
        <f>+Month!C119+C122</f>
        <v>33766.66</v>
      </c>
      <c r="D123" s="100">
        <f>+Month!D119+D122</f>
        <v>30939.73</v>
      </c>
      <c r="E123" s="100">
        <f>+Month!E119+E122</f>
        <v>2826.93</v>
      </c>
      <c r="F123" s="100"/>
      <c r="G123" s="100">
        <f>+Month!G119+G122</f>
        <v>29683.260000000002</v>
      </c>
      <c r="H123" s="100">
        <f>+Month!H119+H122</f>
        <v>9518.25</v>
      </c>
      <c r="I123" s="100">
        <f>+Month!I119+I122</f>
        <v>-6720.210000000001</v>
      </c>
      <c r="J123" s="100">
        <f>+Month!J119+J122</f>
        <v>18135.98</v>
      </c>
      <c r="K123" s="100">
        <f>+Month!K119+K122</f>
        <v>22817.82</v>
      </c>
      <c r="L123" s="100">
        <f>+Month!L119+L122</f>
        <v>2029.03</v>
      </c>
      <c r="M123" s="100">
        <f>+Month!M119+M122</f>
        <v>459.01000000000005</v>
      </c>
      <c r="N123" s="100">
        <f>+Month!N119+N122</f>
        <v>6136.51</v>
      </c>
      <c r="O123" s="100">
        <f>+Month!O119+O122</f>
        <v>9744.9</v>
      </c>
      <c r="P123" s="100">
        <f>+Month!P119+P122</f>
        <v>565.77</v>
      </c>
      <c r="Q123" s="26"/>
      <c r="R123" s="26"/>
    </row>
    <row r="124" spans="1:18" ht="12">
      <c r="A124" s="90">
        <v>2004</v>
      </c>
      <c r="B124" s="90" t="s">
        <v>34</v>
      </c>
      <c r="C124" s="100">
        <f>+Month!C120+C123</f>
        <v>41614.670000000006</v>
      </c>
      <c r="D124" s="100">
        <f>+Month!D120+D123</f>
        <v>38151.05</v>
      </c>
      <c r="E124" s="100">
        <f>+Month!E120+E123</f>
        <v>3463.62</v>
      </c>
      <c r="F124" s="100"/>
      <c r="G124" s="100">
        <f>+Month!G120+G123</f>
        <v>37055.11</v>
      </c>
      <c r="H124" s="100">
        <f>+Month!H120+H123</f>
        <v>11516.56</v>
      </c>
      <c r="I124" s="100">
        <f>+Month!I120+I123</f>
        <v>-7857.52</v>
      </c>
      <c r="J124" s="100">
        <f>+Month!J120+J123</f>
        <v>22950.97</v>
      </c>
      <c r="K124" s="100">
        <f>+Month!K120+K123</f>
        <v>28372.78</v>
      </c>
      <c r="L124" s="100">
        <f>+Month!L120+L123</f>
        <v>2587.58</v>
      </c>
      <c r="M124" s="100">
        <f>+Month!M120+M123</f>
        <v>550.95</v>
      </c>
      <c r="N124" s="100">
        <f>+Month!N120+N123</f>
        <v>7643.900000000001</v>
      </c>
      <c r="O124" s="100">
        <f>+Month!O120+O123</f>
        <v>12116.24</v>
      </c>
      <c r="P124" s="100">
        <f>+Month!P120+P123</f>
        <v>772.63</v>
      </c>
      <c r="Q124" s="26"/>
      <c r="R124" s="26"/>
    </row>
    <row r="125" spans="1:18" ht="12">
      <c r="A125" s="90">
        <v>2004</v>
      </c>
      <c r="B125" s="90" t="s">
        <v>48</v>
      </c>
      <c r="C125" s="100">
        <f>+Month!C121+C124</f>
        <v>49779.44</v>
      </c>
      <c r="D125" s="100">
        <f>+Month!D121+D124</f>
        <v>45634.060000000005</v>
      </c>
      <c r="E125" s="100">
        <f>+Month!E121+E124</f>
        <v>4145.37</v>
      </c>
      <c r="F125" s="100"/>
      <c r="G125" s="100">
        <f>+Month!G121+G124</f>
        <v>44448.92</v>
      </c>
      <c r="H125" s="100">
        <f>+Month!H121+H124</f>
        <v>13819.92</v>
      </c>
      <c r="I125" s="100">
        <f>+Month!I121+I124</f>
        <v>-9000.49</v>
      </c>
      <c r="J125" s="100">
        <f>+Month!J121+J124</f>
        <v>27421.13</v>
      </c>
      <c r="K125" s="100">
        <f>+Month!K121+K124</f>
        <v>33816.009999999995</v>
      </c>
      <c r="L125" s="100">
        <f>+Month!L121+L124</f>
        <v>3207.87</v>
      </c>
      <c r="M125" s="100">
        <f>+Month!M121+M124</f>
        <v>616.0400000000001</v>
      </c>
      <c r="N125" s="100">
        <f>+Month!N121+N124</f>
        <v>9300.060000000001</v>
      </c>
      <c r="O125" s="100">
        <f>+Month!O121+O124</f>
        <v>14497.51</v>
      </c>
      <c r="P125" s="100">
        <f>+Month!P121+P124</f>
        <v>969.04</v>
      </c>
      <c r="Q125" s="26"/>
      <c r="R125" s="26"/>
    </row>
    <row r="126" spans="1:18" ht="12">
      <c r="A126" s="90">
        <v>2004</v>
      </c>
      <c r="B126" s="90" t="s">
        <v>49</v>
      </c>
      <c r="C126" s="100">
        <f>+Month!C122+C125</f>
        <v>57980.590000000004</v>
      </c>
      <c r="D126" s="100">
        <f>+Month!D122+D125</f>
        <v>53163.90000000001</v>
      </c>
      <c r="E126" s="100">
        <f>+Month!E122+E125</f>
        <v>4816.68</v>
      </c>
      <c r="F126" s="100"/>
      <c r="G126" s="100">
        <f>+Month!G122+G125</f>
        <v>52611.24</v>
      </c>
      <c r="H126" s="100">
        <f>+Month!H122+H125</f>
        <v>15935.3</v>
      </c>
      <c r="I126" s="100">
        <f>+Month!I122+I125</f>
        <v>-9752.119999999999</v>
      </c>
      <c r="J126" s="100">
        <f>+Month!J122+J125</f>
        <v>32769.46</v>
      </c>
      <c r="K126" s="100">
        <f>+Month!K122+K125</f>
        <v>39548.909999999996</v>
      </c>
      <c r="L126" s="100">
        <f>+Month!L122+L125</f>
        <v>3906.48</v>
      </c>
      <c r="M126" s="100">
        <f>+Month!M122+M125</f>
        <v>741.4000000000001</v>
      </c>
      <c r="N126" s="100">
        <f>+Month!N122+N125</f>
        <v>10933.210000000001</v>
      </c>
      <c r="O126" s="100">
        <f>+Month!O122+O125</f>
        <v>17070.97</v>
      </c>
      <c r="P126" s="100">
        <f>+Month!P122+P125</f>
        <v>1170.27</v>
      </c>
      <c r="Q126" s="26"/>
      <c r="R126" s="26"/>
    </row>
    <row r="127" spans="1:18" ht="12">
      <c r="A127" s="90">
        <v>2004</v>
      </c>
      <c r="B127" s="101" t="s">
        <v>50</v>
      </c>
      <c r="C127" s="100">
        <f>+Month!C123+C126</f>
        <v>65173.87</v>
      </c>
      <c r="D127" s="100">
        <f>+Month!D123+D126</f>
        <v>59807.66000000001</v>
      </c>
      <c r="E127" s="100">
        <f>+Month!E123+E126</f>
        <v>5366.21</v>
      </c>
      <c r="F127" s="100"/>
      <c r="G127" s="100">
        <f>+Month!G123+G126</f>
        <v>59011.45</v>
      </c>
      <c r="H127" s="100">
        <f>+Month!H123+H126</f>
        <v>17438.66</v>
      </c>
      <c r="I127" s="100">
        <f>+Month!I123+I126</f>
        <v>-11621.619999999999</v>
      </c>
      <c r="J127" s="100">
        <f>+Month!J123+J126</f>
        <v>37112.85</v>
      </c>
      <c r="K127" s="100">
        <f>+Month!K123+K126</f>
        <v>44936.56999999999</v>
      </c>
      <c r="L127" s="100">
        <f>+Month!L123+L126</f>
        <v>4459.9400000000005</v>
      </c>
      <c r="M127" s="100">
        <f>+Month!M123+M126</f>
        <v>809.2800000000001</v>
      </c>
      <c r="N127" s="100">
        <f>+Month!N123+N126</f>
        <v>12129.130000000001</v>
      </c>
      <c r="O127" s="100">
        <f>+Month!O123+O126</f>
        <v>19577.71</v>
      </c>
      <c r="P127" s="100">
        <f>+Month!P123+P126</f>
        <v>1364.44</v>
      </c>
      <c r="Q127" s="26"/>
      <c r="R127" s="26"/>
    </row>
    <row r="128" spans="1:18" ht="12">
      <c r="A128" s="90">
        <v>2004</v>
      </c>
      <c r="B128" s="90" t="s">
        <v>51</v>
      </c>
      <c r="C128" s="100">
        <f>+Month!C124+C127</f>
        <v>71856.94</v>
      </c>
      <c r="D128" s="100">
        <f>+Month!D124+D127</f>
        <v>66008.79000000001</v>
      </c>
      <c r="E128" s="100">
        <f>+Month!E124+E127</f>
        <v>5848.15</v>
      </c>
      <c r="F128" s="100"/>
      <c r="G128" s="100">
        <f>+Month!G124+G127</f>
        <v>67146.45999999999</v>
      </c>
      <c r="H128" s="100">
        <f>+Month!H124+H127</f>
        <v>20074.23</v>
      </c>
      <c r="I128" s="100">
        <f>+Month!I124+I127</f>
        <v>-10841.179999999998</v>
      </c>
      <c r="J128" s="100">
        <f>+Month!J124+J127</f>
        <v>41870.36</v>
      </c>
      <c r="K128" s="100">
        <f>+Month!K124+K127</f>
        <v>48629.83999999999</v>
      </c>
      <c r="L128" s="100">
        <f>+Month!L124+L127</f>
        <v>5201.870000000001</v>
      </c>
      <c r="M128" s="100">
        <f>+Month!M124+M127</f>
        <v>897.6100000000001</v>
      </c>
      <c r="N128" s="100">
        <f>+Month!N124+N127</f>
        <v>13812.43</v>
      </c>
      <c r="O128" s="100">
        <f>+Month!O124+O127</f>
        <v>22198.399999999998</v>
      </c>
      <c r="P128" s="100">
        <f>+Month!P124+P127</f>
        <v>1552.75</v>
      </c>
      <c r="Q128" s="26"/>
      <c r="R128" s="26"/>
    </row>
    <row r="129" spans="1:18" ht="12">
      <c r="A129" s="90">
        <v>2004</v>
      </c>
      <c r="B129" s="101" t="s">
        <v>52</v>
      </c>
      <c r="C129" s="100">
        <f>+Month!C125+C128</f>
        <v>79319.63</v>
      </c>
      <c r="D129" s="100">
        <f>+Month!D125+D128</f>
        <v>72785.32</v>
      </c>
      <c r="E129" s="100">
        <f>+Month!E125+E128</f>
        <v>6534.3099999999995</v>
      </c>
      <c r="F129" s="100"/>
      <c r="G129" s="100">
        <f>+Month!G125+G128</f>
        <v>74228.7</v>
      </c>
      <c r="H129" s="100">
        <f>+Month!H125+H128</f>
        <v>22159.41</v>
      </c>
      <c r="I129" s="100">
        <f>+Month!I125+I128</f>
        <v>-12034.469999999998</v>
      </c>
      <c r="J129" s="100">
        <f>+Month!J125+J128</f>
        <v>46335.020000000004</v>
      </c>
      <c r="K129" s="100">
        <f>+Month!K125+K128</f>
        <v>53531.30999999999</v>
      </c>
      <c r="L129" s="100">
        <f>+Month!L125+L128</f>
        <v>5734.27</v>
      </c>
      <c r="M129" s="100">
        <f>+Month!M125+M128</f>
        <v>1017.5900000000001</v>
      </c>
      <c r="N129" s="100">
        <f>+Month!N125+N128</f>
        <v>15365.130000000001</v>
      </c>
      <c r="O129" s="100">
        <f>+Month!O125+O128</f>
        <v>24919.989999999998</v>
      </c>
      <c r="P129" s="100">
        <f>+Month!P125+P128</f>
        <v>1741.31</v>
      </c>
      <c r="Q129" s="27"/>
      <c r="R129" s="27"/>
    </row>
    <row r="130" spans="1:18" ht="12">
      <c r="A130" s="90">
        <v>2004</v>
      </c>
      <c r="B130" s="92" t="s">
        <v>53</v>
      </c>
      <c r="C130" s="100">
        <f>+Month!C126+C129</f>
        <v>87176.62000000001</v>
      </c>
      <c r="D130" s="100">
        <f>+Month!D126+D129</f>
        <v>79984.23000000001</v>
      </c>
      <c r="E130" s="100">
        <f>+Month!E126+E129</f>
        <v>7192.389999999999</v>
      </c>
      <c r="F130" s="100"/>
      <c r="G130" s="100">
        <f>+Month!G126+G129</f>
        <v>82626.68</v>
      </c>
      <c r="H130" s="100">
        <f>+Month!H126+H129</f>
        <v>25221.08</v>
      </c>
      <c r="I130" s="100">
        <f>+Month!I126+I129</f>
        <v>-12372.659999999998</v>
      </c>
      <c r="J130" s="100">
        <f>+Month!J126+J129</f>
        <v>51267.310000000005</v>
      </c>
      <c r="K130" s="100">
        <f>+Month!K126+K129</f>
        <v>57866.58999999999</v>
      </c>
      <c r="L130" s="100">
        <f>+Month!L126+L129</f>
        <v>6138.280000000001</v>
      </c>
      <c r="M130" s="100">
        <f>+Month!M126+M129</f>
        <v>1076.0200000000002</v>
      </c>
      <c r="N130" s="100">
        <f>+Month!N126+N129</f>
        <v>16845.72</v>
      </c>
      <c r="O130" s="100">
        <f>+Month!O126+O129</f>
        <v>27681.37</v>
      </c>
      <c r="P130" s="100">
        <f>+Month!P126+P129</f>
        <v>1915.61</v>
      </c>
      <c r="Q130" s="26"/>
      <c r="R130" s="26"/>
    </row>
    <row r="131" spans="1:18" ht="12">
      <c r="A131" s="90">
        <v>2004</v>
      </c>
      <c r="B131" s="92" t="s">
        <v>54</v>
      </c>
      <c r="C131" s="100">
        <f>+Month!C127+C130</f>
        <v>95374.02</v>
      </c>
      <c r="D131" s="100">
        <f>+Month!D127+D130</f>
        <v>87516.43000000001</v>
      </c>
      <c r="E131" s="100">
        <f>+Month!E127+E130</f>
        <v>7857.589999999999</v>
      </c>
      <c r="F131" s="100"/>
      <c r="G131" s="100">
        <f>+Month!G127+G130</f>
        <v>90021.98</v>
      </c>
      <c r="H131" s="100">
        <f>+Month!H127+H130</f>
        <v>27505.2</v>
      </c>
      <c r="I131" s="100">
        <f>+Month!I127+I130</f>
        <v>-13937.039999999997</v>
      </c>
      <c r="J131" s="100">
        <f>+Month!J127+J130</f>
        <v>55858.07000000001</v>
      </c>
      <c r="K131" s="100">
        <f>+Month!K127+K130</f>
        <v>63412.82999999999</v>
      </c>
      <c r="L131" s="100">
        <f>+Month!L127+L130</f>
        <v>6658.700000000001</v>
      </c>
      <c r="M131" s="100">
        <f>+Month!M127+M130</f>
        <v>1091.1600000000003</v>
      </c>
      <c r="N131" s="100">
        <f>+Month!N127+N130</f>
        <v>18544.74</v>
      </c>
      <c r="O131" s="100">
        <f>+Month!O127+O130</f>
        <v>30494.579999999998</v>
      </c>
      <c r="P131" s="100">
        <f>+Month!P127+P130</f>
        <v>2085.42</v>
      </c>
      <c r="Q131" s="26"/>
      <c r="R131" s="26"/>
    </row>
    <row r="132" spans="1:18" ht="12">
      <c r="A132" s="90">
        <v>2005</v>
      </c>
      <c r="B132" s="92" t="s">
        <v>44</v>
      </c>
      <c r="C132" s="100">
        <f>+Month!C128</f>
        <v>7799.95</v>
      </c>
      <c r="D132" s="100">
        <f>+Month!D128</f>
        <v>7036.23</v>
      </c>
      <c r="E132" s="100">
        <f>+Month!E128</f>
        <v>763.72</v>
      </c>
      <c r="F132" s="100"/>
      <c r="G132" s="100">
        <f>+Month!G128</f>
        <v>8119.07</v>
      </c>
      <c r="H132" s="100">
        <f>+Month!H128</f>
        <v>3235.67</v>
      </c>
      <c r="I132" s="100">
        <f>+Month!I128</f>
        <v>-1153.51</v>
      </c>
      <c r="J132" s="100">
        <f>+Month!J128</f>
        <v>4499.73</v>
      </c>
      <c r="K132" s="100">
        <f>+Month!K128</f>
        <v>4800.53</v>
      </c>
      <c r="L132" s="100">
        <f>+Month!L128</f>
        <v>383.68</v>
      </c>
      <c r="M132" s="100">
        <f>+Month!M128</f>
        <v>111.04</v>
      </c>
      <c r="N132" s="100">
        <f>+Month!N128</f>
        <v>1503.65</v>
      </c>
      <c r="O132" s="100">
        <f>+Month!O128</f>
        <v>2628.99</v>
      </c>
      <c r="P132" s="100">
        <f>+Month!P128</f>
        <v>147.01</v>
      </c>
      <c r="Q132" s="26"/>
      <c r="R132" s="26"/>
    </row>
    <row r="133" spans="1:18" ht="12">
      <c r="A133" s="90">
        <v>2005</v>
      </c>
      <c r="B133" s="25" t="s">
        <v>45</v>
      </c>
      <c r="C133" s="100">
        <f>+Month!C129+C132</f>
        <v>14835.92</v>
      </c>
      <c r="D133" s="100">
        <f>+Month!D129+D132</f>
        <v>13395.099999999999</v>
      </c>
      <c r="E133" s="100">
        <f>+Month!E129+E132</f>
        <v>1440.8200000000002</v>
      </c>
      <c r="F133" s="100"/>
      <c r="G133" s="100">
        <f>+Month!G129+G132</f>
        <v>14464.74</v>
      </c>
      <c r="H133" s="100">
        <f>+Month!H129+H132</f>
        <v>5417.18</v>
      </c>
      <c r="I133" s="100">
        <f>+Month!I129+I132</f>
        <v>-1159.25</v>
      </c>
      <c r="J133" s="100">
        <f>+Month!J129+J132</f>
        <v>8229.77</v>
      </c>
      <c r="K133" s="100">
        <f>+Month!K129+K132</f>
        <v>8955.23</v>
      </c>
      <c r="L133" s="100">
        <f>+Month!L129+L132</f>
        <v>817.8</v>
      </c>
      <c r="M133" s="100">
        <f>+Month!M129+M132</f>
        <v>313.04</v>
      </c>
      <c r="N133" s="100">
        <f>+Month!N129+N132</f>
        <v>3726.53</v>
      </c>
      <c r="O133" s="100">
        <f>+Month!O129+O132</f>
        <v>4665.08</v>
      </c>
      <c r="P133" s="100">
        <f>+Month!P129+P132</f>
        <v>298.9</v>
      </c>
      <c r="Q133" s="26"/>
      <c r="R133" s="26"/>
    </row>
    <row r="134" spans="1:18" ht="12">
      <c r="A134" s="90">
        <v>2005</v>
      </c>
      <c r="B134" s="25" t="s">
        <v>46</v>
      </c>
      <c r="C134" s="100">
        <f>+Month!C130+C133</f>
        <v>22714.08</v>
      </c>
      <c r="D134" s="100">
        <f>+Month!D130+D133</f>
        <v>20545.93</v>
      </c>
      <c r="E134" s="100">
        <f>+Month!E130+E133</f>
        <v>2168.15</v>
      </c>
      <c r="F134" s="100"/>
      <c r="G134" s="100">
        <f>+Month!G130+G133</f>
        <v>21215.309999999998</v>
      </c>
      <c r="H134" s="100">
        <f>+Month!H130+H133</f>
        <v>7521.4800000000005</v>
      </c>
      <c r="I134" s="100">
        <f>+Month!I130+I133</f>
        <v>-2743.0699999999997</v>
      </c>
      <c r="J134" s="100">
        <f>+Month!J130+J133</f>
        <v>12468.68</v>
      </c>
      <c r="K134" s="100">
        <f>+Month!K130+K133</f>
        <v>14045.36</v>
      </c>
      <c r="L134" s="100">
        <f>+Month!L130+L133</f>
        <v>1225.1599999999999</v>
      </c>
      <c r="M134" s="100">
        <f>+Month!M130+M133</f>
        <v>507.73</v>
      </c>
      <c r="N134" s="100">
        <f>+Month!N130+N133</f>
        <v>5513.04</v>
      </c>
      <c r="O134" s="100">
        <f>+Month!O130+O133</f>
        <v>7396.860000000001</v>
      </c>
      <c r="P134" s="100">
        <f>+Month!P130+P133</f>
        <v>465.63</v>
      </c>
      <c r="Q134" s="26"/>
      <c r="R134" s="26"/>
    </row>
    <row r="135" spans="1:18" ht="12">
      <c r="A135" s="90">
        <v>2005</v>
      </c>
      <c r="B135" s="16" t="s">
        <v>47</v>
      </c>
      <c r="C135" s="100">
        <f>+Month!C131+C134</f>
        <v>30194.43</v>
      </c>
      <c r="D135" s="100">
        <f>+Month!D131+D134</f>
        <v>27333.98</v>
      </c>
      <c r="E135" s="100">
        <f>+Month!E131+E134</f>
        <v>2860.45</v>
      </c>
      <c r="F135" s="100"/>
      <c r="G135" s="100">
        <f>+Month!G131+G134</f>
        <v>28286.629999999997</v>
      </c>
      <c r="H135" s="100">
        <f>+Month!H131+H134</f>
        <v>9346.650000000001</v>
      </c>
      <c r="I135" s="100">
        <f>+Month!I131+I134</f>
        <v>-2751.9999999999995</v>
      </c>
      <c r="J135" s="100">
        <f>+Month!J131+J134</f>
        <v>16974.79</v>
      </c>
      <c r="K135" s="100">
        <f>+Month!K131+K134</f>
        <v>18951.58</v>
      </c>
      <c r="L135" s="100">
        <f>+Month!L131+L134</f>
        <v>1965.1999999999998</v>
      </c>
      <c r="M135" s="100">
        <f>+Month!M131+M134</f>
        <v>592.99</v>
      </c>
      <c r="N135" s="100">
        <f>+Month!N131+N134</f>
        <v>7333.34</v>
      </c>
      <c r="O135" s="100">
        <f>+Month!O131+O134</f>
        <v>9480.76</v>
      </c>
      <c r="P135" s="100">
        <f>+Month!P131+P134</f>
        <v>635.28</v>
      </c>
      <c r="Q135" s="26"/>
      <c r="R135" s="26"/>
    </row>
    <row r="136" spans="1:18" ht="12">
      <c r="A136" s="90">
        <v>2005</v>
      </c>
      <c r="B136" s="16" t="s">
        <v>34</v>
      </c>
      <c r="C136" s="100">
        <f>+Month!C132+C135</f>
        <v>37824.1</v>
      </c>
      <c r="D136" s="100">
        <f>+Month!D132+D135</f>
        <v>34283.44</v>
      </c>
      <c r="E136" s="100">
        <f>+Month!E132+E135</f>
        <v>3540.66</v>
      </c>
      <c r="F136" s="100"/>
      <c r="G136" s="100">
        <f>+Month!G132+G135</f>
        <v>35924.009999999995</v>
      </c>
      <c r="H136" s="100">
        <f>+Month!H132+H135</f>
        <v>11525.970000000001</v>
      </c>
      <c r="I136" s="100">
        <f>+Month!I132+I135</f>
        <v>-3238.49</v>
      </c>
      <c r="J136" s="100">
        <f>+Month!J132+J135</f>
        <v>21911.800000000003</v>
      </c>
      <c r="K136" s="100">
        <f>+Month!K132+K135</f>
        <v>24292.45</v>
      </c>
      <c r="L136" s="100">
        <f>+Month!L132+L135</f>
        <v>2486.2599999999998</v>
      </c>
      <c r="M136" s="100">
        <f>+Month!M132+M135</f>
        <v>646.63</v>
      </c>
      <c r="N136" s="100">
        <f>+Month!N132+N135</f>
        <v>9091.98</v>
      </c>
      <c r="O136" s="100">
        <f>+Month!O132+O135</f>
        <v>11789.45</v>
      </c>
      <c r="P136" s="100">
        <f>+Month!P132+P135</f>
        <v>823.64</v>
      </c>
      <c r="Q136" s="26"/>
      <c r="R136" s="26"/>
    </row>
    <row r="137" spans="1:18" ht="12">
      <c r="A137" s="90">
        <v>2005</v>
      </c>
      <c r="B137" s="16" t="s">
        <v>48</v>
      </c>
      <c r="C137" s="100">
        <f>+Month!C133+C136</f>
        <v>44704.06</v>
      </c>
      <c r="D137" s="100">
        <f>+Month!D133+D136</f>
        <v>40617.090000000004</v>
      </c>
      <c r="E137" s="100">
        <f>+Month!E133+E136</f>
        <v>4086.97</v>
      </c>
      <c r="F137" s="100"/>
      <c r="G137" s="100">
        <f>+Month!G133+G136</f>
        <v>42963.98999999999</v>
      </c>
      <c r="H137" s="100">
        <f>+Month!H133+H136</f>
        <v>13473.900000000001</v>
      </c>
      <c r="I137" s="100">
        <f>+Month!I133+I136</f>
        <v>-3802.7599999999998</v>
      </c>
      <c r="J137" s="100">
        <f>+Month!J133+J136</f>
        <v>26364.710000000003</v>
      </c>
      <c r="K137" s="100">
        <f>+Month!K133+K136</f>
        <v>29081.84</v>
      </c>
      <c r="L137" s="100">
        <f>+Month!L133+L136</f>
        <v>3125.3999999999996</v>
      </c>
      <c r="M137" s="100">
        <f>+Month!M133+M136</f>
        <v>814.0799999999999</v>
      </c>
      <c r="N137" s="100">
        <f>+Month!N133+N136</f>
        <v>10989.689999999999</v>
      </c>
      <c r="O137" s="100">
        <f>+Month!O133+O136</f>
        <v>14386.630000000001</v>
      </c>
      <c r="P137" s="100">
        <f>+Month!P133+P136</f>
        <v>998.98</v>
      </c>
      <c r="Q137" s="26"/>
      <c r="R137" s="26"/>
    </row>
    <row r="138" spans="1:18" ht="12">
      <c r="A138" s="90">
        <v>2005</v>
      </c>
      <c r="B138" s="16" t="s">
        <v>49</v>
      </c>
      <c r="C138" s="100">
        <f>+Month!C134+C137</f>
        <v>51764.07</v>
      </c>
      <c r="D138" s="100">
        <f>+Month!D134+D137</f>
        <v>47100.08</v>
      </c>
      <c r="E138" s="100">
        <f>+Month!E134+E137</f>
        <v>4664</v>
      </c>
      <c r="F138" s="100"/>
      <c r="G138" s="100">
        <f>+Month!G134+G137</f>
        <v>50615.41999999999</v>
      </c>
      <c r="H138" s="100">
        <f>+Month!H134+H137</f>
        <v>15906.630000000001</v>
      </c>
      <c r="I138" s="100">
        <f>+Month!I134+I137</f>
        <v>-4114.719999999999</v>
      </c>
      <c r="J138" s="100">
        <f>+Month!J134+J137</f>
        <v>30856.810000000005</v>
      </c>
      <c r="K138" s="100">
        <f>+Month!K134+K137</f>
        <v>33665.96</v>
      </c>
      <c r="L138" s="100">
        <f>+Month!L134+L137</f>
        <v>3851.9999999999995</v>
      </c>
      <c r="M138" s="100">
        <f>+Month!M134+M137</f>
        <v>967.68</v>
      </c>
      <c r="N138" s="100">
        <f>+Month!N134+N137</f>
        <v>12712.919999999998</v>
      </c>
      <c r="O138" s="100">
        <f>+Month!O134+O137</f>
        <v>16902.800000000003</v>
      </c>
      <c r="P138" s="100">
        <f>+Month!P134+P137</f>
        <v>1185.6100000000001</v>
      </c>
      <c r="Q138" s="26"/>
      <c r="R138" s="26"/>
    </row>
    <row r="139" spans="1:18" ht="12">
      <c r="A139" s="90">
        <v>2005</v>
      </c>
      <c r="B139" s="16" t="s">
        <v>50</v>
      </c>
      <c r="C139" s="100">
        <f>+Month!C135+C138</f>
        <v>57618.72</v>
      </c>
      <c r="D139" s="100">
        <f>+Month!D135+D138</f>
        <v>52445.9</v>
      </c>
      <c r="E139" s="100">
        <f>+Month!E135+E138</f>
        <v>5172.83</v>
      </c>
      <c r="F139" s="100"/>
      <c r="G139" s="100">
        <f>+Month!G135+G138</f>
        <v>57938.27999999999</v>
      </c>
      <c r="H139" s="100">
        <f>+Month!H135+H138</f>
        <v>17968.620000000003</v>
      </c>
      <c r="I139" s="100">
        <f>+Month!I135+I138</f>
        <v>-2599.0699999999993</v>
      </c>
      <c r="J139" s="100">
        <f>+Month!J135+J138</f>
        <v>35579.100000000006</v>
      </c>
      <c r="K139" s="100">
        <f>+Month!K135+K138</f>
        <v>36724.55</v>
      </c>
      <c r="L139" s="100">
        <f>+Month!L135+L138</f>
        <v>4390.58</v>
      </c>
      <c r="M139" s="100">
        <f>+Month!M135+M138</f>
        <v>1133.45</v>
      </c>
      <c r="N139" s="100">
        <f>+Month!N135+N138</f>
        <v>14627.659999999998</v>
      </c>
      <c r="O139" s="100">
        <f>+Month!O135+O138</f>
        <v>19338.4</v>
      </c>
      <c r="P139" s="100">
        <f>+Month!P135+P138</f>
        <v>1381.7800000000002</v>
      </c>
      <c r="Q139" s="26"/>
      <c r="R139" s="26"/>
    </row>
    <row r="140" spans="1:18" ht="12">
      <c r="A140" s="90">
        <v>2005</v>
      </c>
      <c r="B140" s="16" t="s">
        <v>51</v>
      </c>
      <c r="C140" s="100">
        <f>+Month!C136+C139</f>
        <v>64011.56</v>
      </c>
      <c r="D140" s="100">
        <f>+Month!D136+D139</f>
        <v>58279.76</v>
      </c>
      <c r="E140" s="100">
        <f>+Month!E136+E139</f>
        <v>5731.8</v>
      </c>
      <c r="F140" s="100"/>
      <c r="G140" s="100">
        <f>+Month!G136+G139</f>
        <v>65020.29999999999</v>
      </c>
      <c r="H140" s="100">
        <f>+Month!H136+H139</f>
        <v>19978.640000000003</v>
      </c>
      <c r="I140" s="100">
        <f>+Month!I136+I139</f>
        <v>-1454.0299999999993</v>
      </c>
      <c r="J140" s="100">
        <f>+Month!J136+J139</f>
        <v>40020.50000000001</v>
      </c>
      <c r="K140" s="100">
        <f>+Month!K136+K139</f>
        <v>39983.280000000006</v>
      </c>
      <c r="L140" s="100">
        <f>+Month!L136+L139</f>
        <v>5021.18</v>
      </c>
      <c r="M140" s="100">
        <f>+Month!M136+M139</f>
        <v>1318.3500000000001</v>
      </c>
      <c r="N140" s="100">
        <f>+Month!N136+N139</f>
        <v>16648.67</v>
      </c>
      <c r="O140" s="100">
        <f>+Month!O136+O139</f>
        <v>21842.75</v>
      </c>
      <c r="P140" s="100">
        <f>+Month!P136+P139</f>
        <v>1565.0900000000001</v>
      </c>
      <c r="Q140" s="26"/>
      <c r="R140" s="26"/>
    </row>
    <row r="141" spans="1:18" ht="12">
      <c r="A141" s="90">
        <v>2005</v>
      </c>
      <c r="B141" s="16" t="s">
        <v>52</v>
      </c>
      <c r="C141" s="100">
        <f>+Month!C137+C140</f>
        <v>71145.68</v>
      </c>
      <c r="D141" s="100">
        <f>+Month!D137+D140</f>
        <v>64797.47</v>
      </c>
      <c r="E141" s="100">
        <f>+Month!E137+E140</f>
        <v>6348.21</v>
      </c>
      <c r="F141" s="100"/>
      <c r="G141" s="100">
        <f>+Month!G137+G140</f>
        <v>72555.37999999999</v>
      </c>
      <c r="H141" s="100">
        <f>+Month!H137+H140</f>
        <v>22373.950000000004</v>
      </c>
      <c r="I141" s="100">
        <f>+Month!I137+I140</f>
        <v>-1438.0399999999993</v>
      </c>
      <c r="J141" s="100">
        <f>+Month!J137+J140</f>
        <v>44505.50000000001</v>
      </c>
      <c r="K141" s="100">
        <f>+Month!K137+K140</f>
        <v>44086.98</v>
      </c>
      <c r="L141" s="100">
        <f>+Month!L137+L140</f>
        <v>5675.950000000001</v>
      </c>
      <c r="M141" s="100">
        <f>+Month!M137+M140</f>
        <v>1520.4</v>
      </c>
      <c r="N141" s="100">
        <f>+Month!N137+N140</f>
        <v>18515.37</v>
      </c>
      <c r="O141" s="100">
        <f>+Month!O137+O140</f>
        <v>24527.48</v>
      </c>
      <c r="P141" s="100">
        <f>+Month!P137+P140</f>
        <v>1743.18</v>
      </c>
      <c r="Q141" s="27"/>
      <c r="R141" s="27"/>
    </row>
    <row r="142" spans="1:18" ht="12">
      <c r="A142" s="90">
        <v>2005</v>
      </c>
      <c r="B142" s="16" t="s">
        <v>53</v>
      </c>
      <c r="C142" s="100">
        <f>+Month!C138+C141</f>
        <v>77680.76999999999</v>
      </c>
      <c r="D142" s="100">
        <f>+Month!D138+D141</f>
        <v>70726.37</v>
      </c>
      <c r="E142" s="100">
        <f>+Month!E138+E141</f>
        <v>6954.41</v>
      </c>
      <c r="F142" s="100"/>
      <c r="G142" s="100">
        <f>+Month!G138+G141</f>
        <v>78849.95999999999</v>
      </c>
      <c r="H142" s="100">
        <f>+Month!H138+H141</f>
        <v>24342.650000000005</v>
      </c>
      <c r="I142" s="100">
        <f>+Month!I138+I141</f>
        <v>-1581.8799999999992</v>
      </c>
      <c r="J142" s="100">
        <f>+Month!J138+J141</f>
        <v>48319.50000000001</v>
      </c>
      <c r="K142" s="100">
        <f>+Month!K138+K141</f>
        <v>47559.65</v>
      </c>
      <c r="L142" s="100">
        <f>+Month!L138+L141</f>
        <v>6187.830000000001</v>
      </c>
      <c r="M142" s="100">
        <f>+Month!M138+M141</f>
        <v>1762.17</v>
      </c>
      <c r="N142" s="100">
        <f>+Month!N138+N141</f>
        <v>20364.09</v>
      </c>
      <c r="O142" s="100">
        <f>+Month!O138+O141</f>
        <v>27131.48</v>
      </c>
      <c r="P142" s="100">
        <f>+Month!P138+P141</f>
        <v>1899.93</v>
      </c>
      <c r="Q142" s="26"/>
      <c r="R142" s="26"/>
    </row>
    <row r="143" spans="1:18" ht="12">
      <c r="A143" s="90">
        <v>2005</v>
      </c>
      <c r="B143" s="16" t="s">
        <v>54</v>
      </c>
      <c r="C143" s="100">
        <f>+Month!C139+C142</f>
        <v>84721.12999999999</v>
      </c>
      <c r="D143" s="100">
        <f>+Month!D139+D142</f>
        <v>77178.5</v>
      </c>
      <c r="E143" s="100">
        <f>+Month!E139+E142</f>
        <v>7542.63</v>
      </c>
      <c r="F143" s="100"/>
      <c r="G143" s="100">
        <f>+Month!G139+G142</f>
        <v>85809.96999999999</v>
      </c>
      <c r="H143" s="100">
        <f>+Month!H139+H142</f>
        <v>26924.860000000004</v>
      </c>
      <c r="I143" s="100">
        <f>+Month!I139+I142</f>
        <v>-2454.6999999999994</v>
      </c>
      <c r="J143" s="100">
        <f>+Month!J139+J142</f>
        <v>52210.50000000001</v>
      </c>
      <c r="K143" s="100">
        <f>+Month!K139+K142</f>
        <v>52106.89</v>
      </c>
      <c r="L143" s="100">
        <f>+Month!L139+L142</f>
        <v>6674.630000000001</v>
      </c>
      <c r="M143" s="100">
        <f>+Month!M139+M142</f>
        <v>1991.81</v>
      </c>
      <c r="N143" s="100">
        <f>+Month!N139+N142</f>
        <v>22480.78</v>
      </c>
      <c r="O143" s="100">
        <f>+Month!O139+O142</f>
        <v>29721.91</v>
      </c>
      <c r="P143" s="100">
        <f>+Month!P139+P142</f>
        <v>2054.89</v>
      </c>
      <c r="Q143" s="26"/>
      <c r="R143" s="26"/>
    </row>
    <row r="144" spans="1:18" ht="12">
      <c r="A144" s="90">
        <v>2006</v>
      </c>
      <c r="B144" s="16" t="s">
        <v>44</v>
      </c>
      <c r="C144" s="100">
        <f>+Month!C140</f>
        <v>7398.45</v>
      </c>
      <c r="D144" s="100">
        <f>+Month!D140</f>
        <v>6756.87</v>
      </c>
      <c r="E144" s="100">
        <f>+Month!E140</f>
        <v>641.58</v>
      </c>
      <c r="F144" s="100"/>
      <c r="G144" s="100">
        <f>+Month!G140</f>
        <v>7477.32</v>
      </c>
      <c r="H144" s="100">
        <f>+Month!H140</f>
        <v>2909.12</v>
      </c>
      <c r="I144" s="100">
        <f>+Month!I140</f>
        <v>115.61</v>
      </c>
      <c r="J144" s="100">
        <f>+Month!J140</f>
        <v>3909.56</v>
      </c>
      <c r="K144" s="100">
        <f>+Month!K140</f>
        <v>4340.56</v>
      </c>
      <c r="L144" s="100">
        <f>+Month!L140</f>
        <v>658.65</v>
      </c>
      <c r="M144" s="100">
        <f>+Month!M140</f>
        <v>200.5</v>
      </c>
      <c r="N144" s="100">
        <f>+Month!N140</f>
        <v>2169.03</v>
      </c>
      <c r="O144" s="100">
        <f>+Month!O140</f>
        <v>2080.56</v>
      </c>
      <c r="P144" s="100">
        <f>+Month!P140</f>
        <v>182.65</v>
      </c>
      <c r="Q144" s="26"/>
      <c r="R144" s="26"/>
    </row>
    <row r="145" spans="1:18" ht="12">
      <c r="A145" s="90">
        <v>2006</v>
      </c>
      <c r="B145" s="16" t="s">
        <v>45</v>
      </c>
      <c r="C145" s="100">
        <f>+Month!C141+C144</f>
        <v>13894.439999999999</v>
      </c>
      <c r="D145" s="100">
        <f>+Month!D141+D144</f>
        <v>12671.25</v>
      </c>
      <c r="E145" s="100">
        <f>+Month!E141+E144</f>
        <v>1223.19</v>
      </c>
      <c r="F145" s="100"/>
      <c r="G145" s="100">
        <f>+Month!G141+G144</f>
        <v>13933.599999999999</v>
      </c>
      <c r="H145" s="100">
        <f>+Month!H141+H144</f>
        <v>5093.4400000000005</v>
      </c>
      <c r="I145" s="100">
        <f>+Month!I141+I144</f>
        <v>620.8</v>
      </c>
      <c r="J145" s="100">
        <f>+Month!J141+J144</f>
        <v>7675.9</v>
      </c>
      <c r="K145" s="100">
        <f>+Month!K141+K144</f>
        <v>7990.17</v>
      </c>
      <c r="L145" s="100">
        <f>+Month!L141+L144</f>
        <v>1164.27</v>
      </c>
      <c r="M145" s="100">
        <f>+Month!M141+M144</f>
        <v>399.55</v>
      </c>
      <c r="N145" s="100">
        <f>+Month!N141+N144</f>
        <v>4452.15</v>
      </c>
      <c r="O145" s="100">
        <f>+Month!O141+O144</f>
        <v>4281.79</v>
      </c>
      <c r="P145" s="100">
        <f>+Month!P141+P144</f>
        <v>336.63</v>
      </c>
      <c r="Q145" s="26"/>
      <c r="R145" s="26"/>
    </row>
    <row r="146" spans="1:18" ht="12">
      <c r="A146" s="90">
        <v>2006</v>
      </c>
      <c r="B146" s="16" t="s">
        <v>46</v>
      </c>
      <c r="C146" s="100">
        <f>+Month!C142+C145</f>
        <v>20878.219999999998</v>
      </c>
      <c r="D146" s="100">
        <f>+Month!D142+D145</f>
        <v>19027.86</v>
      </c>
      <c r="E146" s="100">
        <f>+Month!E142+E145</f>
        <v>1850.3600000000001</v>
      </c>
      <c r="F146" s="100"/>
      <c r="G146" s="100">
        <f>+Month!G142+G145</f>
        <v>21207.089999999997</v>
      </c>
      <c r="H146" s="100">
        <f>+Month!H142+H145</f>
        <v>7049.360000000001</v>
      </c>
      <c r="I146" s="100">
        <f>+Month!I142+I145</f>
        <v>662.9</v>
      </c>
      <c r="J146" s="100">
        <f>+Month!J142+J145</f>
        <v>12385.74</v>
      </c>
      <c r="K146" s="100">
        <f>+Month!K142+K145</f>
        <v>13259.96</v>
      </c>
      <c r="L146" s="100">
        <f>+Month!L142+L145</f>
        <v>1771.99</v>
      </c>
      <c r="M146" s="100">
        <f>+Month!M142+M145</f>
        <v>576.01</v>
      </c>
      <c r="N146" s="100">
        <f>+Month!N142+N145</f>
        <v>6876.4</v>
      </c>
      <c r="O146" s="100">
        <f>+Month!O142+O145</f>
        <v>6535.26</v>
      </c>
      <c r="P146" s="100">
        <f>+Month!P142+P145</f>
        <v>515.11</v>
      </c>
      <c r="Q146" s="26"/>
      <c r="R146" s="26"/>
    </row>
    <row r="147" spans="1:18" ht="12">
      <c r="A147" s="90">
        <v>2006</v>
      </c>
      <c r="B147" s="16" t="s">
        <v>47</v>
      </c>
      <c r="C147" s="100">
        <f>+Month!C143+C146</f>
        <v>27609.42</v>
      </c>
      <c r="D147" s="100">
        <f>+Month!D143+D146</f>
        <v>25125.48</v>
      </c>
      <c r="E147" s="100">
        <f>+Month!E143+E146</f>
        <v>2483.94</v>
      </c>
      <c r="F147" s="100"/>
      <c r="G147" s="100">
        <f>+Month!G143+G146</f>
        <v>28279.739999999998</v>
      </c>
      <c r="H147" s="100">
        <f>+Month!H143+H146</f>
        <v>9166.66</v>
      </c>
      <c r="I147" s="100">
        <f>+Month!I143+I146</f>
        <v>1004.0899999999999</v>
      </c>
      <c r="J147" s="100">
        <f>+Month!J143+J146</f>
        <v>16675.08</v>
      </c>
      <c r="K147" s="100">
        <f>+Month!K143+K146</f>
        <v>17654.78</v>
      </c>
      <c r="L147" s="100">
        <f>+Month!L143+L146</f>
        <v>2437.99</v>
      </c>
      <c r="M147" s="100">
        <f>+Month!M143+M146</f>
        <v>940.27</v>
      </c>
      <c r="N147" s="100">
        <f>+Month!N143+N146</f>
        <v>9117.289999999999</v>
      </c>
      <c r="O147" s="100">
        <f>+Month!O143+O146</f>
        <v>8631.23</v>
      </c>
      <c r="P147" s="100">
        <f>+Month!P143+P146</f>
        <v>714.22</v>
      </c>
      <c r="Q147" s="26"/>
      <c r="R147" s="26"/>
    </row>
    <row r="148" spans="1:18" ht="12">
      <c r="A148" s="90">
        <v>2006</v>
      </c>
      <c r="B148" s="16" t="s">
        <v>34</v>
      </c>
      <c r="C148" s="100">
        <f>+Month!C144+C147</f>
        <v>34139.61</v>
      </c>
      <c r="D148" s="100">
        <f>+Month!D144+D147</f>
        <v>31079.79</v>
      </c>
      <c r="E148" s="100">
        <f>+Month!E144+E147</f>
        <v>3059.82</v>
      </c>
      <c r="F148" s="100"/>
      <c r="G148" s="100">
        <f>+Month!G144+G147</f>
        <v>35835.82</v>
      </c>
      <c r="H148" s="100">
        <f>+Month!H144+H147</f>
        <v>10848</v>
      </c>
      <c r="I148" s="100">
        <f>+Month!I144+I147</f>
        <v>2398.6499999999996</v>
      </c>
      <c r="J148" s="100">
        <f>+Month!J144+J147</f>
        <v>21753.760000000002</v>
      </c>
      <c r="K148" s="100">
        <f>+Month!K144+K147</f>
        <v>21536.5</v>
      </c>
      <c r="L148" s="100">
        <f>+Month!L144+L147</f>
        <v>3234.0499999999997</v>
      </c>
      <c r="M148" s="100">
        <f>+Month!M144+M147</f>
        <v>1138.7</v>
      </c>
      <c r="N148" s="100">
        <f>+Month!N144+N147</f>
        <v>11276.9</v>
      </c>
      <c r="O148" s="100">
        <f>+Month!O144+O147</f>
        <v>11190.86</v>
      </c>
      <c r="P148" s="100">
        <f>+Month!P144+P147</f>
        <v>998.4100000000001</v>
      </c>
      <c r="Q148" s="26"/>
      <c r="R148" s="26"/>
    </row>
    <row r="149" spans="1:18" ht="12">
      <c r="A149" s="90">
        <v>2006</v>
      </c>
      <c r="B149" s="16" t="s">
        <v>48</v>
      </c>
      <c r="C149" s="100">
        <f>+Month!C145+C148</f>
        <v>40029.520000000004</v>
      </c>
      <c r="D149" s="100">
        <f>+Month!D145+D148</f>
        <v>36417.83</v>
      </c>
      <c r="E149" s="100">
        <f>+Month!E145+E148</f>
        <v>3611.69</v>
      </c>
      <c r="F149" s="100"/>
      <c r="G149" s="100">
        <f>+Month!G145+G148</f>
        <v>42651.42</v>
      </c>
      <c r="H149" s="100">
        <f>+Month!H145+H148</f>
        <v>13003.66</v>
      </c>
      <c r="I149" s="100">
        <f>+Month!I145+I148</f>
        <v>2245.7</v>
      </c>
      <c r="J149" s="100">
        <f>+Month!J145+J148</f>
        <v>25722.520000000004</v>
      </c>
      <c r="K149" s="100">
        <f>+Month!K145+K148</f>
        <v>25530.79</v>
      </c>
      <c r="L149" s="100">
        <f>+Month!L145+L148</f>
        <v>3925.2299999999996</v>
      </c>
      <c r="M149" s="100">
        <f>+Month!M145+M148</f>
        <v>1399.68</v>
      </c>
      <c r="N149" s="100">
        <f>+Month!N145+N148</f>
        <v>13278.66</v>
      </c>
      <c r="O149" s="100">
        <f>+Month!O145+O148</f>
        <v>13750.23</v>
      </c>
      <c r="P149" s="100">
        <f>+Month!P145+P148</f>
        <v>1217.5700000000002</v>
      </c>
      <c r="Q149" s="26"/>
      <c r="R149" s="26"/>
    </row>
    <row r="150" spans="1:18" ht="12">
      <c r="A150" s="90">
        <v>2006</v>
      </c>
      <c r="B150" s="16" t="s">
        <v>49</v>
      </c>
      <c r="C150" s="100">
        <f>+Month!C146+C149</f>
        <v>46318.73</v>
      </c>
      <c r="D150" s="100">
        <f>+Month!D146+D149</f>
        <v>42221.15</v>
      </c>
      <c r="E150" s="100">
        <f>+Month!E146+E149</f>
        <v>4097.59</v>
      </c>
      <c r="F150" s="100"/>
      <c r="G150" s="100">
        <f>+Month!G146+G149</f>
        <v>50490.61</v>
      </c>
      <c r="H150" s="100">
        <f>+Month!H146+H149</f>
        <v>15267.1</v>
      </c>
      <c r="I150" s="100">
        <f>+Month!I146+I149</f>
        <v>2976.6499999999996</v>
      </c>
      <c r="J150" s="100">
        <f>+Month!J146+J149</f>
        <v>30666.240000000005</v>
      </c>
      <c r="K150" s="100">
        <f>+Month!K146+K149</f>
        <v>29597.33</v>
      </c>
      <c r="L150" s="100">
        <f>+Month!L146+L149</f>
        <v>4557.259999999999</v>
      </c>
      <c r="M150" s="100">
        <f>+Month!M146+M149</f>
        <v>1553.22</v>
      </c>
      <c r="N150" s="100">
        <f>+Month!N146+N149</f>
        <v>15260.57</v>
      </c>
      <c r="O150" s="100">
        <f>+Month!O146+O149</f>
        <v>16356.86</v>
      </c>
      <c r="P150" s="100">
        <f>+Month!P146+P149</f>
        <v>1397.7600000000002</v>
      </c>
      <c r="Q150" s="26"/>
      <c r="R150" s="26"/>
    </row>
    <row r="151" spans="1:18" ht="12">
      <c r="A151" s="90">
        <v>2006</v>
      </c>
      <c r="B151" s="16" t="s">
        <v>50</v>
      </c>
      <c r="C151" s="100">
        <f>+Month!C147+C150</f>
        <v>51559.3</v>
      </c>
      <c r="D151" s="100">
        <f>+Month!D147+D150</f>
        <v>46990.990000000005</v>
      </c>
      <c r="E151" s="100">
        <f>+Month!E147+E150</f>
        <v>4568.32</v>
      </c>
      <c r="F151" s="100"/>
      <c r="G151" s="100">
        <f>+Month!G147+G150</f>
        <v>57715.94</v>
      </c>
      <c r="H151" s="100">
        <f>+Month!H147+H150</f>
        <v>17150.59</v>
      </c>
      <c r="I151" s="100">
        <f>+Month!I147+I150</f>
        <v>4189.639999999999</v>
      </c>
      <c r="J151" s="100">
        <f>+Month!J147+J150</f>
        <v>35410.380000000005</v>
      </c>
      <c r="K151" s="100">
        <f>+Month!K147+K150</f>
        <v>32647.77</v>
      </c>
      <c r="L151" s="100">
        <f>+Month!L147+L150</f>
        <v>5154.959999999999</v>
      </c>
      <c r="M151" s="100">
        <f>+Month!M147+M150</f>
        <v>1785.3</v>
      </c>
      <c r="N151" s="100">
        <f>+Month!N147+N150</f>
        <v>17064.86</v>
      </c>
      <c r="O151" s="100">
        <f>+Month!O147+O150</f>
        <v>19007.47</v>
      </c>
      <c r="P151" s="100">
        <f>+Month!P147+P150</f>
        <v>1594.0100000000002</v>
      </c>
      <c r="Q151" s="26"/>
      <c r="R151" s="26"/>
    </row>
    <row r="152" spans="1:18" ht="12">
      <c r="A152" s="90">
        <v>2006</v>
      </c>
      <c r="B152" s="16" t="s">
        <v>51</v>
      </c>
      <c r="C152" s="100">
        <f>+Month!C148+C151</f>
        <v>57295.58</v>
      </c>
      <c r="D152" s="100">
        <f>+Month!D148+D151</f>
        <v>52180.65000000001</v>
      </c>
      <c r="E152" s="100">
        <f>+Month!E148+E151</f>
        <v>5114.94</v>
      </c>
      <c r="F152" s="100"/>
      <c r="G152" s="100">
        <f>+Month!G148+G151</f>
        <v>64089.950000000004</v>
      </c>
      <c r="H152" s="100">
        <f>+Month!H148+H151</f>
        <v>19028.19</v>
      </c>
      <c r="I152" s="100">
        <f>+Month!I148+I151</f>
        <v>4997.089999999999</v>
      </c>
      <c r="J152" s="100">
        <f>+Month!J148+J151</f>
        <v>39379.05</v>
      </c>
      <c r="K152" s="100">
        <f>+Month!K148+K151</f>
        <v>36301.78</v>
      </c>
      <c r="L152" s="100">
        <f>+Month!L148+L151</f>
        <v>5682.689999999999</v>
      </c>
      <c r="M152" s="100">
        <f>+Month!M148+M151</f>
        <v>1979.28</v>
      </c>
      <c r="N152" s="100">
        <f>+Month!N148+N151</f>
        <v>19527.49</v>
      </c>
      <c r="O152" s="100">
        <f>+Month!O148+O151</f>
        <v>21311.07</v>
      </c>
      <c r="P152" s="100">
        <f>+Month!P148+P151</f>
        <v>1778.65</v>
      </c>
      <c r="Q152" s="26"/>
      <c r="R152" s="26"/>
    </row>
    <row r="153" spans="1:18" s="17" customFormat="1" ht="12">
      <c r="A153" s="90">
        <v>2006</v>
      </c>
      <c r="B153" s="16" t="s">
        <v>52</v>
      </c>
      <c r="C153" s="100">
        <f>+Month!C149+C152</f>
        <v>63769.79</v>
      </c>
      <c r="D153" s="100">
        <f>+Month!D149+D152</f>
        <v>58056.34000000001</v>
      </c>
      <c r="E153" s="100">
        <f>+Month!E149+E152</f>
        <v>5713.459999999999</v>
      </c>
      <c r="F153" s="100"/>
      <c r="G153" s="100">
        <f>+Month!G149+G152</f>
        <v>70781</v>
      </c>
      <c r="H153" s="100">
        <f>+Month!H149+H152</f>
        <v>21101.469999999998</v>
      </c>
      <c r="I153" s="100">
        <f>+Month!I149+I152</f>
        <v>5917.159999999999</v>
      </c>
      <c r="J153" s="100">
        <f>+Month!J149+J152</f>
        <v>43226.780000000006</v>
      </c>
      <c r="K153" s="100">
        <f>+Month!K149+K152</f>
        <v>39846.69</v>
      </c>
      <c r="L153" s="100">
        <f>+Month!L149+L152</f>
        <v>6452.729999999999</v>
      </c>
      <c r="M153" s="100">
        <f>+Month!M149+M152</f>
        <v>2279.2</v>
      </c>
      <c r="N153" s="100">
        <f>+Month!N149+N152</f>
        <v>22248.920000000002</v>
      </c>
      <c r="O153" s="100">
        <f>+Month!O149+O152</f>
        <v>23885.36</v>
      </c>
      <c r="P153" s="100">
        <f>+Month!P149+P152</f>
        <v>2000.92</v>
      </c>
      <c r="Q153" s="28"/>
      <c r="R153" s="28"/>
    </row>
    <row r="154" spans="1:18" ht="12">
      <c r="A154" s="90">
        <v>2006</v>
      </c>
      <c r="B154" s="16" t="s">
        <v>53</v>
      </c>
      <c r="C154" s="100">
        <f>+Month!C150+C153</f>
        <v>70147.12</v>
      </c>
      <c r="D154" s="100">
        <f>+Month!D150+D153</f>
        <v>63834.000000000015</v>
      </c>
      <c r="E154" s="100">
        <f>+Month!E150+E153</f>
        <v>6313.129999999999</v>
      </c>
      <c r="F154" s="100"/>
      <c r="G154" s="100">
        <f>+Month!G150+G153</f>
        <v>77570.73</v>
      </c>
      <c r="H154" s="100">
        <f>+Month!H150+H153</f>
        <v>23150.14</v>
      </c>
      <c r="I154" s="100">
        <f>+Month!I150+I153</f>
        <v>6699.569999999999</v>
      </c>
      <c r="J154" s="100">
        <f>+Month!J150+J153</f>
        <v>47141.64000000001</v>
      </c>
      <c r="K154" s="100">
        <f>+Month!K150+K153</f>
        <v>43616.380000000005</v>
      </c>
      <c r="L154" s="100">
        <f>+Month!L150+L153</f>
        <v>7278.919999999998</v>
      </c>
      <c r="M154" s="100">
        <f>+Month!M150+M153</f>
        <v>2443.7999999999997</v>
      </c>
      <c r="N154" s="100">
        <f>+Month!N150+N153</f>
        <v>24704.45</v>
      </c>
      <c r="O154" s="100">
        <f>+Month!O150+O153</f>
        <v>26365.25</v>
      </c>
      <c r="P154" s="100">
        <f>+Month!P150+P153</f>
        <v>2170.2200000000003</v>
      </c>
      <c r="Q154" s="26"/>
      <c r="R154" s="26"/>
    </row>
    <row r="155" spans="1:18" ht="12">
      <c r="A155" s="90">
        <v>2006</v>
      </c>
      <c r="B155" s="16" t="s">
        <v>54</v>
      </c>
      <c r="C155" s="100">
        <f>+Month!C151+C154</f>
        <v>76577.84</v>
      </c>
      <c r="D155" s="100">
        <f>+Month!D151+D154</f>
        <v>69664.66000000002</v>
      </c>
      <c r="E155" s="100">
        <f>+Month!E151+E154</f>
        <v>6913.199999999999</v>
      </c>
      <c r="F155" s="100"/>
      <c r="G155" s="100">
        <f>+Month!G151+G154</f>
        <v>84648.84</v>
      </c>
      <c r="H155" s="100">
        <f>+Month!H151+H154</f>
        <v>25205.68</v>
      </c>
      <c r="I155" s="100">
        <f>+Month!I151+I154</f>
        <v>7139.559999999999</v>
      </c>
      <c r="J155" s="100">
        <f>+Month!J151+J154</f>
        <v>51446.380000000005</v>
      </c>
      <c r="K155" s="100">
        <f>+Month!K151+K154</f>
        <v>47551.420000000006</v>
      </c>
      <c r="L155" s="100">
        <f>+Month!L151+L154</f>
        <v>7996.759999999998</v>
      </c>
      <c r="M155" s="100">
        <f>+Month!M151+M154</f>
        <v>2643.2</v>
      </c>
      <c r="N155" s="100">
        <f>+Month!N151+N154</f>
        <v>26836.06</v>
      </c>
      <c r="O155" s="100">
        <f>+Month!O151+O154</f>
        <v>28944.989999999998</v>
      </c>
      <c r="P155" s="100">
        <f>+Month!P151+P154</f>
        <v>2347.9800000000005</v>
      </c>
      <c r="Q155" s="26"/>
      <c r="R155" s="26"/>
    </row>
    <row r="156" spans="1:18" ht="12">
      <c r="A156" s="90">
        <v>2007</v>
      </c>
      <c r="B156" s="16" t="s">
        <v>44</v>
      </c>
      <c r="C156" s="100">
        <f>+Month!C152</f>
        <v>6637.69</v>
      </c>
      <c r="D156" s="100">
        <f>+Month!D152</f>
        <v>6000.55</v>
      </c>
      <c r="E156" s="100">
        <f>+Month!E152</f>
        <v>637.13</v>
      </c>
      <c r="F156" s="100"/>
      <c r="G156" s="100">
        <f>+Month!G152</f>
        <v>6850.34</v>
      </c>
      <c r="H156" s="100">
        <f>+Month!H152</f>
        <v>2258.25</v>
      </c>
      <c r="I156" s="100">
        <f>+Month!I152</f>
        <v>-30.4</v>
      </c>
      <c r="J156" s="100">
        <f>+Month!J152</f>
        <v>4052.96</v>
      </c>
      <c r="K156" s="100">
        <f>+Month!K152</f>
        <v>3806.46</v>
      </c>
      <c r="L156" s="100">
        <f>+Month!L152</f>
        <v>539.13</v>
      </c>
      <c r="M156" s="100">
        <f>+Month!M152</f>
        <v>200.39</v>
      </c>
      <c r="N156" s="100">
        <f>+Month!N152</f>
        <v>1905.42</v>
      </c>
      <c r="O156" s="100">
        <f>+Month!O152</f>
        <v>2521.06</v>
      </c>
      <c r="P156" s="100">
        <f>+Month!P152</f>
        <v>219.18</v>
      </c>
      <c r="Q156" s="26"/>
      <c r="R156" s="26"/>
    </row>
    <row r="157" spans="1:18" ht="12">
      <c r="A157" s="90">
        <v>2007</v>
      </c>
      <c r="B157" s="16" t="s">
        <v>45</v>
      </c>
      <c r="C157" s="100">
        <f>+Month!C153+C156</f>
        <v>13134.75</v>
      </c>
      <c r="D157" s="100">
        <f>+Month!D153+D156</f>
        <v>11952.99</v>
      </c>
      <c r="E157" s="100">
        <f>+Month!E153+E156</f>
        <v>1181.75</v>
      </c>
      <c r="F157" s="100"/>
      <c r="G157" s="100">
        <f>+Month!G153+G156</f>
        <v>12840.6</v>
      </c>
      <c r="H157" s="100">
        <f>+Month!H153+H156</f>
        <v>4584.469999999999</v>
      </c>
      <c r="I157" s="100">
        <f>+Month!I153+I156</f>
        <v>-395.16999999999996</v>
      </c>
      <c r="J157" s="100">
        <f>+Month!J153+J156</f>
        <v>7233.12</v>
      </c>
      <c r="K157" s="100">
        <f>+Month!K153+K156</f>
        <v>7671.38</v>
      </c>
      <c r="L157" s="100">
        <f>+Month!L153+L156</f>
        <v>1023</v>
      </c>
      <c r="M157" s="100">
        <f>+Month!M153+M156</f>
        <v>447.04999999999995</v>
      </c>
      <c r="N157" s="100">
        <f>+Month!N153+N156</f>
        <v>4101.22</v>
      </c>
      <c r="O157" s="100">
        <f>+Month!O153+O156</f>
        <v>4634.08</v>
      </c>
      <c r="P157" s="100">
        <f>+Month!P153+P156</f>
        <v>391.65</v>
      </c>
      <c r="Q157" s="26"/>
      <c r="R157" s="26"/>
    </row>
    <row r="158" spans="1:18" ht="12">
      <c r="A158" s="90">
        <v>2007</v>
      </c>
      <c r="B158" s="16" t="s">
        <v>46</v>
      </c>
      <c r="C158" s="100">
        <f>+Month!C154+C157</f>
        <v>19967.65</v>
      </c>
      <c r="D158" s="100">
        <f>+Month!D154+D157</f>
        <v>18177.59</v>
      </c>
      <c r="E158" s="100">
        <f>+Month!E154+E157</f>
        <v>1790.05</v>
      </c>
      <c r="F158" s="100"/>
      <c r="G158" s="100">
        <f>+Month!G154+G157</f>
        <v>19480.74</v>
      </c>
      <c r="H158" s="100">
        <f>+Month!H154+H157</f>
        <v>6619.449999999999</v>
      </c>
      <c r="I158" s="100">
        <f>+Month!I154+I157</f>
        <v>65.69000000000005</v>
      </c>
      <c r="J158" s="100">
        <f>+Month!J154+J157</f>
        <v>11315.06</v>
      </c>
      <c r="K158" s="100">
        <f>+Month!K154+K157</f>
        <v>11469.77</v>
      </c>
      <c r="L158" s="100">
        <f>+Month!L154+L157</f>
        <v>1546.22</v>
      </c>
      <c r="M158" s="100">
        <f>+Month!M154+M157</f>
        <v>784.3</v>
      </c>
      <c r="N158" s="100">
        <f>+Month!N154+N157</f>
        <v>6633.59</v>
      </c>
      <c r="O158" s="100">
        <f>+Month!O154+O157</f>
        <v>7175.1</v>
      </c>
      <c r="P158" s="100">
        <f>+Month!P154+P157</f>
        <v>639.8499999999999</v>
      </c>
      <c r="Q158" s="26"/>
      <c r="R158" s="26"/>
    </row>
    <row r="159" spans="1:18" ht="12">
      <c r="A159" s="90">
        <v>2007</v>
      </c>
      <c r="B159" s="16" t="s">
        <v>47</v>
      </c>
      <c r="C159" s="100">
        <f>+Month!C155+C158</f>
        <v>26606.7</v>
      </c>
      <c r="D159" s="100">
        <f>+Month!D155+D158</f>
        <v>24231.13</v>
      </c>
      <c r="E159" s="100">
        <f>+Month!E155+E158</f>
        <v>2375.56</v>
      </c>
      <c r="F159" s="100"/>
      <c r="G159" s="100">
        <f>+Month!G155+G158</f>
        <v>26594.480000000003</v>
      </c>
      <c r="H159" s="100">
        <f>+Month!H155+H158</f>
        <v>9545.859999999999</v>
      </c>
      <c r="I159" s="100">
        <f>+Month!I155+I158</f>
        <v>-494.18999999999994</v>
      </c>
      <c r="J159" s="100">
        <f>+Month!J155+J158</f>
        <v>14881.849999999999</v>
      </c>
      <c r="K159" s="100">
        <f>+Month!K155+K158</f>
        <v>15699.650000000001</v>
      </c>
      <c r="L159" s="100">
        <f>+Month!L155+L158</f>
        <v>2166.75</v>
      </c>
      <c r="M159" s="100">
        <f>+Month!M155+M158</f>
        <v>1005.4</v>
      </c>
      <c r="N159" s="100">
        <f>+Month!N155+N158</f>
        <v>8868.44</v>
      </c>
      <c r="O159" s="100">
        <f>+Month!O155+O158</f>
        <v>9706.17</v>
      </c>
      <c r="P159" s="100">
        <f>+Month!P155+P158</f>
        <v>817.9199999999998</v>
      </c>
      <c r="Q159" s="26"/>
      <c r="R159" s="26"/>
    </row>
    <row r="160" spans="1:18" ht="12">
      <c r="A160" s="90">
        <v>2007</v>
      </c>
      <c r="B160" s="16" t="s">
        <v>34</v>
      </c>
      <c r="C160" s="100">
        <f>+Month!C156+C159</f>
        <v>33472.81</v>
      </c>
      <c r="D160" s="100">
        <f>+Month!D156+D159</f>
        <v>30533.82</v>
      </c>
      <c r="E160" s="100">
        <f>+Month!E156+E159</f>
        <v>2938.98</v>
      </c>
      <c r="F160" s="100"/>
      <c r="G160" s="100">
        <f>+Month!G156+G159</f>
        <v>33807.9</v>
      </c>
      <c r="H160" s="100">
        <f>+Month!H156+H159</f>
        <v>12015.919999999998</v>
      </c>
      <c r="I160" s="100">
        <f>+Month!I156+I159</f>
        <v>-78.75999999999993</v>
      </c>
      <c r="J160" s="100">
        <f>+Month!J156+J159</f>
        <v>18890.91</v>
      </c>
      <c r="K160" s="100">
        <f>+Month!K156+K159</f>
        <v>19254.730000000003</v>
      </c>
      <c r="L160" s="100">
        <f>+Month!L156+L159</f>
        <v>2901.04</v>
      </c>
      <c r="M160" s="100">
        <f>+Month!M156+M159</f>
        <v>1217.34</v>
      </c>
      <c r="N160" s="100">
        <f>+Month!N156+N159</f>
        <v>11022.240000000002</v>
      </c>
      <c r="O160" s="100">
        <f>+Month!O156+O159</f>
        <v>12420.869999999999</v>
      </c>
      <c r="P160" s="100">
        <f>+Month!P156+P159</f>
        <v>1004.6699999999998</v>
      </c>
      <c r="Q160" s="26"/>
      <c r="R160" s="26"/>
    </row>
    <row r="161" spans="1:18" ht="12">
      <c r="A161" s="90">
        <v>2007</v>
      </c>
      <c r="B161" s="16" t="s">
        <v>48</v>
      </c>
      <c r="C161" s="100">
        <f>+Month!C157+C160</f>
        <v>39712.42</v>
      </c>
      <c r="D161" s="100">
        <f>+Month!D157+D160</f>
        <v>36321.55</v>
      </c>
      <c r="E161" s="100">
        <f>+Month!E157+E160</f>
        <v>3390.86</v>
      </c>
      <c r="F161" s="100"/>
      <c r="G161" s="100">
        <f>+Month!G157+G160</f>
        <v>41004.06</v>
      </c>
      <c r="H161" s="100">
        <f>+Month!H157+H160</f>
        <v>14507.389999999998</v>
      </c>
      <c r="I161" s="100">
        <f>+Month!I157+I160</f>
        <v>-726.3399999999999</v>
      </c>
      <c r="J161" s="100">
        <f>+Month!J157+J160</f>
        <v>22780.489999999998</v>
      </c>
      <c r="K161" s="100">
        <f>+Month!K157+K160</f>
        <v>23346.230000000003</v>
      </c>
      <c r="L161" s="100">
        <f>+Month!L157+L160</f>
        <v>3716.15</v>
      </c>
      <c r="M161" s="100">
        <f>+Month!M157+M160</f>
        <v>1488.34</v>
      </c>
      <c r="N161" s="100">
        <f>+Month!N157+N160</f>
        <v>12771.900000000001</v>
      </c>
      <c r="O161" s="100">
        <f>+Month!O157+O160</f>
        <v>15160.31</v>
      </c>
      <c r="P161" s="100">
        <f>+Month!P157+P160</f>
        <v>1200.6799999999998</v>
      </c>
      <c r="Q161" s="26"/>
      <c r="R161" s="26"/>
    </row>
    <row r="162" spans="1:18" ht="12">
      <c r="A162" s="90">
        <v>2007</v>
      </c>
      <c r="B162" s="16" t="s">
        <v>49</v>
      </c>
      <c r="C162" s="100">
        <f>+Month!C158+C161</f>
        <v>46105.54</v>
      </c>
      <c r="D162" s="100">
        <f>+Month!D158+D161</f>
        <v>42268.54</v>
      </c>
      <c r="E162" s="100">
        <f>+Month!E158+E161</f>
        <v>3836.9900000000002</v>
      </c>
      <c r="F162" s="100"/>
      <c r="G162" s="100">
        <f>+Month!G158+G161</f>
        <v>48327.729999999996</v>
      </c>
      <c r="H162" s="100">
        <f>+Month!H158+H161</f>
        <v>16870.309999999998</v>
      </c>
      <c r="I162" s="100">
        <f>+Month!I158+I161</f>
        <v>-553.4399999999999</v>
      </c>
      <c r="J162" s="100">
        <f>+Month!J158+J161</f>
        <v>26967.57</v>
      </c>
      <c r="K162" s="100">
        <f>+Month!K158+K161</f>
        <v>27376.140000000003</v>
      </c>
      <c r="L162" s="100">
        <f>+Month!L158+L161</f>
        <v>4489.82</v>
      </c>
      <c r="M162" s="100">
        <f>+Month!M158+M161</f>
        <v>1755.84</v>
      </c>
      <c r="N162" s="100">
        <f>+Month!N158+N161</f>
        <v>14791.180000000002</v>
      </c>
      <c r="O162" s="100">
        <f>+Month!O158+O161</f>
        <v>17670.04</v>
      </c>
      <c r="P162" s="100">
        <f>+Month!P158+P161</f>
        <v>1421.6799999999998</v>
      </c>
      <c r="Q162" s="26"/>
      <c r="R162" s="26"/>
    </row>
    <row r="163" spans="1:18" ht="12">
      <c r="A163" s="90">
        <v>2007</v>
      </c>
      <c r="B163" s="16" t="s">
        <v>50</v>
      </c>
      <c r="C163" s="100">
        <f>+Month!C159+C162</f>
        <v>51360.14</v>
      </c>
      <c r="D163" s="100">
        <f>+Month!D159+D162</f>
        <v>47166.64</v>
      </c>
      <c r="E163" s="100">
        <f>+Month!E159+E162</f>
        <v>4193.5</v>
      </c>
      <c r="F163" s="100"/>
      <c r="G163" s="100">
        <f>+Month!G159+G162</f>
        <v>56450.14</v>
      </c>
      <c r="H163" s="100">
        <f>+Month!H159+H162</f>
        <v>18634.62</v>
      </c>
      <c r="I163" s="100">
        <f>+Month!I159+I162</f>
        <v>1497.5099999999998</v>
      </c>
      <c r="J163" s="100">
        <f>+Month!J159+J162</f>
        <v>32598.93</v>
      </c>
      <c r="K163" s="100">
        <f>+Month!K159+K162</f>
        <v>31099.920000000002</v>
      </c>
      <c r="L163" s="100">
        <f>+Month!L159+L162</f>
        <v>5216.549999999999</v>
      </c>
      <c r="M163" s="100">
        <f>+Month!M159+M162</f>
        <v>1975.6</v>
      </c>
      <c r="N163" s="100">
        <f>+Month!N159+N162</f>
        <v>16985.910000000003</v>
      </c>
      <c r="O163" s="100">
        <f>+Month!O159+O162</f>
        <v>20228.370000000003</v>
      </c>
      <c r="P163" s="100">
        <f>+Month!P159+P162</f>
        <v>1601.11</v>
      </c>
      <c r="Q163" s="16"/>
      <c r="R163" s="16"/>
    </row>
    <row r="164" spans="1:18" ht="12">
      <c r="A164" s="90">
        <v>2007</v>
      </c>
      <c r="B164" s="16" t="s">
        <v>51</v>
      </c>
      <c r="C164" s="100">
        <f>+Month!C160+C163</f>
        <v>57111.15</v>
      </c>
      <c r="D164" s="100">
        <f>+Month!D160+D163</f>
        <v>52538.84</v>
      </c>
      <c r="E164" s="100">
        <f>+Month!E160+E163</f>
        <v>4572.32</v>
      </c>
      <c r="F164" s="100"/>
      <c r="G164" s="100">
        <f>+Month!G160+G163</f>
        <v>63120.31</v>
      </c>
      <c r="H164" s="100">
        <f>+Month!H160+H163</f>
        <v>20335.3</v>
      </c>
      <c r="I164" s="100">
        <f>+Month!I160+I163</f>
        <v>1353.5199999999998</v>
      </c>
      <c r="J164" s="100">
        <f>+Month!J160+J163</f>
        <v>36942.04</v>
      </c>
      <c r="K164" s="100">
        <f>+Month!K160+K163</f>
        <v>35266.03</v>
      </c>
      <c r="L164" s="100">
        <f>+Month!L160+L163</f>
        <v>5842.929999999999</v>
      </c>
      <c r="M164" s="100">
        <f>+Month!M160+M163</f>
        <v>2267.2799999999997</v>
      </c>
      <c r="N164" s="100">
        <f>+Month!N160+N163</f>
        <v>18822.180000000004</v>
      </c>
      <c r="O164" s="100">
        <f>+Month!O160+O163</f>
        <v>22720.33</v>
      </c>
      <c r="P164" s="100">
        <f>+Month!P160+P163</f>
        <v>1811.82</v>
      </c>
      <c r="Q164" s="16"/>
      <c r="R164" s="16"/>
    </row>
    <row r="165" spans="1:16" s="17" customFormat="1" ht="12">
      <c r="A165" s="90">
        <v>2007</v>
      </c>
      <c r="B165" s="16" t="s">
        <v>52</v>
      </c>
      <c r="C165" s="100">
        <f>+Month!C161+C164</f>
        <v>63829.94</v>
      </c>
      <c r="D165" s="100">
        <f>+Month!D161+D164</f>
        <v>58756.06</v>
      </c>
      <c r="E165" s="100">
        <f>+Month!E161+E164</f>
        <v>5073.889999999999</v>
      </c>
      <c r="F165" s="100"/>
      <c r="G165" s="100">
        <f>+Month!G161+G164</f>
        <v>70483.53</v>
      </c>
      <c r="H165" s="100">
        <f>+Month!H161+H164</f>
        <v>22331.579999999998</v>
      </c>
      <c r="I165" s="100">
        <f>+Month!I161+I164</f>
        <v>2039.6599999999999</v>
      </c>
      <c r="J165" s="100">
        <f>+Month!J161+J164</f>
        <v>41824.840000000004</v>
      </c>
      <c r="K165" s="100">
        <f>+Month!K161+K164</f>
        <v>39456.63</v>
      </c>
      <c r="L165" s="100">
        <f>+Month!L161+L164</f>
        <v>6327.07</v>
      </c>
      <c r="M165" s="100">
        <f>+Month!M161+M164</f>
        <v>2598.99</v>
      </c>
      <c r="N165" s="100">
        <f>+Month!N161+N164</f>
        <v>21077.850000000006</v>
      </c>
      <c r="O165" s="100">
        <f>+Month!O161+O164</f>
        <v>25134.5</v>
      </c>
      <c r="P165" s="100">
        <f>+Month!P161+P164</f>
        <v>2010.52</v>
      </c>
    </row>
    <row r="166" spans="1:16" ht="12">
      <c r="A166" s="90">
        <v>2007</v>
      </c>
      <c r="B166" s="16" t="s">
        <v>53</v>
      </c>
      <c r="C166" s="100">
        <f>+Month!C162+C165</f>
        <v>69977.53</v>
      </c>
      <c r="D166" s="100">
        <f>+Month!D162+D165</f>
        <v>64341.299999999996</v>
      </c>
      <c r="E166" s="100">
        <f>+Month!E162+E165</f>
        <v>5636.23</v>
      </c>
      <c r="F166" s="100"/>
      <c r="G166" s="100">
        <f>+Month!G162+G165</f>
        <v>77315.37</v>
      </c>
      <c r="H166" s="100">
        <f>+Month!H162+H165</f>
        <v>24686.339999999997</v>
      </c>
      <c r="I166" s="100">
        <f>+Month!I162+I165</f>
        <v>1622.87</v>
      </c>
      <c r="J166" s="100">
        <f>+Month!J162+J165</f>
        <v>45846.23</v>
      </c>
      <c r="K166" s="100">
        <f>+Month!K162+K165</f>
        <v>43574.75</v>
      </c>
      <c r="L166" s="100">
        <f>+Month!L162+L165</f>
        <v>6782.759999999999</v>
      </c>
      <c r="M166" s="100">
        <f>+Month!M162+M165</f>
        <v>2915.4799999999996</v>
      </c>
      <c r="N166" s="100">
        <f>+Month!N162+N165</f>
        <v>22912.680000000008</v>
      </c>
      <c r="O166" s="100">
        <f>+Month!O162+O165</f>
        <v>27428.58</v>
      </c>
      <c r="P166" s="100">
        <f>+Month!P162+P165</f>
        <v>2190.13</v>
      </c>
    </row>
    <row r="167" spans="1:16" ht="12">
      <c r="A167" s="90">
        <v>2007</v>
      </c>
      <c r="B167" s="16" t="s">
        <v>54</v>
      </c>
      <c r="C167" s="100">
        <f>+Month!C163+C166</f>
        <v>76575.09</v>
      </c>
      <c r="D167" s="100">
        <f>+Month!D163+D166</f>
        <v>70357.01999999999</v>
      </c>
      <c r="E167" s="100">
        <f>+Month!E163+E166</f>
        <v>6218.07</v>
      </c>
      <c r="F167" s="100"/>
      <c r="G167" s="100">
        <f>+Month!G163+G166</f>
        <v>83940.45999999999</v>
      </c>
      <c r="H167" s="100">
        <f>+Month!H163+H166</f>
        <v>26583.709999999995</v>
      </c>
      <c r="I167" s="100">
        <f>+Month!I163+I166</f>
        <v>1483.85</v>
      </c>
      <c r="J167" s="100">
        <f>+Month!J163+J166</f>
        <v>50150.590000000004</v>
      </c>
      <c r="K167" s="100">
        <f>+Month!K163+K166</f>
        <v>47712.65</v>
      </c>
      <c r="L167" s="100">
        <f>+Month!L163+L166</f>
        <v>7206.119999999999</v>
      </c>
      <c r="M167" s="100">
        <f>+Month!M163+M166</f>
        <v>3286.7199999999993</v>
      </c>
      <c r="N167" s="100">
        <f>+Month!N163+N166</f>
        <v>25109.520000000008</v>
      </c>
      <c r="O167" s="100">
        <f>+Month!O163+O166</f>
        <v>29983.02</v>
      </c>
      <c r="P167" s="100">
        <f>+Month!P163+P166</f>
        <v>2371.4100000000003</v>
      </c>
    </row>
    <row r="168" spans="1:16" ht="12">
      <c r="A168" s="90">
        <v>2008</v>
      </c>
      <c r="B168" s="16" t="s">
        <v>44</v>
      </c>
      <c r="C168" s="100">
        <f>+Month!C164</f>
        <v>6508.58</v>
      </c>
      <c r="D168" s="100">
        <f>+Month!D164</f>
        <v>5812.04</v>
      </c>
      <c r="E168" s="100">
        <f>+Month!E164</f>
        <v>696.54</v>
      </c>
      <c r="F168" s="100"/>
      <c r="G168" s="100">
        <f>+Month!G164</f>
        <v>7295.78</v>
      </c>
      <c r="H168" s="100">
        <f>+Month!H164</f>
        <v>3110.32</v>
      </c>
      <c r="I168" s="100">
        <f>+Month!I164</f>
        <v>184.73</v>
      </c>
      <c r="J168" s="100">
        <f>+Month!J164</f>
        <v>3454.33</v>
      </c>
      <c r="K168" s="100">
        <f>+Month!K164</f>
        <v>3823.61</v>
      </c>
      <c r="L168" s="100">
        <f>+Month!L164</f>
        <v>731.12</v>
      </c>
      <c r="M168" s="100">
        <f>+Month!M164</f>
        <v>264.01</v>
      </c>
      <c r="N168" s="100">
        <f>+Month!N164</f>
        <v>2313.35</v>
      </c>
      <c r="O168" s="100">
        <f>+Month!O164</f>
        <v>2226.46</v>
      </c>
      <c r="P168" s="100">
        <f>+Month!P164</f>
        <v>239.62</v>
      </c>
    </row>
    <row r="169" spans="1:16" ht="12">
      <c r="A169" s="90">
        <v>2008</v>
      </c>
      <c r="B169" s="16" t="s">
        <v>45</v>
      </c>
      <c r="C169" s="100">
        <f>+Month!C165+C168</f>
        <v>12407.61</v>
      </c>
      <c r="D169" s="100">
        <f>+Month!D165+D168</f>
        <v>11193.32</v>
      </c>
      <c r="E169" s="100">
        <f>+Month!E165+E168</f>
        <v>1214.29</v>
      </c>
      <c r="F169" s="100"/>
      <c r="G169" s="100">
        <f>+Month!G165+G168</f>
        <v>13439.27</v>
      </c>
      <c r="H169" s="100">
        <f>+Month!H165+H168</f>
        <v>4987.83</v>
      </c>
      <c r="I169" s="100">
        <f>+Month!I165+I168</f>
        <v>672.49</v>
      </c>
      <c r="J169" s="100">
        <f>+Month!J165+J168</f>
        <v>6954.87</v>
      </c>
      <c r="K169" s="100">
        <f>+Month!K165+K168</f>
        <v>7273.84</v>
      </c>
      <c r="L169" s="100">
        <f>+Month!L165+L168</f>
        <v>1496.5700000000002</v>
      </c>
      <c r="M169" s="100">
        <f>+Month!M165+M168</f>
        <v>528.2</v>
      </c>
      <c r="N169" s="100">
        <f>+Month!N165+N168</f>
        <v>4470.99</v>
      </c>
      <c r="O169" s="100">
        <f>+Month!O165+O168</f>
        <v>4447.9</v>
      </c>
      <c r="P169" s="100">
        <f>+Month!P165+P168</f>
        <v>486.25</v>
      </c>
    </row>
    <row r="170" spans="1:16" ht="12">
      <c r="A170" s="90">
        <v>2008</v>
      </c>
      <c r="B170" s="16" t="s">
        <v>46</v>
      </c>
      <c r="C170" s="100">
        <f>+Month!C166+C169</f>
        <v>18794.86</v>
      </c>
      <c r="D170" s="100">
        <f>+Month!D166+D169</f>
        <v>16978.67</v>
      </c>
      <c r="E170" s="100">
        <f>+Month!E166+E169</f>
        <v>1816.19</v>
      </c>
      <c r="F170" s="100"/>
      <c r="G170" s="100">
        <f>+Month!G166+G169</f>
        <v>20601.14</v>
      </c>
      <c r="H170" s="100">
        <f>+Month!H166+H169</f>
        <v>6526.93</v>
      </c>
      <c r="I170" s="100">
        <f>+Month!I166+I169</f>
        <v>1898.79</v>
      </c>
      <c r="J170" s="100">
        <f>+Month!J166+J169</f>
        <v>11868.76</v>
      </c>
      <c r="K170" s="100">
        <f>+Month!K166+K169</f>
        <v>11402.23</v>
      </c>
      <c r="L170" s="100">
        <f>+Month!L166+L169</f>
        <v>2205.44</v>
      </c>
      <c r="M170" s="100">
        <f>+Month!M166+M169</f>
        <v>855.84</v>
      </c>
      <c r="N170" s="100">
        <f>+Month!N166+N169</f>
        <v>6738.42</v>
      </c>
      <c r="O170" s="100">
        <f>+Month!O166+O169</f>
        <v>6655.76</v>
      </c>
      <c r="P170" s="100">
        <f>+Month!P166+P169</f>
        <v>838.47</v>
      </c>
    </row>
    <row r="171" spans="1:16" ht="12">
      <c r="A171" s="90">
        <v>2008</v>
      </c>
      <c r="B171" s="16" t="s">
        <v>47</v>
      </c>
      <c r="C171" s="100">
        <f>+Month!C167+C170</f>
        <v>25104.08</v>
      </c>
      <c r="D171" s="100">
        <f>+Month!D167+D170</f>
        <v>22743.039999999997</v>
      </c>
      <c r="E171" s="100">
        <f>+Month!E167+E170</f>
        <v>2361.04</v>
      </c>
      <c r="F171" s="100"/>
      <c r="G171" s="100">
        <f>+Month!G167+G170</f>
        <v>27631.91</v>
      </c>
      <c r="H171" s="100">
        <f>+Month!H167+H170</f>
        <v>8431.94</v>
      </c>
      <c r="I171" s="100">
        <f>+Month!I167+I170</f>
        <v>2754.85</v>
      </c>
      <c r="J171" s="100">
        <f>+Month!J167+J170</f>
        <v>16437.71</v>
      </c>
      <c r="K171" s="100">
        <f>+Month!K167+K170</f>
        <v>14899.68</v>
      </c>
      <c r="L171" s="100">
        <f>+Month!L167+L170</f>
        <v>2762.25</v>
      </c>
      <c r="M171" s="100">
        <f>+Month!M167+M170</f>
        <v>1047.75</v>
      </c>
      <c r="N171" s="100">
        <f>+Month!N167+N170</f>
        <v>8587.06</v>
      </c>
      <c r="O171" s="100">
        <f>+Month!O167+O170</f>
        <v>9084.74</v>
      </c>
      <c r="P171" s="100">
        <f>+Month!P167+P170</f>
        <v>1131.3400000000001</v>
      </c>
    </row>
    <row r="172" spans="1:16" ht="12">
      <c r="A172" s="90">
        <v>2008</v>
      </c>
      <c r="B172" s="16" t="s">
        <v>34</v>
      </c>
      <c r="C172" s="100">
        <f>+Month!C168+C171</f>
        <v>31608.710000000003</v>
      </c>
      <c r="D172" s="100">
        <f>+Month!D168+D171</f>
        <v>28700.449999999997</v>
      </c>
      <c r="E172" s="100">
        <f>+Month!E168+E171</f>
        <v>2908.26</v>
      </c>
      <c r="F172" s="100"/>
      <c r="G172" s="100">
        <f>+Month!G168+G171</f>
        <v>35241.35</v>
      </c>
      <c r="H172" s="100">
        <f>+Month!H168+H171</f>
        <v>10876.87</v>
      </c>
      <c r="I172" s="100">
        <f>+Month!I168+I171</f>
        <v>2748.7999999999997</v>
      </c>
      <c r="J172" s="100">
        <f>+Month!J168+J171</f>
        <v>20712.75</v>
      </c>
      <c r="K172" s="100">
        <f>+Month!K168+K171</f>
        <v>19334.3</v>
      </c>
      <c r="L172" s="100">
        <f>+Month!L168+L171</f>
        <v>3651.73</v>
      </c>
      <c r="M172" s="100">
        <f>+Month!M168+M171</f>
        <v>1468.91</v>
      </c>
      <c r="N172" s="100">
        <f>+Month!N168+N171</f>
        <v>10717.73</v>
      </c>
      <c r="O172" s="100">
        <f>+Month!O168+O171</f>
        <v>11530.189999999999</v>
      </c>
      <c r="P172" s="100">
        <f>+Month!P168+P171</f>
        <v>1478.4500000000003</v>
      </c>
    </row>
    <row r="173" spans="1:16" ht="12">
      <c r="A173" s="90">
        <v>2008</v>
      </c>
      <c r="B173" s="16" t="s">
        <v>48</v>
      </c>
      <c r="C173" s="100">
        <f>+Month!C169+C172</f>
        <v>37410.43</v>
      </c>
      <c r="D173" s="100">
        <f>+Month!D169+D172</f>
        <v>33948.92</v>
      </c>
      <c r="E173" s="100">
        <f>+Month!E169+E172</f>
        <v>3461.51</v>
      </c>
      <c r="F173" s="100"/>
      <c r="G173" s="100">
        <f>+Month!G169+G172</f>
        <v>42487.6</v>
      </c>
      <c r="H173" s="100">
        <f>+Month!H169+H172</f>
        <v>12798.36</v>
      </c>
      <c r="I173" s="100">
        <f>+Month!I169+I172</f>
        <v>3190.91</v>
      </c>
      <c r="J173" s="100">
        <f>+Month!J169+J172</f>
        <v>25408.1</v>
      </c>
      <c r="K173" s="100">
        <f>+Month!K169+K172</f>
        <v>22904.23</v>
      </c>
      <c r="L173" s="100">
        <f>+Month!L169+L172</f>
        <v>4281.14</v>
      </c>
      <c r="M173" s="100">
        <f>+Month!M169+M172</f>
        <v>1697.15</v>
      </c>
      <c r="N173" s="100">
        <f>+Month!N169+N172</f>
        <v>12397.57</v>
      </c>
      <c r="O173" s="100">
        <f>+Month!O169+O172</f>
        <v>14294.509999999998</v>
      </c>
      <c r="P173" s="100">
        <f>+Month!P169+P172</f>
        <v>1763.7800000000002</v>
      </c>
    </row>
    <row r="174" spans="1:16" ht="12">
      <c r="A174" s="90">
        <v>2008</v>
      </c>
      <c r="B174" s="16" t="s">
        <v>49</v>
      </c>
      <c r="C174" s="100">
        <f>+Month!C170+C173</f>
        <v>43128.62</v>
      </c>
      <c r="D174" s="100">
        <f>+Month!D170+D173</f>
        <v>39197.159999999996</v>
      </c>
      <c r="E174" s="100">
        <f>+Month!E170+E173</f>
        <v>3931.4700000000003</v>
      </c>
      <c r="F174" s="100"/>
      <c r="G174" s="100">
        <f>+Month!G170+G173</f>
        <v>49190.84</v>
      </c>
      <c r="H174" s="100">
        <f>+Month!H170+H173</f>
        <v>14470.03</v>
      </c>
      <c r="I174" s="100">
        <f>+Month!I170+I173</f>
        <v>3317.23</v>
      </c>
      <c r="J174" s="100">
        <f>+Month!J170+J173</f>
        <v>29688.219999999998</v>
      </c>
      <c r="K174" s="100">
        <f>+Month!K170+K173</f>
        <v>26837.85</v>
      </c>
      <c r="L174" s="100">
        <f>+Month!L170+L173</f>
        <v>5032.6</v>
      </c>
      <c r="M174" s="100">
        <f>+Month!M170+M173</f>
        <v>1979.95</v>
      </c>
      <c r="N174" s="100">
        <f>+Month!N170+N173</f>
        <v>14236.09</v>
      </c>
      <c r="O174" s="100">
        <f>+Month!O170+O173</f>
        <v>16821.87</v>
      </c>
      <c r="P174" s="100">
        <f>+Month!P170+P173</f>
        <v>2059.8900000000003</v>
      </c>
    </row>
    <row r="175" spans="1:16" ht="12">
      <c r="A175" s="90">
        <v>2008</v>
      </c>
      <c r="B175" s="16" t="s">
        <v>50</v>
      </c>
      <c r="C175" s="100">
        <f>+Month!C171+C174</f>
        <v>47848.46000000001</v>
      </c>
      <c r="D175" s="100">
        <f>+Month!D171+D174</f>
        <v>43605.75</v>
      </c>
      <c r="E175" s="100">
        <f>+Month!E171+E174</f>
        <v>4242.71</v>
      </c>
      <c r="F175" s="100"/>
      <c r="G175" s="100">
        <f>+Month!G171+G174</f>
        <v>56354.24</v>
      </c>
      <c r="H175" s="100">
        <f>+Month!H171+H174</f>
        <v>16061.470000000001</v>
      </c>
      <c r="I175" s="100">
        <f>+Month!I171+I174</f>
        <v>4914.71</v>
      </c>
      <c r="J175" s="100">
        <f>+Month!J171+J174</f>
        <v>34584.909999999996</v>
      </c>
      <c r="K175" s="100">
        <f>+Month!K171+K174</f>
        <v>29617.719999999998</v>
      </c>
      <c r="L175" s="100">
        <f>+Month!L171+L174</f>
        <v>5707.870000000001</v>
      </c>
      <c r="M175" s="100">
        <f>+Month!M171+M174</f>
        <v>2401.2</v>
      </c>
      <c r="N175" s="100">
        <f>+Month!N171+N174</f>
        <v>15982.87</v>
      </c>
      <c r="O175" s="100">
        <f>+Month!O171+O174</f>
        <v>19342</v>
      </c>
      <c r="P175" s="100">
        <f>+Month!P171+P174</f>
        <v>2295.09</v>
      </c>
    </row>
    <row r="176" spans="1:16" ht="12">
      <c r="A176" s="90">
        <v>2008</v>
      </c>
      <c r="B176" s="16" t="s">
        <v>51</v>
      </c>
      <c r="C176" s="100">
        <f>+Month!C172+C175</f>
        <v>53709.98000000001</v>
      </c>
      <c r="D176" s="100">
        <f>+Month!D172+D175</f>
        <v>48998.15</v>
      </c>
      <c r="E176" s="100">
        <f>+Month!E172+E175</f>
        <v>4711.83</v>
      </c>
      <c r="F176" s="100"/>
      <c r="G176" s="100">
        <f>+Month!G172+G175</f>
        <v>63338.99</v>
      </c>
      <c r="H176" s="100">
        <f>+Month!H172+H175</f>
        <v>17647.59</v>
      </c>
      <c r="I176" s="100">
        <f>+Month!I172+I175</f>
        <v>5618.17</v>
      </c>
      <c r="J176" s="100">
        <f>+Month!J172+J175</f>
        <v>39442.09</v>
      </c>
      <c r="K176" s="100">
        <f>+Month!K172+K175</f>
        <v>32962.56</v>
      </c>
      <c r="L176" s="100">
        <f>+Month!L172+L175</f>
        <v>6249.320000000001</v>
      </c>
      <c r="M176" s="100">
        <f>+Month!M172+M175</f>
        <v>2820.04</v>
      </c>
      <c r="N176" s="100">
        <f>+Month!N172+N175</f>
        <v>17626.2</v>
      </c>
      <c r="O176" s="100">
        <f>+Month!O172+O175</f>
        <v>21916.82</v>
      </c>
      <c r="P176" s="100">
        <f>+Month!P172+P175</f>
        <v>2572.94</v>
      </c>
    </row>
    <row r="177" spans="1:16" s="17" customFormat="1" ht="12">
      <c r="A177" s="90">
        <v>2008</v>
      </c>
      <c r="B177" s="16" t="s">
        <v>52</v>
      </c>
      <c r="C177" s="100">
        <f>+Month!C173+C176</f>
        <v>59677.61000000001</v>
      </c>
      <c r="D177" s="100">
        <f>+Month!D173+D176</f>
        <v>54392.36</v>
      </c>
      <c r="E177" s="100">
        <f>+Month!E173+E176</f>
        <v>5285.25</v>
      </c>
      <c r="F177" s="100"/>
      <c r="G177" s="100">
        <f>+Month!G173+G176</f>
        <v>69972.18</v>
      </c>
      <c r="H177" s="100">
        <f>+Month!H173+H176</f>
        <v>19361.8</v>
      </c>
      <c r="I177" s="100">
        <f>+Month!I173+I176</f>
        <v>5948.99</v>
      </c>
      <c r="J177" s="100">
        <f>+Month!J173+J176</f>
        <v>43752.06999999999</v>
      </c>
      <c r="K177" s="100">
        <f>+Month!K173+K176</f>
        <v>36875.39</v>
      </c>
      <c r="L177" s="100">
        <f>+Month!L173+L176</f>
        <v>6858.320000000001</v>
      </c>
      <c r="M177" s="100">
        <f>+Month!M173+M176</f>
        <v>3209.5699999999997</v>
      </c>
      <c r="N177" s="100">
        <f>+Month!N173+N176</f>
        <v>19593.59</v>
      </c>
      <c r="O177" s="100">
        <f>+Month!O173+O176</f>
        <v>24170.01</v>
      </c>
      <c r="P177" s="100">
        <f>+Month!P173+P176</f>
        <v>2881.52</v>
      </c>
    </row>
    <row r="178" spans="1:16" ht="12">
      <c r="A178" s="90">
        <v>2008</v>
      </c>
      <c r="B178" s="16" t="s">
        <v>53</v>
      </c>
      <c r="C178" s="100">
        <f>+Month!C174+C177</f>
        <v>65584.84000000001</v>
      </c>
      <c r="D178" s="100">
        <f>+Month!D174+D177</f>
        <v>59795</v>
      </c>
      <c r="E178" s="100">
        <f>+Month!E174+E177</f>
        <v>5789.84</v>
      </c>
      <c r="F178" s="100"/>
      <c r="G178" s="100">
        <f>+Month!G174+G177</f>
        <v>76933.21999999999</v>
      </c>
      <c r="H178" s="100">
        <f>+Month!H174+H177</f>
        <v>21918.41</v>
      </c>
      <c r="I178" s="100">
        <f>+Month!I174+I177</f>
        <v>6262.75</v>
      </c>
      <c r="J178" s="100">
        <f>+Month!J174+J177</f>
        <v>47625.829999999994</v>
      </c>
      <c r="K178" s="100">
        <f>+Month!K174+K177</f>
        <v>40479.35</v>
      </c>
      <c r="L178" s="100">
        <f>+Month!L174+L177</f>
        <v>7388.9800000000005</v>
      </c>
      <c r="M178" s="100">
        <f>+Month!M174+M177</f>
        <v>3599.5099999999998</v>
      </c>
      <c r="N178" s="100">
        <f>+Month!N174+N177</f>
        <v>21651.62</v>
      </c>
      <c r="O178" s="100">
        <f>+Month!O174+O177</f>
        <v>26324.809999999998</v>
      </c>
      <c r="P178" s="100">
        <f>+Month!P174+P177</f>
        <v>3179.29</v>
      </c>
    </row>
    <row r="179" spans="1:16" ht="12">
      <c r="A179" s="90">
        <v>2008</v>
      </c>
      <c r="B179" s="16" t="s">
        <v>54</v>
      </c>
      <c r="C179" s="100">
        <f>+Month!C175+C178</f>
        <v>71788.83000000002</v>
      </c>
      <c r="D179" s="100">
        <f>+Month!D175+D178</f>
        <v>65496.75</v>
      </c>
      <c r="E179" s="100">
        <f>+Month!E175+E178</f>
        <v>6292.08</v>
      </c>
      <c r="F179" s="100"/>
      <c r="G179" s="100">
        <f>+Month!G175+G178</f>
        <v>83961.90999999999</v>
      </c>
      <c r="H179" s="100">
        <f>+Month!H175+H178</f>
        <v>23627.06</v>
      </c>
      <c r="I179" s="100">
        <f>+Month!I175+I178</f>
        <v>7037.25</v>
      </c>
      <c r="J179" s="100">
        <f>+Month!J175+J178</f>
        <v>52408.92</v>
      </c>
      <c r="K179" s="100">
        <f>+Month!K175+K178</f>
        <v>44377.42</v>
      </c>
      <c r="L179" s="100">
        <f>+Month!L175+L178</f>
        <v>7925.9400000000005</v>
      </c>
      <c r="M179" s="100">
        <f>+Month!M175+M178</f>
        <v>3857.95</v>
      </c>
      <c r="N179" s="100">
        <f>+Month!N175+N178</f>
        <v>23740.989999999998</v>
      </c>
      <c r="O179" s="100">
        <f>+Month!O175+O178</f>
        <v>28803.219999999998</v>
      </c>
      <c r="P179" s="100">
        <f>+Month!P175+P178</f>
        <v>3472.44</v>
      </c>
    </row>
    <row r="180" spans="1:16" ht="12">
      <c r="A180" s="90">
        <v>2009</v>
      </c>
      <c r="B180" s="16" t="s">
        <v>44</v>
      </c>
      <c r="C180" s="100">
        <f>+Month!C176</f>
        <v>6199.11</v>
      </c>
      <c r="D180" s="100">
        <f>+Month!D176</f>
        <v>5708.19</v>
      </c>
      <c r="E180" s="100">
        <f>+Month!E176</f>
        <v>490.92</v>
      </c>
      <c r="F180" s="100"/>
      <c r="G180" s="100">
        <f>+Month!G176</f>
        <v>7587.66</v>
      </c>
      <c r="H180" s="100">
        <f>+Month!H176</f>
        <v>2721.08</v>
      </c>
      <c r="I180" s="100">
        <f>+Month!I176</f>
        <v>112.24</v>
      </c>
      <c r="J180" s="100">
        <f>+Month!J176</f>
        <v>4187.37</v>
      </c>
      <c r="K180" s="100">
        <f>+Month!K176</f>
        <v>3505.47</v>
      </c>
      <c r="L180" s="100">
        <f>+Month!L176</f>
        <v>679.21</v>
      </c>
      <c r="M180" s="100">
        <f>+Month!M176</f>
        <v>253.43</v>
      </c>
      <c r="N180" s="100">
        <f>+Month!N176</f>
        <v>1389.39</v>
      </c>
      <c r="O180" s="100">
        <f>+Month!O176</f>
        <v>2384.83</v>
      </c>
      <c r="P180" s="100">
        <f>+Month!P176</f>
        <v>289.34</v>
      </c>
    </row>
    <row r="181" spans="1:16" ht="12">
      <c r="A181" s="90">
        <v>2009</v>
      </c>
      <c r="B181" s="16" t="s">
        <v>45</v>
      </c>
      <c r="C181" s="100">
        <f>+Month!C177+C180</f>
        <v>11923.880000000001</v>
      </c>
      <c r="D181" s="100">
        <f>+Month!D177+D180</f>
        <v>10938.74</v>
      </c>
      <c r="E181" s="100">
        <f>+Month!E177+E180</f>
        <v>985.1400000000001</v>
      </c>
      <c r="F181" s="100"/>
      <c r="G181" s="100">
        <f>+Month!G177+G180</f>
        <v>13998.92</v>
      </c>
      <c r="H181" s="100">
        <f>+Month!H177+H180</f>
        <v>5160.049999999999</v>
      </c>
      <c r="I181" s="100">
        <f>+Month!I177+I180</f>
        <v>617.39</v>
      </c>
      <c r="J181" s="100">
        <f>+Month!J177+J180</f>
        <v>7647.23</v>
      </c>
      <c r="K181" s="100">
        <f>+Month!K177+K180</f>
        <v>6630.67</v>
      </c>
      <c r="L181" s="100">
        <f>+Month!L177+L180</f>
        <v>1191.63</v>
      </c>
      <c r="M181" s="100">
        <f>+Month!M177+M180</f>
        <v>470.01</v>
      </c>
      <c r="N181" s="100">
        <f>+Month!N177+N180</f>
        <v>3492.9000000000005</v>
      </c>
      <c r="O181" s="100">
        <f>+Month!O177+O180</f>
        <v>4613.6900000000005</v>
      </c>
      <c r="P181" s="100">
        <f>+Month!P177+P180</f>
        <v>559.01</v>
      </c>
    </row>
    <row r="182" spans="1:16" ht="12">
      <c r="A182" s="90">
        <v>2009</v>
      </c>
      <c r="B182" s="16" t="s">
        <v>46</v>
      </c>
      <c r="C182" s="100">
        <f>+Month!C178+C181</f>
        <v>18267.730000000003</v>
      </c>
      <c r="D182" s="100">
        <f>+Month!D178+D181</f>
        <v>16757.58</v>
      </c>
      <c r="E182" s="100">
        <f>+Month!E178+E181</f>
        <v>1510.16</v>
      </c>
      <c r="F182" s="100"/>
      <c r="G182" s="100">
        <f>+Month!G178+G181</f>
        <v>20895.27</v>
      </c>
      <c r="H182" s="100">
        <f>+Month!H178+H181</f>
        <v>7591.48</v>
      </c>
      <c r="I182" s="100">
        <f>+Month!I178+I181</f>
        <v>1024.1599999999999</v>
      </c>
      <c r="J182" s="100">
        <f>+Month!J178+J181</f>
        <v>11557.27</v>
      </c>
      <c r="K182" s="100">
        <f>+Month!K178+K181</f>
        <v>10437.23</v>
      </c>
      <c r="L182" s="100">
        <f>+Month!L178+L181</f>
        <v>1746.52</v>
      </c>
      <c r="M182" s="100">
        <f>+Month!M178+M181</f>
        <v>736.46</v>
      </c>
      <c r="N182" s="100">
        <f>+Month!N178+N181</f>
        <v>5541.610000000001</v>
      </c>
      <c r="O182" s="100">
        <f>+Month!O178+O181</f>
        <v>6647.55</v>
      </c>
      <c r="P182" s="100">
        <f>+Month!P178+P181</f>
        <v>835.3299999999999</v>
      </c>
    </row>
    <row r="183" spans="1:16" ht="12">
      <c r="A183" s="90">
        <v>2009</v>
      </c>
      <c r="B183" s="16" t="s">
        <v>47</v>
      </c>
      <c r="C183" s="100">
        <f>+Month!C179+C182</f>
        <v>24453.440000000002</v>
      </c>
      <c r="D183" s="100">
        <f>+Month!D179+D182</f>
        <v>22436.370000000003</v>
      </c>
      <c r="E183" s="100">
        <f>+Month!E179+E182</f>
        <v>2017.0800000000002</v>
      </c>
      <c r="F183" s="100"/>
      <c r="G183" s="100">
        <f>+Month!G179+G182</f>
        <v>26976.32</v>
      </c>
      <c r="H183" s="100">
        <f>+Month!H179+H182</f>
        <v>9236.93</v>
      </c>
      <c r="I183" s="100">
        <f>+Month!I179+I182</f>
        <v>1220.8899999999999</v>
      </c>
      <c r="J183" s="100">
        <f>+Month!J179+J182</f>
        <v>15338.210000000001</v>
      </c>
      <c r="K183" s="100">
        <f>+Month!K179+K182</f>
        <v>14495.25</v>
      </c>
      <c r="L183" s="100">
        <f>+Month!L179+L182</f>
        <v>2401.18</v>
      </c>
      <c r="M183" s="100">
        <f>+Month!M179+M182</f>
        <v>937.84</v>
      </c>
      <c r="N183" s="100">
        <f>+Month!N179+N182</f>
        <v>7485.68</v>
      </c>
      <c r="O183" s="100">
        <f>+Month!O179+O182</f>
        <v>8571.08</v>
      </c>
      <c r="P183" s="100">
        <f>+Month!P179+P182</f>
        <v>1081.24</v>
      </c>
    </row>
    <row r="184" spans="1:16" ht="12">
      <c r="A184" s="90">
        <v>2009</v>
      </c>
      <c r="B184" s="16" t="s">
        <v>34</v>
      </c>
      <c r="C184" s="100">
        <f>+Month!C180+C183</f>
        <v>30517.030000000002</v>
      </c>
      <c r="D184" s="100">
        <f>+Month!D180+D183</f>
        <v>27994.81</v>
      </c>
      <c r="E184" s="100">
        <f>+Month!E180+E183</f>
        <v>2522.23</v>
      </c>
      <c r="F184" s="100"/>
      <c r="G184" s="100">
        <f>+Month!G180+G183</f>
        <v>33251.65</v>
      </c>
      <c r="H184" s="100">
        <f>+Month!H180+H183</f>
        <v>11026.98</v>
      </c>
      <c r="I184" s="100">
        <f>+Month!I180+I183</f>
        <v>883.7099999999998</v>
      </c>
      <c r="J184" s="100">
        <f>+Month!J180+J183</f>
        <v>19367.100000000002</v>
      </c>
      <c r="K184" s="100">
        <f>+Month!K180+K183</f>
        <v>18978.52</v>
      </c>
      <c r="L184" s="100">
        <f>+Month!L180+L183</f>
        <v>2857.5699999999997</v>
      </c>
      <c r="M184" s="100">
        <f>+Month!M180+M183</f>
        <v>1127.97</v>
      </c>
      <c r="N184" s="100">
        <f>+Month!N180+N183</f>
        <v>9285.83</v>
      </c>
      <c r="O184" s="100">
        <f>+Month!O180+O183</f>
        <v>10520.29</v>
      </c>
      <c r="P184" s="100">
        <f>+Month!P180+P183</f>
        <v>1367.35</v>
      </c>
    </row>
    <row r="185" spans="1:16" ht="12">
      <c r="A185" s="90">
        <v>2009</v>
      </c>
      <c r="B185" s="16" t="s">
        <v>48</v>
      </c>
      <c r="C185" s="100">
        <f>+Month!C181+C184</f>
        <v>36243.850000000006</v>
      </c>
      <c r="D185" s="100">
        <f>+Month!D181+D184</f>
        <v>33259.91</v>
      </c>
      <c r="E185" s="100">
        <f>+Month!E181+E184</f>
        <v>2983.96</v>
      </c>
      <c r="F185" s="100"/>
      <c r="G185" s="100">
        <f>+Month!G181+G184</f>
        <v>39943.66</v>
      </c>
      <c r="H185" s="100">
        <f>+Month!H181+H184</f>
        <v>13153.55</v>
      </c>
      <c r="I185" s="100">
        <f>+Month!I181+I184</f>
        <v>1094.7999999999997</v>
      </c>
      <c r="J185" s="100">
        <f>+Month!J181+J184</f>
        <v>23368.74</v>
      </c>
      <c r="K185" s="100">
        <f>+Month!K181+K184</f>
        <v>22451.760000000002</v>
      </c>
      <c r="L185" s="100">
        <f>+Month!L181+L184</f>
        <v>3421.3599999999997</v>
      </c>
      <c r="M185" s="100">
        <f>+Month!M181+M184</f>
        <v>1333.64</v>
      </c>
      <c r="N185" s="100">
        <f>+Month!N181+N184</f>
        <v>10801.75</v>
      </c>
      <c r="O185" s="100">
        <f>+Month!O181+O184</f>
        <v>12711.66</v>
      </c>
      <c r="P185" s="100">
        <f>+Month!P181+P184</f>
        <v>1642.07</v>
      </c>
    </row>
    <row r="186" spans="1:16" ht="12">
      <c r="A186" s="90">
        <v>2009</v>
      </c>
      <c r="B186" s="16" t="s">
        <v>49</v>
      </c>
      <c r="C186" s="100">
        <f>+Month!C182+C185</f>
        <v>42077.66</v>
      </c>
      <c r="D186" s="100">
        <f>+Month!D182+D185</f>
        <v>38647.12</v>
      </c>
      <c r="E186" s="100">
        <f>+Month!E182+E185</f>
        <v>3430.57</v>
      </c>
      <c r="F186" s="100"/>
      <c r="G186" s="100">
        <f>+Month!G182+G185</f>
        <v>46932.57000000001</v>
      </c>
      <c r="H186" s="100">
        <f>+Month!H182+H185</f>
        <v>14996.24</v>
      </c>
      <c r="I186" s="100">
        <f>+Month!I182+I185</f>
        <v>2274.5</v>
      </c>
      <c r="J186" s="100">
        <f>+Month!J182+J185</f>
        <v>27905.04</v>
      </c>
      <c r="K186" s="100">
        <f>+Month!K182+K185</f>
        <v>25927.850000000002</v>
      </c>
      <c r="L186" s="100">
        <f>+Month!L182+L185</f>
        <v>4031.2799999999997</v>
      </c>
      <c r="M186" s="100">
        <f>+Month!M182+M185</f>
        <v>1561.39</v>
      </c>
      <c r="N186" s="100">
        <f>+Month!N182+N185</f>
        <v>12732.18</v>
      </c>
      <c r="O186" s="100">
        <f>+Month!O182+O185</f>
        <v>14904.77</v>
      </c>
      <c r="P186" s="100">
        <f>+Month!P182+P185</f>
        <v>1968.9699999999998</v>
      </c>
    </row>
    <row r="187" spans="1:16" ht="12">
      <c r="A187" s="90">
        <v>2009</v>
      </c>
      <c r="B187" s="16" t="s">
        <v>50</v>
      </c>
      <c r="C187" s="100">
        <f>+Month!C183+C186</f>
        <v>46337.3</v>
      </c>
      <c r="D187" s="100">
        <f>+Month!D183+D186</f>
        <v>42640.53</v>
      </c>
      <c r="E187" s="100">
        <f>+Month!E183+E186</f>
        <v>3696.8</v>
      </c>
      <c r="F187" s="100"/>
      <c r="G187" s="100">
        <f>+Month!G183+G186</f>
        <v>54042.520000000004</v>
      </c>
      <c r="H187" s="100">
        <f>+Month!H183+H186</f>
        <v>17247.71</v>
      </c>
      <c r="I187" s="100">
        <f>+Month!I183+I186</f>
        <v>4223.07</v>
      </c>
      <c r="J187" s="100">
        <f>+Month!J183+J186</f>
        <v>31980.23</v>
      </c>
      <c r="K187" s="100">
        <f>+Month!K183+K186</f>
        <v>28107.65</v>
      </c>
      <c r="L187" s="100">
        <f>+Month!L183+L186</f>
        <v>4814.58</v>
      </c>
      <c r="M187" s="100">
        <f>+Month!M183+M186</f>
        <v>1969.0900000000001</v>
      </c>
      <c r="N187" s="100">
        <f>+Month!N183+N186</f>
        <v>14533.710000000001</v>
      </c>
      <c r="O187" s="100">
        <f>+Month!O183+O186</f>
        <v>17028.73</v>
      </c>
      <c r="P187" s="100">
        <f>+Month!P183+P186</f>
        <v>2245.0699999999997</v>
      </c>
    </row>
    <row r="188" spans="1:16" ht="12">
      <c r="A188" s="90">
        <v>2009</v>
      </c>
      <c r="B188" s="16" t="s">
        <v>51</v>
      </c>
      <c r="C188" s="100">
        <f>+Month!C184+C187</f>
        <v>51180.22</v>
      </c>
      <c r="D188" s="100">
        <f>+Month!D184+D187</f>
        <v>47129.72</v>
      </c>
      <c r="E188" s="100">
        <f>+Month!E184+E187</f>
        <v>4050.53</v>
      </c>
      <c r="F188" s="100"/>
      <c r="G188" s="100">
        <f>+Month!G184+G187</f>
        <v>60290.75</v>
      </c>
      <c r="H188" s="100">
        <f>+Month!H184+H187</f>
        <v>18869.73</v>
      </c>
      <c r="I188" s="100">
        <f>+Month!I184+I187</f>
        <v>5337.549999999999</v>
      </c>
      <c r="J188" s="100">
        <f>+Month!J184+J187</f>
        <v>36043.06</v>
      </c>
      <c r="K188" s="100">
        <f>+Month!K184+K187</f>
        <v>31174.850000000002</v>
      </c>
      <c r="L188" s="100">
        <f>+Month!L184+L187</f>
        <v>5377.95</v>
      </c>
      <c r="M188" s="100">
        <f>+Month!M184+M187</f>
        <v>2435.46</v>
      </c>
      <c r="N188" s="100">
        <f>+Month!N184+N187</f>
        <v>16508.45</v>
      </c>
      <c r="O188" s="100">
        <f>+Month!O184+O187</f>
        <v>18981.61</v>
      </c>
      <c r="P188" s="100">
        <f>+Month!P184+P187</f>
        <v>2502.41</v>
      </c>
    </row>
    <row r="189" spans="1:16" s="17" customFormat="1" ht="12">
      <c r="A189" s="90">
        <v>2009</v>
      </c>
      <c r="B189" s="16" t="s">
        <v>52</v>
      </c>
      <c r="C189" s="100">
        <f>+Month!C185+C188</f>
        <v>56682.58</v>
      </c>
      <c r="D189" s="100">
        <f>+Month!D185+D188</f>
        <v>52196.6</v>
      </c>
      <c r="E189" s="100">
        <f>+Month!E185+E188</f>
        <v>4486.01</v>
      </c>
      <c r="F189" s="100"/>
      <c r="G189" s="100">
        <f>+Month!G185+G188</f>
        <v>66537.31</v>
      </c>
      <c r="H189" s="100">
        <f>+Month!H185+H188</f>
        <v>20760.05</v>
      </c>
      <c r="I189" s="100">
        <f>+Month!I185+I188</f>
        <v>6199.079999999999</v>
      </c>
      <c r="J189" s="100">
        <f>+Month!J185+J188</f>
        <v>40039</v>
      </c>
      <c r="K189" s="100">
        <f>+Month!K185+K188</f>
        <v>34495.76</v>
      </c>
      <c r="L189" s="100">
        <f>+Month!L185+L188</f>
        <v>5738.25</v>
      </c>
      <c r="M189" s="100">
        <f>+Month!M185+M188</f>
        <v>2771.42</v>
      </c>
      <c r="N189" s="100">
        <f>+Month!N185+N188</f>
        <v>18770.71</v>
      </c>
      <c r="O189" s="100">
        <f>+Month!O185+O188</f>
        <v>21081.72</v>
      </c>
      <c r="P189" s="100">
        <f>+Month!P185+P188</f>
        <v>2775.64</v>
      </c>
    </row>
    <row r="190" spans="1:16" ht="12">
      <c r="A190" s="90">
        <v>2009</v>
      </c>
      <c r="B190" s="94" t="s">
        <v>53</v>
      </c>
      <c r="C190" s="100">
        <f>+Month!C186+C189</f>
        <v>62511.72</v>
      </c>
      <c r="D190" s="100">
        <f>+Month!D186+D189</f>
        <v>57593.34</v>
      </c>
      <c r="E190" s="100">
        <f>+Month!E186+E189</f>
        <v>4918.41</v>
      </c>
      <c r="F190" s="100"/>
      <c r="G190" s="100">
        <f>+Month!G186+G189</f>
        <v>73013.41</v>
      </c>
      <c r="H190" s="100">
        <f>+Month!H186+H189</f>
        <v>22641.809999999998</v>
      </c>
      <c r="I190" s="100">
        <f>+Month!I186+I189</f>
        <v>6367.449999999999</v>
      </c>
      <c r="J190" s="100">
        <f>+Month!J186+J189</f>
        <v>44157.71</v>
      </c>
      <c r="K190" s="100">
        <f>+Month!K186+K189</f>
        <v>38061.72</v>
      </c>
      <c r="L190" s="100">
        <f>+Month!L186+L189</f>
        <v>6213.88</v>
      </c>
      <c r="M190" s="100">
        <f>+Month!M186+M189</f>
        <v>3166.57</v>
      </c>
      <c r="N190" s="100">
        <f>+Month!N186+N189</f>
        <v>20331.57</v>
      </c>
      <c r="O190" s="100">
        <f>+Month!O186+O189</f>
        <v>23107.45</v>
      </c>
      <c r="P190" s="100">
        <f>+Month!P186+P189</f>
        <v>3049.27</v>
      </c>
    </row>
    <row r="191" spans="1:16" ht="12">
      <c r="A191" s="90">
        <v>2009</v>
      </c>
      <c r="B191" s="91" t="s">
        <v>114</v>
      </c>
      <c r="C191" s="100">
        <f>+Month!C187+C190</f>
        <v>68198.54000000001</v>
      </c>
      <c r="D191" s="100">
        <f>+Month!D187+D190</f>
        <v>62820.06</v>
      </c>
      <c r="E191" s="100">
        <f>+Month!E187+E190</f>
        <v>5378.51</v>
      </c>
      <c r="F191" s="100"/>
      <c r="G191" s="100">
        <f>+Month!G187+G190</f>
        <v>79692.87000000001</v>
      </c>
      <c r="H191" s="100">
        <f>+Month!H187+H190</f>
        <v>24690.6</v>
      </c>
      <c r="I191" s="100">
        <f>+Month!I187+I190</f>
        <v>6332.659999999999</v>
      </c>
      <c r="J191" s="100">
        <f>+Month!J187+J190</f>
        <v>48231.38</v>
      </c>
      <c r="K191" s="100">
        <f>+Month!K187+K190</f>
        <v>41709.67</v>
      </c>
      <c r="L191" s="100">
        <f>+Month!L187+L190</f>
        <v>6770.87</v>
      </c>
      <c r="M191" s="100">
        <f>+Month!M187+M190</f>
        <v>3641.09</v>
      </c>
      <c r="N191" s="100">
        <f>+Month!N187+N190</f>
        <v>22172.39</v>
      </c>
      <c r="O191" s="100">
        <f>+Month!O187+O190</f>
        <v>25491.260000000002</v>
      </c>
      <c r="P191" s="100">
        <f>+Month!P187+P190</f>
        <v>3305.88</v>
      </c>
    </row>
    <row r="192" spans="1:16" ht="12">
      <c r="A192" s="90">
        <v>2010</v>
      </c>
      <c r="B192" s="16" t="s">
        <v>44</v>
      </c>
      <c r="C192" s="100">
        <f>Month!C188</f>
        <v>5959.27</v>
      </c>
      <c r="D192" s="100">
        <f>Month!D188</f>
        <v>5518.86</v>
      </c>
      <c r="E192" s="100">
        <f>Month!E188</f>
        <v>440.41</v>
      </c>
      <c r="F192" s="100"/>
      <c r="G192" s="100">
        <f>Month!G188</f>
        <v>6783.13</v>
      </c>
      <c r="H192" s="100">
        <f>Month!H188</f>
        <v>2602.51</v>
      </c>
      <c r="I192" s="100">
        <f>Month!I188</f>
        <v>191.35</v>
      </c>
      <c r="J192" s="100">
        <f>Month!J188</f>
        <v>3771.13</v>
      </c>
      <c r="K192" s="100">
        <f>Month!K188</f>
        <v>3692.78</v>
      </c>
      <c r="L192" s="100">
        <f>Month!L188</f>
        <v>409.5</v>
      </c>
      <c r="M192" s="100">
        <f>Month!M188</f>
        <v>140.92</v>
      </c>
      <c r="N192" s="100">
        <f>Month!N188</f>
        <v>2110.23</v>
      </c>
      <c r="O192" s="100">
        <f>Month!O188</f>
        <v>2265.8</v>
      </c>
      <c r="P192" s="100">
        <f>Month!P188</f>
        <v>222.35</v>
      </c>
    </row>
    <row r="193" spans="1:16" ht="12">
      <c r="A193" s="90">
        <v>2010</v>
      </c>
      <c r="B193" s="16" t="s">
        <v>45</v>
      </c>
      <c r="C193" s="100">
        <f>C192+Month!C189</f>
        <v>10977.25</v>
      </c>
      <c r="D193" s="100">
        <f>D192+Month!D189</f>
        <v>10108.5</v>
      </c>
      <c r="E193" s="100">
        <f>E192+Month!E189</f>
        <v>868.76</v>
      </c>
      <c r="F193" s="100"/>
      <c r="G193" s="100">
        <f>G192+Month!G189</f>
        <v>12669.45</v>
      </c>
      <c r="H193" s="100">
        <f>H192+Month!H189</f>
        <v>3970.46</v>
      </c>
      <c r="I193" s="100">
        <f>I192+Month!I189</f>
        <v>1517.76</v>
      </c>
      <c r="J193" s="100">
        <f>J192+Month!J189</f>
        <v>7887.43</v>
      </c>
      <c r="K193" s="100">
        <f>K192+Month!K189</f>
        <v>6991.88</v>
      </c>
      <c r="L193" s="100">
        <f>L192+Month!L189</f>
        <v>811.5699999999999</v>
      </c>
      <c r="M193" s="100">
        <f>M192+Month!M189</f>
        <v>290.41999999999996</v>
      </c>
      <c r="N193" s="100">
        <f>N192+Month!N189</f>
        <v>4230.6900000000005</v>
      </c>
      <c r="O193" s="100">
        <f>O192+Month!O189</f>
        <v>4129.63</v>
      </c>
      <c r="P193" s="100">
        <f>P192+Month!P189</f>
        <v>389.2</v>
      </c>
    </row>
    <row r="194" spans="1:16" ht="12">
      <c r="A194" s="90">
        <v>2010</v>
      </c>
      <c r="B194" s="16" t="s">
        <v>46</v>
      </c>
      <c r="C194" s="100">
        <f>C193+Month!C190</f>
        <v>17197.33</v>
      </c>
      <c r="D194" s="100">
        <f>D193+Month!D190</f>
        <v>15815.98</v>
      </c>
      <c r="E194" s="100">
        <f>E193+Month!E190</f>
        <v>1381.3600000000001</v>
      </c>
      <c r="F194" s="100"/>
      <c r="G194" s="100">
        <f>G193+Month!G190</f>
        <v>18657.39</v>
      </c>
      <c r="H194" s="100">
        <f>H193+Month!H190</f>
        <v>6102.3</v>
      </c>
      <c r="I194" s="100">
        <f>I193+Month!I190</f>
        <v>765.3199999999999</v>
      </c>
      <c r="J194" s="100">
        <f>J193+Month!J190</f>
        <v>11192.19</v>
      </c>
      <c r="K194" s="100">
        <f>K193+Month!K190</f>
        <v>10749.41</v>
      </c>
      <c r="L194" s="100">
        <f>L193+Month!L190</f>
        <v>1362.9099999999999</v>
      </c>
      <c r="M194" s="100">
        <f>M193+Month!M190</f>
        <v>699.5799999999999</v>
      </c>
      <c r="N194" s="100">
        <f>N193+Month!N190</f>
        <v>5851.06</v>
      </c>
      <c r="O194" s="100">
        <f>O193+Month!O190</f>
        <v>6191.85</v>
      </c>
      <c r="P194" s="100">
        <f>P193+Month!P190</f>
        <v>635.29</v>
      </c>
    </row>
    <row r="195" spans="1:16" ht="12">
      <c r="A195" s="90">
        <v>2010</v>
      </c>
      <c r="B195" s="16" t="s">
        <v>47</v>
      </c>
      <c r="C195" s="100">
        <f>C194+Month!C191</f>
        <v>23003.730000000003</v>
      </c>
      <c r="D195" s="100">
        <f>D194+Month!D191</f>
        <v>21146.46</v>
      </c>
      <c r="E195" s="100">
        <f>E194+Month!E191</f>
        <v>1857.2900000000002</v>
      </c>
      <c r="F195" s="100"/>
      <c r="G195" s="100">
        <f>G194+Month!G191</f>
        <v>25268.239999999998</v>
      </c>
      <c r="H195" s="100">
        <f>H194+Month!H191</f>
        <v>8164.870000000001</v>
      </c>
      <c r="I195" s="100">
        <f>I194+Month!I191</f>
        <v>1675.51</v>
      </c>
      <c r="J195" s="100">
        <f>J194+Month!J191</f>
        <v>15213.77</v>
      </c>
      <c r="K195" s="100">
        <f>K194+Month!K191</f>
        <v>14355.56</v>
      </c>
      <c r="L195" s="100">
        <f>L194+Month!L191</f>
        <v>1889.62</v>
      </c>
      <c r="M195" s="100">
        <f>M194+Month!M191</f>
        <v>1045.96</v>
      </c>
      <c r="N195" s="100">
        <f>N194+Month!N191</f>
        <v>8040.97</v>
      </c>
      <c r="O195" s="100">
        <f>O194+Month!O191</f>
        <v>8067.33</v>
      </c>
      <c r="P195" s="100">
        <f>P194+Month!P191</f>
        <v>891.3799999999999</v>
      </c>
    </row>
    <row r="196" spans="1:16" ht="12">
      <c r="A196" s="90">
        <v>2010</v>
      </c>
      <c r="B196" s="16" t="s">
        <v>34</v>
      </c>
      <c r="C196" s="100">
        <f>C195+Month!C192</f>
        <v>28654.570000000003</v>
      </c>
      <c r="D196" s="100">
        <f>D195+Month!D192</f>
        <v>26330.87</v>
      </c>
      <c r="E196" s="100">
        <f>E195+Month!E192</f>
        <v>2323.7200000000003</v>
      </c>
      <c r="F196" s="100"/>
      <c r="G196" s="100">
        <f>G195+Month!G192</f>
        <v>32165.839999999997</v>
      </c>
      <c r="H196" s="100">
        <f>H195+Month!H192</f>
        <v>9958.27</v>
      </c>
      <c r="I196" s="100">
        <f>I195+Month!I192</f>
        <v>2918.9</v>
      </c>
      <c r="J196" s="100">
        <f>J195+Month!J192</f>
        <v>19819.05</v>
      </c>
      <c r="K196" s="100">
        <f>K195+Month!K192</f>
        <v>17832.829999999998</v>
      </c>
      <c r="L196" s="100">
        <f>L195+Month!L192</f>
        <v>2388.5499999999997</v>
      </c>
      <c r="M196" s="100">
        <f>M195+Month!M192</f>
        <v>1275.91</v>
      </c>
      <c r="N196" s="100">
        <f>N195+Month!N192</f>
        <v>9750.94</v>
      </c>
      <c r="O196" s="100">
        <f>O195+Month!O192</f>
        <v>9930.9</v>
      </c>
      <c r="P196" s="100">
        <f>P195+Month!P192</f>
        <v>1070.4299999999998</v>
      </c>
    </row>
    <row r="197" spans="1:16" ht="12">
      <c r="A197" s="90">
        <v>2010</v>
      </c>
      <c r="B197" s="16" t="s">
        <v>48</v>
      </c>
      <c r="C197" s="100">
        <f>C196+Month!C193</f>
        <v>33181.83</v>
      </c>
      <c r="D197" s="100">
        <f>D196+Month!D193</f>
        <v>30493.11</v>
      </c>
      <c r="E197" s="100">
        <f>E196+Month!E193</f>
        <v>2688.7400000000002</v>
      </c>
      <c r="F197" s="100"/>
      <c r="G197" s="100">
        <f>G196+Month!G193</f>
        <v>38526.409999999996</v>
      </c>
      <c r="H197" s="100">
        <f>H196+Month!H193</f>
        <v>11236.93</v>
      </c>
      <c r="I197" s="100">
        <f>I196+Month!I193</f>
        <v>3801.61</v>
      </c>
      <c r="J197" s="100">
        <f>J196+Month!J193</f>
        <v>24279.17</v>
      </c>
      <c r="K197" s="100">
        <f>K196+Month!K193</f>
        <v>21059.48</v>
      </c>
      <c r="L197" s="100">
        <f>L196+Month!L193</f>
        <v>3010.33</v>
      </c>
      <c r="M197" s="100">
        <f>M196+Month!M193</f>
        <v>1522.64</v>
      </c>
      <c r="N197" s="100">
        <f>N196+Month!N193</f>
        <v>11485.61</v>
      </c>
      <c r="O197" s="100">
        <f>O196+Month!O193</f>
        <v>12391.4</v>
      </c>
      <c r="P197" s="100">
        <f>P196+Month!P193</f>
        <v>1300.9699999999998</v>
      </c>
    </row>
    <row r="198" spans="1:16" ht="12">
      <c r="A198" s="90">
        <v>2010</v>
      </c>
      <c r="B198" s="16" t="s">
        <v>49</v>
      </c>
      <c r="C198" s="100">
        <f>C197+Month!C194</f>
        <v>37782.380000000005</v>
      </c>
      <c r="D198" s="100">
        <f>D197+Month!D194</f>
        <v>34699.19</v>
      </c>
      <c r="E198" s="100">
        <f>E197+Month!E194</f>
        <v>3083.2200000000003</v>
      </c>
      <c r="F198" s="100"/>
      <c r="G198" s="100">
        <f>G197+Month!G194</f>
        <v>45515</v>
      </c>
      <c r="H198" s="100">
        <f>H197+Month!H194</f>
        <v>13535.59</v>
      </c>
      <c r="I198" s="100">
        <f>I197+Month!I194</f>
        <v>5028.4400000000005</v>
      </c>
      <c r="J198" s="100">
        <f>J197+Month!J194</f>
        <v>28337.159999999996</v>
      </c>
      <c r="K198" s="100">
        <f>K197+Month!K194</f>
        <v>23776.82</v>
      </c>
      <c r="L198" s="100">
        <f>L197+Month!L194</f>
        <v>3642.27</v>
      </c>
      <c r="M198" s="100">
        <f>M197+Month!M194</f>
        <v>1720.1100000000001</v>
      </c>
      <c r="N198" s="100">
        <f>N197+Month!N194</f>
        <v>13374.01</v>
      </c>
      <c r="O198" s="100">
        <f>O197+Month!O194</f>
        <v>14828.099999999999</v>
      </c>
      <c r="P198" s="100">
        <f>P197+Month!P194</f>
        <v>1575.8599999999997</v>
      </c>
    </row>
    <row r="199" spans="1:16" ht="12">
      <c r="A199" s="90">
        <v>2010</v>
      </c>
      <c r="B199" s="16" t="s">
        <v>50</v>
      </c>
      <c r="C199" s="100">
        <f>C198+Month!C195</f>
        <v>42386.23</v>
      </c>
      <c r="D199" s="100">
        <f>D198+Month!D195</f>
        <v>38974.520000000004</v>
      </c>
      <c r="E199" s="100">
        <f>E198+Month!E195</f>
        <v>3411.7400000000002</v>
      </c>
      <c r="F199" s="100"/>
      <c r="G199" s="100">
        <f>G198+Month!G195</f>
        <v>51920.74</v>
      </c>
      <c r="H199" s="100">
        <f>H198+Month!H195</f>
        <v>15367.6</v>
      </c>
      <c r="I199" s="100">
        <f>I198+Month!I195</f>
        <v>6515.570000000001</v>
      </c>
      <c r="J199" s="100">
        <f>J198+Month!J195</f>
        <v>32372.089999999997</v>
      </c>
      <c r="K199" s="100">
        <f>K198+Month!K195</f>
        <v>26480.22</v>
      </c>
      <c r="L199" s="100">
        <f>L198+Month!L195</f>
        <v>4181.07</v>
      </c>
      <c r="M199" s="100">
        <f>M198+Month!M195</f>
        <v>1957.18</v>
      </c>
      <c r="N199" s="100">
        <f>N198+Month!N195</f>
        <v>15286.07</v>
      </c>
      <c r="O199" s="100">
        <f>O198+Month!O195</f>
        <v>16886.289999999997</v>
      </c>
      <c r="P199" s="100">
        <f>P198+Month!P195</f>
        <v>1859.9599999999996</v>
      </c>
    </row>
    <row r="200" spans="1:16" ht="12">
      <c r="A200" s="90">
        <v>2010</v>
      </c>
      <c r="B200" s="16" t="s">
        <v>51</v>
      </c>
      <c r="C200" s="100">
        <f>C199+Month!C196</f>
        <v>47366.64</v>
      </c>
      <c r="D200" s="100">
        <f>D199+Month!D196</f>
        <v>43599.21000000001</v>
      </c>
      <c r="E200" s="100">
        <f>E199+Month!E196</f>
        <v>3767.46</v>
      </c>
      <c r="F200" s="100"/>
      <c r="G200" s="100">
        <f>G199+Month!G196</f>
        <v>58221.25</v>
      </c>
      <c r="H200" s="100">
        <f>H199+Month!H196</f>
        <v>17272</v>
      </c>
      <c r="I200" s="100">
        <f>I199+Month!I196</f>
        <v>7880.27</v>
      </c>
      <c r="J200" s="100">
        <f>J199+Month!J196</f>
        <v>36326.53999999999</v>
      </c>
      <c r="K200" s="100">
        <f>K199+Month!K196</f>
        <v>29065.050000000003</v>
      </c>
      <c r="L200" s="100">
        <f>L199+Month!L196</f>
        <v>4622.73</v>
      </c>
      <c r="M200" s="100">
        <f>M199+Month!M196</f>
        <v>2225.32</v>
      </c>
      <c r="N200" s="100">
        <f>N199+Month!N196</f>
        <v>17281.61</v>
      </c>
      <c r="O200" s="100">
        <f>O199+Month!O196</f>
        <v>19060.269999999997</v>
      </c>
      <c r="P200" s="100">
        <f>P199+Month!P196</f>
        <v>2065.8099999999995</v>
      </c>
    </row>
    <row r="201" spans="1:16" s="17" customFormat="1" ht="12">
      <c r="A201" s="90">
        <v>2010</v>
      </c>
      <c r="B201" s="16" t="s">
        <v>52</v>
      </c>
      <c r="C201" s="100">
        <f>C200+Month!C197</f>
        <v>52535.38</v>
      </c>
      <c r="D201" s="100">
        <f>D200+Month!D197</f>
        <v>48375.57000000001</v>
      </c>
      <c r="E201" s="100">
        <f>E200+Month!E197</f>
        <v>4159.84</v>
      </c>
      <c r="F201" s="100"/>
      <c r="G201" s="100">
        <f>G200+Month!G197</f>
        <v>65011.51</v>
      </c>
      <c r="H201" s="100">
        <f>H200+Month!H197</f>
        <v>19311.45</v>
      </c>
      <c r="I201" s="100">
        <f>I200+Month!I197</f>
        <v>8689.300000000001</v>
      </c>
      <c r="J201" s="100">
        <f>J200+Month!J197</f>
        <v>40263.09999999999</v>
      </c>
      <c r="K201" s="100">
        <f>K200+Month!K197</f>
        <v>32360.15</v>
      </c>
      <c r="L201" s="100">
        <f>L200+Month!L197</f>
        <v>5436.98</v>
      </c>
      <c r="M201" s="100">
        <f>M200+Month!M197</f>
        <v>2478.63</v>
      </c>
      <c r="N201" s="100">
        <f>N200+Month!N197</f>
        <v>19169.690000000002</v>
      </c>
      <c r="O201" s="100">
        <f>O200+Month!O197</f>
        <v>21341.719999999998</v>
      </c>
      <c r="P201" s="100">
        <f>P200+Month!P197</f>
        <v>2339.5599999999995</v>
      </c>
    </row>
    <row r="202" spans="1:16" ht="12">
      <c r="A202" s="90">
        <v>2010</v>
      </c>
      <c r="B202" s="94" t="s">
        <v>53</v>
      </c>
      <c r="C202" s="100">
        <f>C201+Month!C198</f>
        <v>57791.57</v>
      </c>
      <c r="D202" s="100">
        <f>D201+Month!D198</f>
        <v>53229.90000000001</v>
      </c>
      <c r="E202" s="100">
        <f>E201+Month!E198</f>
        <v>4561.71</v>
      </c>
      <c r="F202" s="100"/>
      <c r="G202" s="100">
        <f>G201+Month!G198</f>
        <v>71192.04000000001</v>
      </c>
      <c r="H202" s="100">
        <f>H201+Month!H198</f>
        <v>20711.16</v>
      </c>
      <c r="I202" s="100">
        <f>I201+Month!I198</f>
        <v>9813.420000000002</v>
      </c>
      <c r="J202" s="100">
        <f>J201+Month!J198</f>
        <v>44292.69999999999</v>
      </c>
      <c r="K202" s="100">
        <f>K201+Month!K198</f>
        <v>35802.06</v>
      </c>
      <c r="L202" s="100">
        <f>L201+Month!L198</f>
        <v>6188.2</v>
      </c>
      <c r="M202" s="100">
        <f>M201+Month!M198</f>
        <v>2712.62</v>
      </c>
      <c r="N202" s="100">
        <f>N201+Month!N198</f>
        <v>21503.090000000004</v>
      </c>
      <c r="O202" s="100">
        <f>O201+Month!O198</f>
        <v>23655.92</v>
      </c>
      <c r="P202" s="100">
        <f>P201+Month!P198</f>
        <v>2594.1399999999994</v>
      </c>
    </row>
    <row r="203" spans="1:16" ht="12">
      <c r="A203" s="90">
        <v>2010</v>
      </c>
      <c r="B203" s="94" t="s">
        <v>54</v>
      </c>
      <c r="C203" s="100">
        <f>C202+Month!C199</f>
        <v>62961.6</v>
      </c>
      <c r="D203" s="100">
        <f>D202+Month!D199</f>
        <v>58046.600000000006</v>
      </c>
      <c r="E203" s="100">
        <f>E202+Month!E199</f>
        <v>4915.04</v>
      </c>
      <c r="F203" s="100"/>
      <c r="G203" s="100">
        <f>G202+Month!G199</f>
        <v>77812.67000000001</v>
      </c>
      <c r="H203" s="100">
        <f>H202+Month!H199</f>
        <v>22748.68</v>
      </c>
      <c r="I203" s="100">
        <f>I202+Month!I199</f>
        <v>10599.690000000002</v>
      </c>
      <c r="J203" s="100">
        <f>J202+Month!J199</f>
        <v>48430.84999999999</v>
      </c>
      <c r="K203" s="100">
        <f>K202+Month!K199</f>
        <v>39107.17</v>
      </c>
      <c r="L203" s="100">
        <f>L202+Month!L199</f>
        <v>6633.16</v>
      </c>
      <c r="M203" s="100">
        <f>M202+Month!M199</f>
        <v>2957</v>
      </c>
      <c r="N203" s="100">
        <f>N202+Month!N199</f>
        <v>23665.08</v>
      </c>
      <c r="O203" s="100">
        <f>O202+Month!O199</f>
        <v>26065.26</v>
      </c>
      <c r="P203" s="100">
        <f>P202+Month!P199</f>
        <v>2807.2399999999993</v>
      </c>
    </row>
    <row r="204" spans="1:16" ht="12">
      <c r="A204" s="90">
        <v>2011</v>
      </c>
      <c r="B204" s="94" t="s">
        <v>44</v>
      </c>
      <c r="C204" s="100">
        <f>Month!C200</f>
        <v>5638.42</v>
      </c>
      <c r="D204" s="100">
        <f>Month!D200</f>
        <v>5304.87</v>
      </c>
      <c r="E204" s="100">
        <f>Month!E200</f>
        <v>333.55</v>
      </c>
      <c r="F204" s="100"/>
      <c r="G204" s="100">
        <f>Month!G200</f>
        <v>7384.07</v>
      </c>
      <c r="H204" s="100">
        <f>Month!H200</f>
        <v>2337.32</v>
      </c>
      <c r="I204" s="100">
        <f>Month!I200</f>
        <v>1033</v>
      </c>
      <c r="J204" s="100">
        <f>Month!J200</f>
        <v>4350.42</v>
      </c>
      <c r="K204" s="100">
        <f>Month!K200</f>
        <v>3223.14</v>
      </c>
      <c r="L204" s="100">
        <f>Month!L200</f>
        <v>696.32</v>
      </c>
      <c r="M204" s="100">
        <f>Month!M200</f>
        <v>313.11</v>
      </c>
      <c r="N204" s="100">
        <f>Month!N200</f>
        <v>1786.49</v>
      </c>
      <c r="O204" s="100">
        <f>Month!O200</f>
        <v>2263.99</v>
      </c>
      <c r="P204" s="100">
        <f>Month!P200</f>
        <v>302.55</v>
      </c>
    </row>
    <row r="205" spans="1:16" ht="12">
      <c r="A205" s="90">
        <v>2011</v>
      </c>
      <c r="B205" s="94" t="s">
        <v>45</v>
      </c>
      <c r="C205" s="100">
        <f>C204+Month!C201</f>
        <v>9869.94</v>
      </c>
      <c r="D205" s="100">
        <f>D204+Month!D201</f>
        <v>9212.86</v>
      </c>
      <c r="E205" s="100">
        <f>E204+Month!E201</f>
        <v>657.0699999999999</v>
      </c>
      <c r="F205" s="100"/>
      <c r="G205" s="100">
        <f>G204+Month!G201</f>
        <v>13583.95</v>
      </c>
      <c r="H205" s="100">
        <f>H204+Month!H201</f>
        <v>3843.36</v>
      </c>
      <c r="I205" s="100">
        <f>I204+Month!I201</f>
        <v>2788.33</v>
      </c>
      <c r="J205" s="100">
        <f>J204+Month!J201</f>
        <v>8308.64</v>
      </c>
      <c r="K205" s="100">
        <f>K204+Month!K201</f>
        <v>5680.79</v>
      </c>
      <c r="L205" s="100">
        <f>L204+Month!L201</f>
        <v>1431.94</v>
      </c>
      <c r="M205" s="100">
        <f>M204+Month!M201</f>
        <v>595.13</v>
      </c>
      <c r="N205" s="100">
        <f>N204+Month!N201</f>
        <v>3755.13</v>
      </c>
      <c r="O205" s="100">
        <f>O204+Month!O201</f>
        <v>4431.48</v>
      </c>
      <c r="P205" s="100">
        <f>P204+Month!P201</f>
        <v>553.54</v>
      </c>
    </row>
    <row r="206" spans="1:16" ht="12">
      <c r="A206" s="90">
        <v>2011</v>
      </c>
      <c r="B206" s="94" t="s">
        <v>46</v>
      </c>
      <c r="C206" s="100">
        <f>C205+Month!C202</f>
        <v>14484.67</v>
      </c>
      <c r="D206" s="100">
        <f>D205+Month!D202</f>
        <v>13503.76</v>
      </c>
      <c r="E206" s="100">
        <f>E205+Month!E202</f>
        <v>980.8999999999999</v>
      </c>
      <c r="F206" s="100"/>
      <c r="G206" s="100">
        <f>G205+Month!G202</f>
        <v>19819.38</v>
      </c>
      <c r="H206" s="100">
        <f>H205+Month!H202</f>
        <v>5730.84</v>
      </c>
      <c r="I206" s="100">
        <f>I205+Month!I202</f>
        <v>3856.8599999999997</v>
      </c>
      <c r="J206" s="100">
        <f>J205+Month!J202</f>
        <v>12110.47</v>
      </c>
      <c r="K206" s="100">
        <f>K205+Month!K202</f>
        <v>8276.96</v>
      </c>
      <c r="L206" s="100">
        <f>L205+Month!L202</f>
        <v>1978.06</v>
      </c>
      <c r="M206" s="100">
        <f>M205+Month!M202</f>
        <v>962.51</v>
      </c>
      <c r="N206" s="100">
        <f>N205+Month!N202</f>
        <v>5620.6900000000005</v>
      </c>
      <c r="O206" s="100">
        <f>O205+Month!O202</f>
        <v>6612.91</v>
      </c>
      <c r="P206" s="100">
        <f>P205+Month!P202</f>
        <v>787.48</v>
      </c>
    </row>
    <row r="207" spans="1:16" ht="12">
      <c r="A207" s="90">
        <v>2011</v>
      </c>
      <c r="B207" s="91" t="s">
        <v>47</v>
      </c>
      <c r="C207" s="100">
        <f>C206+Month!C203</f>
        <v>19312.78</v>
      </c>
      <c r="D207" s="100">
        <f>D206+Month!D203</f>
        <v>18008.29</v>
      </c>
      <c r="E207" s="100">
        <f>E206+Month!E203</f>
        <v>1304.4799999999998</v>
      </c>
      <c r="F207" s="100"/>
      <c r="G207" s="100">
        <f>G206+Month!G203</f>
        <v>26543.45</v>
      </c>
      <c r="H207" s="100">
        <f>H206+Month!H203</f>
        <v>7522.6900000000005</v>
      </c>
      <c r="I207" s="100">
        <f>I206+Month!I203</f>
        <v>5320.44</v>
      </c>
      <c r="J207" s="100">
        <f>J206+Month!J203</f>
        <v>16603.42</v>
      </c>
      <c r="K207" s="100">
        <f>K206+Month!K203</f>
        <v>11273.949999999999</v>
      </c>
      <c r="L207" s="100">
        <f>L206+Month!L203</f>
        <v>2417.33</v>
      </c>
      <c r="M207" s="100">
        <f>M206+Month!M203</f>
        <v>1269.58</v>
      </c>
      <c r="N207" s="100">
        <f>N206+Month!N203</f>
        <v>7674.68</v>
      </c>
      <c r="O207" s="100">
        <f>O206+Month!O203</f>
        <v>8831.48</v>
      </c>
      <c r="P207" s="100">
        <f>P206+Month!P203</f>
        <v>1037.5</v>
      </c>
    </row>
    <row r="208" spans="1:16" ht="12">
      <c r="A208" s="90">
        <v>2011</v>
      </c>
      <c r="B208" s="91" t="s">
        <v>34</v>
      </c>
      <c r="C208" s="100">
        <f>C207+Month!C204</f>
        <v>23723.699999999997</v>
      </c>
      <c r="D208" s="100">
        <f>D207+Month!D204</f>
        <v>22122.11</v>
      </c>
      <c r="E208" s="100">
        <f>E207+Month!E204</f>
        <v>1601.58</v>
      </c>
      <c r="F208" s="100"/>
      <c r="G208" s="100">
        <f>G207+Month!G204</f>
        <v>33289.95</v>
      </c>
      <c r="H208" s="100">
        <f>H207+Month!H204</f>
        <v>9914.09</v>
      </c>
      <c r="I208" s="100">
        <f>I207+Month!I204</f>
        <v>6079.08</v>
      </c>
      <c r="J208" s="100">
        <f>J207+Month!J204</f>
        <v>20218.82</v>
      </c>
      <c r="K208" s="100">
        <f>K207+Month!K204</f>
        <v>13586.019999999999</v>
      </c>
      <c r="L208" s="100">
        <f>L207+Month!L204</f>
        <v>3157.04</v>
      </c>
      <c r="M208" s="100">
        <f>M207+Month!M204</f>
        <v>1610.09</v>
      </c>
      <c r="N208" s="100">
        <f>N207+Month!N204</f>
        <v>9305.03</v>
      </c>
      <c r="O208" s="100">
        <f>O207+Month!O204</f>
        <v>11405.72</v>
      </c>
      <c r="P208" s="100">
        <f>P207+Month!P204</f>
        <v>1219.65</v>
      </c>
    </row>
    <row r="209" spans="1:16" ht="12">
      <c r="A209" s="90">
        <v>2011</v>
      </c>
      <c r="B209" s="91" t="s">
        <v>48</v>
      </c>
      <c r="C209" s="100">
        <f>C208+Month!C205</f>
        <v>27907.28</v>
      </c>
      <c r="D209" s="100">
        <f>D208+Month!D205</f>
        <v>26031.35</v>
      </c>
      <c r="E209" s="100">
        <f>E208+Month!E205</f>
        <v>1875.9299999999998</v>
      </c>
      <c r="F209" s="100"/>
      <c r="G209" s="100">
        <f>G208+Month!G205</f>
        <v>39919.909999999996</v>
      </c>
      <c r="H209" s="100">
        <f>H208+Month!H205</f>
        <v>11943.46</v>
      </c>
      <c r="I209" s="100">
        <f>I208+Month!I205</f>
        <v>7501.889999999999</v>
      </c>
      <c r="J209" s="100">
        <f>J208+Month!J205</f>
        <v>24306.32</v>
      </c>
      <c r="K209" s="100">
        <f>K208+Month!K205</f>
        <v>15612.869999999999</v>
      </c>
      <c r="L209" s="100">
        <f>L208+Month!L205</f>
        <v>3670.12</v>
      </c>
      <c r="M209" s="100">
        <f>M208+Month!M205</f>
        <v>1905.6799999999998</v>
      </c>
      <c r="N209" s="100">
        <f>N208+Month!N205</f>
        <v>11020.54</v>
      </c>
      <c r="O209" s="100">
        <f>O208+Month!O205</f>
        <v>13976.56</v>
      </c>
      <c r="P209" s="100">
        <f>P208+Month!P205</f>
        <v>1543.5600000000002</v>
      </c>
    </row>
    <row r="210" spans="1:16" ht="12">
      <c r="A210" s="90">
        <v>2011</v>
      </c>
      <c r="B210" s="91" t="s">
        <v>49</v>
      </c>
      <c r="C210" s="100">
        <f>C209+Month!C206</f>
        <v>32025.559999999998</v>
      </c>
      <c r="D210" s="100">
        <f>D209+Month!D206</f>
        <v>29896.32</v>
      </c>
      <c r="E210" s="100">
        <f>E209+Month!E206</f>
        <v>2129.23</v>
      </c>
      <c r="F210" s="100"/>
      <c r="G210" s="100">
        <f>G209+Month!G206</f>
        <v>46891.09</v>
      </c>
      <c r="H210" s="100">
        <f>H209+Month!H206</f>
        <v>13627.189999999999</v>
      </c>
      <c r="I210" s="100">
        <f>I209+Month!I206</f>
        <v>9502.279999999999</v>
      </c>
      <c r="J210" s="100">
        <f>J209+Month!J206</f>
        <v>28818.34</v>
      </c>
      <c r="K210" s="100">
        <f>K209+Month!K206</f>
        <v>17889.379999999997</v>
      </c>
      <c r="L210" s="100">
        <f>L209+Month!L206</f>
        <v>4445.55</v>
      </c>
      <c r="M210" s="100">
        <f>M209+Month!M206</f>
        <v>2249</v>
      </c>
      <c r="N210" s="100">
        <f>N209+Month!N206</f>
        <v>12781.150000000001</v>
      </c>
      <c r="O210" s="100">
        <f>O209+Month!O206</f>
        <v>16404.4</v>
      </c>
      <c r="P210" s="100">
        <f>P209+Month!P206</f>
        <v>1873.3200000000002</v>
      </c>
    </row>
    <row r="211" spans="1:16" ht="12">
      <c r="A211" s="90">
        <v>2011</v>
      </c>
      <c r="B211" s="91" t="s">
        <v>50</v>
      </c>
      <c r="C211" s="100">
        <f>C210+Month!C207</f>
        <v>35335.229999999996</v>
      </c>
      <c r="D211" s="100">
        <f>D210+Month!D207</f>
        <v>32994.25</v>
      </c>
      <c r="E211" s="100">
        <f>E210+Month!E207</f>
        <v>2340.96</v>
      </c>
      <c r="F211" s="100"/>
      <c r="G211" s="100">
        <f>G210+Month!G207</f>
        <v>54102.469999999994</v>
      </c>
      <c r="H211" s="100">
        <f>H210+Month!H207</f>
        <v>15412.659999999998</v>
      </c>
      <c r="I211" s="100">
        <f>I210+Month!I207</f>
        <v>12440.089999999998</v>
      </c>
      <c r="J211" s="100">
        <f>J210+Month!J207</f>
        <v>33668.65</v>
      </c>
      <c r="K211" s="100">
        <f>K210+Month!K207</f>
        <v>19417.139999999996</v>
      </c>
      <c r="L211" s="100">
        <f>L210+Month!L207</f>
        <v>5021.150000000001</v>
      </c>
      <c r="M211" s="100">
        <f>M210+Month!M207</f>
        <v>2531.91</v>
      </c>
      <c r="N211" s="100">
        <f>N210+Month!N207</f>
        <v>14373.37</v>
      </c>
      <c r="O211" s="100">
        <f>O210+Month!O207</f>
        <v>18674.050000000003</v>
      </c>
      <c r="P211" s="100">
        <f>P210+Month!P207</f>
        <v>2163.2000000000003</v>
      </c>
    </row>
    <row r="212" spans="1:16" ht="12">
      <c r="A212" s="90">
        <v>2011</v>
      </c>
      <c r="B212" s="91" t="s">
        <v>51</v>
      </c>
      <c r="C212" s="100">
        <f>C211+Month!C208</f>
        <v>39023.84</v>
      </c>
      <c r="D212" s="100">
        <f>D211+Month!D208</f>
        <v>36476.22</v>
      </c>
      <c r="E212" s="100">
        <f>E211+Month!E208</f>
        <v>2547.6</v>
      </c>
      <c r="F212" s="100"/>
      <c r="G212" s="100">
        <f>G211+Month!G208</f>
        <v>60623.20999999999</v>
      </c>
      <c r="H212" s="100">
        <f>H211+Month!H208</f>
        <v>17350.499999999996</v>
      </c>
      <c r="I212" s="100">
        <f>I211+Month!I208</f>
        <v>14101.879999999997</v>
      </c>
      <c r="J212" s="100">
        <f>J211+Month!J208</f>
        <v>37604.32</v>
      </c>
      <c r="K212" s="100">
        <f>K211+Month!K208</f>
        <v>21581.309999999998</v>
      </c>
      <c r="L212" s="100">
        <f>L211+Month!L208</f>
        <v>5668.380000000001</v>
      </c>
      <c r="M212" s="100">
        <f>M211+Month!M208</f>
        <v>2976.81</v>
      </c>
      <c r="N212" s="100">
        <f>N211+Month!N208</f>
        <v>16321.080000000002</v>
      </c>
      <c r="O212" s="100">
        <f>O211+Month!O208</f>
        <v>20933.800000000003</v>
      </c>
      <c r="P212" s="100">
        <f>P211+Month!P208</f>
        <v>2431.0400000000004</v>
      </c>
    </row>
    <row r="213" spans="1:16" s="17" customFormat="1" ht="12">
      <c r="A213" s="90">
        <v>2011</v>
      </c>
      <c r="B213" s="91" t="s">
        <v>52</v>
      </c>
      <c r="C213" s="100">
        <f>C212+Month!C209</f>
        <v>43332.399999999994</v>
      </c>
      <c r="D213" s="100">
        <f>D212+Month!D209</f>
        <v>40493.15</v>
      </c>
      <c r="E213" s="100">
        <f>E212+Month!E209</f>
        <v>2839.23</v>
      </c>
      <c r="F213" s="100"/>
      <c r="G213" s="100">
        <f>G212+Month!G209</f>
        <v>67176.29</v>
      </c>
      <c r="H213" s="100">
        <f>H212+Month!H209</f>
        <v>18845.439999999995</v>
      </c>
      <c r="I213" s="100">
        <f>I212+Month!I209</f>
        <v>16194.329999999998</v>
      </c>
      <c r="J213" s="100">
        <f>J212+Month!J209</f>
        <v>42142.83</v>
      </c>
      <c r="K213" s="100">
        <f>K212+Month!K209</f>
        <v>24115.929999999997</v>
      </c>
      <c r="L213" s="100">
        <f>L212+Month!L209</f>
        <v>6188.010000000001</v>
      </c>
      <c r="M213" s="100">
        <f>M212+Month!M209</f>
        <v>3237.2</v>
      </c>
      <c r="N213" s="100">
        <f>N212+Month!N209</f>
        <v>18476.340000000004</v>
      </c>
      <c r="O213" s="100">
        <f>O212+Month!O209</f>
        <v>23259.730000000003</v>
      </c>
      <c r="P213" s="100">
        <f>P212+Month!P209</f>
        <v>2684.6200000000003</v>
      </c>
    </row>
    <row r="214" spans="1:16" ht="12">
      <c r="A214" s="90">
        <v>2011</v>
      </c>
      <c r="B214" s="91" t="s">
        <v>53</v>
      </c>
      <c r="C214" s="100">
        <f>C213+Month!C210</f>
        <v>47651.03999999999</v>
      </c>
      <c r="D214" s="100">
        <f>D213+Month!D210</f>
        <v>44531.880000000005</v>
      </c>
      <c r="E214" s="100">
        <f>E213+Month!E210</f>
        <v>3119.14</v>
      </c>
      <c r="F214" s="100"/>
      <c r="G214" s="100">
        <f>G213+Month!G210</f>
        <v>73619.54</v>
      </c>
      <c r="H214" s="100">
        <f>H213+Month!H210</f>
        <v>20207.089999999997</v>
      </c>
      <c r="I214" s="100">
        <f>I213+Month!I210</f>
        <v>18866.469999999998</v>
      </c>
      <c r="J214" s="100">
        <f>J213+Month!J210</f>
        <v>46764.92</v>
      </c>
      <c r="K214" s="100">
        <f>K213+Month!K210</f>
        <v>26516.649999999998</v>
      </c>
      <c r="L214" s="100">
        <f>L213+Month!L210</f>
        <v>6647.510000000001</v>
      </c>
      <c r="M214" s="100">
        <f>M213+Month!M210</f>
        <v>3541.1899999999996</v>
      </c>
      <c r="N214" s="100">
        <f>N213+Month!N210</f>
        <v>20858.170000000006</v>
      </c>
      <c r="O214" s="100">
        <f>O213+Month!O210</f>
        <v>25346.300000000003</v>
      </c>
      <c r="P214" s="100">
        <f>P213+Month!P210</f>
        <v>2867.9200000000005</v>
      </c>
    </row>
    <row r="215" spans="1:16" ht="12">
      <c r="A215" s="90">
        <v>2011</v>
      </c>
      <c r="B215" s="91" t="s">
        <v>54</v>
      </c>
      <c r="C215" s="100">
        <f>C214+Month!C211</f>
        <v>51972.42999999999</v>
      </c>
      <c r="D215" s="100">
        <f>D214+Month!D211</f>
        <v>48571.07000000001</v>
      </c>
      <c r="E215" s="100">
        <f>E214+Month!E211</f>
        <v>3401.33</v>
      </c>
      <c r="F215" s="100"/>
      <c r="G215" s="100">
        <f>G214+Month!G211</f>
        <v>79745.62</v>
      </c>
      <c r="H215" s="100">
        <f>H214+Month!H211</f>
        <v>21653.309999999998</v>
      </c>
      <c r="I215" s="100">
        <f>I214+Month!I211</f>
        <v>19322.789999999997</v>
      </c>
      <c r="J215" s="100">
        <f>J214+Month!J211</f>
        <v>50953.68</v>
      </c>
      <c r="K215" s="100">
        <f>K214+Month!K211</f>
        <v>29716.399999999998</v>
      </c>
      <c r="L215" s="100">
        <f>L214+Month!L211</f>
        <v>7138.6100000000015</v>
      </c>
      <c r="M215" s="100">
        <f>M214+Month!M211</f>
        <v>3908.2799999999997</v>
      </c>
      <c r="N215" s="100">
        <f>N214+Month!N211</f>
        <v>22655.570000000007</v>
      </c>
      <c r="O215" s="100">
        <f>O214+Month!O211</f>
        <v>27800.4</v>
      </c>
      <c r="P215" s="100">
        <f>P214+Month!P211</f>
        <v>3129.5800000000004</v>
      </c>
    </row>
    <row r="216" spans="1:16" ht="12">
      <c r="A216" s="90">
        <v>2012</v>
      </c>
      <c r="B216" s="91" t="s">
        <v>44</v>
      </c>
      <c r="C216" s="100">
        <f>Month!C212</f>
        <v>4397.22</v>
      </c>
      <c r="D216" s="100">
        <f>Month!D212</f>
        <v>4100.7</v>
      </c>
      <c r="E216" s="100">
        <f>Month!E212</f>
        <v>296.52</v>
      </c>
      <c r="F216" s="100"/>
      <c r="G216" s="100">
        <f>Month!G212</f>
        <v>6850.05</v>
      </c>
      <c r="H216" s="100">
        <f>Month!H212</f>
        <v>1082.36</v>
      </c>
      <c r="I216" s="100">
        <f>Month!I212</f>
        <v>1932.51</v>
      </c>
      <c r="J216" s="100">
        <f>Month!J212</f>
        <v>5344.38</v>
      </c>
      <c r="K216" s="100">
        <f>Month!K212</f>
        <v>2904.15</v>
      </c>
      <c r="L216" s="100">
        <f>Month!L212</f>
        <v>423.3</v>
      </c>
      <c r="M216" s="100">
        <f>Month!M212</f>
        <v>153.76</v>
      </c>
      <c r="N216" s="100">
        <f>Month!N212</f>
        <v>1831.11</v>
      </c>
      <c r="O216" s="100">
        <f>Month!O212</f>
        <v>2608.38</v>
      </c>
      <c r="P216" s="100">
        <f>Month!P212</f>
        <v>235.58</v>
      </c>
    </row>
    <row r="217" spans="1:16" ht="12">
      <c r="A217" s="90">
        <v>2012</v>
      </c>
      <c r="B217" s="91" t="s">
        <v>45</v>
      </c>
      <c r="C217" s="100">
        <f>C216+Month!C213</f>
        <v>8400.85</v>
      </c>
      <c r="D217" s="100">
        <f>D216+Month!D213</f>
        <v>7849.67</v>
      </c>
      <c r="E217" s="100">
        <f>E216+Month!E213</f>
        <v>551.18</v>
      </c>
      <c r="F217" s="100"/>
      <c r="G217" s="100">
        <f>G216+Month!G213</f>
        <v>13557.7</v>
      </c>
      <c r="H217" s="100">
        <f>H216+Month!H213</f>
        <v>2992.1499999999996</v>
      </c>
      <c r="I217" s="100">
        <f>I216+Month!I213</f>
        <v>3624.46</v>
      </c>
      <c r="J217" s="100">
        <f>J216+Month!J213</f>
        <v>9652.7</v>
      </c>
      <c r="K217" s="100">
        <f>K216+Month!K213</f>
        <v>5093.450000000001</v>
      </c>
      <c r="L217" s="100">
        <f>L216+Month!L213</f>
        <v>912.84</v>
      </c>
      <c r="M217" s="100">
        <f>M216+Month!M213</f>
        <v>262.40999999999997</v>
      </c>
      <c r="N217" s="100">
        <f>N216+Month!N213</f>
        <v>3704.83</v>
      </c>
      <c r="O217" s="100">
        <f>O216+Month!O213</f>
        <v>5290.0599999999995</v>
      </c>
      <c r="P217" s="100">
        <f>P216+Month!P213</f>
        <v>426.51</v>
      </c>
    </row>
    <row r="218" spans="1:16" ht="12">
      <c r="A218" s="90">
        <v>2012</v>
      </c>
      <c r="B218" s="91" t="s">
        <v>46</v>
      </c>
      <c r="C218" s="100">
        <f>C217+Month!C214</f>
        <v>12603.85</v>
      </c>
      <c r="D218" s="100">
        <f>D217+Month!D214</f>
        <v>11763.82</v>
      </c>
      <c r="E218" s="100">
        <f>E217+Month!E214</f>
        <v>840.03</v>
      </c>
      <c r="F218" s="100"/>
      <c r="G218" s="100">
        <f>G217+Month!G214</f>
        <v>20283.61</v>
      </c>
      <c r="H218" s="100">
        <f>H217+Month!H214</f>
        <v>4708.7</v>
      </c>
      <c r="I218" s="100">
        <f>I217+Month!I214</f>
        <v>5205.52</v>
      </c>
      <c r="J218" s="100">
        <f>J217+Month!J214</f>
        <v>14089.86</v>
      </c>
      <c r="K218" s="100">
        <f>K217+Month!K214</f>
        <v>7595.1</v>
      </c>
      <c r="L218" s="100">
        <f>L217+Month!L214</f>
        <v>1485.04</v>
      </c>
      <c r="M218" s="100">
        <f>M217+Month!M214</f>
        <v>331.84999999999997</v>
      </c>
      <c r="N218" s="100">
        <f>N217+Month!N214</f>
        <v>5535.52</v>
      </c>
      <c r="O218" s="100">
        <f>O217+Month!O214</f>
        <v>7977.959999999999</v>
      </c>
      <c r="P218" s="100">
        <f>P217+Month!P214</f>
        <v>654.03</v>
      </c>
    </row>
    <row r="219" spans="1:16" ht="12">
      <c r="A219" s="90">
        <v>2012</v>
      </c>
      <c r="B219" s="91" t="s">
        <v>47</v>
      </c>
      <c r="C219" s="100">
        <f>C218+Month!C215</f>
        <v>16661.64</v>
      </c>
      <c r="D219" s="100">
        <f>D218+Month!D215</f>
        <v>15556.64</v>
      </c>
      <c r="E219" s="100">
        <f>E218+Month!E215</f>
        <v>1105</v>
      </c>
      <c r="F219" s="100"/>
      <c r="G219" s="100">
        <f>G218+Month!G215</f>
        <v>27236.56</v>
      </c>
      <c r="H219" s="100">
        <f>H218+Month!H215</f>
        <v>6097.639999999999</v>
      </c>
      <c r="I219" s="100">
        <f>I218+Month!I215</f>
        <v>7497.800000000001</v>
      </c>
      <c r="J219" s="100">
        <f>J218+Month!J215</f>
        <v>19108.4</v>
      </c>
      <c r="K219" s="100">
        <f>K218+Month!K215</f>
        <v>9858.29</v>
      </c>
      <c r="L219" s="100">
        <f>L218+Month!L215</f>
        <v>2030.5</v>
      </c>
      <c r="M219" s="100">
        <f>M218+Month!M215</f>
        <v>430.4</v>
      </c>
      <c r="N219" s="100">
        <f>N218+Month!N215</f>
        <v>7256.040000000001</v>
      </c>
      <c r="O219" s="100">
        <f>O218+Month!O215</f>
        <v>10608.47</v>
      </c>
      <c r="P219" s="100">
        <f>P218+Month!P215</f>
        <v>847.63</v>
      </c>
    </row>
    <row r="220" spans="1:16" ht="12">
      <c r="A220" s="90">
        <v>2012</v>
      </c>
      <c r="B220" s="91" t="s">
        <v>34</v>
      </c>
      <c r="C220" s="100">
        <f>C219+Month!C216</f>
        <v>20513.85</v>
      </c>
      <c r="D220" s="100">
        <f>D219+Month!D216</f>
        <v>19174.32</v>
      </c>
      <c r="E220" s="100">
        <f>E219+Month!E216</f>
        <v>1339.53</v>
      </c>
      <c r="F220" s="100"/>
      <c r="G220" s="100">
        <f>G219+Month!G216</f>
        <v>33994.39</v>
      </c>
      <c r="H220" s="100">
        <f>H219+Month!H216</f>
        <v>7143.15</v>
      </c>
      <c r="I220" s="100">
        <f>I219+Month!I216</f>
        <v>9128.34</v>
      </c>
      <c r="J220" s="100">
        <f>J219+Month!J216</f>
        <v>24282.100000000002</v>
      </c>
      <c r="K220" s="100">
        <f>K219+Month!K216</f>
        <v>12514.490000000002</v>
      </c>
      <c r="L220" s="100">
        <f>L219+Month!L216</f>
        <v>2569.12</v>
      </c>
      <c r="M220" s="100">
        <f>M219+Month!M216</f>
        <v>488.99</v>
      </c>
      <c r="N220" s="100">
        <f>N219+Month!N216</f>
        <v>8829.060000000001</v>
      </c>
      <c r="O220" s="100">
        <f>O219+Month!O216</f>
        <v>13548.46</v>
      </c>
      <c r="P220" s="100">
        <f>P219+Month!P216</f>
        <v>1064.75</v>
      </c>
    </row>
    <row r="221" spans="1:16" ht="12">
      <c r="A221" s="90">
        <v>2012</v>
      </c>
      <c r="B221" s="91" t="s">
        <v>48</v>
      </c>
      <c r="C221" s="100">
        <f>C220+Month!C217</f>
        <v>24415.519999999997</v>
      </c>
      <c r="D221" s="100">
        <f>D220+Month!D217</f>
        <v>22874.82</v>
      </c>
      <c r="E221" s="100">
        <f>E220+Month!E217</f>
        <v>1540.71</v>
      </c>
      <c r="F221" s="100"/>
      <c r="G221" s="100">
        <f>G220+Month!G217</f>
        <v>39841.11</v>
      </c>
      <c r="H221" s="100">
        <f>H220+Month!H217</f>
        <v>8062.28</v>
      </c>
      <c r="I221" s="100">
        <f>I220+Month!I217</f>
        <v>10783.58</v>
      </c>
      <c r="J221" s="100">
        <f>J220+Month!J217</f>
        <v>28719.33</v>
      </c>
      <c r="K221" s="100">
        <f>K220+Month!K217</f>
        <v>15334.620000000003</v>
      </c>
      <c r="L221" s="100">
        <f>L220+Month!L217</f>
        <v>3059.49</v>
      </c>
      <c r="M221" s="100">
        <f>M220+Month!M217</f>
        <v>568.95</v>
      </c>
      <c r="N221" s="100">
        <f>N220+Month!N217</f>
        <v>11076.890000000001</v>
      </c>
      <c r="O221" s="100">
        <f>O220+Month!O217</f>
        <v>16168.55</v>
      </c>
      <c r="P221" s="100">
        <f>P220+Month!P217</f>
        <v>1299.29</v>
      </c>
    </row>
    <row r="222" spans="1:16" ht="12">
      <c r="A222" s="90">
        <v>2012</v>
      </c>
      <c r="B222" s="91" t="s">
        <v>49</v>
      </c>
      <c r="C222" s="100">
        <f>C221+Month!C218</f>
        <v>28419.879999999997</v>
      </c>
      <c r="D222" s="100">
        <f>D221+Month!D218</f>
        <v>26696.2</v>
      </c>
      <c r="E222" s="100">
        <f>E221+Month!E218</f>
        <v>1723.69</v>
      </c>
      <c r="F222" s="100"/>
      <c r="G222" s="100">
        <f>G221+Month!G218</f>
        <v>46689.45</v>
      </c>
      <c r="H222" s="100">
        <f>H221+Month!H218</f>
        <v>9523.65</v>
      </c>
      <c r="I222" s="100">
        <f>I221+Month!I218</f>
        <v>12474.119999999999</v>
      </c>
      <c r="J222" s="100">
        <f>J221+Month!J218</f>
        <v>33661.78</v>
      </c>
      <c r="K222" s="100">
        <f>K221+Month!K218</f>
        <v>18122.160000000003</v>
      </c>
      <c r="L222" s="100">
        <f>L221+Month!L218</f>
        <v>3504.0099999999998</v>
      </c>
      <c r="M222" s="100">
        <f>M221+Month!M218</f>
        <v>676.52</v>
      </c>
      <c r="N222" s="100">
        <f>N221+Month!N218</f>
        <v>13066.970000000001</v>
      </c>
      <c r="O222" s="100">
        <f>O221+Month!O218</f>
        <v>18959.96</v>
      </c>
      <c r="P222" s="100">
        <f>P221+Month!P218</f>
        <v>1520.07</v>
      </c>
    </row>
    <row r="223" spans="1:16" ht="12">
      <c r="A223" s="90">
        <v>2012</v>
      </c>
      <c r="B223" s="91" t="s">
        <v>50</v>
      </c>
      <c r="C223" s="100">
        <f>C222+Month!C219</f>
        <v>31742.71</v>
      </c>
      <c r="D223" s="100">
        <f>D222+Month!D219</f>
        <v>29883.940000000002</v>
      </c>
      <c r="E223" s="100">
        <f>E222+Month!E219</f>
        <v>1858.78</v>
      </c>
      <c r="F223" s="100"/>
      <c r="G223" s="100">
        <f>G222+Month!G219</f>
        <v>53168.57</v>
      </c>
      <c r="H223" s="100">
        <f>H222+Month!H219</f>
        <v>10709.32</v>
      </c>
      <c r="I223" s="100">
        <f>I222+Month!I219</f>
        <v>15011.329999999998</v>
      </c>
      <c r="J223" s="100">
        <f>J222+Month!J219</f>
        <v>38537.07</v>
      </c>
      <c r="K223" s="100">
        <f>K222+Month!K219</f>
        <v>20198.4</v>
      </c>
      <c r="L223" s="100">
        <f>L222+Month!L219</f>
        <v>3922.18</v>
      </c>
      <c r="M223" s="100">
        <f>M222+Month!M219</f>
        <v>855.39</v>
      </c>
      <c r="N223" s="100">
        <f>N222+Month!N219</f>
        <v>15141.84</v>
      </c>
      <c r="O223" s="100">
        <f>O222+Month!O219</f>
        <v>21535.96</v>
      </c>
      <c r="P223" s="100">
        <f>P222+Month!P219</f>
        <v>1751.29</v>
      </c>
    </row>
    <row r="224" spans="1:16" s="17" customFormat="1" ht="12">
      <c r="A224" s="90">
        <v>2012</v>
      </c>
      <c r="B224" s="91" t="s">
        <v>51</v>
      </c>
      <c r="C224" s="100">
        <f>C223+Month!C220</f>
        <v>34166.59</v>
      </c>
      <c r="D224" s="100">
        <f>D223+Month!D220</f>
        <v>32236.000000000004</v>
      </c>
      <c r="E224" s="100">
        <f>E223+Month!E220</f>
        <v>1930.6</v>
      </c>
      <c r="F224" s="100"/>
      <c r="G224" s="100">
        <f>G223+Month!G220</f>
        <v>58332.42</v>
      </c>
      <c r="H224" s="100">
        <f>H223+Month!H220</f>
        <v>11475.52</v>
      </c>
      <c r="I224" s="100">
        <f>I223+Month!I220</f>
        <v>17802.039999999997</v>
      </c>
      <c r="J224" s="100">
        <f>J223+Month!J220</f>
        <v>42541.97</v>
      </c>
      <c r="K224" s="100">
        <f>K223+Month!K220</f>
        <v>22126.9</v>
      </c>
      <c r="L224" s="100">
        <f>L223+Month!L220</f>
        <v>4314.93</v>
      </c>
      <c r="M224" s="100">
        <f>M223+Month!M220</f>
        <v>912.62</v>
      </c>
      <c r="N224" s="100">
        <f>N223+Month!N220</f>
        <v>17716.39</v>
      </c>
      <c r="O224" s="100">
        <f>O223+Month!O220</f>
        <v>23731.73</v>
      </c>
      <c r="P224" s="100">
        <f>P223+Month!P220</f>
        <v>1997.55</v>
      </c>
    </row>
    <row r="225" spans="1:16" ht="12">
      <c r="A225" s="90">
        <v>2012</v>
      </c>
      <c r="B225" s="91" t="s">
        <v>52</v>
      </c>
      <c r="C225" s="100">
        <f>C224+Month!C221</f>
        <v>37062.96</v>
      </c>
      <c r="D225" s="100">
        <f>D224+Month!D221</f>
        <v>34974.420000000006</v>
      </c>
      <c r="E225" s="100">
        <f>E224+Month!E221</f>
        <v>2088.5499999999997</v>
      </c>
      <c r="F225" s="100"/>
      <c r="G225" s="100">
        <f>G224+Month!G221</f>
        <v>63318.57</v>
      </c>
      <c r="H225" s="100">
        <f>H224+Month!H221</f>
        <v>12225.1</v>
      </c>
      <c r="I225" s="100">
        <f>I224+Month!I221</f>
        <v>20716.119999999995</v>
      </c>
      <c r="J225" s="100">
        <f>J224+Month!J221</f>
        <v>46538.380000000005</v>
      </c>
      <c r="K225" s="100">
        <f>K224+Month!K221</f>
        <v>24170.9</v>
      </c>
      <c r="L225" s="100">
        <f>L224+Month!L221</f>
        <v>4555.08</v>
      </c>
      <c r="M225" s="100">
        <f>M224+Month!M221</f>
        <v>984.72</v>
      </c>
      <c r="N225" s="100">
        <f>N224+Month!N221</f>
        <v>20566.12</v>
      </c>
      <c r="O225" s="100">
        <f>O224+Month!O221</f>
        <v>25787.85</v>
      </c>
      <c r="P225" s="100">
        <f>P224+Month!P221</f>
        <v>2235.8</v>
      </c>
    </row>
    <row r="226" spans="1:16" ht="12">
      <c r="A226" s="90">
        <v>2012</v>
      </c>
      <c r="B226" s="91" t="s">
        <v>53</v>
      </c>
      <c r="C226" s="100">
        <f>C225+Month!C222</f>
        <v>40617.93</v>
      </c>
      <c r="D226" s="100">
        <f>D225+Month!D222</f>
        <v>38334.420000000006</v>
      </c>
      <c r="E226" s="100">
        <f>E225+Month!E222</f>
        <v>2283.5199999999995</v>
      </c>
      <c r="F226" s="100"/>
      <c r="G226" s="100">
        <f>G225+Month!G222</f>
        <v>68743.86</v>
      </c>
      <c r="H226" s="100">
        <f>H225+Month!H222</f>
        <v>13000.85</v>
      </c>
      <c r="I226" s="100">
        <f>I225+Month!I222</f>
        <v>24167.859999999993</v>
      </c>
      <c r="J226" s="100">
        <f>J225+Month!J222</f>
        <v>50941.3</v>
      </c>
      <c r="K226" s="100">
        <f>K225+Month!K222</f>
        <v>26444.39</v>
      </c>
      <c r="L226" s="100">
        <f>L225+Month!L222</f>
        <v>4801.7</v>
      </c>
      <c r="M226" s="100">
        <f>M225+Month!M222</f>
        <v>1020.14</v>
      </c>
      <c r="N226" s="100">
        <f>N225+Month!N222</f>
        <v>23330.87</v>
      </c>
      <c r="O226" s="100">
        <f>O225+Month!O222</f>
        <v>27441.489999999998</v>
      </c>
      <c r="P226" s="100">
        <f>P225+Month!P222</f>
        <v>2437.8</v>
      </c>
    </row>
    <row r="227" spans="1:16" ht="12">
      <c r="A227" s="90">
        <v>2012</v>
      </c>
      <c r="B227" s="91" t="s">
        <v>54</v>
      </c>
      <c r="C227" s="100">
        <f>C226+Month!C223</f>
        <v>44560.79</v>
      </c>
      <c r="D227" s="100">
        <f>D226+Month!D223</f>
        <v>42052.380000000005</v>
      </c>
      <c r="E227" s="100">
        <f>E226+Month!E223</f>
        <v>2508.4199999999996</v>
      </c>
      <c r="F227" s="100"/>
      <c r="G227" s="100">
        <f>G226+Month!G223</f>
        <v>74296.83</v>
      </c>
      <c r="H227" s="100">
        <f>H226+Month!H223</f>
        <v>13821.1</v>
      </c>
      <c r="I227" s="100">
        <f>I226+Month!I223</f>
        <v>25831.839999999993</v>
      </c>
      <c r="J227" s="100">
        <f>J226+Month!J223</f>
        <v>55340.270000000004</v>
      </c>
      <c r="K227" s="100">
        <f>K226+Month!K223</f>
        <v>29826.3</v>
      </c>
      <c r="L227" s="100">
        <f>L226+Month!L223</f>
        <v>5135.45</v>
      </c>
      <c r="M227" s="100">
        <f>M226+Month!M223</f>
        <v>1119.91</v>
      </c>
      <c r="N227" s="100">
        <f>N226+Month!N223</f>
        <v>26206.67</v>
      </c>
      <c r="O227" s="100">
        <f>O226+Month!O223</f>
        <v>29904.35</v>
      </c>
      <c r="P227" s="100">
        <f>P226+Month!P223</f>
        <v>2663.3</v>
      </c>
    </row>
    <row r="228" spans="1:16" ht="12">
      <c r="A228" s="90">
        <v>2013</v>
      </c>
      <c r="B228" s="91" t="s">
        <v>44</v>
      </c>
      <c r="C228" s="100">
        <f>Month!C224</f>
        <v>3949.44</v>
      </c>
      <c r="D228" s="100">
        <f>Month!D224</f>
        <v>3725.02</v>
      </c>
      <c r="E228" s="100">
        <f>Month!E224</f>
        <v>188.24</v>
      </c>
      <c r="F228" s="100">
        <f>Month!F224</f>
        <v>36.18</v>
      </c>
      <c r="G228" s="100">
        <f>Month!G224</f>
        <v>5214.32</v>
      </c>
      <c r="H228" s="100">
        <f>Month!H224</f>
        <v>918.72</v>
      </c>
      <c r="I228" s="100">
        <f>Month!I224</f>
        <v>1183.01</v>
      </c>
      <c r="J228" s="100">
        <f>Month!J224</f>
        <v>3700.34</v>
      </c>
      <c r="K228" s="100">
        <f>Month!K224</f>
        <v>2772.89</v>
      </c>
      <c r="L228" s="100">
        <f>Month!L224</f>
        <v>595.26</v>
      </c>
      <c r="M228" s="100">
        <f>Month!M224</f>
        <v>172.57</v>
      </c>
      <c r="N228" s="100">
        <f>Month!N224</f>
        <v>2271.3</v>
      </c>
      <c r="O228" s="100">
        <f>Month!O224</f>
        <v>2438.43</v>
      </c>
      <c r="P228" s="100">
        <f>Month!P224</f>
        <v>246.84</v>
      </c>
    </row>
    <row r="229" spans="1:16" ht="12">
      <c r="A229" s="90">
        <v>2013</v>
      </c>
      <c r="B229" s="91" t="s">
        <v>45</v>
      </c>
      <c r="C229" s="100">
        <f>C228+Month!C225</f>
        <v>7212.0599999999995</v>
      </c>
      <c r="D229" s="100">
        <f>D228+Month!D225</f>
        <v>6726.98</v>
      </c>
      <c r="E229" s="100">
        <f>E228+Month!E225</f>
        <v>403.39</v>
      </c>
      <c r="F229" s="100">
        <f>F228+Month!F225</f>
        <v>81.7</v>
      </c>
      <c r="G229" s="100">
        <f>G228+Month!G225</f>
        <v>11168.72</v>
      </c>
      <c r="H229" s="100">
        <f>H228+Month!H225</f>
        <v>1715.54</v>
      </c>
      <c r="I229" s="100">
        <f>I228+Month!I225</f>
        <v>3139.55</v>
      </c>
      <c r="J229" s="100">
        <f>J228+Month!J225</f>
        <v>8363.779999999999</v>
      </c>
      <c r="K229" s="100">
        <f>K228+Month!K225</f>
        <v>5700.73</v>
      </c>
      <c r="L229" s="100">
        <f>L228+Month!L225</f>
        <v>1089.4</v>
      </c>
      <c r="M229" s="100">
        <f>M228+Month!M225</f>
        <v>295.11</v>
      </c>
      <c r="N229" s="100">
        <f>N228+Month!N225</f>
        <v>4411.620000000001</v>
      </c>
      <c r="O229" s="100">
        <f>O228+Month!O225</f>
        <v>4729.4</v>
      </c>
      <c r="P229" s="100">
        <f>P228+Month!P225</f>
        <v>392.26</v>
      </c>
    </row>
    <row r="230" spans="1:16" ht="12">
      <c r="A230" s="90">
        <v>2013</v>
      </c>
      <c r="B230" s="91" t="s">
        <v>46</v>
      </c>
      <c r="C230" s="100">
        <f>C229+Month!C226</f>
        <v>10718.11</v>
      </c>
      <c r="D230" s="100">
        <f>D229+Month!D226</f>
        <v>10006.349999999999</v>
      </c>
      <c r="E230" s="100">
        <f>E229+Month!E226</f>
        <v>594.12</v>
      </c>
      <c r="F230" s="100">
        <f>F229+Month!F226</f>
        <v>117.65</v>
      </c>
      <c r="G230" s="100">
        <f>G229+Month!G226</f>
        <v>17239.809999999998</v>
      </c>
      <c r="H230" s="100">
        <f>H229+Month!H226</f>
        <v>2729.27</v>
      </c>
      <c r="I230" s="100">
        <f>I229+Month!I226</f>
        <v>5085.42</v>
      </c>
      <c r="J230" s="100">
        <f>J229+Month!J226</f>
        <v>12880.13</v>
      </c>
      <c r="K230" s="100">
        <f>K229+Month!K226</f>
        <v>8289.599999999999</v>
      </c>
      <c r="L230" s="100">
        <f>L229+Month!L226</f>
        <v>1630.41</v>
      </c>
      <c r="M230" s="100">
        <f>M229+Month!M226</f>
        <v>395.97</v>
      </c>
      <c r="N230" s="100">
        <f>N229+Month!N226</f>
        <v>6270.050000000001</v>
      </c>
      <c r="O230" s="100">
        <f>O229+Month!O226</f>
        <v>7009.59</v>
      </c>
      <c r="P230" s="100">
        <f>P229+Month!P226</f>
        <v>628.8</v>
      </c>
    </row>
    <row r="231" spans="1:16" ht="12">
      <c r="A231" s="90">
        <v>2013</v>
      </c>
      <c r="B231" s="91" t="s">
        <v>47</v>
      </c>
      <c r="C231" s="100">
        <f>C230+Month!C227</f>
        <v>14199.03</v>
      </c>
      <c r="D231" s="100">
        <f>D230+Month!D227</f>
        <v>13245.88</v>
      </c>
      <c r="E231" s="100">
        <f>E230+Month!E227</f>
        <v>804.3199999999999</v>
      </c>
      <c r="F231" s="100">
        <f>F230+Month!F227</f>
        <v>148.84</v>
      </c>
      <c r="G231" s="100">
        <f>G230+Month!G227</f>
        <v>23447.539999999997</v>
      </c>
      <c r="H231" s="100">
        <f>H230+Month!H227</f>
        <v>3517.01</v>
      </c>
      <c r="I231" s="100">
        <f>I230+Month!I227</f>
        <v>7835.6900000000005</v>
      </c>
      <c r="J231" s="100">
        <f>J230+Month!J227</f>
        <v>17812.36</v>
      </c>
      <c r="K231" s="100">
        <f>K230+Month!K227</f>
        <v>10693.319999999998</v>
      </c>
      <c r="L231" s="100">
        <f>L230+Month!L227</f>
        <v>2118.17</v>
      </c>
      <c r="M231" s="100">
        <f>M230+Month!M227</f>
        <v>483.59000000000003</v>
      </c>
      <c r="N231" s="100">
        <f>N230+Month!N227</f>
        <v>8415.62</v>
      </c>
      <c r="O231" s="100">
        <f>O230+Month!O227</f>
        <v>9333.54</v>
      </c>
      <c r="P231" s="100">
        <f>P230+Month!P227</f>
        <v>896.1999999999999</v>
      </c>
    </row>
    <row r="232" spans="1:16" ht="12">
      <c r="A232" s="90">
        <v>2013</v>
      </c>
      <c r="B232" s="91" t="s">
        <v>34</v>
      </c>
      <c r="C232" s="100">
        <f>C231+Month!C228</f>
        <v>17936.82</v>
      </c>
      <c r="D232" s="100">
        <f>D231+Month!D228</f>
        <v>16696.129999999997</v>
      </c>
      <c r="E232" s="100">
        <f>E231+Month!E228</f>
        <v>1059.8899999999999</v>
      </c>
      <c r="F232" s="100">
        <f>F231+Month!F228</f>
        <v>180.82</v>
      </c>
      <c r="G232" s="100">
        <f>G231+Month!G228</f>
        <v>29608.939999999995</v>
      </c>
      <c r="H232" s="100">
        <f>H231+Month!H228</f>
        <v>4350.33</v>
      </c>
      <c r="I232" s="100">
        <f>I231+Month!I228</f>
        <v>9785.560000000001</v>
      </c>
      <c r="J232" s="100">
        <f>J231+Month!J228</f>
        <v>22685.1</v>
      </c>
      <c r="K232" s="100">
        <f>K231+Month!K228</f>
        <v>13786.969999999998</v>
      </c>
      <c r="L232" s="100">
        <f>L231+Month!L228</f>
        <v>2573.52</v>
      </c>
      <c r="M232" s="100">
        <f>M231+Month!M228</f>
        <v>679.9300000000001</v>
      </c>
      <c r="N232" s="100">
        <f>N231+Month!N228</f>
        <v>10770.900000000001</v>
      </c>
      <c r="O232" s="100">
        <f>O231+Month!O228</f>
        <v>11777.050000000001</v>
      </c>
      <c r="P232" s="100">
        <f>P231+Month!P228</f>
        <v>1168.28</v>
      </c>
    </row>
    <row r="233" spans="1:16" ht="12">
      <c r="A233" s="90">
        <v>2013</v>
      </c>
      <c r="B233" s="91" t="s">
        <v>48</v>
      </c>
      <c r="C233" s="100">
        <f>C232+Month!C229</f>
        <v>21214.3</v>
      </c>
      <c r="D233" s="100">
        <f>D232+Month!D229</f>
        <v>19735.049999999996</v>
      </c>
      <c r="E233" s="100">
        <f>E232+Month!E229</f>
        <v>1262.37</v>
      </c>
      <c r="F233" s="100">
        <f>F232+Month!F229</f>
        <v>216.89999999999998</v>
      </c>
      <c r="G233" s="100">
        <f>G232+Month!G229</f>
        <v>35748.649999999994</v>
      </c>
      <c r="H233" s="100">
        <f>H232+Month!H229</f>
        <v>4893.639999999999</v>
      </c>
      <c r="I233" s="100">
        <f>I232+Month!I229</f>
        <v>12599.400000000001</v>
      </c>
      <c r="J233" s="100">
        <f>J232+Month!J229</f>
        <v>27653.23</v>
      </c>
      <c r="K233" s="100">
        <f>K232+Month!K229</f>
        <v>16576.62</v>
      </c>
      <c r="L233" s="100">
        <f>L232+Month!L229</f>
        <v>3201.79</v>
      </c>
      <c r="M233" s="100">
        <f>M232+Month!M229</f>
        <v>758.35</v>
      </c>
      <c r="N233" s="100">
        <f>N232+Month!N229</f>
        <v>13113.500000000002</v>
      </c>
      <c r="O233" s="100">
        <f>O232+Month!O229</f>
        <v>14034.140000000001</v>
      </c>
      <c r="P233" s="100">
        <f>P232+Month!P229</f>
        <v>1430.25</v>
      </c>
    </row>
    <row r="234" spans="1:16" ht="12">
      <c r="A234" s="90">
        <v>2013</v>
      </c>
      <c r="B234" s="91" t="s">
        <v>49</v>
      </c>
      <c r="C234" s="100">
        <f>C233+Month!C230</f>
        <v>24646.86</v>
      </c>
      <c r="D234" s="100">
        <f>D233+Month!D230</f>
        <v>22918.569999999996</v>
      </c>
      <c r="E234" s="100">
        <f>E233+Month!E230</f>
        <v>1477.4599999999998</v>
      </c>
      <c r="F234" s="100">
        <f>F233+Month!F230</f>
        <v>250.84999999999997</v>
      </c>
      <c r="G234" s="100">
        <f>G233+Month!G230</f>
        <v>41823.48999999999</v>
      </c>
      <c r="H234" s="100">
        <f>H233+Month!H230</f>
        <v>5798.5599999999995</v>
      </c>
      <c r="I234" s="100">
        <f>I233+Month!I230</f>
        <v>14747.320000000002</v>
      </c>
      <c r="J234" s="100">
        <f>J233+Month!J230</f>
        <v>32299.55</v>
      </c>
      <c r="K234" s="100">
        <f>K233+Month!K230</f>
        <v>18997.43</v>
      </c>
      <c r="L234" s="100">
        <f>L233+Month!L230</f>
        <v>3725.39</v>
      </c>
      <c r="M234" s="100">
        <f>M233+Month!M230</f>
        <v>905.46</v>
      </c>
      <c r="N234" s="100">
        <f>N233+Month!N230</f>
        <v>15032.020000000002</v>
      </c>
      <c r="O234" s="100">
        <f>O233+Month!O230</f>
        <v>16406.730000000003</v>
      </c>
      <c r="P234" s="100">
        <f>P233+Month!P230</f>
        <v>1680.99</v>
      </c>
    </row>
    <row r="235" spans="1:16" ht="12">
      <c r="A235" s="90">
        <v>2013</v>
      </c>
      <c r="B235" s="91" t="s">
        <v>50</v>
      </c>
      <c r="C235" s="100">
        <f>C234+Month!C231</f>
        <v>27379.43</v>
      </c>
      <c r="D235" s="100">
        <f>D234+Month!D231</f>
        <v>25459.339999999997</v>
      </c>
      <c r="E235" s="100">
        <f>E234+Month!E231</f>
        <v>1633.6299999999999</v>
      </c>
      <c r="F235" s="100">
        <f>F234+Month!F231</f>
        <v>286.47999999999996</v>
      </c>
      <c r="G235" s="100">
        <f>G234+Month!G231</f>
        <v>47856.95999999999</v>
      </c>
      <c r="H235" s="100">
        <f>H234+Month!H231</f>
        <v>6550.33</v>
      </c>
      <c r="I235" s="100">
        <f>I234+Month!I231</f>
        <v>17762.49</v>
      </c>
      <c r="J235" s="100">
        <f>J234+Month!J231</f>
        <v>36973.71</v>
      </c>
      <c r="K235" s="100">
        <f>K234+Month!K231</f>
        <v>21174.07</v>
      </c>
      <c r="L235" s="100">
        <f>L234+Month!L231</f>
        <v>4332.93</v>
      </c>
      <c r="M235" s="100">
        <f>M234+Month!M231</f>
        <v>1045.54</v>
      </c>
      <c r="N235" s="100">
        <f>N234+Month!N231</f>
        <v>17343.79</v>
      </c>
      <c r="O235" s="100">
        <f>O234+Month!O231</f>
        <v>18668.310000000005</v>
      </c>
      <c r="P235" s="100">
        <f>P234+Month!P231</f>
        <v>1944.43</v>
      </c>
    </row>
    <row r="236" spans="1:16" ht="12">
      <c r="A236" s="90">
        <v>2013</v>
      </c>
      <c r="B236" s="91" t="s">
        <v>51</v>
      </c>
      <c r="C236" s="100">
        <f>C235+Month!C232</f>
        <v>30433</v>
      </c>
      <c r="D236" s="100">
        <f>D235+Month!D232</f>
        <v>28381.889999999996</v>
      </c>
      <c r="E236" s="100">
        <f>E235+Month!E232</f>
        <v>1723.6399999999999</v>
      </c>
      <c r="F236" s="100">
        <f>F235+Month!F232</f>
        <v>327.48999999999995</v>
      </c>
      <c r="G236" s="100">
        <f>G235+Month!G232</f>
        <v>53211.329999999994</v>
      </c>
      <c r="H236" s="100">
        <f>H235+Month!H232</f>
        <v>7210.93</v>
      </c>
      <c r="I236" s="100">
        <f>I235+Month!I232</f>
        <v>20312.600000000002</v>
      </c>
      <c r="J236" s="100">
        <f>J235+Month!J232</f>
        <v>41186.13</v>
      </c>
      <c r="K236" s="100">
        <f>K235+Month!K232</f>
        <v>23604.739999999998</v>
      </c>
      <c r="L236" s="100">
        <f>L235+Month!L232</f>
        <v>4814.29</v>
      </c>
      <c r="M236" s="100">
        <f>M235+Month!M232</f>
        <v>1182.28</v>
      </c>
      <c r="N236" s="100">
        <f>N235+Month!N232</f>
        <v>19851.7</v>
      </c>
      <c r="O236" s="100">
        <f>O235+Month!O232</f>
        <v>20752.470000000005</v>
      </c>
      <c r="P236" s="100">
        <f>P235+Month!P232</f>
        <v>2162.03</v>
      </c>
    </row>
    <row r="237" spans="1:16" s="22" customFormat="1" ht="12">
      <c r="A237" s="90">
        <v>2013</v>
      </c>
      <c r="B237" s="91" t="s">
        <v>52</v>
      </c>
      <c r="C237" s="100">
        <f>C236+Month!C233</f>
        <v>33593.51</v>
      </c>
      <c r="D237" s="100">
        <f>D236+Month!D233</f>
        <v>31332.919999999995</v>
      </c>
      <c r="E237" s="100">
        <f>E236+Month!E233</f>
        <v>1892.9099999999999</v>
      </c>
      <c r="F237" s="100">
        <f>F236+Month!F233</f>
        <v>367.69999999999993</v>
      </c>
      <c r="G237" s="100">
        <f>G236+Month!G233</f>
        <v>58570.28999999999</v>
      </c>
      <c r="H237" s="100">
        <f>H236+Month!H233</f>
        <v>8311.35</v>
      </c>
      <c r="I237" s="100">
        <f>I236+Month!I233</f>
        <v>23409.47</v>
      </c>
      <c r="J237" s="100">
        <f>J236+Month!J233</f>
        <v>44847.13</v>
      </c>
      <c r="K237" s="100">
        <f>K236+Month!K233</f>
        <v>25826.67</v>
      </c>
      <c r="L237" s="100">
        <f>L236+Month!L233</f>
        <v>5411.84</v>
      </c>
      <c r="M237" s="100">
        <f>M236+Month!M233</f>
        <v>1243.96</v>
      </c>
      <c r="N237" s="100">
        <f>N236+Month!N233</f>
        <v>22897.39</v>
      </c>
      <c r="O237" s="100">
        <f>O236+Month!O233</f>
        <v>22676.220000000005</v>
      </c>
      <c r="P237" s="100">
        <f>P236+Month!P233</f>
        <v>2361.55</v>
      </c>
    </row>
    <row r="238" spans="1:16" ht="12">
      <c r="A238" s="90">
        <v>2013</v>
      </c>
      <c r="B238" s="91" t="s">
        <v>53</v>
      </c>
      <c r="C238" s="100">
        <f>C237+Month!C234</f>
        <v>37037.01</v>
      </c>
      <c r="D238" s="100">
        <f>D237+Month!D234</f>
        <v>34592.42</v>
      </c>
      <c r="E238" s="100">
        <f>E237+Month!E234</f>
        <v>2028.2999999999997</v>
      </c>
      <c r="F238" s="100">
        <f>F237+Month!F234</f>
        <v>416.31999999999994</v>
      </c>
      <c r="G238" s="100">
        <f>G237+Month!G234</f>
        <v>63301.31999999999</v>
      </c>
      <c r="H238" s="100">
        <f>H237+Month!H234</f>
        <v>8931.130000000001</v>
      </c>
      <c r="I238" s="100">
        <f>I237+Month!I234</f>
        <v>25814.190000000002</v>
      </c>
      <c r="J238" s="100">
        <f>J237+Month!J234</f>
        <v>48410.25</v>
      </c>
      <c r="K238" s="100">
        <f>K237+Month!K234</f>
        <v>28631.559999999998</v>
      </c>
      <c r="L238" s="100">
        <f>L237+Month!L234</f>
        <v>5959.96</v>
      </c>
      <c r="M238" s="100">
        <f>M237+Month!M234</f>
        <v>1345.5</v>
      </c>
      <c r="N238" s="100">
        <f>N237+Month!N234</f>
        <v>26068.07</v>
      </c>
      <c r="O238" s="100">
        <f>O237+Month!O234</f>
        <v>24646.990000000005</v>
      </c>
      <c r="P238" s="100">
        <f>P237+Month!P234</f>
        <v>2537.86</v>
      </c>
    </row>
    <row r="239" spans="1:16" ht="12">
      <c r="A239" s="90">
        <v>2013</v>
      </c>
      <c r="B239" s="91" t="s">
        <v>54</v>
      </c>
      <c r="C239" s="100">
        <f>C238+Month!C235</f>
        <v>41100.79</v>
      </c>
      <c r="D239" s="100">
        <f>D238+Month!D235</f>
        <v>38456.369999999995</v>
      </c>
      <c r="E239" s="100">
        <f>E238+Month!E235</f>
        <v>2190.0499999999997</v>
      </c>
      <c r="F239" s="100">
        <f>F238+Month!F235</f>
        <v>454.40999999999997</v>
      </c>
      <c r="G239" s="100">
        <f>G238+Month!G235</f>
        <v>68404.48999999999</v>
      </c>
      <c r="H239" s="100">
        <f>H238+Month!H235</f>
        <v>9437.77</v>
      </c>
      <c r="I239" s="100">
        <f>I238+Month!I235</f>
        <v>27369.420000000002</v>
      </c>
      <c r="J239" s="100">
        <f>J238+Month!J235</f>
        <v>52469.89</v>
      </c>
      <c r="K239" s="100">
        <f>K238+Month!K235</f>
        <v>31669.649999999998</v>
      </c>
      <c r="L239" s="100">
        <f>L238+Month!L235</f>
        <v>6496.85</v>
      </c>
      <c r="M239" s="100">
        <f>M238+Month!M235</f>
        <v>1435.51</v>
      </c>
      <c r="N239" s="100">
        <f>N238+Month!N235</f>
        <v>28417.559999999998</v>
      </c>
      <c r="O239" s="100">
        <f>O238+Month!O235</f>
        <v>26909.680000000004</v>
      </c>
      <c r="P239" s="100">
        <f>P238+Month!P235</f>
        <v>2719.92</v>
      </c>
    </row>
    <row r="240" spans="1:16" ht="12">
      <c r="A240" s="90">
        <v>2014</v>
      </c>
      <c r="B240" s="91" t="s">
        <v>44</v>
      </c>
      <c r="C240" s="100">
        <f>Month!C236</f>
        <v>3590.45</v>
      </c>
      <c r="D240" s="100">
        <f>Month!D236</f>
        <v>3326.33</v>
      </c>
      <c r="E240" s="100">
        <f>Month!E236</f>
        <v>222.24</v>
      </c>
      <c r="F240" s="100">
        <f>Month!F236</f>
        <v>41.88</v>
      </c>
      <c r="G240" s="100">
        <f>Month!G236</f>
        <v>5205.19</v>
      </c>
      <c r="H240" s="100">
        <f>Month!H236</f>
        <v>716.27</v>
      </c>
      <c r="I240" s="100">
        <f>Month!I236</f>
        <v>1863.77</v>
      </c>
      <c r="J240" s="100">
        <f>Month!J236</f>
        <v>4005.74</v>
      </c>
      <c r="K240" s="100">
        <f>Month!K236</f>
        <v>2291.03</v>
      </c>
      <c r="L240" s="100">
        <f>Month!L236</f>
        <v>483.17</v>
      </c>
      <c r="M240" s="100">
        <f>Month!M236</f>
        <v>71.68</v>
      </c>
      <c r="N240" s="100">
        <f>Month!N236</f>
        <v>2074.05</v>
      </c>
      <c r="O240" s="100">
        <f>Month!O236</f>
        <v>2336.49</v>
      </c>
      <c r="P240" s="100">
        <f>Month!P236</f>
        <v>209.52</v>
      </c>
    </row>
    <row r="241" spans="1:16" ht="12">
      <c r="A241" s="90">
        <v>2014</v>
      </c>
      <c r="B241" s="91" t="s">
        <v>45</v>
      </c>
      <c r="C241" s="100">
        <f>C240+Month!C237</f>
        <v>7237.389999999999</v>
      </c>
      <c r="D241" s="100">
        <f>D240+Month!D237</f>
        <v>6708.52</v>
      </c>
      <c r="E241" s="100">
        <f>E240+Month!E237</f>
        <v>451.37</v>
      </c>
      <c r="F241" s="100">
        <f>F240+Month!F237</f>
        <v>77.5</v>
      </c>
      <c r="G241" s="100">
        <f>G240+Month!G237</f>
        <v>10446.669999999998</v>
      </c>
      <c r="H241" s="100">
        <f>H240+Month!H237</f>
        <v>1751.8799999999999</v>
      </c>
      <c r="I241" s="100">
        <f>I240+Month!I237</f>
        <v>4068.2</v>
      </c>
      <c r="J241" s="100">
        <f>J240+Month!J237</f>
        <v>7784.87</v>
      </c>
      <c r="K241" s="100">
        <f>K240+Month!K237</f>
        <v>5136.88</v>
      </c>
      <c r="L241" s="100">
        <f>L240+Month!L237</f>
        <v>909.9000000000001</v>
      </c>
      <c r="M241" s="100">
        <f>M240+Month!M237</f>
        <v>126.69</v>
      </c>
      <c r="N241" s="100">
        <f>N240+Month!N237</f>
        <v>4713.5</v>
      </c>
      <c r="O241" s="100">
        <f>O240+Month!O237</f>
        <v>4076.5199999999995</v>
      </c>
      <c r="P241" s="100">
        <f>P240+Month!P237</f>
        <v>464.37</v>
      </c>
    </row>
    <row r="242" spans="1:16" ht="12">
      <c r="A242" s="90">
        <v>2014</v>
      </c>
      <c r="B242" s="91" t="s">
        <v>46</v>
      </c>
      <c r="C242" s="100">
        <f>C241+Month!C238</f>
        <v>11163.92</v>
      </c>
      <c r="D242" s="100">
        <f>D241+Month!D238</f>
        <v>10368.89</v>
      </c>
      <c r="E242" s="100">
        <f>E241+Month!E238</f>
        <v>683.3199999999999</v>
      </c>
      <c r="F242" s="100">
        <f>F241+Month!F238</f>
        <v>111.72</v>
      </c>
      <c r="G242" s="100">
        <f>G241+Month!G238</f>
        <v>15812.739999999998</v>
      </c>
      <c r="H242" s="100">
        <f>H241+Month!H238</f>
        <v>2794.7799999999997</v>
      </c>
      <c r="I242" s="100">
        <f>I241+Month!I238</f>
        <v>5672.49</v>
      </c>
      <c r="J242" s="100">
        <f>J241+Month!J238</f>
        <v>11618.869999999999</v>
      </c>
      <c r="K242" s="100">
        <f>K241+Month!K238</f>
        <v>7780.47</v>
      </c>
      <c r="L242" s="100">
        <f>L241+Month!L238</f>
        <v>1399.0700000000002</v>
      </c>
      <c r="M242" s="100">
        <f>M241+Month!M238</f>
        <v>220.70999999999998</v>
      </c>
      <c r="N242" s="100">
        <f>N241+Month!N238</f>
        <v>7008.7</v>
      </c>
      <c r="O242" s="100">
        <f>O241+Month!O238</f>
        <v>6352.98</v>
      </c>
      <c r="P242" s="100">
        <f>P241+Month!P238</f>
        <v>698.1800000000001</v>
      </c>
    </row>
    <row r="243" spans="1:16" ht="12">
      <c r="A243" s="90">
        <v>2014</v>
      </c>
      <c r="B243" s="91" t="s">
        <v>47</v>
      </c>
      <c r="C243" s="100">
        <f>C242+Month!C239</f>
        <v>14624.16</v>
      </c>
      <c r="D243" s="100">
        <f>D242+Month!D239</f>
        <v>13558.779999999999</v>
      </c>
      <c r="E243" s="100">
        <f>E242+Month!E239</f>
        <v>927.26</v>
      </c>
      <c r="F243" s="100">
        <f>F242+Month!F239</f>
        <v>138.14</v>
      </c>
      <c r="G243" s="100">
        <f>G242+Month!G239</f>
        <v>21006.67</v>
      </c>
      <c r="H243" s="100">
        <f>H242+Month!H239</f>
        <v>3666.39</v>
      </c>
      <c r="I243" s="100">
        <f>I242+Month!I239</f>
        <v>7743.93</v>
      </c>
      <c r="J243" s="100">
        <f>J242+Month!J239</f>
        <v>15574.349999999999</v>
      </c>
      <c r="K243" s="100">
        <f>K242+Month!K239</f>
        <v>10485.45</v>
      </c>
      <c r="L243" s="100">
        <f>L242+Month!L239</f>
        <v>1765.9</v>
      </c>
      <c r="M243" s="100">
        <f>M242+Month!M239</f>
        <v>295.38</v>
      </c>
      <c r="N243" s="100">
        <f>N242+Month!N239</f>
        <v>9461.04</v>
      </c>
      <c r="O243" s="100">
        <f>O242+Month!O239</f>
        <v>8276.55</v>
      </c>
      <c r="P243" s="100">
        <f>P242+Month!P239</f>
        <v>921.7800000000001</v>
      </c>
    </row>
    <row r="244" spans="1:16" ht="12">
      <c r="A244" s="90">
        <v>2014</v>
      </c>
      <c r="B244" s="91" t="s">
        <v>34</v>
      </c>
      <c r="C244" s="100">
        <f>C243+Month!C240</f>
        <v>18376.7</v>
      </c>
      <c r="D244" s="100">
        <f>D243+Month!D240</f>
        <v>17069.629999999997</v>
      </c>
      <c r="E244" s="100">
        <f>E243+Month!E240</f>
        <v>1146.8</v>
      </c>
      <c r="F244" s="100">
        <f>F243+Month!F240</f>
        <v>160.27999999999997</v>
      </c>
      <c r="G244" s="100">
        <f>G243+Month!G240</f>
        <v>25778.64</v>
      </c>
      <c r="H244" s="100">
        <f>H243+Month!H240</f>
        <v>4420.16</v>
      </c>
      <c r="I244" s="100">
        <f>I243+Month!I240</f>
        <v>9502.58</v>
      </c>
      <c r="J244" s="100">
        <f>J243+Month!J240</f>
        <v>19290.48</v>
      </c>
      <c r="K244" s="100">
        <f>K243+Month!K240</f>
        <v>12879.53</v>
      </c>
      <c r="L244" s="100">
        <f>L243+Month!L240</f>
        <v>2067.96</v>
      </c>
      <c r="M244" s="100">
        <f>M243+Month!M240</f>
        <v>383.53</v>
      </c>
      <c r="N244" s="100">
        <f>N243+Month!N240</f>
        <v>11715.460000000001</v>
      </c>
      <c r="O244" s="100">
        <f>O243+Month!O240</f>
        <v>10308.289999999999</v>
      </c>
      <c r="P244" s="100">
        <f>P243+Month!P240</f>
        <v>1126.18</v>
      </c>
    </row>
    <row r="245" spans="1:16" ht="12">
      <c r="A245" s="90">
        <v>2014</v>
      </c>
      <c r="B245" s="91" t="s">
        <v>48</v>
      </c>
      <c r="C245" s="100">
        <f>C244+Month!C241</f>
        <v>21521.79</v>
      </c>
      <c r="D245" s="100">
        <f>D244+Month!D241</f>
        <v>20003.369999999995</v>
      </c>
      <c r="E245" s="100">
        <f>E244+Month!E241</f>
        <v>1327.27</v>
      </c>
      <c r="F245" s="100">
        <f>F244+Month!F241</f>
        <v>191.15999999999997</v>
      </c>
      <c r="G245" s="100">
        <f>G244+Month!G241</f>
        <v>31015.29</v>
      </c>
      <c r="H245" s="100">
        <f>H244+Month!H241</f>
        <v>5516.07</v>
      </c>
      <c r="I245" s="100">
        <f>I244+Month!I241</f>
        <v>12338.43</v>
      </c>
      <c r="J245" s="100">
        <f>J244+Month!J241</f>
        <v>22958.43</v>
      </c>
      <c r="K245" s="100">
        <f>K244+Month!K241</f>
        <v>14944.650000000001</v>
      </c>
      <c r="L245" s="100">
        <f>L244+Month!L241</f>
        <v>2540.75</v>
      </c>
      <c r="M245" s="100">
        <f>M244+Month!M241</f>
        <v>502.98999999999995</v>
      </c>
      <c r="N245" s="100">
        <f>N244+Month!N241</f>
        <v>14436.150000000001</v>
      </c>
      <c r="O245" s="100">
        <f>O244+Month!O241</f>
        <v>12149.289999999999</v>
      </c>
      <c r="P245" s="100">
        <f>P244+Month!P241</f>
        <v>1365.26</v>
      </c>
    </row>
    <row r="246" spans="1:16" ht="12">
      <c r="A246" s="90">
        <v>2014</v>
      </c>
      <c r="B246" s="91" t="s">
        <v>49</v>
      </c>
      <c r="C246" s="100">
        <f>C245+Month!C242</f>
        <v>24595.850000000002</v>
      </c>
      <c r="D246" s="100">
        <f>D245+Month!D242</f>
        <v>22833.319999999996</v>
      </c>
      <c r="E246" s="100">
        <f>E245+Month!E242</f>
        <v>1537.31</v>
      </c>
      <c r="F246" s="100">
        <f>F245+Month!F242</f>
        <v>225.21999999999997</v>
      </c>
      <c r="G246" s="100">
        <f>G245+Month!G242</f>
        <v>36436.68</v>
      </c>
      <c r="H246" s="100">
        <f>H245+Month!H242</f>
        <v>6466.41</v>
      </c>
      <c r="I246" s="100">
        <f>I245+Month!I242</f>
        <v>14685.69</v>
      </c>
      <c r="J246" s="100">
        <f>J245+Month!J242</f>
        <v>27067.49</v>
      </c>
      <c r="K246" s="100">
        <f>K245+Month!K242</f>
        <v>17726.58</v>
      </c>
      <c r="L246" s="100">
        <f>L245+Month!L242</f>
        <v>2902.74</v>
      </c>
      <c r="M246" s="100">
        <f>M245+Month!M242</f>
        <v>544.9499999999999</v>
      </c>
      <c r="N246" s="100">
        <f>N245+Month!N242</f>
        <v>16918.43</v>
      </c>
      <c r="O246" s="100">
        <f>O245+Month!O242</f>
        <v>13931.47</v>
      </c>
      <c r="P246" s="100">
        <f>P245+Month!P242</f>
        <v>1601.24</v>
      </c>
    </row>
    <row r="247" spans="1:16" ht="12">
      <c r="A247" s="90">
        <v>2014</v>
      </c>
      <c r="B247" s="91" t="s">
        <v>50</v>
      </c>
      <c r="C247" s="100">
        <f>C246+Month!C243</f>
        <v>26692.320000000003</v>
      </c>
      <c r="D247" s="100">
        <f>D246+Month!D243</f>
        <v>24740.869999999995</v>
      </c>
      <c r="E247" s="100">
        <f>E246+Month!E243</f>
        <v>1693.11</v>
      </c>
      <c r="F247" s="100">
        <f>F246+Month!F243</f>
        <v>258.34</v>
      </c>
      <c r="G247" s="100">
        <f>G246+Month!G243</f>
        <v>41916.25</v>
      </c>
      <c r="H247" s="100">
        <f>H246+Month!H243</f>
        <v>6800.15</v>
      </c>
      <c r="I247" s="100">
        <f>I246+Month!I243</f>
        <v>19300.43</v>
      </c>
      <c r="J247" s="100">
        <f>J246+Month!J243</f>
        <v>31794.420000000002</v>
      </c>
      <c r="K247" s="100">
        <f>K246+Month!K243</f>
        <v>19137.510000000002</v>
      </c>
      <c r="L247" s="100">
        <f>L246+Month!L243</f>
        <v>3321.64</v>
      </c>
      <c r="M247" s="100">
        <f>M246+Month!M243</f>
        <v>642.7199999999999</v>
      </c>
      <c r="N247" s="100">
        <f>N246+Month!N243</f>
        <v>19567.92</v>
      </c>
      <c r="O247" s="100">
        <f>O246+Month!O243</f>
        <v>15603.349999999999</v>
      </c>
      <c r="P247" s="100">
        <f>P246+Month!P243</f>
        <v>1835.73</v>
      </c>
    </row>
    <row r="248" spans="1:16" ht="12">
      <c r="A248" s="90">
        <v>2014</v>
      </c>
      <c r="B248" s="91" t="s">
        <v>51</v>
      </c>
      <c r="C248" s="100">
        <f>C247+Month!C244</f>
        <v>29817.480000000003</v>
      </c>
      <c r="D248" s="100">
        <f>D247+Month!D244</f>
        <v>27694.989999999994</v>
      </c>
      <c r="E248" s="100">
        <f>E247+Month!E244</f>
        <v>1830.1999999999998</v>
      </c>
      <c r="F248" s="100">
        <f>F247+Month!F244</f>
        <v>292.29999999999995</v>
      </c>
      <c r="G248" s="100">
        <f>G247+Month!G244</f>
        <v>46954.8</v>
      </c>
      <c r="H248" s="100">
        <f>H247+Month!H244</f>
        <v>7491.62</v>
      </c>
      <c r="I248" s="100">
        <f>I247+Month!I244</f>
        <v>21843.13</v>
      </c>
      <c r="J248" s="100">
        <f>J247+Month!J244</f>
        <v>35789.41</v>
      </c>
      <c r="K248" s="100">
        <f>K247+Month!K244</f>
        <v>21578.22</v>
      </c>
      <c r="L248" s="100">
        <f>L247+Month!L244</f>
        <v>3673.73</v>
      </c>
      <c r="M248" s="100">
        <f>M247+Month!M244</f>
        <v>775.6199999999999</v>
      </c>
      <c r="N248" s="100">
        <f>N247+Month!N244</f>
        <v>22095.329999999998</v>
      </c>
      <c r="O248" s="100">
        <f>O247+Month!O244</f>
        <v>17361.519999999997</v>
      </c>
      <c r="P248" s="100">
        <f>P247+Month!P244</f>
        <v>2060.39</v>
      </c>
    </row>
    <row r="249" spans="1:16" s="24" customFormat="1" ht="12">
      <c r="A249" s="90">
        <v>2014</v>
      </c>
      <c r="B249" s="91" t="s">
        <v>52</v>
      </c>
      <c r="C249" s="100">
        <f>C248+Month!C245</f>
        <v>33267.740000000005</v>
      </c>
      <c r="D249" s="100">
        <f>D248+Month!D245</f>
        <v>30934.849999999995</v>
      </c>
      <c r="E249" s="100">
        <f>E248+Month!E245</f>
        <v>2001.0099999999998</v>
      </c>
      <c r="F249" s="100">
        <f>F248+Month!F245</f>
        <v>331.9</v>
      </c>
      <c r="G249" s="100">
        <f>G248+Month!G245</f>
        <v>52047.630000000005</v>
      </c>
      <c r="H249" s="100">
        <f>H248+Month!H245</f>
        <v>8128.3099999999995</v>
      </c>
      <c r="I249" s="100">
        <f>I248+Month!I245</f>
        <v>24075.36</v>
      </c>
      <c r="J249" s="100">
        <f>J248+Month!J245</f>
        <v>39855.600000000006</v>
      </c>
      <c r="K249" s="100">
        <f>K248+Month!K245</f>
        <v>24436.41</v>
      </c>
      <c r="L249" s="100">
        <f>L248+Month!L245</f>
        <v>4063.68</v>
      </c>
      <c r="M249" s="100">
        <f>M248+Month!M245</f>
        <v>848.7899999999998</v>
      </c>
      <c r="N249" s="100">
        <f>N248+Month!N245</f>
        <v>24593.94</v>
      </c>
      <c r="O249" s="100">
        <f>O248+Month!O245</f>
        <v>19152.67</v>
      </c>
      <c r="P249" s="100">
        <f>P248+Month!P245</f>
        <v>2296.71</v>
      </c>
    </row>
    <row r="250" spans="1:16" ht="12">
      <c r="A250" s="90">
        <v>2014</v>
      </c>
      <c r="B250" s="91" t="s">
        <v>53</v>
      </c>
      <c r="C250" s="100">
        <f>C249+Month!C246</f>
        <v>36665.98</v>
      </c>
      <c r="D250" s="100">
        <f>D249+Month!D246</f>
        <v>34074.03999999999</v>
      </c>
      <c r="E250" s="100">
        <f>E249+Month!E246</f>
        <v>2224.12</v>
      </c>
      <c r="F250" s="100">
        <f>F249+Month!F246</f>
        <v>367.84</v>
      </c>
      <c r="G250" s="100">
        <f>G249+Month!G246</f>
        <v>57317.670000000006</v>
      </c>
      <c r="H250" s="100">
        <f>H249+Month!H246</f>
        <v>8801.31</v>
      </c>
      <c r="I250" s="100">
        <f>I249+Month!I246</f>
        <v>26804.41</v>
      </c>
      <c r="J250" s="100">
        <f>J249+Month!J246</f>
        <v>44075.780000000006</v>
      </c>
      <c r="K250" s="100">
        <f>K249+Month!K246</f>
        <v>26998.33</v>
      </c>
      <c r="L250" s="100">
        <f>L249+Month!L246</f>
        <v>4440.55</v>
      </c>
      <c r="M250" s="100">
        <f>M249+Month!M246</f>
        <v>921.6999999999998</v>
      </c>
      <c r="N250" s="100">
        <f>N249+Month!N246</f>
        <v>26990.829999999998</v>
      </c>
      <c r="O250" s="100">
        <f>O249+Month!O246</f>
        <v>20782.73</v>
      </c>
      <c r="P250" s="100">
        <f>P249+Month!P246</f>
        <v>2552.35</v>
      </c>
    </row>
    <row r="251" spans="1:16" ht="12">
      <c r="A251" s="90">
        <v>2014</v>
      </c>
      <c r="B251" s="91" t="s">
        <v>54</v>
      </c>
      <c r="C251" s="100">
        <f>C250+Month!C247</f>
        <v>40327.75</v>
      </c>
      <c r="D251" s="100">
        <f>D250+Month!D247</f>
        <v>37474.27</v>
      </c>
      <c r="E251" s="100">
        <f>E250+Month!E247</f>
        <v>2453.66</v>
      </c>
      <c r="F251" s="100">
        <f>F250+Month!F247</f>
        <v>399.84</v>
      </c>
      <c r="G251" s="100">
        <f>G250+Month!G247</f>
        <v>63634.76000000001</v>
      </c>
      <c r="H251" s="100">
        <f>H250+Month!H247</f>
        <v>9997.21</v>
      </c>
      <c r="I251" s="100">
        <f>I250+Month!I247</f>
        <v>29404.8</v>
      </c>
      <c r="J251" s="100">
        <f>J250+Month!J247</f>
        <v>48890.14000000001</v>
      </c>
      <c r="K251" s="100">
        <f>K250+Month!K247</f>
        <v>29809.340000000004</v>
      </c>
      <c r="L251" s="100">
        <f>L250+Month!L247</f>
        <v>4747.38</v>
      </c>
      <c r="M251" s="100">
        <f>M250+Month!M247</f>
        <v>1059.5699999999997</v>
      </c>
      <c r="N251" s="100">
        <f>N250+Month!N247</f>
        <v>29384.42</v>
      </c>
      <c r="O251" s="100">
        <f>O250+Month!O247</f>
        <v>22748.25</v>
      </c>
      <c r="P251" s="100">
        <f>P250+Month!P247</f>
        <v>2824.06</v>
      </c>
    </row>
    <row r="252" spans="1:16" ht="12">
      <c r="A252" s="90">
        <v>2015</v>
      </c>
      <c r="B252" s="91" t="s">
        <v>44</v>
      </c>
      <c r="C252" s="100">
        <f>Month!C248</f>
        <v>3836.88</v>
      </c>
      <c r="D252" s="100">
        <f>Month!D248</f>
        <v>3585.18</v>
      </c>
      <c r="E252" s="100">
        <f>Month!E248</f>
        <v>220.3</v>
      </c>
      <c r="F252" s="100">
        <f>Month!F248</f>
        <v>31.41</v>
      </c>
      <c r="G252" s="100">
        <f>Month!G248</f>
        <v>4365.36</v>
      </c>
      <c r="H252" s="100">
        <f>Month!H248</f>
        <v>455.23</v>
      </c>
      <c r="I252" s="100">
        <f>Month!I248</f>
        <v>1814.76</v>
      </c>
      <c r="J252" s="100">
        <f>Month!J248</f>
        <v>3513.61</v>
      </c>
      <c r="K252" s="100">
        <f>Month!K248</f>
        <v>2546.61</v>
      </c>
      <c r="L252" s="100">
        <f>Month!L248</f>
        <v>396.51</v>
      </c>
      <c r="M252" s="100">
        <f>Month!M248</f>
        <v>90.01</v>
      </c>
      <c r="N252" s="100">
        <f>Month!N248</f>
        <v>2471.94</v>
      </c>
      <c r="O252" s="100">
        <f>Month!O248</f>
        <v>1930.68</v>
      </c>
      <c r="P252" s="100">
        <f>Month!P248</f>
        <v>170.44</v>
      </c>
    </row>
    <row r="253" spans="1:16" ht="12">
      <c r="A253" s="90">
        <v>2015</v>
      </c>
      <c r="B253" s="91" t="s">
        <v>45</v>
      </c>
      <c r="C253" s="100">
        <f>Month!C249+C252</f>
        <v>7079.5</v>
      </c>
      <c r="D253" s="100">
        <f>Month!D249+D252</f>
        <v>6627.76</v>
      </c>
      <c r="E253" s="100">
        <f>Month!E249+E252</f>
        <v>387.15</v>
      </c>
      <c r="F253" s="100">
        <f>Month!F249+F252</f>
        <v>64.6</v>
      </c>
      <c r="G253" s="100">
        <f>Month!G249+G252</f>
        <v>9107.880000000001</v>
      </c>
      <c r="H253" s="100">
        <f>Month!H249+H252</f>
        <v>1586.5</v>
      </c>
      <c r="I253" s="100">
        <f>Month!I249+I252</f>
        <v>4315.69</v>
      </c>
      <c r="J253" s="100">
        <f>Month!J249+J252</f>
        <v>6795.01</v>
      </c>
      <c r="K253" s="100">
        <f>Month!K249+K252</f>
        <v>4775.58</v>
      </c>
      <c r="L253" s="100">
        <f>Month!L249+L252</f>
        <v>726.36</v>
      </c>
      <c r="M253" s="100">
        <f>Month!M249+M252</f>
        <v>209.52</v>
      </c>
      <c r="N253" s="100">
        <f>Month!N249+N252</f>
        <v>5316.6</v>
      </c>
      <c r="O253" s="100">
        <f>Month!O249+O252</f>
        <v>3537.19</v>
      </c>
      <c r="P253" s="100">
        <f>Month!P249+P252</f>
        <v>357.69</v>
      </c>
    </row>
    <row r="254" spans="1:16" ht="12">
      <c r="A254" s="90">
        <v>2015</v>
      </c>
      <c r="B254" s="91" t="s">
        <v>46</v>
      </c>
      <c r="C254" s="100">
        <f>Month!C250+C253</f>
        <v>10835.619999999999</v>
      </c>
      <c r="D254" s="100">
        <f>Month!D250+D253</f>
        <v>10162.61</v>
      </c>
      <c r="E254" s="100">
        <f>Month!E250+E253</f>
        <v>577.0899999999999</v>
      </c>
      <c r="F254" s="100">
        <f>Month!F250+F253</f>
        <v>95.91999999999999</v>
      </c>
      <c r="G254" s="100">
        <f>Month!G250+G253</f>
        <v>14674.810000000001</v>
      </c>
      <c r="H254" s="100">
        <f>Month!H250+H253</f>
        <v>2637.75</v>
      </c>
      <c r="I254" s="100">
        <f>Month!I250+I253</f>
        <v>6634.879999999999</v>
      </c>
      <c r="J254" s="100">
        <f>Month!J250+J253</f>
        <v>10952.44</v>
      </c>
      <c r="K254" s="100">
        <f>Month!K250+K253</f>
        <v>7611.76</v>
      </c>
      <c r="L254" s="100">
        <f>Month!L250+L253</f>
        <v>1084.6100000000001</v>
      </c>
      <c r="M254" s="100">
        <f>Month!M250+M253</f>
        <v>484.11</v>
      </c>
      <c r="N254" s="100">
        <f>Month!N250+N253</f>
        <v>7731.700000000001</v>
      </c>
      <c r="O254" s="100">
        <f>Month!O250+O253</f>
        <v>5038</v>
      </c>
      <c r="P254" s="100">
        <f>Month!P250+P253</f>
        <v>551.22</v>
      </c>
    </row>
    <row r="255" spans="1:16" ht="12">
      <c r="A255" s="90">
        <v>2015</v>
      </c>
      <c r="B255" s="91" t="s">
        <v>47</v>
      </c>
      <c r="C255" s="100">
        <f>Month!C251+C254</f>
        <v>14824.89</v>
      </c>
      <c r="D255" s="100">
        <f>Month!D251+D254</f>
        <v>13924.66</v>
      </c>
      <c r="E255" s="100">
        <f>Month!E251+E254</f>
        <v>779.4599999999999</v>
      </c>
      <c r="F255" s="100">
        <f>Month!F251+F254</f>
        <v>120.76999999999998</v>
      </c>
      <c r="G255" s="100">
        <f>Month!G251+G254</f>
        <v>19695.22</v>
      </c>
      <c r="H255" s="100">
        <f>Month!H251+H254</f>
        <v>3343.58</v>
      </c>
      <c r="I255" s="100">
        <f>Month!I251+I254</f>
        <v>9763.59</v>
      </c>
      <c r="J255" s="100">
        <f>Month!J251+J254</f>
        <v>14985.14</v>
      </c>
      <c r="K255" s="100">
        <f>Month!K251+K254</f>
        <v>9883.92</v>
      </c>
      <c r="L255" s="100">
        <f>Month!L251+L254</f>
        <v>1366.4900000000002</v>
      </c>
      <c r="M255" s="100">
        <f>Month!M251+M254</f>
        <v>604.33</v>
      </c>
      <c r="N255" s="100">
        <f>Month!N251+N254</f>
        <v>10689.580000000002</v>
      </c>
      <c r="O255" s="100">
        <f>Month!O251+O254</f>
        <v>6789.36</v>
      </c>
      <c r="P255" s="100">
        <f>Month!P251+P254</f>
        <v>772.4300000000001</v>
      </c>
    </row>
    <row r="256" spans="1:16" ht="12">
      <c r="A256" s="90">
        <v>2015</v>
      </c>
      <c r="B256" s="91" t="s">
        <v>34</v>
      </c>
      <c r="C256" s="100">
        <f>Month!C252+C255</f>
        <v>19242.43</v>
      </c>
      <c r="D256" s="100">
        <f>Month!D252+D255</f>
        <v>18058.809999999998</v>
      </c>
      <c r="E256" s="100">
        <f>Month!E252+E255</f>
        <v>1031.24</v>
      </c>
      <c r="F256" s="100">
        <f>Month!F252+F255</f>
        <v>152.36999999999998</v>
      </c>
      <c r="G256" s="100">
        <f>Month!G252+G255</f>
        <v>23927.730000000003</v>
      </c>
      <c r="H256" s="100">
        <f>Month!H252+H255</f>
        <v>4253.09</v>
      </c>
      <c r="I256" s="100">
        <f>Month!I252+I255</f>
        <v>10419.76</v>
      </c>
      <c r="J256" s="100">
        <f>Month!J252+J255</f>
        <v>18008.489999999998</v>
      </c>
      <c r="K256" s="100">
        <f>Month!K252+K255</f>
        <v>13223.1</v>
      </c>
      <c r="L256" s="100">
        <f>Month!L252+L255</f>
        <v>1666.13</v>
      </c>
      <c r="M256" s="100">
        <f>Month!M252+M255</f>
        <v>755.6</v>
      </c>
      <c r="N256" s="100">
        <f>Month!N252+N255</f>
        <v>13285.350000000002</v>
      </c>
      <c r="O256" s="100">
        <f>Month!O252+O255</f>
        <v>8561.5</v>
      </c>
      <c r="P256" s="100">
        <f>Month!P252+P255</f>
        <v>1008.6700000000001</v>
      </c>
    </row>
    <row r="257" spans="1:16" ht="12">
      <c r="A257" s="90">
        <v>2015</v>
      </c>
      <c r="B257" s="91" t="s">
        <v>48</v>
      </c>
      <c r="C257" s="100">
        <f>Month!C253+C256</f>
        <v>22976.65</v>
      </c>
      <c r="D257" s="100">
        <f>Month!D253+D256</f>
        <v>21526.219999999998</v>
      </c>
      <c r="E257" s="100">
        <f>Month!E253+E256</f>
        <v>1266.16</v>
      </c>
      <c r="F257" s="100">
        <f>Month!F253+F256</f>
        <v>184.26999999999998</v>
      </c>
      <c r="G257" s="100">
        <f>Month!G253+G256</f>
        <v>28737.660000000003</v>
      </c>
      <c r="H257" s="100">
        <f>Month!H253+H256</f>
        <v>4665.79</v>
      </c>
      <c r="I257" s="100">
        <f>Month!I253+I256</f>
        <v>12630.55</v>
      </c>
      <c r="J257" s="100">
        <f>Month!J253+J256</f>
        <v>21883.51</v>
      </c>
      <c r="K257" s="100">
        <f>Month!K253+K256</f>
        <v>16458.02</v>
      </c>
      <c r="L257" s="100">
        <f>Month!L253+L256</f>
        <v>2188.34</v>
      </c>
      <c r="M257" s="100">
        <f>Month!M253+M256</f>
        <v>946.95</v>
      </c>
      <c r="N257" s="100">
        <f>Month!N253+N256</f>
        <v>16213.500000000002</v>
      </c>
      <c r="O257" s="100">
        <f>Month!O253+O256</f>
        <v>10249.83</v>
      </c>
      <c r="P257" s="100">
        <f>Month!P253+P256</f>
        <v>1249.5500000000002</v>
      </c>
    </row>
    <row r="258" spans="1:16" ht="12">
      <c r="A258" s="90">
        <v>2015</v>
      </c>
      <c r="B258" s="91" t="s">
        <v>49</v>
      </c>
      <c r="C258" s="100">
        <f>Month!C254+C257</f>
        <v>26618.11</v>
      </c>
      <c r="D258" s="100">
        <f>Month!D254+D257</f>
        <v>24909.129999999997</v>
      </c>
      <c r="E258" s="100">
        <f>Month!E254+E257</f>
        <v>1486.8100000000002</v>
      </c>
      <c r="F258" s="100">
        <f>Month!F254+F257</f>
        <v>222.17</v>
      </c>
      <c r="G258" s="100">
        <f>Month!G254+G257</f>
        <v>33862.37</v>
      </c>
      <c r="H258" s="100">
        <f>Month!H254+H257</f>
        <v>5950.62</v>
      </c>
      <c r="I258" s="100">
        <f>Month!I254+I257</f>
        <v>14157.73</v>
      </c>
      <c r="J258" s="100">
        <f>Month!J254+J257</f>
        <v>25252.82</v>
      </c>
      <c r="K258" s="100">
        <f>Month!K254+K257</f>
        <v>18964.25</v>
      </c>
      <c r="L258" s="100">
        <f>Month!L254+L257</f>
        <v>2658.9100000000003</v>
      </c>
      <c r="M258" s="100">
        <f>Month!M254+M257</f>
        <v>1182.8700000000001</v>
      </c>
      <c r="N258" s="100">
        <f>Month!N254+N257</f>
        <v>18575.56</v>
      </c>
      <c r="O258" s="100">
        <f>Month!O254+O257</f>
        <v>12182.44</v>
      </c>
      <c r="P258" s="100">
        <f>Month!P254+P257</f>
        <v>1472.19</v>
      </c>
    </row>
    <row r="259" spans="1:16" ht="12">
      <c r="A259" s="90">
        <v>2015</v>
      </c>
      <c r="B259" s="91" t="s">
        <v>50</v>
      </c>
      <c r="C259" s="100">
        <f>Month!C255+C258</f>
        <v>30027.02</v>
      </c>
      <c r="D259" s="100">
        <f>Month!D255+D258</f>
        <v>28113.71</v>
      </c>
      <c r="E259" s="100">
        <f>Month!E255+E258</f>
        <v>1652.5900000000001</v>
      </c>
      <c r="F259" s="100">
        <f>Month!F255+F258</f>
        <v>260.71999999999997</v>
      </c>
      <c r="G259" s="100">
        <f>Month!G255+G258</f>
        <v>39501.68</v>
      </c>
      <c r="H259" s="100">
        <f>Month!H255+H258</f>
        <v>6621.99</v>
      </c>
      <c r="I259" s="100">
        <f>Month!I255+I258</f>
        <v>17076.1</v>
      </c>
      <c r="J259" s="100">
        <f>Month!J255+J258</f>
        <v>29692.96</v>
      </c>
      <c r="K259" s="100">
        <f>Month!K255+K258</f>
        <v>21437.52</v>
      </c>
      <c r="L259" s="100">
        <f>Month!L255+L258</f>
        <v>3186.71</v>
      </c>
      <c r="M259" s="100">
        <f>Month!M255+M258</f>
        <v>1364.46</v>
      </c>
      <c r="N259" s="100">
        <f>Month!N255+N258</f>
        <v>21399.52</v>
      </c>
      <c r="O259" s="100">
        <f>Month!O255+O258</f>
        <v>14401.11</v>
      </c>
      <c r="P259" s="100">
        <f>Month!P255+P258</f>
        <v>1702.5500000000002</v>
      </c>
    </row>
    <row r="260" spans="1:16" ht="12">
      <c r="A260" s="90">
        <v>2015</v>
      </c>
      <c r="B260" s="91" t="s">
        <v>51</v>
      </c>
      <c r="C260" s="100">
        <f>Month!C256+C259</f>
        <v>33491.66</v>
      </c>
      <c r="D260" s="100">
        <f>Month!D256+D259</f>
        <v>31421.54</v>
      </c>
      <c r="E260" s="100">
        <f>Month!E256+E259</f>
        <v>1773.71</v>
      </c>
      <c r="F260" s="100">
        <f>Month!F256+F259</f>
        <v>296.40999999999997</v>
      </c>
      <c r="G260" s="100">
        <f>Month!G256+G259</f>
        <v>44691.58</v>
      </c>
      <c r="H260" s="100">
        <f>Month!H256+H259</f>
        <v>7640.65</v>
      </c>
      <c r="I260" s="100">
        <f>Month!I256+I259</f>
        <v>19535.309999999998</v>
      </c>
      <c r="J260" s="100">
        <f>Month!J256+J259</f>
        <v>33279.369999999995</v>
      </c>
      <c r="K260" s="100">
        <f>Month!K256+K259</f>
        <v>23736.68</v>
      </c>
      <c r="L260" s="100">
        <f>Month!L256+L259</f>
        <v>3771.53</v>
      </c>
      <c r="M260" s="100">
        <f>Month!M256+M259</f>
        <v>1576.55</v>
      </c>
      <c r="N260" s="100">
        <f>Month!N256+N259</f>
        <v>24307.61</v>
      </c>
      <c r="O260" s="100">
        <f>Month!O256+O259</f>
        <v>16509.97</v>
      </c>
      <c r="P260" s="100">
        <f>Month!P256+P259</f>
        <v>1936.3600000000001</v>
      </c>
    </row>
    <row r="261" spans="1:16" ht="12">
      <c r="A261" s="90">
        <v>2015</v>
      </c>
      <c r="B261" s="91" t="s">
        <v>52</v>
      </c>
      <c r="C261" s="100">
        <f>Month!C257+C260</f>
        <v>37474.23</v>
      </c>
      <c r="D261" s="100">
        <f>Month!D257+D260</f>
        <v>35201.28</v>
      </c>
      <c r="E261" s="100">
        <f>Month!E257+E260</f>
        <v>1940.24</v>
      </c>
      <c r="F261" s="100">
        <f>Month!F257+F260</f>
        <v>332.71999999999997</v>
      </c>
      <c r="G261" s="100">
        <f>Month!G257+G260</f>
        <v>50863.65</v>
      </c>
      <c r="H261" s="100">
        <f>Month!H257+H260</f>
        <v>8566.65</v>
      </c>
      <c r="I261" s="100">
        <f>Month!I257+I260</f>
        <v>22229.87</v>
      </c>
      <c r="J261" s="100">
        <f>Month!J257+J260</f>
        <v>37922.39</v>
      </c>
      <c r="K261" s="100">
        <f>Month!K257+K260</f>
        <v>26593.5</v>
      </c>
      <c r="L261" s="100">
        <f>Month!L257+L260</f>
        <v>4374.58</v>
      </c>
      <c r="M261" s="100">
        <f>Month!M257+M260</f>
        <v>1745.94</v>
      </c>
      <c r="N261" s="100">
        <f>Month!N257+N260</f>
        <v>27020.61</v>
      </c>
      <c r="O261" s="100">
        <f>Month!O257+O260</f>
        <v>18748.260000000002</v>
      </c>
      <c r="P261" s="100">
        <f>Month!P257+P260</f>
        <v>2142.1800000000003</v>
      </c>
    </row>
    <row r="262" spans="1:16" ht="12">
      <c r="A262" s="90">
        <v>2015</v>
      </c>
      <c r="B262" s="91" t="s">
        <v>53</v>
      </c>
      <c r="C262" s="100">
        <f>Month!C258+C261</f>
        <v>41443.310000000005</v>
      </c>
      <c r="D262" s="100">
        <f>Month!D258+D261</f>
        <v>38880.57</v>
      </c>
      <c r="E262" s="100">
        <f>Month!E258+E261</f>
        <v>2194.12</v>
      </c>
      <c r="F262" s="100">
        <f>Month!F258+F261</f>
        <v>368.61999999999995</v>
      </c>
      <c r="G262" s="100">
        <f>Month!G258+G261</f>
        <v>56063.700000000004</v>
      </c>
      <c r="H262" s="100">
        <f>Month!H258+H261</f>
        <v>9611.65</v>
      </c>
      <c r="I262" s="100">
        <f>Month!I258+I261</f>
        <v>24601.579999999998</v>
      </c>
      <c r="J262" s="100">
        <f>Month!J258+J261</f>
        <v>41663.62</v>
      </c>
      <c r="K262" s="100">
        <f>Month!K258+K261</f>
        <v>28980.93</v>
      </c>
      <c r="L262" s="100">
        <f>Month!L258+L261</f>
        <v>4788.4</v>
      </c>
      <c r="M262" s="100">
        <f>Month!M258+M261</f>
        <v>1804.8400000000001</v>
      </c>
      <c r="N262" s="100">
        <f>Month!N258+N261</f>
        <v>29797.63</v>
      </c>
      <c r="O262" s="100">
        <f>Month!O258+O261</f>
        <v>20862.29</v>
      </c>
      <c r="P262" s="100">
        <f>Month!P258+P261</f>
        <v>2322.92</v>
      </c>
    </row>
    <row r="263" spans="1:16" ht="12">
      <c r="A263" s="90">
        <v>2015</v>
      </c>
      <c r="B263" s="91" t="s">
        <v>54</v>
      </c>
      <c r="C263" s="100">
        <f>Month!C259+C262</f>
        <v>45698.12</v>
      </c>
      <c r="D263" s="100">
        <f>Month!D259+D262</f>
        <v>42825.88</v>
      </c>
      <c r="E263" s="100">
        <f>Month!E259+E262</f>
        <v>2461.8599999999997</v>
      </c>
      <c r="F263" s="100">
        <f>Month!F259+F262</f>
        <v>410.37999999999994</v>
      </c>
      <c r="G263" s="100">
        <f>Month!G259+G262</f>
        <v>61009.68000000001</v>
      </c>
      <c r="H263" s="100">
        <f>Month!H259+H262</f>
        <v>10410.65</v>
      </c>
      <c r="I263" s="100">
        <f>Month!I259+I262</f>
        <v>26253.14</v>
      </c>
      <c r="J263" s="100">
        <f>Month!J259+J262</f>
        <v>45280.82</v>
      </c>
      <c r="K263" s="100">
        <f>Month!K259+K262</f>
        <v>31819.81</v>
      </c>
      <c r="L263" s="100">
        <f>Month!L259+L262</f>
        <v>5318.179999999999</v>
      </c>
      <c r="M263" s="100">
        <f>Month!M259+M262</f>
        <v>1889.6100000000001</v>
      </c>
      <c r="N263" s="100">
        <f>Month!N259+N262</f>
        <v>32289.82</v>
      </c>
      <c r="O263" s="100">
        <f>Month!O259+O262</f>
        <v>22926.25</v>
      </c>
      <c r="P263" s="100">
        <f>Month!P259+P262</f>
        <v>2509.33</v>
      </c>
    </row>
    <row r="264" spans="1:16" ht="12">
      <c r="A264" s="90">
        <v>2016</v>
      </c>
      <c r="B264" s="91" t="s">
        <v>44</v>
      </c>
      <c r="C264" s="100">
        <f>Month!C260</f>
        <v>4336.44</v>
      </c>
      <c r="D264" s="100">
        <f>Month!D260</f>
        <v>4025.07</v>
      </c>
      <c r="E264" s="100">
        <f>Month!E260</f>
        <v>271.47</v>
      </c>
      <c r="F264" s="100">
        <f>Month!F260</f>
        <v>39.9</v>
      </c>
      <c r="G264" s="100">
        <f>Month!G260</f>
        <v>5413.38</v>
      </c>
      <c r="H264" s="100">
        <f>Month!H260</f>
        <v>671.52</v>
      </c>
      <c r="I264" s="100">
        <f>Month!I260</f>
        <v>1582.47</v>
      </c>
      <c r="J264" s="100">
        <f>Month!J260</f>
        <v>4201.64</v>
      </c>
      <c r="K264" s="100">
        <f>Month!K260</f>
        <v>3241.1</v>
      </c>
      <c r="L264" s="100">
        <f>Month!L260</f>
        <v>540.22</v>
      </c>
      <c r="M264" s="100">
        <f>Month!M260</f>
        <v>246.53</v>
      </c>
      <c r="N264" s="100">
        <f>Month!N260</f>
        <v>2436.6</v>
      </c>
      <c r="O264" s="100">
        <f>Month!O260</f>
        <v>2108.37</v>
      </c>
      <c r="P264" s="100">
        <f>Month!P260</f>
        <v>171.34</v>
      </c>
    </row>
    <row r="265" spans="1:16" ht="12">
      <c r="A265" s="90">
        <v>2016</v>
      </c>
      <c r="B265" s="91" t="s">
        <v>45</v>
      </c>
      <c r="C265" s="100">
        <f>Month!C261+C264</f>
        <v>8443.939999999999</v>
      </c>
      <c r="D265" s="100">
        <f>Month!D261+D264</f>
        <v>7847.64</v>
      </c>
      <c r="E265" s="100">
        <f>Month!E261+E264</f>
        <v>522.2</v>
      </c>
      <c r="F265" s="100">
        <f>Month!F261+F264</f>
        <v>74.1</v>
      </c>
      <c r="G265" s="100">
        <f>Month!G261+G264</f>
        <v>9760</v>
      </c>
      <c r="H265" s="100">
        <f>Month!H261+H264</f>
        <v>1753.76</v>
      </c>
      <c r="I265" s="100">
        <f>Month!I261+I264</f>
        <v>3079.19</v>
      </c>
      <c r="J265" s="100">
        <f>Month!J261+J264</f>
        <v>6983.7300000000005</v>
      </c>
      <c r="K265" s="100">
        <f>Month!K261+K264</f>
        <v>6287.79</v>
      </c>
      <c r="L265" s="100">
        <f>Month!L261+L264</f>
        <v>1022.51</v>
      </c>
      <c r="M265" s="100">
        <f>Month!M261+M264</f>
        <v>424.68</v>
      </c>
      <c r="N265" s="100">
        <f>Month!N261+N264</f>
        <v>5812.73</v>
      </c>
      <c r="O265" s="100">
        <f>Month!O261+O264</f>
        <v>4027.31</v>
      </c>
      <c r="P265" s="100">
        <f>Month!P261+P264</f>
        <v>332.25</v>
      </c>
    </row>
    <row r="266" spans="1:16" ht="12">
      <c r="A266" s="90">
        <v>2016</v>
      </c>
      <c r="B266" s="91" t="s">
        <v>46</v>
      </c>
      <c r="C266" s="100">
        <f>Month!C262+C265</f>
        <v>12715.779999999999</v>
      </c>
      <c r="D266" s="100">
        <f>Month!D262+D265</f>
        <v>11815.93</v>
      </c>
      <c r="E266" s="100">
        <f>Month!E262+E265</f>
        <v>783.6700000000001</v>
      </c>
      <c r="F266" s="100">
        <f>Month!F262+F265</f>
        <v>116.17999999999999</v>
      </c>
      <c r="G266" s="100">
        <f>Month!G262+G265</f>
        <v>14555.54</v>
      </c>
      <c r="H266" s="100">
        <f>Month!H262+H265</f>
        <v>3076.96</v>
      </c>
      <c r="I266" s="100">
        <f>Month!I262+I265</f>
        <v>4300.78</v>
      </c>
      <c r="J266" s="100">
        <f>Month!J262+J265</f>
        <v>9840.92</v>
      </c>
      <c r="K266" s="100">
        <f>Month!K262+K265</f>
        <v>9459.82</v>
      </c>
      <c r="L266" s="100">
        <f>Month!L262+L265</f>
        <v>1637.65</v>
      </c>
      <c r="M266" s="100">
        <f>Month!M262+M265</f>
        <v>630.12</v>
      </c>
      <c r="N266" s="100">
        <f>Month!N262+N265</f>
        <v>8846.63</v>
      </c>
      <c r="O266" s="100">
        <f>Month!O262+O265</f>
        <v>5934.47</v>
      </c>
      <c r="P266" s="100">
        <f>Month!P262+P265</f>
        <v>537.86</v>
      </c>
    </row>
    <row r="267" spans="1:16" ht="12">
      <c r="A267" s="90">
        <v>2016</v>
      </c>
      <c r="B267" s="91" t="s">
        <v>47</v>
      </c>
      <c r="C267" s="100">
        <f>Month!C263+C266</f>
        <v>16867.86</v>
      </c>
      <c r="D267" s="100">
        <f>Month!D263+D266</f>
        <v>15667.12</v>
      </c>
      <c r="E267" s="100">
        <f>Month!E263+E266</f>
        <v>1044.56</v>
      </c>
      <c r="F267" s="100">
        <f>Month!F263+F266</f>
        <v>156.17</v>
      </c>
      <c r="G267" s="100">
        <f>Month!G263+G266</f>
        <v>19090.43</v>
      </c>
      <c r="H267" s="100">
        <f>Month!H263+H266</f>
        <v>3403.07</v>
      </c>
      <c r="I267" s="100">
        <f>Month!I263+I266</f>
        <v>6259.86</v>
      </c>
      <c r="J267" s="100">
        <f>Month!J263+J266</f>
        <v>13437.8</v>
      </c>
      <c r="K267" s="100">
        <f>Month!K263+K266</f>
        <v>12585.779999999999</v>
      </c>
      <c r="L267" s="100">
        <f>Month!L263+L266</f>
        <v>2249.55</v>
      </c>
      <c r="M267" s="100">
        <f>Month!M263+M266</f>
        <v>864.56</v>
      </c>
      <c r="N267" s="100">
        <f>Month!N263+N266</f>
        <v>11984.72</v>
      </c>
      <c r="O267" s="100">
        <f>Month!O263+O266</f>
        <v>7961.870000000001</v>
      </c>
      <c r="P267" s="100">
        <f>Month!P263+P266</f>
        <v>762.04</v>
      </c>
    </row>
    <row r="268" spans="1:16" ht="12">
      <c r="A268" s="90">
        <v>2016</v>
      </c>
      <c r="B268" s="91" t="s">
        <v>34</v>
      </c>
      <c r="C268" s="100">
        <f>Month!C264+C267</f>
        <v>21165.96</v>
      </c>
      <c r="D268" s="100">
        <f>Month!D264+D267</f>
        <v>19662.08</v>
      </c>
      <c r="E268" s="100">
        <f>Month!E264+E267</f>
        <v>1313.75</v>
      </c>
      <c r="F268" s="100">
        <f>Month!F264+F267</f>
        <v>190.12</v>
      </c>
      <c r="G268" s="100">
        <f>Month!G264+G267</f>
        <v>24745.8</v>
      </c>
      <c r="H268" s="100">
        <f>Month!H264+H267</f>
        <v>4787.05</v>
      </c>
      <c r="I268" s="100">
        <f>Month!I264+I267</f>
        <v>8593.92</v>
      </c>
      <c r="J268" s="100">
        <f>Month!J264+J267</f>
        <v>17073.94</v>
      </c>
      <c r="K268" s="100">
        <f>Month!K264+K267</f>
        <v>15129.05</v>
      </c>
      <c r="L268" s="100">
        <f>Month!L264+L267</f>
        <v>2884.8</v>
      </c>
      <c r="M268" s="100">
        <f>Month!M264+M267</f>
        <v>981.39</v>
      </c>
      <c r="N268" s="100">
        <f>Month!N264+N267</f>
        <v>14708.93</v>
      </c>
      <c r="O268" s="100">
        <f>Month!O264+O267</f>
        <v>9963.320000000002</v>
      </c>
      <c r="P268" s="100">
        <f>Month!P264+P267</f>
        <v>999.3</v>
      </c>
    </row>
    <row r="269" spans="1:16" ht="12">
      <c r="A269" s="90">
        <v>2016</v>
      </c>
      <c r="B269" s="91" t="s">
        <v>48</v>
      </c>
      <c r="C269" s="100">
        <f>Month!C265+C268</f>
        <v>24925.66</v>
      </c>
      <c r="D269" s="100">
        <f>Month!D265+D268</f>
        <v>23163.31</v>
      </c>
      <c r="E269" s="100">
        <f>Month!E265+E268</f>
        <v>1541.08</v>
      </c>
      <c r="F269" s="100">
        <f>Month!F265+F268</f>
        <v>221.25</v>
      </c>
      <c r="G269" s="100">
        <f>Month!G265+G268</f>
        <v>29376.05</v>
      </c>
      <c r="H269" s="100">
        <f>Month!H265+H268</f>
        <v>6051.14</v>
      </c>
      <c r="I269" s="100">
        <f>Month!I265+I268</f>
        <v>11115.65</v>
      </c>
      <c r="J269" s="100">
        <f>Month!J265+J268</f>
        <v>20013.329999999998</v>
      </c>
      <c r="K269" s="100">
        <f>Month!K265+K268</f>
        <v>17003.329999999998</v>
      </c>
      <c r="L269" s="100">
        <f>Month!L265+L268</f>
        <v>3311.57</v>
      </c>
      <c r="M269" s="100">
        <f>Month!M265+M268</f>
        <v>1062.74</v>
      </c>
      <c r="N269" s="100">
        <f>Month!N265+N268</f>
        <v>18041.65</v>
      </c>
      <c r="O269" s="100">
        <f>Month!O265+O268</f>
        <v>12184.840000000002</v>
      </c>
      <c r="P269" s="100">
        <f>Month!P265+P268</f>
        <v>1264.4299999999998</v>
      </c>
    </row>
    <row r="270" spans="1:16" ht="12">
      <c r="A270" s="90">
        <v>2016</v>
      </c>
      <c r="B270" s="91" t="s">
        <v>49</v>
      </c>
      <c r="C270" s="100">
        <f>Month!C266+C269</f>
        <v>29186.4</v>
      </c>
      <c r="D270" s="100">
        <f>Month!D266+D269</f>
        <v>27111.18</v>
      </c>
      <c r="E270" s="100">
        <f>Month!E266+E269</f>
        <v>1821.82</v>
      </c>
      <c r="F270" s="100">
        <f>Month!F266+F269</f>
        <v>253.38</v>
      </c>
      <c r="G270" s="100">
        <f>Month!G266+G269</f>
        <v>34059.15</v>
      </c>
      <c r="H270" s="100">
        <f>Month!H266+H269</f>
        <v>7193.92</v>
      </c>
      <c r="I270" s="100">
        <f>Month!I266+I269</f>
        <v>11921.039999999999</v>
      </c>
      <c r="J270" s="100">
        <f>Month!J266+J269</f>
        <v>22878.85</v>
      </c>
      <c r="K270" s="100">
        <f>Month!K266+K269</f>
        <v>20284.969999999998</v>
      </c>
      <c r="L270" s="100">
        <f>Month!L266+L269</f>
        <v>3986.37</v>
      </c>
      <c r="M270" s="100">
        <f>Month!M266+M269</f>
        <v>1185.7</v>
      </c>
      <c r="N270" s="100">
        <f>Month!N266+N269</f>
        <v>20801.730000000003</v>
      </c>
      <c r="O270" s="100">
        <f>Month!O266+O269</f>
        <v>14275.250000000002</v>
      </c>
      <c r="P270" s="100">
        <f>Month!P266+P269</f>
        <v>1513.1899999999998</v>
      </c>
    </row>
    <row r="271" spans="1:16" ht="12">
      <c r="A271" s="90">
        <v>2016</v>
      </c>
      <c r="B271" s="91" t="s">
        <v>50</v>
      </c>
      <c r="C271" s="100">
        <f>Month!C267+C270</f>
        <v>32839.03</v>
      </c>
      <c r="D271" s="100">
        <f>Month!D267+D270</f>
        <v>30500.32</v>
      </c>
      <c r="E271" s="100">
        <f>Month!E267+E270</f>
        <v>2048.71</v>
      </c>
      <c r="F271" s="100">
        <f>Month!F267+F270</f>
        <v>289.97</v>
      </c>
      <c r="G271" s="100">
        <f>Month!G267+G270</f>
        <v>39703.62</v>
      </c>
      <c r="H271" s="100">
        <f>Month!H267+H270</f>
        <v>8167.81</v>
      </c>
      <c r="I271" s="100">
        <f>Month!I267+I270</f>
        <v>15153.07</v>
      </c>
      <c r="J271" s="100">
        <f>Month!J267+J270</f>
        <v>27069.589999999997</v>
      </c>
      <c r="K271" s="100">
        <f>Month!K267+K270</f>
        <v>22649.429999999997</v>
      </c>
      <c r="L271" s="100">
        <f>Month!L267+L270</f>
        <v>4466.2</v>
      </c>
      <c r="M271" s="100">
        <f>Month!M267+M270</f>
        <v>1274</v>
      </c>
      <c r="N271" s="100">
        <f>Month!N267+N270</f>
        <v>23776.310000000005</v>
      </c>
      <c r="O271" s="100">
        <f>Month!O267+O270</f>
        <v>16235.620000000003</v>
      </c>
      <c r="P271" s="100">
        <f>Month!P267+P270</f>
        <v>1785.1899999999998</v>
      </c>
    </row>
    <row r="272" spans="1:16" ht="12">
      <c r="A272" s="90">
        <v>2016</v>
      </c>
      <c r="B272" s="91" t="s">
        <v>51</v>
      </c>
      <c r="C272" s="100">
        <f>Month!C268+C271</f>
        <v>36302.31</v>
      </c>
      <c r="D272" s="100">
        <f>Month!D268+D271</f>
        <v>33722.92</v>
      </c>
      <c r="E272" s="100">
        <f>Month!E268+E271</f>
        <v>2258.12</v>
      </c>
      <c r="F272" s="100">
        <f>Month!F268+F271</f>
        <v>321.23</v>
      </c>
      <c r="G272" s="100">
        <f>Month!G268+G271</f>
        <v>44766.05</v>
      </c>
      <c r="H272" s="100">
        <f>Month!H268+H271</f>
        <v>9113.04</v>
      </c>
      <c r="I272" s="100">
        <f>Month!I268+I271</f>
        <v>17701.28</v>
      </c>
      <c r="J272" s="100">
        <f>Month!J268+J271</f>
        <v>30686.989999999998</v>
      </c>
      <c r="K272" s="100">
        <f>Month!K268+K271</f>
        <v>24934.159999999996</v>
      </c>
      <c r="L272" s="100">
        <f>Month!L268+L271</f>
        <v>4966</v>
      </c>
      <c r="M272" s="100">
        <f>Month!M268+M271</f>
        <v>1356.48</v>
      </c>
      <c r="N272" s="100">
        <f>Month!N268+N271</f>
        <v>26676.900000000005</v>
      </c>
      <c r="O272" s="100">
        <f>Month!O268+O271</f>
        <v>18337.99</v>
      </c>
      <c r="P272" s="100">
        <f>Month!P268+P271</f>
        <v>2027.1299999999999</v>
      </c>
    </row>
    <row r="273" spans="1:16" ht="12">
      <c r="A273" s="90">
        <v>2016</v>
      </c>
      <c r="B273" s="91" t="s">
        <v>52</v>
      </c>
      <c r="C273" s="100">
        <f>Month!C269+C272</f>
        <v>39670.049999999996</v>
      </c>
      <c r="D273" s="100">
        <f>Month!D269+D272</f>
        <v>36762.39</v>
      </c>
      <c r="E273" s="100">
        <f>Month!E269+E272</f>
        <v>2551.22</v>
      </c>
      <c r="F273" s="100">
        <f>Month!F269+F272</f>
        <v>356.40000000000003</v>
      </c>
      <c r="G273" s="100">
        <f>Month!G269+G272</f>
        <v>49778.76</v>
      </c>
      <c r="H273" s="100">
        <f>Month!H269+H272</f>
        <v>9979.93</v>
      </c>
      <c r="I273" s="100">
        <f>Month!I269+I272</f>
        <v>20471.219999999998</v>
      </c>
      <c r="J273" s="100">
        <f>Month!J269+J272</f>
        <v>34324.08</v>
      </c>
      <c r="K273" s="100">
        <f>Month!K269+K272</f>
        <v>27280.449999999997</v>
      </c>
      <c r="L273" s="100">
        <f>Month!L269+L272</f>
        <v>5474.73</v>
      </c>
      <c r="M273" s="100">
        <f>Month!M269+M272</f>
        <v>1451.18</v>
      </c>
      <c r="N273" s="100">
        <f>Month!N269+N272</f>
        <v>29573.910000000003</v>
      </c>
      <c r="O273" s="100">
        <f>Month!O269+O272</f>
        <v>20169.890000000003</v>
      </c>
      <c r="P273" s="100">
        <f>Month!P269+P272</f>
        <v>2247.3599999999997</v>
      </c>
    </row>
    <row r="274" spans="1:16" ht="12">
      <c r="A274" s="90">
        <v>2016</v>
      </c>
      <c r="B274" s="91" t="s">
        <v>53</v>
      </c>
      <c r="C274" s="100">
        <f>Month!C270+C273</f>
        <v>43682.99</v>
      </c>
      <c r="D274" s="100">
        <f>Month!D270+D273</f>
        <v>40444.26</v>
      </c>
      <c r="E274" s="100">
        <f>Month!E270+E273</f>
        <v>2848.46</v>
      </c>
      <c r="F274" s="100">
        <f>Month!F270+F273</f>
        <v>390.24</v>
      </c>
      <c r="G274" s="100">
        <f>Month!G270+G273</f>
        <v>55201.54</v>
      </c>
      <c r="H274" s="100">
        <f>Month!H270+H273</f>
        <v>10932.9</v>
      </c>
      <c r="I274" s="100">
        <f>Month!I270+I273</f>
        <v>22557.579999999998</v>
      </c>
      <c r="J274" s="100">
        <f>Month!J270+J273</f>
        <v>38325.14</v>
      </c>
      <c r="K274" s="100">
        <f>Month!K270+K273</f>
        <v>30294.949999999997</v>
      </c>
      <c r="L274" s="100">
        <f>Month!L270+L273</f>
        <v>5943.469999999999</v>
      </c>
      <c r="M274" s="100">
        <f>Month!M270+M273</f>
        <v>1525.81</v>
      </c>
      <c r="N274" s="100">
        <f>Month!N270+N273</f>
        <v>32217.540000000005</v>
      </c>
      <c r="O274" s="100">
        <f>Month!O270+O273</f>
        <v>22107.840000000004</v>
      </c>
      <c r="P274" s="100">
        <f>Month!P270+P273</f>
        <v>2451.5899999999997</v>
      </c>
    </row>
    <row r="275" spans="1:16" ht="12">
      <c r="A275" s="90">
        <v>2016</v>
      </c>
      <c r="B275" s="91" t="s">
        <v>54</v>
      </c>
      <c r="C275" s="100">
        <f>Month!C271+C274</f>
        <v>47872.07</v>
      </c>
      <c r="D275" s="100">
        <f>Month!D271+D274</f>
        <v>44305.83</v>
      </c>
      <c r="E275" s="100">
        <f>Month!E271+E274</f>
        <v>3138.7200000000003</v>
      </c>
      <c r="F275" s="100">
        <f>Month!F271+F274</f>
        <v>427.49</v>
      </c>
      <c r="G275" s="100">
        <f>Month!G271+G274</f>
        <v>60164.66</v>
      </c>
      <c r="H275" s="100">
        <f>Month!H271+H274</f>
        <v>11375.57</v>
      </c>
      <c r="I275" s="100">
        <f>Month!I271+I274</f>
        <v>24811.719999999998</v>
      </c>
      <c r="J275" s="100">
        <f>Month!J271+J274</f>
        <v>42405.81</v>
      </c>
      <c r="K275" s="100">
        <f>Month!K271+K274</f>
        <v>33246.579999999994</v>
      </c>
      <c r="L275" s="100">
        <f>Month!L271+L274</f>
        <v>6383.249999999999</v>
      </c>
      <c r="M275" s="100">
        <f>Month!M271+M274</f>
        <v>1609.2</v>
      </c>
      <c r="N275" s="100">
        <f>Month!N271+N274</f>
        <v>35142.420000000006</v>
      </c>
      <c r="O275" s="100">
        <f>Month!O271+O274</f>
        <v>24263.990000000005</v>
      </c>
      <c r="P275" s="100">
        <f>Month!P271+P274</f>
        <v>2659.08</v>
      </c>
    </row>
    <row r="276" spans="1:16" ht="12">
      <c r="A276" s="90">
        <v>2017</v>
      </c>
      <c r="B276" s="91" t="s">
        <v>44</v>
      </c>
      <c r="C276" s="100">
        <f>Month!C272</f>
        <v>4226.11</v>
      </c>
      <c r="D276" s="100">
        <f>Month!D272</f>
        <v>3892.39</v>
      </c>
      <c r="E276" s="100">
        <f>Month!E272</f>
        <v>295.97</v>
      </c>
      <c r="F276" s="100">
        <f>Month!F272</f>
        <v>37.76</v>
      </c>
      <c r="G276" s="100">
        <f>Month!G272</f>
        <v>5066.28</v>
      </c>
      <c r="H276" s="100">
        <f>Month!H272</f>
        <v>1262.11</v>
      </c>
      <c r="I276" s="100">
        <f>Month!I272</f>
        <v>1570.21</v>
      </c>
      <c r="J276" s="100">
        <f>Month!J272</f>
        <v>3369.32</v>
      </c>
      <c r="K276" s="100">
        <f>Month!K272</f>
        <v>3128.95</v>
      </c>
      <c r="L276" s="100">
        <f>Month!L272</f>
        <v>434.84</v>
      </c>
      <c r="M276" s="100">
        <f>Month!M272</f>
        <v>65.61</v>
      </c>
      <c r="N276" s="100">
        <f>Month!N272</f>
        <v>2911.64</v>
      </c>
      <c r="O276" s="100">
        <f>Month!O272</f>
        <v>1951.02</v>
      </c>
      <c r="P276" s="100">
        <f>Month!P272</f>
        <v>169.32</v>
      </c>
    </row>
    <row r="277" spans="1:16" ht="12">
      <c r="A277" s="90">
        <f>A276</f>
        <v>2017</v>
      </c>
      <c r="B277" s="91" t="s">
        <v>45</v>
      </c>
      <c r="C277" s="100">
        <f>Month!C273+C276</f>
        <v>7972.219999999999</v>
      </c>
      <c r="D277" s="100">
        <f>Month!D273+D276</f>
        <v>7317.77</v>
      </c>
      <c r="E277" s="100">
        <f>Month!E273+E276</f>
        <v>579.51</v>
      </c>
      <c r="F277" s="100">
        <f>Month!F273+F276</f>
        <v>74.94999999999999</v>
      </c>
      <c r="G277" s="100">
        <f>Month!G273+G276</f>
        <v>9586.880000000001</v>
      </c>
      <c r="H277" s="100">
        <f>Month!H273+H276</f>
        <v>1611.1</v>
      </c>
      <c r="I277" s="100">
        <f>Month!I273+I276</f>
        <v>3704.4900000000002</v>
      </c>
      <c r="J277" s="100">
        <f>Month!J273+J276</f>
        <v>7081.1</v>
      </c>
      <c r="K277" s="100">
        <f>Month!K273+K276</f>
        <v>6120.0599999999995</v>
      </c>
      <c r="L277" s="100">
        <f>Month!L273+L276</f>
        <v>894.67</v>
      </c>
      <c r="M277" s="100">
        <f>Month!M273+M276</f>
        <v>225.61</v>
      </c>
      <c r="N277" s="100">
        <f>Month!N273+N276</f>
        <v>5938.04</v>
      </c>
      <c r="O277" s="100">
        <f>Month!O273+O276</f>
        <v>3863.64</v>
      </c>
      <c r="P277" s="100">
        <f>Month!P273+P276</f>
        <v>324.29999999999995</v>
      </c>
    </row>
    <row r="278" spans="1:16" ht="12">
      <c r="A278" s="90">
        <f aca="true" t="shared" si="7" ref="A278:A287">A277</f>
        <v>2017</v>
      </c>
      <c r="B278" s="91" t="s">
        <v>46</v>
      </c>
      <c r="C278" s="100">
        <f>Month!C274+C277</f>
        <v>12126.829999999998</v>
      </c>
      <c r="D278" s="100">
        <f>Month!D274+D277</f>
        <v>11100.12</v>
      </c>
      <c r="E278" s="100">
        <f>Month!E274+E277</f>
        <v>911.01</v>
      </c>
      <c r="F278" s="100">
        <f>Month!F274+F277</f>
        <v>115.72</v>
      </c>
      <c r="G278" s="100">
        <f>Month!G274+G277</f>
        <v>14705.52</v>
      </c>
      <c r="H278" s="100">
        <f>Month!H274+H277</f>
        <v>2229.21</v>
      </c>
      <c r="I278" s="100">
        <f>Month!I274+I277</f>
        <v>5648.8</v>
      </c>
      <c r="J278" s="100">
        <f>Month!J274+J277</f>
        <v>10989.560000000001</v>
      </c>
      <c r="K278" s="100">
        <f>Month!K274+K277</f>
        <v>9470.189999999999</v>
      </c>
      <c r="L278" s="100">
        <f>Month!L274+L277</f>
        <v>1486.75</v>
      </c>
      <c r="M278" s="100">
        <f>Month!M274+M277</f>
        <v>353.36</v>
      </c>
      <c r="N278" s="100">
        <f>Month!N274+N277</f>
        <v>8645.61</v>
      </c>
      <c r="O278" s="100">
        <f>Month!O274+O277</f>
        <v>5649.5599999999995</v>
      </c>
      <c r="P278" s="100">
        <f>Month!P274+P277</f>
        <v>510.90999999999997</v>
      </c>
    </row>
    <row r="279" spans="1:16" ht="12">
      <c r="A279" s="90">
        <f t="shared" si="7"/>
        <v>2017</v>
      </c>
      <c r="B279" s="91" t="s">
        <v>47</v>
      </c>
      <c r="C279" s="100">
        <f>Month!C275+C278</f>
        <v>16017.179999999998</v>
      </c>
      <c r="D279" s="100">
        <f>Month!D275+D278</f>
        <v>14650.91</v>
      </c>
      <c r="E279" s="100">
        <f>Month!E275+E278</f>
        <v>1210.56</v>
      </c>
      <c r="F279" s="100">
        <f>Month!F275+F278</f>
        <v>155.73</v>
      </c>
      <c r="G279" s="100">
        <f>Month!G275+G278</f>
        <v>19762.260000000002</v>
      </c>
      <c r="H279" s="100">
        <f>Month!H275+H278</f>
        <v>2899.06</v>
      </c>
      <c r="I279" s="100">
        <f>Month!I275+I278</f>
        <v>8374.85</v>
      </c>
      <c r="J279" s="100">
        <f>Month!J275+J278</f>
        <v>14703.18</v>
      </c>
      <c r="K279" s="100">
        <f>Month!K275+K278</f>
        <v>12094.579999999998</v>
      </c>
      <c r="L279" s="100">
        <f>Month!L275+L278</f>
        <v>2160.0299999999997</v>
      </c>
      <c r="M279" s="100">
        <f>Month!M275+M278</f>
        <v>455.07</v>
      </c>
      <c r="N279" s="100">
        <f>Month!N275+N278</f>
        <v>11613.12</v>
      </c>
      <c r="O279" s="100">
        <f>Month!O275+O278</f>
        <v>7551.8099999999995</v>
      </c>
      <c r="P279" s="100">
        <f>Month!P275+P278</f>
        <v>714.8599999999999</v>
      </c>
    </row>
    <row r="280" spans="1:16" s="23" customFormat="1" ht="12">
      <c r="A280" s="90">
        <f t="shared" si="7"/>
        <v>2017</v>
      </c>
      <c r="B280" s="91" t="s">
        <v>34</v>
      </c>
      <c r="C280" s="100">
        <f>Month!C276+C279</f>
        <v>20120.8</v>
      </c>
      <c r="D280" s="100">
        <f>Month!D276+D279</f>
        <v>18377.61</v>
      </c>
      <c r="E280" s="100">
        <f>Month!E276+E279</f>
        <v>1553.29</v>
      </c>
      <c r="F280" s="100">
        <f>Month!F276+F279</f>
        <v>189.92</v>
      </c>
      <c r="G280" s="100">
        <f>Month!G276+G279</f>
        <v>24740.070000000003</v>
      </c>
      <c r="H280" s="100">
        <f>Month!H276+H279</f>
        <v>3136.5</v>
      </c>
      <c r="I280" s="100">
        <f>Month!I276+I279</f>
        <v>9906.79</v>
      </c>
      <c r="J280" s="100">
        <f>Month!J276+J279</f>
        <v>18880.14</v>
      </c>
      <c r="K280" s="100">
        <f>Month!K276+K279</f>
        <v>15714.499999999998</v>
      </c>
      <c r="L280" s="100">
        <f>Month!L276+L279</f>
        <v>2723.4399999999996</v>
      </c>
      <c r="M280" s="100">
        <f>Month!M276+M279</f>
        <v>565.51</v>
      </c>
      <c r="N280" s="100">
        <f>Month!N276+N279</f>
        <v>14141.61</v>
      </c>
      <c r="O280" s="100">
        <f>Month!O276+O279</f>
        <v>9558.359999999999</v>
      </c>
      <c r="P280" s="100">
        <f>Month!P276+P279</f>
        <v>892.3299999999999</v>
      </c>
    </row>
    <row r="281" spans="1:16" ht="12">
      <c r="A281" s="90">
        <f t="shared" si="7"/>
        <v>2017</v>
      </c>
      <c r="B281" s="91" t="s">
        <v>48</v>
      </c>
      <c r="C281" s="100">
        <f>Month!C277+C280</f>
        <v>24088.28</v>
      </c>
      <c r="D281" s="100">
        <f>Month!D277+D280</f>
        <v>22017.91</v>
      </c>
      <c r="E281" s="100">
        <f>Month!E277+E280</f>
        <v>1851.3899999999999</v>
      </c>
      <c r="F281" s="100">
        <f>Month!F277+F280</f>
        <v>219.01</v>
      </c>
      <c r="G281" s="100">
        <f>Month!G277+G280</f>
        <v>29901.540000000005</v>
      </c>
      <c r="H281" s="100">
        <f>Month!H277+H280</f>
        <v>3721.9</v>
      </c>
      <c r="I281" s="100">
        <f>Month!I277+I280</f>
        <v>12088.19</v>
      </c>
      <c r="J281" s="100">
        <f>Month!J277+J280</f>
        <v>22709.579999999998</v>
      </c>
      <c r="K281" s="100">
        <f>Month!K277+K280</f>
        <v>18837.1</v>
      </c>
      <c r="L281" s="100">
        <f>Month!L277+L280</f>
        <v>3470.0599999999995</v>
      </c>
      <c r="M281" s="100">
        <f>Month!M277+M280</f>
        <v>678.75</v>
      </c>
      <c r="N281" s="100">
        <f>Month!N277+N280</f>
        <v>16879.2</v>
      </c>
      <c r="O281" s="100">
        <f>Month!O277+O280</f>
        <v>11454.789999999999</v>
      </c>
      <c r="P281" s="100">
        <f>Month!P277+P280</f>
        <v>1128.8999999999999</v>
      </c>
    </row>
    <row r="282" spans="1:16" s="23" customFormat="1" ht="12">
      <c r="A282" s="90">
        <f t="shared" si="7"/>
        <v>2017</v>
      </c>
      <c r="B282" s="91" t="s">
        <v>49</v>
      </c>
      <c r="C282" s="100">
        <f>Month!C278+C281</f>
        <v>28093.829999999998</v>
      </c>
      <c r="D282" s="100">
        <f>Month!D278+D281</f>
        <v>25675.97</v>
      </c>
      <c r="E282" s="100">
        <f>Month!E278+E281</f>
        <v>2169.5499999999997</v>
      </c>
      <c r="F282" s="100">
        <f>Month!F278+F281</f>
        <v>248.33999999999997</v>
      </c>
      <c r="G282" s="100">
        <f>Month!G278+G281</f>
        <v>35309.270000000004</v>
      </c>
      <c r="H282" s="100">
        <f>Month!H278+H281</f>
        <v>4075.09</v>
      </c>
      <c r="I282" s="100">
        <f>Month!I278+I281</f>
        <v>14139.2</v>
      </c>
      <c r="J282" s="100">
        <f>Month!J278+J281</f>
        <v>27176.07</v>
      </c>
      <c r="K282" s="100">
        <f>Month!K278+K281</f>
        <v>22533.739999999998</v>
      </c>
      <c r="L282" s="100">
        <f>Month!L278+L281</f>
        <v>4058.1099999999997</v>
      </c>
      <c r="M282" s="100">
        <f>Month!M278+M281</f>
        <v>803.58</v>
      </c>
      <c r="N282" s="100">
        <f>Month!N278+N281</f>
        <v>19617.920000000002</v>
      </c>
      <c r="O282" s="100">
        <f>Month!O278+O281</f>
        <v>13375.57</v>
      </c>
      <c r="P282" s="100">
        <f>Month!P278+P281</f>
        <v>1359.6</v>
      </c>
    </row>
    <row r="283" spans="1:16" ht="12">
      <c r="A283" s="90">
        <f t="shared" si="7"/>
        <v>2017</v>
      </c>
      <c r="B283" s="91" t="s">
        <v>50</v>
      </c>
      <c r="C283" s="100">
        <f>Month!C279+C282</f>
        <v>31693.739999999998</v>
      </c>
      <c r="D283" s="100">
        <f>Month!D279+D282</f>
        <v>29028.34</v>
      </c>
      <c r="E283" s="100">
        <f>Month!E279+E282</f>
        <v>2382.2</v>
      </c>
      <c r="F283" s="100">
        <f>Month!F279+F282</f>
        <v>283.22999999999996</v>
      </c>
      <c r="G283" s="100">
        <f>Month!G279+G282</f>
        <v>40356.07000000001</v>
      </c>
      <c r="H283" s="100">
        <f>Month!H279+H282</f>
        <v>4628.1900000000005</v>
      </c>
      <c r="I283" s="100">
        <f>Month!I279+I282</f>
        <v>16925.9</v>
      </c>
      <c r="J283" s="100">
        <f>Month!J279+J282</f>
        <v>31216.07</v>
      </c>
      <c r="K283" s="100">
        <f>Month!K279+K282</f>
        <v>24935.03</v>
      </c>
      <c r="L283" s="100">
        <f>Month!L279+L282</f>
        <v>4511.8099999999995</v>
      </c>
      <c r="M283" s="100">
        <f>Month!M279+M282</f>
        <v>925.82</v>
      </c>
      <c r="N283" s="100">
        <f>Month!N279+N282</f>
        <v>22329.350000000002</v>
      </c>
      <c r="O283" s="100">
        <f>Month!O279+O282</f>
        <v>15270.48</v>
      </c>
      <c r="P283" s="100">
        <f>Month!P279+P282</f>
        <v>1607.83</v>
      </c>
    </row>
    <row r="284" spans="1:16" ht="12">
      <c r="A284" s="90">
        <f t="shared" si="7"/>
        <v>2017</v>
      </c>
      <c r="B284" s="91" t="s">
        <v>51</v>
      </c>
      <c r="C284" s="100">
        <f>Month!C280+C283</f>
        <v>35412.659999999996</v>
      </c>
      <c r="D284" s="100">
        <f>Month!D280+D283</f>
        <v>32477.57</v>
      </c>
      <c r="E284" s="100">
        <f>Month!E280+E283</f>
        <v>2615.73</v>
      </c>
      <c r="F284" s="100">
        <f>Month!F280+F283</f>
        <v>319.37999999999994</v>
      </c>
      <c r="G284" s="100">
        <f>Month!G280+G283</f>
        <v>45404.93000000001</v>
      </c>
      <c r="H284" s="100">
        <f>Month!H280+H283</f>
        <v>5234.34</v>
      </c>
      <c r="I284" s="100">
        <f>Month!I280+I283</f>
        <v>19138.730000000003</v>
      </c>
      <c r="J284" s="100">
        <f>Month!J280+J283</f>
        <v>35095.17</v>
      </c>
      <c r="K284" s="100">
        <f>Month!K280+K283</f>
        <v>28031.98</v>
      </c>
      <c r="L284" s="100">
        <f>Month!L280+L283</f>
        <v>5075.429999999999</v>
      </c>
      <c r="M284" s="100">
        <f>Month!M280+M283</f>
        <v>1119.69</v>
      </c>
      <c r="N284" s="100">
        <f>Month!N280+N283</f>
        <v>25368.120000000003</v>
      </c>
      <c r="O284" s="100">
        <f>Month!O280+O283</f>
        <v>17248.32</v>
      </c>
      <c r="P284" s="100">
        <f>Month!P280+P283</f>
        <v>1857.81</v>
      </c>
    </row>
    <row r="285" spans="1:16" ht="12">
      <c r="A285" s="90">
        <f t="shared" si="7"/>
        <v>2017</v>
      </c>
      <c r="B285" s="91" t="s">
        <v>52</v>
      </c>
      <c r="C285" s="100">
        <f>Month!C281+C284</f>
        <v>39562.99</v>
      </c>
      <c r="D285" s="100">
        <f>Month!D281+D284</f>
        <v>36264.09</v>
      </c>
      <c r="E285" s="100">
        <f>Month!E281+E284</f>
        <v>2948.2200000000003</v>
      </c>
      <c r="F285" s="100">
        <f>Month!F281+F284</f>
        <v>350.69999999999993</v>
      </c>
      <c r="G285" s="100">
        <f>Month!G281+G284</f>
        <v>50626.54000000001</v>
      </c>
      <c r="H285" s="100">
        <f>Month!H281+H284</f>
        <v>6048.51</v>
      </c>
      <c r="I285" s="100">
        <f>Month!I281+I284</f>
        <v>21335.420000000002</v>
      </c>
      <c r="J285" s="100">
        <f>Month!J281+J284</f>
        <v>39054.63</v>
      </c>
      <c r="K285" s="100">
        <f>Month!K281+K284</f>
        <v>31055.11</v>
      </c>
      <c r="L285" s="100">
        <f>Month!L281+L284</f>
        <v>5523.41</v>
      </c>
      <c r="M285" s="100">
        <f>Month!M281+M284</f>
        <v>1251.72</v>
      </c>
      <c r="N285" s="100">
        <f>Month!N281+N284</f>
        <v>28306.280000000002</v>
      </c>
      <c r="O285" s="100">
        <f>Month!O281+O284</f>
        <v>19242.06</v>
      </c>
      <c r="P285" s="100">
        <f>Month!P281+P284</f>
        <v>2061.18</v>
      </c>
    </row>
    <row r="286" spans="1:16" ht="12">
      <c r="A286" s="90">
        <f t="shared" si="7"/>
        <v>2017</v>
      </c>
      <c r="B286" s="91" t="s">
        <v>53</v>
      </c>
      <c r="C286" s="100">
        <f>Month!C282+C285</f>
        <v>43716.009999999995</v>
      </c>
      <c r="D286" s="100">
        <f>Month!D282+D285</f>
        <v>40106.24</v>
      </c>
      <c r="E286" s="100">
        <f>Month!E282+E285</f>
        <v>3230.84</v>
      </c>
      <c r="F286" s="100">
        <f>Month!F282+F285</f>
        <v>378.94999999999993</v>
      </c>
      <c r="G286" s="100">
        <f>Month!G282+G285</f>
        <v>55807.21000000001</v>
      </c>
      <c r="H286" s="100">
        <f>Month!H282+H285</f>
        <v>6867.68</v>
      </c>
      <c r="I286" s="100">
        <f>Month!I282+I285</f>
        <v>23901.840000000004</v>
      </c>
      <c r="J286" s="100">
        <f>Month!J282+J285</f>
        <v>42917.649999999994</v>
      </c>
      <c r="K286" s="100">
        <f>Month!K282+K285</f>
        <v>34161.46</v>
      </c>
      <c r="L286" s="100">
        <f>Month!L282+L285</f>
        <v>6021.88</v>
      </c>
      <c r="M286" s="100">
        <f>Month!M282+M285</f>
        <v>1348.2</v>
      </c>
      <c r="N286" s="100">
        <f>Month!N282+N285</f>
        <v>31567.390000000003</v>
      </c>
      <c r="O286" s="100">
        <f>Month!O282+O285</f>
        <v>21095.41</v>
      </c>
      <c r="P286" s="100">
        <f>Month!P282+P285</f>
        <v>2269.3999999999996</v>
      </c>
    </row>
    <row r="287" spans="1:16" ht="12">
      <c r="A287" s="90">
        <f t="shared" si="7"/>
        <v>2017</v>
      </c>
      <c r="B287" s="91" t="s">
        <v>54</v>
      </c>
      <c r="C287" s="100">
        <f>Month!C283+C286</f>
        <v>47049.299999999996</v>
      </c>
      <c r="D287" s="100">
        <f>Month!D283+D286</f>
        <v>43184.7</v>
      </c>
      <c r="E287" s="100">
        <f>Month!E283+E286</f>
        <v>3445.6600000000003</v>
      </c>
      <c r="F287" s="100">
        <f>Month!F283+F286</f>
        <v>418.9599999999999</v>
      </c>
      <c r="G287" s="100">
        <f>Month!G283+G286</f>
        <v>60698.65000000001</v>
      </c>
      <c r="H287" s="100">
        <f>Month!H283+H286</f>
        <v>7407.85</v>
      </c>
      <c r="I287" s="100">
        <f>Month!I283+I286</f>
        <v>26477.740000000005</v>
      </c>
      <c r="J287" s="100">
        <f>Month!J283+J286</f>
        <v>46623.56999999999</v>
      </c>
      <c r="K287" s="100">
        <f>Month!K283+K286</f>
        <v>36862.729999999996</v>
      </c>
      <c r="L287" s="100">
        <f>Month!L283+L286</f>
        <v>6667.2300000000005</v>
      </c>
      <c r="M287" s="100">
        <f>Month!M283+M286</f>
        <v>1456.1100000000001</v>
      </c>
      <c r="N287" s="100">
        <f>Month!N283+N286</f>
        <v>34634.23</v>
      </c>
      <c r="O287" s="100">
        <f>Month!O283+O286</f>
        <v>23128.44</v>
      </c>
      <c r="P287" s="100">
        <f>Month!P283+P286</f>
        <v>2450.8199999999997</v>
      </c>
    </row>
    <row r="288" spans="1:16" ht="12">
      <c r="A288" s="90">
        <v>2018</v>
      </c>
      <c r="B288" s="91" t="s">
        <v>44</v>
      </c>
      <c r="C288" s="100">
        <f>Month!C284</f>
        <v>4466.01</v>
      </c>
      <c r="D288" s="100">
        <f>Month!D284</f>
        <v>4097.3</v>
      </c>
      <c r="E288" s="100">
        <f>Month!E284</f>
        <v>331.13</v>
      </c>
      <c r="F288" s="100">
        <f>Month!F284</f>
        <v>37.59</v>
      </c>
      <c r="G288" s="100">
        <f>Month!G284</f>
        <v>4974.99</v>
      </c>
      <c r="H288" s="100">
        <f>Month!H284</f>
        <v>321.42</v>
      </c>
      <c r="I288" s="100">
        <f>Month!I284</f>
        <v>1700</v>
      </c>
      <c r="J288" s="100">
        <f>Month!J284</f>
        <v>4165.24</v>
      </c>
      <c r="K288" s="100">
        <f>Month!K284</f>
        <v>3724.17</v>
      </c>
      <c r="L288" s="100">
        <f>Month!L284</f>
        <v>488.33</v>
      </c>
      <c r="M288" s="100">
        <f>Month!M284</f>
        <v>81.19</v>
      </c>
      <c r="N288" s="100">
        <f>Month!N284</f>
        <v>2928.6</v>
      </c>
      <c r="O288" s="100">
        <f>Month!O284</f>
        <v>2076.82</v>
      </c>
      <c r="P288" s="100">
        <f>Month!P284</f>
        <v>200.4</v>
      </c>
    </row>
    <row r="289" spans="1:16" ht="12">
      <c r="A289" s="90">
        <f>A288</f>
        <v>2018</v>
      </c>
      <c r="B289" s="91" t="s">
        <v>45</v>
      </c>
      <c r="C289" s="100">
        <f>Month!C285+C288</f>
        <v>8435.12</v>
      </c>
      <c r="D289" s="100">
        <f>Month!D285+D288</f>
        <v>7760.5</v>
      </c>
      <c r="E289" s="100">
        <f>Month!E285+E288</f>
        <v>606.55</v>
      </c>
      <c r="F289" s="100">
        <f>Month!F285+F288</f>
        <v>68.08</v>
      </c>
      <c r="G289" s="100">
        <f>Month!G285+G288</f>
        <v>8345.27</v>
      </c>
      <c r="H289" s="100">
        <f>Month!H285+H288</f>
        <v>986.3399999999999</v>
      </c>
      <c r="I289" s="100">
        <f>Month!I285+I288</f>
        <v>3118.09</v>
      </c>
      <c r="J289" s="100">
        <f>Month!J285+J288</f>
        <v>6245.54</v>
      </c>
      <c r="K289" s="100">
        <f>Month!K285+K288</f>
        <v>6992.49</v>
      </c>
      <c r="L289" s="100">
        <f>Month!L285+L288</f>
        <v>1113.3899999999999</v>
      </c>
      <c r="M289" s="100">
        <f>Month!M285+M288</f>
        <v>158.41</v>
      </c>
      <c r="N289" s="100">
        <f>Month!N285+N288</f>
        <v>6412.16</v>
      </c>
      <c r="O289" s="100">
        <f>Month!O285+O288</f>
        <v>3502.12</v>
      </c>
      <c r="P289" s="100">
        <f>Month!P285+P288</f>
        <v>348.8</v>
      </c>
    </row>
    <row r="290" spans="1:16" ht="12">
      <c r="A290" s="90">
        <f aca="true" t="shared" si="8" ref="A290:A299">A289</f>
        <v>2018</v>
      </c>
      <c r="B290" s="91" t="s">
        <v>46</v>
      </c>
      <c r="C290" s="100">
        <f>Month!C286+C289</f>
        <v>12585.670000000002</v>
      </c>
      <c r="D290" s="100">
        <f>Month!D286+D289</f>
        <v>11582.03</v>
      </c>
      <c r="E290" s="100">
        <f>Month!E286+E289</f>
        <v>903.55</v>
      </c>
      <c r="F290" s="100">
        <f>Month!F286+F289</f>
        <v>100.1</v>
      </c>
      <c r="G290" s="100">
        <f>Month!G286+G289</f>
        <v>13096.080000000002</v>
      </c>
      <c r="H290" s="100">
        <f>Month!H286+H289</f>
        <v>1721.2599999999998</v>
      </c>
      <c r="I290" s="100">
        <f>Month!I286+I289</f>
        <v>4600.4400000000005</v>
      </c>
      <c r="J290" s="100">
        <f>Month!J286+J289</f>
        <v>9751.2</v>
      </c>
      <c r="K290" s="100">
        <f>Month!K286+K289</f>
        <v>10495.92</v>
      </c>
      <c r="L290" s="100">
        <f>Month!L286+L289</f>
        <v>1623.62</v>
      </c>
      <c r="M290" s="100">
        <f>Month!M286+M289</f>
        <v>242.1</v>
      </c>
      <c r="N290" s="100">
        <f>Month!N286+N289</f>
        <v>9190.63</v>
      </c>
      <c r="O290" s="100">
        <f>Month!O286+O289</f>
        <v>5227.02</v>
      </c>
      <c r="P290" s="100">
        <f>Month!P286+P289</f>
        <v>549.76</v>
      </c>
    </row>
    <row r="291" spans="1:16" ht="12">
      <c r="A291" s="90">
        <f t="shared" si="8"/>
        <v>2018</v>
      </c>
      <c r="B291" s="91" t="s">
        <v>47</v>
      </c>
      <c r="C291" s="100">
        <f>Month!C287+C290</f>
        <v>17156.590000000004</v>
      </c>
      <c r="D291" s="100">
        <f>Month!D287+D290</f>
        <v>15823.060000000001</v>
      </c>
      <c r="E291" s="100">
        <f>Month!E287+E290</f>
        <v>1200.51</v>
      </c>
      <c r="F291" s="100">
        <f>Month!F287+F290</f>
        <v>133.03</v>
      </c>
      <c r="G291" s="100">
        <f>Month!G287+G290</f>
        <v>17725.550000000003</v>
      </c>
      <c r="H291" s="100">
        <f>Month!H287+H290</f>
        <v>2032.7899999999997</v>
      </c>
      <c r="I291" s="100">
        <f>Month!I287+I290</f>
        <v>6393.14</v>
      </c>
      <c r="J291" s="100">
        <f>Month!J287+J290</f>
        <v>13606.19</v>
      </c>
      <c r="K291" s="100">
        <f>Month!K287+K290</f>
        <v>14045.17</v>
      </c>
      <c r="L291" s="100">
        <f>Month!L287+L290</f>
        <v>2086.5699999999997</v>
      </c>
      <c r="M291" s="100">
        <f>Month!M287+M290</f>
        <v>388.9</v>
      </c>
      <c r="N291" s="100">
        <f>Month!N287+N290</f>
        <v>12411.279999999999</v>
      </c>
      <c r="O291" s="100">
        <f>Month!O287+O290</f>
        <v>7276.860000000001</v>
      </c>
      <c r="P291" s="100">
        <f>Month!P287+P290</f>
        <v>736.61</v>
      </c>
    </row>
    <row r="292" spans="1:16" ht="12">
      <c r="A292" s="90">
        <f t="shared" si="8"/>
        <v>2018</v>
      </c>
      <c r="B292" s="91" t="s">
        <v>34</v>
      </c>
      <c r="C292" s="100">
        <f>Month!C288+C291</f>
        <v>21464.850000000006</v>
      </c>
      <c r="D292" s="100">
        <f>Month!D288+D291</f>
        <v>19813.030000000002</v>
      </c>
      <c r="E292" s="100">
        <f>Month!E288+E291</f>
        <v>1486.67</v>
      </c>
      <c r="F292" s="100">
        <f>Month!F288+F291</f>
        <v>165.16</v>
      </c>
      <c r="G292" s="100">
        <f>Month!G288+G291</f>
        <v>22522.590000000004</v>
      </c>
      <c r="H292" s="100">
        <f>Month!H288+H291</f>
        <v>2269.6299999999997</v>
      </c>
      <c r="I292" s="100">
        <f>Month!I288+I291</f>
        <v>8321.69</v>
      </c>
      <c r="J292" s="100">
        <f>Month!J288+J291</f>
        <v>17566.25</v>
      </c>
      <c r="K292" s="100">
        <f>Month!K288+K291</f>
        <v>17651.760000000002</v>
      </c>
      <c r="L292" s="100">
        <f>Month!L288+L291</f>
        <v>2686.72</v>
      </c>
      <c r="M292" s="100">
        <f>Month!M288+M291</f>
        <v>517</v>
      </c>
      <c r="N292" s="100">
        <f>Month!N288+N291</f>
        <v>15354.349999999999</v>
      </c>
      <c r="O292" s="100">
        <f>Month!O288+O291</f>
        <v>9116.890000000001</v>
      </c>
      <c r="P292" s="100">
        <f>Month!P288+P291</f>
        <v>947.04</v>
      </c>
    </row>
    <row r="293" spans="1:16" ht="12">
      <c r="A293" s="90">
        <f t="shared" si="8"/>
        <v>2018</v>
      </c>
      <c r="B293" s="91" t="s">
        <v>48</v>
      </c>
      <c r="C293" s="100">
        <f>Month!C289+C292</f>
        <v>25451.080000000005</v>
      </c>
      <c r="D293" s="100">
        <f>Month!D289+D292</f>
        <v>23527.420000000002</v>
      </c>
      <c r="E293" s="100">
        <f>Month!E289+E292</f>
        <v>1724.81</v>
      </c>
      <c r="F293" s="100">
        <f>Month!F289+F292</f>
        <v>198.86</v>
      </c>
      <c r="G293" s="100">
        <f>Month!G289+G292</f>
        <v>27403.220000000005</v>
      </c>
      <c r="H293" s="100">
        <f>Month!H289+H292</f>
        <v>2711.0099999999998</v>
      </c>
      <c r="I293" s="100">
        <f>Month!I289+I292</f>
        <v>10713.78</v>
      </c>
      <c r="J293" s="100">
        <f>Month!J289+J292</f>
        <v>21512.46</v>
      </c>
      <c r="K293" s="100">
        <f>Month!K289+K292</f>
        <v>20835.870000000003</v>
      </c>
      <c r="L293" s="100">
        <f>Month!L289+L292</f>
        <v>3179.7599999999998</v>
      </c>
      <c r="M293" s="100">
        <f>Month!M289+M292</f>
        <v>717.7</v>
      </c>
      <c r="N293" s="100">
        <f>Month!N289+N292</f>
        <v>18401.519999999997</v>
      </c>
      <c r="O293" s="100">
        <f>Month!O289+O292</f>
        <v>10826.410000000002</v>
      </c>
      <c r="P293" s="100">
        <f>Month!P289+P292</f>
        <v>1167.4</v>
      </c>
    </row>
    <row r="294" spans="1:16" ht="12">
      <c r="A294" s="90">
        <f t="shared" si="8"/>
        <v>2018</v>
      </c>
      <c r="B294" s="91" t="s">
        <v>49</v>
      </c>
      <c r="C294" s="100">
        <f>Month!C290+C293</f>
        <v>29868.500000000007</v>
      </c>
      <c r="D294" s="100">
        <f>Month!D290+D293</f>
        <v>27615.530000000002</v>
      </c>
      <c r="E294" s="100">
        <f>Month!E290+E293</f>
        <v>2025.71</v>
      </c>
      <c r="F294" s="100">
        <f>Month!F290+F293</f>
        <v>227.28000000000003</v>
      </c>
      <c r="G294" s="100">
        <f>Month!G290+G293</f>
        <v>32366.000000000004</v>
      </c>
      <c r="H294" s="100">
        <f>Month!H290+H293</f>
        <v>3087.16</v>
      </c>
      <c r="I294" s="100">
        <f>Month!I290+I293</f>
        <v>12481.52</v>
      </c>
      <c r="J294" s="100">
        <f>Month!J290+J293</f>
        <v>25526.09</v>
      </c>
      <c r="K294" s="100">
        <f>Month!K290+K293</f>
        <v>24648.710000000003</v>
      </c>
      <c r="L294" s="100">
        <f>Month!L290+L293</f>
        <v>3752.7599999999998</v>
      </c>
      <c r="M294" s="100">
        <f>Month!M290+M293</f>
        <v>924.1300000000001</v>
      </c>
      <c r="N294" s="100">
        <f>Month!N290+N293</f>
        <v>21488.619999999995</v>
      </c>
      <c r="O294" s="100">
        <f>Month!O290+O293</f>
        <v>12713.130000000001</v>
      </c>
      <c r="P294" s="100">
        <f>Month!P290+P293</f>
        <v>1406.04</v>
      </c>
    </row>
    <row r="295" spans="1:16" ht="12">
      <c r="A295" s="90">
        <f t="shared" si="8"/>
        <v>2018</v>
      </c>
      <c r="B295" s="91" t="s">
        <v>50</v>
      </c>
      <c r="C295" s="100">
        <f>Month!C291+C294</f>
        <v>33906.12000000001</v>
      </c>
      <c r="D295" s="100">
        <f>Month!D291+D294</f>
        <v>31405.680000000004</v>
      </c>
      <c r="E295" s="100">
        <f>Month!E291+E294</f>
        <v>2236.23</v>
      </c>
      <c r="F295" s="100">
        <f>Month!F291+F294</f>
        <v>264.22</v>
      </c>
      <c r="G295" s="100">
        <f>Month!G291+G294</f>
        <v>37666.86</v>
      </c>
      <c r="H295" s="100">
        <f>Month!H291+H294</f>
        <v>3558.33</v>
      </c>
      <c r="I295" s="100">
        <f>Month!I291+I294</f>
        <v>14362.69</v>
      </c>
      <c r="J295" s="100">
        <f>Month!J291+J294</f>
        <v>29730.79</v>
      </c>
      <c r="K295" s="100">
        <f>Month!K291+K294</f>
        <v>28153.230000000003</v>
      </c>
      <c r="L295" s="100">
        <f>Month!L291+L294</f>
        <v>4377.75</v>
      </c>
      <c r="M295" s="100">
        <f>Month!M291+M294</f>
        <v>1055.98</v>
      </c>
      <c r="N295" s="100">
        <f>Month!N291+N294</f>
        <v>24321.889999999996</v>
      </c>
      <c r="O295" s="100">
        <f>Month!O291+O294</f>
        <v>14858.550000000001</v>
      </c>
      <c r="P295" s="100">
        <f>Month!P291+P294</f>
        <v>1640.06</v>
      </c>
    </row>
    <row r="296" spans="1:16" ht="12">
      <c r="A296" s="90">
        <f t="shared" si="8"/>
        <v>2018</v>
      </c>
      <c r="B296" s="91" t="s">
        <v>51</v>
      </c>
      <c r="C296" s="100">
        <f>Month!C292+C295</f>
        <v>37681.54000000001</v>
      </c>
      <c r="D296" s="100">
        <f>Month!D292+D295</f>
        <v>34920.4</v>
      </c>
      <c r="E296" s="100">
        <f>Month!E292+E295</f>
        <v>2463.54</v>
      </c>
      <c r="F296" s="100">
        <f>Month!F292+F295</f>
        <v>297.61</v>
      </c>
      <c r="G296" s="100">
        <f>Month!G292+G295</f>
        <v>43032.58</v>
      </c>
      <c r="H296" s="100">
        <f>Month!H292+H295</f>
        <v>4330.98</v>
      </c>
      <c r="I296" s="100">
        <f>Month!I292+I295</f>
        <v>16398.53</v>
      </c>
      <c r="J296" s="100">
        <f>Month!J292+J295</f>
        <v>33706.340000000004</v>
      </c>
      <c r="K296" s="100">
        <f>Month!K292+K295</f>
        <v>31385.65</v>
      </c>
      <c r="L296" s="100">
        <f>Month!L292+L295</f>
        <v>4995.27</v>
      </c>
      <c r="M296" s="100">
        <f>Month!M292+M295</f>
        <v>1164.45</v>
      </c>
      <c r="N296" s="100">
        <f>Month!N292+N295</f>
        <v>27055.619999999995</v>
      </c>
      <c r="O296" s="100">
        <f>Month!O292+O295</f>
        <v>16808.620000000003</v>
      </c>
      <c r="P296" s="100">
        <f>Month!P292+P295</f>
        <v>1875.37</v>
      </c>
    </row>
    <row r="297" spans="1:16" ht="12">
      <c r="A297" s="90">
        <f t="shared" si="8"/>
        <v>2018</v>
      </c>
      <c r="B297" s="91" t="s">
        <v>52</v>
      </c>
      <c r="C297" s="100">
        <f>Month!C293+C296</f>
        <v>42176.030000000006</v>
      </c>
      <c r="D297" s="100">
        <f>Month!D293+D296</f>
        <v>39123.72</v>
      </c>
      <c r="E297" s="100">
        <f>Month!E293+E296</f>
        <v>2736.96</v>
      </c>
      <c r="F297" s="100">
        <f>Month!F293+F296</f>
        <v>315.36</v>
      </c>
      <c r="G297" s="100">
        <f>Month!G293+G296</f>
        <v>48028.100000000006</v>
      </c>
      <c r="H297" s="100">
        <f>Month!H293+H296</f>
        <v>4677.599999999999</v>
      </c>
      <c r="I297" s="100">
        <f>Month!I293+I296</f>
        <v>17541.44</v>
      </c>
      <c r="J297" s="100">
        <f>Month!J293+J296</f>
        <v>37834.64000000001</v>
      </c>
      <c r="K297" s="100">
        <f>Month!K293+K296</f>
        <v>35057.19</v>
      </c>
      <c r="L297" s="100">
        <f>Month!L293+L296</f>
        <v>5515.870000000001</v>
      </c>
      <c r="M297" s="100">
        <f>Month!M293+M296</f>
        <v>1463.7</v>
      </c>
      <c r="N297" s="100">
        <f>Month!N293+N296</f>
        <v>29439.699999999997</v>
      </c>
      <c r="O297" s="100">
        <f>Month!O293+O296</f>
        <v>18727.9</v>
      </c>
      <c r="P297" s="100">
        <f>Month!P293+P296</f>
        <v>2050.6</v>
      </c>
    </row>
    <row r="298" spans="1:16" ht="12">
      <c r="A298" s="90">
        <f t="shared" si="8"/>
        <v>2018</v>
      </c>
      <c r="B298" s="91" t="s">
        <v>53</v>
      </c>
      <c r="C298" s="100">
        <f>Month!C294+C297</f>
        <v>46531.68000000001</v>
      </c>
      <c r="D298" s="100">
        <f>Month!D294+D297</f>
        <v>43167.05</v>
      </c>
      <c r="E298" s="100">
        <f>Month!E294+E297</f>
        <v>3031.89</v>
      </c>
      <c r="F298" s="100">
        <f>Month!F294+F297</f>
        <v>332.75</v>
      </c>
      <c r="G298" s="100">
        <f>Month!G294+G297</f>
        <v>53010.69</v>
      </c>
      <c r="H298" s="100">
        <f>Month!H294+H297</f>
        <v>5380.349999999999</v>
      </c>
      <c r="I298" s="100">
        <f>Month!I294+I297</f>
        <v>19108.039999999997</v>
      </c>
      <c r="J298" s="100">
        <f>Month!J294+J297</f>
        <v>41639.01000000001</v>
      </c>
      <c r="K298" s="100">
        <f>Month!K294+K297</f>
        <v>38682.560000000005</v>
      </c>
      <c r="L298" s="100">
        <f>Month!L294+L297</f>
        <v>5991.340000000001</v>
      </c>
      <c r="M298" s="100">
        <f>Month!M294+M297</f>
        <v>1703.1200000000001</v>
      </c>
      <c r="N298" s="100">
        <f>Month!N294+N297</f>
        <v>32315.76</v>
      </c>
      <c r="O298" s="100">
        <f>Month!O294+O297</f>
        <v>20452.41</v>
      </c>
      <c r="P298" s="100">
        <f>Month!P294+P297</f>
        <v>2236.7599999999998</v>
      </c>
    </row>
    <row r="299" spans="1:16" ht="12">
      <c r="A299" s="90">
        <f t="shared" si="8"/>
        <v>2018</v>
      </c>
      <c r="B299" s="91" t="s">
        <v>54</v>
      </c>
      <c r="C299" s="100">
        <f>Month!C295+C298</f>
        <v>51233.560000000005</v>
      </c>
      <c r="D299" s="100">
        <f>Month!D295+D298</f>
        <v>47550.490000000005</v>
      </c>
      <c r="E299" s="100">
        <f>Month!E295+E298</f>
        <v>3319.8999999999996</v>
      </c>
      <c r="F299" s="100">
        <f>Month!F295+F298</f>
        <v>363.18</v>
      </c>
      <c r="G299" s="100">
        <f>Month!G295+G298</f>
        <v>58396.98</v>
      </c>
      <c r="H299" s="100">
        <f>Month!H295+H298</f>
        <v>5837.879999999999</v>
      </c>
      <c r="I299" s="100">
        <f>Month!I295+I298</f>
        <v>20903.639999999996</v>
      </c>
      <c r="J299" s="100">
        <f>Month!J295+J298</f>
        <v>45954.42000000001</v>
      </c>
      <c r="K299" s="100">
        <f>Month!K295+K298</f>
        <v>42689.11000000001</v>
      </c>
      <c r="L299" s="100">
        <f>Month!L295+L298</f>
        <v>6604.690000000001</v>
      </c>
      <c r="M299" s="100">
        <f>Month!M295+M298</f>
        <v>1925.8000000000002</v>
      </c>
      <c r="N299" s="100">
        <f>Month!N295+N298</f>
        <v>35214.18</v>
      </c>
      <c r="O299" s="100">
        <f>Month!O295+O298</f>
        <v>22254.76</v>
      </c>
      <c r="P299" s="100">
        <f>Month!P295+P298</f>
        <v>2448.0099999999998</v>
      </c>
    </row>
    <row r="300" spans="1:16" ht="12">
      <c r="A300" s="90">
        <v>2019</v>
      </c>
      <c r="B300" s="91" t="s">
        <v>44</v>
      </c>
      <c r="C300" s="100">
        <f>Month!C296</f>
        <v>4586.58</v>
      </c>
      <c r="D300" s="100">
        <f>Month!D296</f>
        <v>4256.22</v>
      </c>
      <c r="E300" s="100">
        <f>Month!E296</f>
        <v>297.64</v>
      </c>
      <c r="F300" s="100">
        <f>Month!F296</f>
        <v>32.72</v>
      </c>
      <c r="G300" s="100">
        <f>Month!G296</f>
        <v>5561.42</v>
      </c>
      <c r="H300" s="100">
        <f>Month!H296</f>
        <v>563.6</v>
      </c>
      <c r="I300" s="100">
        <f>Month!I296</f>
        <v>1898.87</v>
      </c>
      <c r="J300" s="100">
        <f>Month!J296</f>
        <v>4483.93</v>
      </c>
      <c r="K300" s="100">
        <f>Month!K296</f>
        <v>3717.23</v>
      </c>
      <c r="L300" s="100">
        <f>Month!L296</f>
        <v>513.89</v>
      </c>
      <c r="M300" s="100">
        <f>Month!M296</f>
        <v>85.55</v>
      </c>
      <c r="N300" s="100">
        <f>Month!N296</f>
        <v>2684.02</v>
      </c>
      <c r="O300" s="100">
        <f>Month!O296</f>
        <v>1980.19</v>
      </c>
      <c r="P300" s="100">
        <f>Month!P296</f>
        <v>179.05</v>
      </c>
    </row>
    <row r="301" spans="1:16" ht="12">
      <c r="A301" s="90">
        <f>A300</f>
        <v>2019</v>
      </c>
      <c r="B301" s="91" t="s">
        <v>45</v>
      </c>
      <c r="C301" s="100">
        <f>Month!C297+C300</f>
        <v>8994.25</v>
      </c>
      <c r="D301" s="100">
        <f>Month!D297+D300</f>
        <v>8377.1</v>
      </c>
      <c r="E301" s="100">
        <f>Month!E297+E300</f>
        <v>550.3199999999999</v>
      </c>
      <c r="F301" s="100">
        <f>Month!F297+F300</f>
        <v>66.83</v>
      </c>
      <c r="G301" s="100">
        <f>Month!G297+G300</f>
        <v>9955.029999999999</v>
      </c>
      <c r="H301" s="100">
        <f>Month!H297+H300</f>
        <v>1068.5900000000001</v>
      </c>
      <c r="I301" s="100">
        <f>Month!I297+I300</f>
        <v>3130.25</v>
      </c>
      <c r="J301" s="100">
        <f>Month!J297+J300</f>
        <v>7777.13</v>
      </c>
      <c r="K301" s="100">
        <f>Month!K297+K300</f>
        <v>7230.1900000000005</v>
      </c>
      <c r="L301" s="100">
        <f>Month!L297+L300</f>
        <v>1109.31</v>
      </c>
      <c r="M301" s="100">
        <f>Month!M297+M300</f>
        <v>268.31</v>
      </c>
      <c r="N301" s="100">
        <f>Month!N297+N300</f>
        <v>5345.43</v>
      </c>
      <c r="O301" s="100">
        <f>Month!O297+O300</f>
        <v>3603.12</v>
      </c>
      <c r="P301" s="100">
        <f>Month!P297+P300</f>
        <v>344.1</v>
      </c>
    </row>
    <row r="302" spans="1:16" ht="12">
      <c r="A302" s="90">
        <f aca="true" t="shared" si="9" ref="A302:A311">A301</f>
        <v>2019</v>
      </c>
      <c r="B302" s="91" t="s">
        <v>46</v>
      </c>
      <c r="C302" s="100">
        <f>Month!C298+C301</f>
        <v>13766.52</v>
      </c>
      <c r="D302" s="100">
        <f>Month!D298+D301</f>
        <v>12814.83</v>
      </c>
      <c r="E302" s="100">
        <f>Month!E298+E301</f>
        <v>848.43</v>
      </c>
      <c r="F302" s="100">
        <f>Month!F298+F301</f>
        <v>103.25999999999999</v>
      </c>
      <c r="G302" s="100">
        <f>Month!G298+G301</f>
        <v>15123.079999999998</v>
      </c>
      <c r="H302" s="100">
        <f>Month!H298+H301</f>
        <v>1992.2400000000002</v>
      </c>
      <c r="I302" s="100">
        <f>Month!I298+I301</f>
        <v>4451.66</v>
      </c>
      <c r="J302" s="100">
        <f>Month!J298+J301</f>
        <v>11463.3</v>
      </c>
      <c r="K302" s="100">
        <f>Month!K298+K301</f>
        <v>10860.25</v>
      </c>
      <c r="L302" s="100">
        <f>Month!L298+L301</f>
        <v>1667.53</v>
      </c>
      <c r="M302" s="100">
        <f>Month!M298+M301</f>
        <v>326.69</v>
      </c>
      <c r="N302" s="100">
        <f>Month!N298+N301</f>
        <v>7718.870000000001</v>
      </c>
      <c r="O302" s="100">
        <f>Month!O298+O301</f>
        <v>5211.1</v>
      </c>
      <c r="P302" s="100">
        <f>Month!P298+P301</f>
        <v>512.63</v>
      </c>
    </row>
    <row r="303" spans="1:16" ht="12">
      <c r="A303" s="90">
        <f t="shared" si="9"/>
        <v>2019</v>
      </c>
      <c r="B303" s="91" t="s">
        <v>47</v>
      </c>
      <c r="C303" s="100">
        <f>Month!C299+C302</f>
        <v>18112.21</v>
      </c>
      <c r="D303" s="100">
        <f>Month!D299+D302</f>
        <v>16837.05</v>
      </c>
      <c r="E303" s="100">
        <f>Month!E299+E302</f>
        <v>1148.19</v>
      </c>
      <c r="F303" s="100">
        <f>Month!F299+F302</f>
        <v>126.97</v>
      </c>
      <c r="G303" s="100">
        <f>Month!G299+G302</f>
        <v>19913.979999999996</v>
      </c>
      <c r="H303" s="100">
        <f>Month!H299+H302</f>
        <v>2168.5200000000004</v>
      </c>
      <c r="I303" s="100">
        <f>Month!I299+I302</f>
        <v>6775.639999999999</v>
      </c>
      <c r="J303" s="100">
        <f>Month!J299+J302</f>
        <v>15559.08</v>
      </c>
      <c r="K303" s="100">
        <f>Month!K299+K302</f>
        <v>14686.92</v>
      </c>
      <c r="L303" s="100">
        <f>Month!L299+L302</f>
        <v>2186.37</v>
      </c>
      <c r="M303" s="100">
        <f>Month!M299+M302</f>
        <v>481.48</v>
      </c>
      <c r="N303" s="100">
        <f>Month!N299+N302</f>
        <v>10985.970000000001</v>
      </c>
      <c r="O303" s="100">
        <f>Month!O299+O302</f>
        <v>6787.38</v>
      </c>
      <c r="P303" s="100">
        <f>Month!P299+P302</f>
        <v>699.45</v>
      </c>
    </row>
    <row r="304" spans="1:16" ht="12">
      <c r="A304" s="90">
        <f t="shared" si="9"/>
        <v>2019</v>
      </c>
      <c r="B304" s="91" t="s">
        <v>34</v>
      </c>
      <c r="C304" s="100">
        <f>Month!C300+C303</f>
        <v>22630.53</v>
      </c>
      <c r="D304" s="100">
        <f>Month!D300+D303</f>
        <v>21035.579999999998</v>
      </c>
      <c r="E304" s="100">
        <f>Month!E300+E303</f>
        <v>1445.2</v>
      </c>
      <c r="F304" s="100">
        <f>Month!F300+F303</f>
        <v>149.76</v>
      </c>
      <c r="G304" s="100">
        <f>Month!G300+G303</f>
        <v>24759.249999999996</v>
      </c>
      <c r="H304" s="100">
        <f>Month!H300+H303</f>
        <v>2837.0000000000005</v>
      </c>
      <c r="I304" s="100">
        <f>Month!I300+I303</f>
        <v>7606.709999999999</v>
      </c>
      <c r="J304" s="100">
        <f>Month!J300+J303</f>
        <v>19206.56</v>
      </c>
      <c r="K304" s="100">
        <f>Month!K300+K303</f>
        <v>18582.93</v>
      </c>
      <c r="L304" s="100">
        <f>Month!L300+L303</f>
        <v>2715.68</v>
      </c>
      <c r="M304" s="100">
        <f>Month!M300+M303</f>
        <v>689.35</v>
      </c>
      <c r="N304" s="100">
        <f>Month!N300+N303</f>
        <v>13511.080000000002</v>
      </c>
      <c r="O304" s="100">
        <f>Month!O300+O303</f>
        <v>8554.33</v>
      </c>
      <c r="P304" s="100">
        <f>Month!P300+P303</f>
        <v>921.9300000000001</v>
      </c>
    </row>
    <row r="305" spans="1:16" ht="12">
      <c r="A305" s="90">
        <f t="shared" si="9"/>
        <v>2019</v>
      </c>
      <c r="B305" s="91" t="s">
        <v>48</v>
      </c>
      <c r="C305" s="100">
        <f>Month!C301+C304</f>
        <v>26765.829999999998</v>
      </c>
      <c r="D305" s="100">
        <f>Month!D301+D304</f>
        <v>24919.539999999997</v>
      </c>
      <c r="E305" s="100">
        <f>Month!E301+E304</f>
        <v>1672.2</v>
      </c>
      <c r="F305" s="100">
        <f>Month!F301+F304</f>
        <v>174.10999999999999</v>
      </c>
      <c r="G305" s="100">
        <f>Month!G301+G304</f>
        <v>29238.299999999996</v>
      </c>
      <c r="H305" s="100">
        <f>Month!H301+H304</f>
        <v>2900.8000000000006</v>
      </c>
      <c r="I305" s="100">
        <f>Month!I301+I304</f>
        <v>9605.39</v>
      </c>
      <c r="J305" s="100">
        <f>Month!J301+J304</f>
        <v>23156.72</v>
      </c>
      <c r="K305" s="100">
        <f>Month!K301+K304</f>
        <v>22323.15</v>
      </c>
      <c r="L305" s="100">
        <f>Month!L301+L304</f>
        <v>3180.77</v>
      </c>
      <c r="M305" s="100">
        <f>Month!M301+M304</f>
        <v>871.1800000000001</v>
      </c>
      <c r="N305" s="100">
        <f>Month!N301+N304</f>
        <v>16483.74</v>
      </c>
      <c r="O305" s="100">
        <f>Month!O301+O304</f>
        <v>10021.51</v>
      </c>
      <c r="P305" s="100">
        <f>Month!P301+P304</f>
        <v>1131.45</v>
      </c>
    </row>
    <row r="306" spans="1:16" ht="12">
      <c r="A306" s="90">
        <f t="shared" si="9"/>
        <v>2019</v>
      </c>
      <c r="B306" s="91" t="s">
        <v>49</v>
      </c>
      <c r="C306" s="100">
        <f>Month!C302+C305</f>
        <v>31015.57</v>
      </c>
      <c r="D306" s="100">
        <f>Month!D302+D305</f>
        <v>28862.159999999996</v>
      </c>
      <c r="E306" s="100">
        <f>Month!E302+E305</f>
        <v>1942.1100000000001</v>
      </c>
      <c r="F306" s="100">
        <f>Month!F302+F305</f>
        <v>211.32</v>
      </c>
      <c r="G306" s="100">
        <f>Month!G302+G305</f>
        <v>33985.939999999995</v>
      </c>
      <c r="H306" s="100">
        <f>Month!H302+H305</f>
        <v>3641.9200000000005</v>
      </c>
      <c r="I306" s="100">
        <f>Month!I302+I305</f>
        <v>11166.33</v>
      </c>
      <c r="J306" s="100">
        <f>Month!J302+J305</f>
        <v>26650.350000000002</v>
      </c>
      <c r="K306" s="100">
        <f>Month!K302+K305</f>
        <v>25934.81</v>
      </c>
      <c r="L306" s="100">
        <f>Month!L302+L305</f>
        <v>3693.66</v>
      </c>
      <c r="M306" s="100">
        <f>Month!M302+M305</f>
        <v>1053.19</v>
      </c>
      <c r="N306" s="100">
        <f>Month!N302+N305</f>
        <v>19532.52</v>
      </c>
      <c r="O306" s="100">
        <f>Month!O302+O305</f>
        <v>11722.210000000001</v>
      </c>
      <c r="P306" s="100">
        <f>Month!P302+P305</f>
        <v>1353.45</v>
      </c>
    </row>
    <row r="307" spans="1:16" ht="12">
      <c r="A307" s="90">
        <f t="shared" si="9"/>
        <v>2019</v>
      </c>
      <c r="B307" s="91" t="s">
        <v>50</v>
      </c>
      <c r="C307" s="100">
        <f>Month!C303+C306</f>
        <v>34799.08</v>
      </c>
      <c r="D307" s="100">
        <f>Month!D303+D306</f>
        <v>32396.409999999996</v>
      </c>
      <c r="E307" s="100">
        <f>Month!E303+E306</f>
        <v>2154.62</v>
      </c>
      <c r="F307" s="100">
        <f>Month!F303+F306</f>
        <v>248.07</v>
      </c>
      <c r="G307" s="100">
        <f>Month!G303+G306</f>
        <v>39091.189999999995</v>
      </c>
      <c r="H307" s="100">
        <f>Month!H303+H306</f>
        <v>4224.59</v>
      </c>
      <c r="I307" s="100">
        <f>Month!I303+I306</f>
        <v>13814.79</v>
      </c>
      <c r="J307" s="100">
        <f>Month!J303+J306</f>
        <v>30731.770000000004</v>
      </c>
      <c r="K307" s="100">
        <f>Month!K303+K306</f>
        <v>28979.260000000002</v>
      </c>
      <c r="L307" s="100">
        <f>Month!L303+L306</f>
        <v>4134.82</v>
      </c>
      <c r="M307" s="100">
        <f>Month!M303+M306</f>
        <v>1338.3500000000001</v>
      </c>
      <c r="N307" s="100">
        <f>Month!N303+N306</f>
        <v>22530.48</v>
      </c>
      <c r="O307" s="100">
        <f>Month!O303+O306</f>
        <v>13264.68</v>
      </c>
      <c r="P307" s="100">
        <f>Month!P303+P306</f>
        <v>1573.3500000000001</v>
      </c>
    </row>
    <row r="308" spans="1:16" ht="12">
      <c r="A308" s="90">
        <f t="shared" si="9"/>
        <v>2019</v>
      </c>
      <c r="B308" s="91" t="s">
        <v>51</v>
      </c>
      <c r="C308" s="100">
        <f>Month!C304+C307</f>
        <v>39165.07</v>
      </c>
      <c r="D308" s="100">
        <f>Month!D304+D307</f>
        <v>36512.189999999995</v>
      </c>
      <c r="E308" s="100">
        <f>Month!E304+E307</f>
        <v>2378.5699999999997</v>
      </c>
      <c r="F308" s="100">
        <f>Month!F304+F307</f>
        <v>274.34</v>
      </c>
      <c r="G308" s="100">
        <f>Month!G304+G307</f>
        <v>43727.99</v>
      </c>
      <c r="H308" s="100">
        <f>Month!H304+H307</f>
        <v>4798.66</v>
      </c>
      <c r="I308" s="100">
        <f>Month!I304+I307</f>
        <v>14936.730000000001</v>
      </c>
      <c r="J308" s="100">
        <f>Month!J304+J307</f>
        <v>34208.11</v>
      </c>
      <c r="K308" s="100">
        <f>Month!K304+K307</f>
        <v>32692.120000000003</v>
      </c>
      <c r="L308" s="100">
        <f>Month!L304+L307</f>
        <v>4721.21</v>
      </c>
      <c r="M308" s="100">
        <f>Month!M304+M307</f>
        <v>1520.4900000000002</v>
      </c>
      <c r="N308" s="100">
        <f>Month!N304+N307</f>
        <v>25067.72</v>
      </c>
      <c r="O308" s="100">
        <f>Month!O304+O307</f>
        <v>14847.720000000001</v>
      </c>
      <c r="P308" s="100">
        <f>Month!P304+P307</f>
        <v>1774.6000000000001</v>
      </c>
    </row>
    <row r="309" spans="1:16" ht="12">
      <c r="A309" s="90">
        <f t="shared" si="9"/>
        <v>2019</v>
      </c>
      <c r="B309" s="91" t="s">
        <v>52</v>
      </c>
      <c r="C309" s="100">
        <f>Month!C305+C308</f>
        <v>43371.95</v>
      </c>
      <c r="D309" s="100">
        <f>Month!D305+D308</f>
        <v>40463.2</v>
      </c>
      <c r="E309" s="100">
        <f>Month!E305+E308</f>
        <v>2604.83</v>
      </c>
      <c r="F309" s="100">
        <f>Month!F305+F308</f>
        <v>303.96</v>
      </c>
      <c r="G309" s="100">
        <f>Month!G305+G308</f>
        <v>49028.02</v>
      </c>
      <c r="H309" s="100">
        <f>Month!H305+H308</f>
        <v>5236.9</v>
      </c>
      <c r="I309" s="100">
        <f>Month!I305+I308</f>
        <v>17090.600000000002</v>
      </c>
      <c r="J309" s="100">
        <f>Month!J305+J308</f>
        <v>38567.45</v>
      </c>
      <c r="K309" s="100">
        <f>Month!K305+K308</f>
        <v>35955.75</v>
      </c>
      <c r="L309" s="100">
        <f>Month!L305+L308</f>
        <v>5223.67</v>
      </c>
      <c r="M309" s="100">
        <f>Month!M305+M308</f>
        <v>1725.6700000000003</v>
      </c>
      <c r="N309" s="100">
        <f>Month!N305+N308</f>
        <v>27741.74</v>
      </c>
      <c r="O309" s="100">
        <f>Month!O305+O308</f>
        <v>16760.86</v>
      </c>
      <c r="P309" s="100">
        <f>Month!P305+P308</f>
        <v>1962.7800000000002</v>
      </c>
    </row>
    <row r="310" spans="1:16" ht="12">
      <c r="A310" s="90">
        <f t="shared" si="9"/>
        <v>2019</v>
      </c>
      <c r="B310" s="91" t="s">
        <v>53</v>
      </c>
      <c r="C310" s="100">
        <f>Month!C306+C309</f>
        <v>47752.439999999995</v>
      </c>
      <c r="D310" s="100">
        <f>Month!D306+D309</f>
        <v>44575.7</v>
      </c>
      <c r="E310" s="100">
        <f>Month!E306+E309</f>
        <v>2842.66</v>
      </c>
      <c r="F310" s="100">
        <f>Month!F306+F309</f>
        <v>334.12</v>
      </c>
      <c r="G310" s="100">
        <f>Month!G306+G309</f>
        <v>53799.02</v>
      </c>
      <c r="H310" s="100">
        <f>Month!H306+H309</f>
        <v>5760.95</v>
      </c>
      <c r="I310" s="100">
        <f>Month!I306+I309</f>
        <v>18482.4</v>
      </c>
      <c r="J310" s="100">
        <f>Month!J306+J309</f>
        <v>42450.86</v>
      </c>
      <c r="K310" s="100">
        <f>Month!K306+K309</f>
        <v>39754.23</v>
      </c>
      <c r="L310" s="100">
        <f>Month!L306+L309</f>
        <v>5587.21</v>
      </c>
      <c r="M310" s="100">
        <f>Month!M306+M309</f>
        <v>1899.9000000000003</v>
      </c>
      <c r="N310" s="100">
        <f>Month!N306+N309</f>
        <v>30695.84</v>
      </c>
      <c r="O310" s="100">
        <f>Month!O306+O309</f>
        <v>18597.4</v>
      </c>
      <c r="P310" s="100">
        <f>Month!P306+P309</f>
        <v>2144.7400000000002</v>
      </c>
    </row>
    <row r="311" spans="1:16" ht="12">
      <c r="A311" s="90">
        <f t="shared" si="9"/>
        <v>2019</v>
      </c>
      <c r="B311" s="91" t="s">
        <v>54</v>
      </c>
      <c r="C311" s="100">
        <f>Month!C307+C310</f>
        <v>52185.509999999995</v>
      </c>
      <c r="D311" s="100">
        <f>Month!D307+D310</f>
        <v>48743.329999999994</v>
      </c>
      <c r="E311" s="100">
        <f>Month!E307+E310</f>
        <v>3074.39</v>
      </c>
      <c r="F311" s="100">
        <f>Month!F307+F310</f>
        <v>367.83</v>
      </c>
      <c r="G311" s="100">
        <f>Month!G307+G310</f>
        <v>59146.42999999999</v>
      </c>
      <c r="H311" s="100">
        <f>Month!H307+H310</f>
        <v>6923.8099999999995</v>
      </c>
      <c r="I311" s="100">
        <f>Month!I307+I310</f>
        <v>19881.230000000003</v>
      </c>
      <c r="J311" s="100">
        <f>Month!J307+J310</f>
        <v>46282.14</v>
      </c>
      <c r="K311" s="100">
        <f>Month!K307+K310</f>
        <v>42842.65</v>
      </c>
      <c r="L311" s="100">
        <f>Month!L307+L310</f>
        <v>5940.48</v>
      </c>
      <c r="M311" s="100">
        <f>Month!M307+M310</f>
        <v>2067.8500000000004</v>
      </c>
      <c r="N311" s="100">
        <f>Month!N307+N310</f>
        <v>33218.92</v>
      </c>
      <c r="O311" s="100">
        <f>Month!O307+O310</f>
        <v>20649.82</v>
      </c>
      <c r="P311" s="100">
        <f>Month!P307+P310</f>
        <v>2330.13</v>
      </c>
    </row>
    <row r="312" spans="1:16" ht="12">
      <c r="A312" s="90">
        <v>2020</v>
      </c>
      <c r="B312" s="91" t="s">
        <v>44</v>
      </c>
      <c r="C312" s="100">
        <f>Month!C308</f>
        <v>4617.48</v>
      </c>
      <c r="D312" s="100">
        <f>Month!D308</f>
        <v>4334.13</v>
      </c>
      <c r="E312" s="100">
        <f>Month!E308</f>
        <v>241.81</v>
      </c>
      <c r="F312" s="100">
        <f>Month!F308</f>
        <v>41.55</v>
      </c>
      <c r="G312" s="100">
        <f>Month!G308</f>
        <v>5157.15</v>
      </c>
      <c r="H312" s="100">
        <f>Month!H308</f>
        <v>756.01</v>
      </c>
      <c r="I312" s="100">
        <f>Month!I308</f>
        <v>1578.86</v>
      </c>
      <c r="J312" s="100">
        <f>Month!J308</f>
        <v>4251.64</v>
      </c>
      <c r="K312" s="100">
        <f>Month!K308</f>
        <v>3542.37</v>
      </c>
      <c r="L312" s="100">
        <f>Month!L308</f>
        <v>149.5</v>
      </c>
      <c r="M312" s="100">
        <f>Month!M308</f>
        <v>137.5</v>
      </c>
      <c r="N312" s="100">
        <f>Month!N308</f>
        <v>2625.9</v>
      </c>
      <c r="O312" s="100">
        <f>Month!O308</f>
        <v>1768.32</v>
      </c>
      <c r="P312" s="100">
        <f>Month!P308</f>
        <v>155.2</v>
      </c>
    </row>
    <row r="313" spans="1:16" ht="12">
      <c r="A313" s="90">
        <f>A312</f>
        <v>2020</v>
      </c>
      <c r="B313" s="91" t="s">
        <v>45</v>
      </c>
      <c r="C313" s="100">
        <f>Month!C309+C312</f>
        <v>8871.25</v>
      </c>
      <c r="D313" s="100">
        <f>Month!D309+D312</f>
        <v>8307.01</v>
      </c>
      <c r="E313" s="100">
        <f>Month!E309+E312</f>
        <v>484.78999999999996</v>
      </c>
      <c r="F313" s="100">
        <f>Month!F309+F312</f>
        <v>79.46</v>
      </c>
      <c r="G313" s="100">
        <f>Month!G309+G312</f>
        <v>9428.689999999999</v>
      </c>
      <c r="H313" s="100">
        <f>Month!H309+H312</f>
        <v>1123.84</v>
      </c>
      <c r="I313" s="100">
        <f>Month!I309+I312</f>
        <v>2871.1</v>
      </c>
      <c r="J313" s="100">
        <f>Month!J309+J312</f>
        <v>8030.400000000001</v>
      </c>
      <c r="K313" s="100">
        <f>Month!K309+K312</f>
        <v>7083.08</v>
      </c>
      <c r="L313" s="100">
        <f>Month!L309+L312</f>
        <v>274.45</v>
      </c>
      <c r="M313" s="100">
        <f>Month!M309+M312</f>
        <v>277.82</v>
      </c>
      <c r="N313" s="100">
        <f>Month!N309+N312</f>
        <v>5166.29</v>
      </c>
      <c r="O313" s="100">
        <f>Month!O309+O312</f>
        <v>3239.1499999999996</v>
      </c>
      <c r="P313" s="100">
        <f>Month!P309+P312</f>
        <v>303.82</v>
      </c>
    </row>
    <row r="314" spans="1:16" ht="12">
      <c r="A314" s="90">
        <f aca="true" t="shared" si="10" ref="A314:A323">A313</f>
        <v>2020</v>
      </c>
      <c r="B314" s="91" t="s">
        <v>46</v>
      </c>
      <c r="C314" s="100">
        <f>Month!C310+C313</f>
        <v>13006.84</v>
      </c>
      <c r="D314" s="100">
        <f>Month!D310+D313</f>
        <v>12150.03</v>
      </c>
      <c r="E314" s="100">
        <f>Month!E310+E313</f>
        <v>738.43</v>
      </c>
      <c r="F314" s="100">
        <f>Month!F310+F313</f>
        <v>118.39999999999999</v>
      </c>
      <c r="G314" s="100">
        <f>Month!G310+G313</f>
        <v>14218.969999999998</v>
      </c>
      <c r="H314" s="100">
        <f>Month!H310+H313</f>
        <v>2295.3999999999996</v>
      </c>
      <c r="I314" s="100">
        <f>Month!I310+I313</f>
        <v>4210.02</v>
      </c>
      <c r="J314" s="100">
        <f>Month!J310+J313</f>
        <v>11428.900000000001</v>
      </c>
      <c r="K314" s="100">
        <f>Month!K310+K313</f>
        <v>9908.77</v>
      </c>
      <c r="L314" s="100">
        <f>Month!L310+L313</f>
        <v>494.66999999999996</v>
      </c>
      <c r="M314" s="100">
        <f>Month!M310+M313</f>
        <v>649.15</v>
      </c>
      <c r="N314" s="100">
        <f>Month!N310+N313</f>
        <v>7906.12</v>
      </c>
      <c r="O314" s="100">
        <f>Month!O310+O313</f>
        <v>5061.7699999999995</v>
      </c>
      <c r="P314" s="100">
        <f>Month!P310+P313</f>
        <v>449.72</v>
      </c>
    </row>
    <row r="315" spans="1:16" ht="12">
      <c r="A315" s="90">
        <f t="shared" si="10"/>
        <v>2020</v>
      </c>
      <c r="B315" s="91" t="s">
        <v>47</v>
      </c>
      <c r="C315" s="100">
        <f>Month!C311+C314</f>
        <v>17462.72</v>
      </c>
      <c r="D315" s="100">
        <f>Month!D311+D314</f>
        <v>16292.85</v>
      </c>
      <c r="E315" s="100">
        <f>Month!E311+E314</f>
        <v>1019.15</v>
      </c>
      <c r="F315" s="100">
        <f>Month!F311+F314</f>
        <v>150.74</v>
      </c>
      <c r="G315" s="100">
        <f>Month!G311+G314</f>
        <v>17515.609999999997</v>
      </c>
      <c r="H315" s="100">
        <f>Month!H311+H314</f>
        <v>2793.5299999999997</v>
      </c>
      <c r="I315" s="100">
        <f>Month!I311+I314</f>
        <v>4287.740000000001</v>
      </c>
      <c r="J315" s="100">
        <f>Month!J311+J314</f>
        <v>14007.490000000002</v>
      </c>
      <c r="K315" s="100">
        <f>Month!K311+K314</f>
        <v>13258.75</v>
      </c>
      <c r="L315" s="100">
        <f>Month!L311+L314</f>
        <v>714.5899999999999</v>
      </c>
      <c r="M315" s="100">
        <f>Month!M311+M314</f>
        <v>805.73</v>
      </c>
      <c r="N315" s="100">
        <f>Month!N311+N314</f>
        <v>10346.89</v>
      </c>
      <c r="O315" s="100">
        <f>Month!O311+O314</f>
        <v>6716.7699999999995</v>
      </c>
      <c r="P315" s="100">
        <f>Month!P311+P314</f>
        <v>595.64</v>
      </c>
    </row>
    <row r="316" spans="1:16" ht="12">
      <c r="A316" s="90">
        <f t="shared" si="10"/>
        <v>2020</v>
      </c>
      <c r="B316" s="91" t="s">
        <v>34</v>
      </c>
      <c r="C316" s="100">
        <f>Month!C312+C315</f>
        <v>21633.68</v>
      </c>
      <c r="D316" s="100">
        <f>Month!D312+D315</f>
        <v>20153.170000000002</v>
      </c>
      <c r="E316" s="100">
        <f>Month!E312+E315</f>
        <v>1297.6799999999998</v>
      </c>
      <c r="F316" s="100">
        <f>Month!F312+F315</f>
        <v>182.85000000000002</v>
      </c>
      <c r="G316" s="100">
        <f>Month!G312+G315</f>
        <v>21205.179999999997</v>
      </c>
      <c r="H316" s="100">
        <f>Month!H312+H315</f>
        <v>4047.47</v>
      </c>
      <c r="I316" s="100">
        <f>Month!I312+I315</f>
        <v>2870.9400000000005</v>
      </c>
      <c r="J316" s="100">
        <f>Month!J312+J315</f>
        <v>16290.160000000002</v>
      </c>
      <c r="K316" s="100">
        <f>Month!K312+K315</f>
        <v>16157.9</v>
      </c>
      <c r="L316" s="100">
        <f>Month!L312+L315</f>
        <v>867.56</v>
      </c>
      <c r="M316" s="100">
        <f>Month!M312+M315</f>
        <v>1038.21</v>
      </c>
      <c r="N316" s="100">
        <f>Month!N312+N315</f>
        <v>11523.23</v>
      </c>
      <c r="O316" s="100">
        <f>Month!O312+O315</f>
        <v>8613.92</v>
      </c>
      <c r="P316" s="100">
        <f>Month!P312+P315</f>
        <v>757.74</v>
      </c>
    </row>
    <row r="317" spans="1:16" ht="12">
      <c r="A317" s="90">
        <f t="shared" si="10"/>
        <v>2020</v>
      </c>
      <c r="B317" s="91" t="s">
        <v>48</v>
      </c>
      <c r="C317" s="100">
        <f>Month!C313+C316</f>
        <v>25825.36</v>
      </c>
      <c r="D317" s="100">
        <f>Month!D313+D316</f>
        <v>24059.260000000002</v>
      </c>
      <c r="E317" s="100">
        <f>Month!E313+E316</f>
        <v>1571.4499999999998</v>
      </c>
      <c r="F317" s="100">
        <f>Month!F313+F316</f>
        <v>194.67000000000002</v>
      </c>
      <c r="G317" s="100">
        <f>Month!G313+G316</f>
        <v>24518.499999999996</v>
      </c>
      <c r="H317" s="100">
        <f>Month!H313+H316</f>
        <v>4780.0599999999995</v>
      </c>
      <c r="I317" s="100">
        <f>Month!I313+I316</f>
        <v>2678.5200000000004</v>
      </c>
      <c r="J317" s="100">
        <f>Month!J313+J316</f>
        <v>18734.72</v>
      </c>
      <c r="K317" s="100">
        <f>Month!K313+K316</f>
        <v>19210.9</v>
      </c>
      <c r="L317" s="100">
        <f>Month!L313+L316</f>
        <v>1003.7299999999999</v>
      </c>
      <c r="M317" s="100">
        <f>Month!M313+M316</f>
        <v>1136.23</v>
      </c>
      <c r="N317" s="100">
        <f>Month!N313+N316</f>
        <v>13215.17</v>
      </c>
      <c r="O317" s="100">
        <f>Month!O313+O316</f>
        <v>9927.98</v>
      </c>
      <c r="P317" s="100">
        <f>Month!P313+P316</f>
        <v>895.33</v>
      </c>
    </row>
    <row r="318" spans="1:16" ht="12">
      <c r="A318" s="90">
        <f t="shared" si="10"/>
        <v>2020</v>
      </c>
      <c r="B318" s="91" t="s">
        <v>49</v>
      </c>
      <c r="C318" s="100">
        <f>Month!C314+C317</f>
        <v>29894.04</v>
      </c>
      <c r="D318" s="100">
        <f>Month!D314+D317</f>
        <v>27821.980000000003</v>
      </c>
      <c r="E318" s="100">
        <f>Month!E314+E317</f>
        <v>1866.8999999999999</v>
      </c>
      <c r="F318" s="100">
        <f>Month!F314+F317</f>
        <v>205.18</v>
      </c>
      <c r="G318" s="100">
        <f>Month!G314+G317</f>
        <v>28253.729999999996</v>
      </c>
      <c r="H318" s="100">
        <f>Month!H314+H317</f>
        <v>5220.419999999999</v>
      </c>
      <c r="I318" s="100">
        <f>Month!I314+I317</f>
        <v>2764.2300000000005</v>
      </c>
      <c r="J318" s="100">
        <f>Month!J314+J317</f>
        <v>21853.83</v>
      </c>
      <c r="K318" s="100">
        <f>Month!K314+K317</f>
        <v>22601.660000000003</v>
      </c>
      <c r="L318" s="100">
        <f>Month!L314+L317</f>
        <v>1179.4899999999998</v>
      </c>
      <c r="M318" s="100">
        <f>Month!M314+M317</f>
        <v>1227.05</v>
      </c>
      <c r="N318" s="100">
        <f>Month!N314+N317</f>
        <v>14846.32</v>
      </c>
      <c r="O318" s="100">
        <f>Month!O314+O317</f>
        <v>11286.71</v>
      </c>
      <c r="P318" s="100">
        <f>Month!P314+P317</f>
        <v>1052.08</v>
      </c>
    </row>
    <row r="319" spans="1:16" ht="12">
      <c r="A319" s="90">
        <f t="shared" si="10"/>
        <v>2020</v>
      </c>
      <c r="B319" s="91" t="s">
        <v>50</v>
      </c>
      <c r="C319" s="100">
        <f>Month!C315+C318</f>
        <v>33320.19</v>
      </c>
      <c r="D319" s="100">
        <f>Month!D315+D318</f>
        <v>31008.9</v>
      </c>
      <c r="E319" s="100">
        <f>Month!E315+E318</f>
        <v>2080.7999999999997</v>
      </c>
      <c r="F319" s="100">
        <f>Month!F315+F318</f>
        <v>230.5</v>
      </c>
      <c r="G319" s="100">
        <f>Month!G315+G318</f>
        <v>31756.949999999997</v>
      </c>
      <c r="H319" s="100">
        <f>Month!H315+H318</f>
        <v>5588.2699999999995</v>
      </c>
      <c r="I319" s="100">
        <f>Month!I315+I318</f>
        <v>3403.7800000000007</v>
      </c>
      <c r="J319" s="100">
        <f>Month!J315+J318</f>
        <v>24724.550000000003</v>
      </c>
      <c r="K319" s="100">
        <f>Month!K315+K318</f>
        <v>25740.360000000004</v>
      </c>
      <c r="L319" s="100">
        <f>Month!L315+L318</f>
        <v>1444.1399999999999</v>
      </c>
      <c r="M319" s="100">
        <f>Month!M315+M318</f>
        <v>1336.31</v>
      </c>
      <c r="N319" s="100">
        <f>Month!N315+N318</f>
        <v>16870.92</v>
      </c>
      <c r="O319" s="100">
        <f>Month!O315+O318</f>
        <v>12559.169999999998</v>
      </c>
      <c r="P319" s="100">
        <f>Month!P315+P318</f>
        <v>1209.27</v>
      </c>
    </row>
    <row r="320" spans="1:16" ht="12">
      <c r="A320" s="90">
        <f t="shared" si="10"/>
        <v>2020</v>
      </c>
      <c r="B320" s="91" t="s">
        <v>51</v>
      </c>
      <c r="C320" s="100">
        <f>Month!C316+C319</f>
        <v>36720.66</v>
      </c>
      <c r="D320" s="100">
        <f>Month!D316+D319</f>
        <v>34195.130000000005</v>
      </c>
      <c r="E320" s="100">
        <f>Month!E316+E319</f>
        <v>2262.3999999999996</v>
      </c>
      <c r="F320" s="100">
        <f>Month!F316+F319</f>
        <v>263.13</v>
      </c>
      <c r="G320" s="100">
        <f>Month!G316+G319</f>
        <v>35551.07</v>
      </c>
      <c r="H320" s="100">
        <f>Month!H316+H319</f>
        <v>5974.259999999999</v>
      </c>
      <c r="I320" s="100">
        <f>Month!I316+I319</f>
        <v>4445.7300000000005</v>
      </c>
      <c r="J320" s="100">
        <f>Month!J316+J319</f>
        <v>27823.74</v>
      </c>
      <c r="K320" s="100">
        <f>Month!K316+K319</f>
        <v>28536.330000000005</v>
      </c>
      <c r="L320" s="100">
        <f>Month!L316+L319</f>
        <v>1753.08</v>
      </c>
      <c r="M320" s="100">
        <f>Month!M316+M319</f>
        <v>1373.25</v>
      </c>
      <c r="N320" s="100">
        <f>Month!N316+N319</f>
        <v>18699.059999999998</v>
      </c>
      <c r="O320" s="100">
        <f>Month!O316+O319</f>
        <v>13920.579999999998</v>
      </c>
      <c r="P320" s="100">
        <f>Month!P316+P319</f>
        <v>1378.33</v>
      </c>
    </row>
    <row r="321" spans="1:16" ht="12">
      <c r="A321" s="90">
        <f t="shared" si="10"/>
        <v>2020</v>
      </c>
      <c r="B321" s="91" t="s">
        <v>52</v>
      </c>
      <c r="C321" s="100">
        <f>Month!C317+C320</f>
        <v>40595.71000000001</v>
      </c>
      <c r="D321" s="100">
        <f>Month!D317+D320</f>
        <v>37717.16</v>
      </c>
      <c r="E321" s="100">
        <f>Month!E317+E320</f>
        <v>2575.4299999999994</v>
      </c>
      <c r="F321" s="100">
        <f>Month!F317+F320</f>
        <v>303.12</v>
      </c>
      <c r="G321" s="100">
        <f>Month!G317+G320</f>
        <v>39731.94</v>
      </c>
      <c r="H321" s="100">
        <f>Month!H317+H320</f>
        <v>6576.549999999999</v>
      </c>
      <c r="I321" s="100">
        <f>Month!I317+I320</f>
        <v>5723.290000000001</v>
      </c>
      <c r="J321" s="100">
        <f>Month!J317+J320</f>
        <v>31076.620000000003</v>
      </c>
      <c r="K321" s="100">
        <f>Month!K317+K320</f>
        <v>31602.960000000006</v>
      </c>
      <c r="L321" s="100">
        <f>Month!L317+L320</f>
        <v>2078.77</v>
      </c>
      <c r="M321" s="100">
        <f>Month!M317+M320</f>
        <v>1413.51</v>
      </c>
      <c r="N321" s="100">
        <f>Month!N317+N320</f>
        <v>20869.479999999996</v>
      </c>
      <c r="O321" s="100">
        <f>Month!O317+O320</f>
        <v>15285.129999999997</v>
      </c>
      <c r="P321" s="100">
        <f>Month!P317+P320</f>
        <v>1543.4199999999998</v>
      </c>
    </row>
    <row r="322" spans="1:16" ht="12">
      <c r="A322" s="90">
        <f t="shared" si="10"/>
        <v>2020</v>
      </c>
      <c r="B322" s="91" t="s">
        <v>53</v>
      </c>
      <c r="C322" s="100">
        <f>Month!C318+C321</f>
        <v>44256.79000000001</v>
      </c>
      <c r="D322" s="100">
        <f>Month!D318+D321</f>
        <v>41103.32000000001</v>
      </c>
      <c r="E322" s="100">
        <f>Month!E318+E321</f>
        <v>2813.649999999999</v>
      </c>
      <c r="F322" s="100">
        <f>Month!F318+F321</f>
        <v>339.81</v>
      </c>
      <c r="G322" s="100">
        <f>Month!G318+G321</f>
        <v>43929.33</v>
      </c>
      <c r="H322" s="100">
        <f>Month!H318+H321</f>
        <v>7273.799999999999</v>
      </c>
      <c r="I322" s="100">
        <f>Month!I318+I321</f>
        <v>6220.200000000001</v>
      </c>
      <c r="J322" s="100">
        <f>Month!J318+J321</f>
        <v>34319.07</v>
      </c>
      <c r="K322" s="100">
        <f>Month!K318+K321</f>
        <v>34876.25000000001</v>
      </c>
      <c r="L322" s="100">
        <f>Month!L318+L321</f>
        <v>2336.46</v>
      </c>
      <c r="M322" s="100">
        <f>Month!M318+M321</f>
        <v>1501.05</v>
      </c>
      <c r="N322" s="100">
        <f>Month!N318+N321</f>
        <v>22820.179999999997</v>
      </c>
      <c r="O322" s="100">
        <f>Month!O318+O321</f>
        <v>16878.229999999996</v>
      </c>
      <c r="P322" s="100">
        <f>Month!P318+P321</f>
        <v>1726.54</v>
      </c>
    </row>
    <row r="323" spans="1:16" ht="12">
      <c r="A323" s="90">
        <f t="shared" si="10"/>
        <v>2020</v>
      </c>
      <c r="B323" s="91" t="s">
        <v>54</v>
      </c>
      <c r="C323" s="100">
        <f>Month!C319+C322</f>
        <v>48507.770000000004</v>
      </c>
      <c r="D323" s="100">
        <f>Month!D319+D322</f>
        <v>45050.68000000001</v>
      </c>
      <c r="E323" s="100">
        <f>Month!E319+E322</f>
        <v>3080.8399999999992</v>
      </c>
      <c r="F323" s="100">
        <f>Month!F319+F322</f>
        <v>376.25</v>
      </c>
      <c r="G323" s="100">
        <f>Month!G319+G322</f>
        <v>47877.14</v>
      </c>
      <c r="H323" s="100">
        <f>Month!H319+H322</f>
        <v>7826.589999999999</v>
      </c>
      <c r="I323" s="100">
        <f>Month!I319+I322</f>
        <v>6872.1</v>
      </c>
      <c r="J323" s="100">
        <f>Month!J319+J322</f>
        <v>37438.33</v>
      </c>
      <c r="K323" s="100">
        <f>Month!K319+K322</f>
        <v>38044.280000000006</v>
      </c>
      <c r="L323" s="100">
        <f>Month!L319+L322</f>
        <v>2612.21</v>
      </c>
      <c r="M323" s="100">
        <f>Month!M319+M322</f>
        <v>1568.75</v>
      </c>
      <c r="N323" s="100">
        <f>Month!N319+N322</f>
        <v>24968.219999999998</v>
      </c>
      <c r="O323" s="100">
        <f>Month!O319+O322</f>
        <v>18533.659999999996</v>
      </c>
      <c r="P323" s="100">
        <f>Month!P319+P322</f>
        <v>1873.3</v>
      </c>
    </row>
    <row r="324" spans="1:16" ht="12">
      <c r="A324" s="90">
        <v>2021</v>
      </c>
      <c r="B324" s="91" t="s">
        <v>44</v>
      </c>
      <c r="C324" s="100">
        <f>Month!C320</f>
        <v>4035.39</v>
      </c>
      <c r="D324" s="100">
        <f>Month!D320</f>
        <v>3759.58</v>
      </c>
      <c r="E324" s="100">
        <f>Month!E320</f>
        <v>247.29</v>
      </c>
      <c r="F324" s="100">
        <f>Month!F320</f>
        <v>28.52</v>
      </c>
      <c r="G324" s="100">
        <f>Month!G320</f>
        <v>3685.75</v>
      </c>
      <c r="H324" s="100">
        <f>Month!H320</f>
        <v>450.79</v>
      </c>
      <c r="I324" s="100">
        <f>Month!I320</f>
        <v>184.87</v>
      </c>
      <c r="J324" s="100">
        <f>Month!J320</f>
        <v>2998.84</v>
      </c>
      <c r="K324" s="100">
        <f>Month!K320</f>
        <v>3415.99</v>
      </c>
      <c r="L324" s="100">
        <f>Month!L320</f>
        <v>236.13</v>
      </c>
      <c r="M324" s="100">
        <f>Month!M320</f>
        <v>95.58</v>
      </c>
      <c r="N324" s="100">
        <f>Month!N320</f>
        <v>1865.83</v>
      </c>
      <c r="O324" s="100">
        <f>Month!O320</f>
        <v>1404.35</v>
      </c>
      <c r="P324" s="100">
        <f>Month!P320</f>
        <v>134.28</v>
      </c>
    </row>
    <row r="325" spans="1:16" ht="12">
      <c r="A325" s="90">
        <f>A324</f>
        <v>2021</v>
      </c>
      <c r="B325" s="91" t="s">
        <v>45</v>
      </c>
      <c r="C325" s="100">
        <f>Month!C321+C324</f>
        <v>4035.39</v>
      </c>
      <c r="D325" s="100">
        <f>Month!D321+D324</f>
        <v>3759.58</v>
      </c>
      <c r="E325" s="100">
        <f>Month!E321+E324</f>
        <v>247.29</v>
      </c>
      <c r="F325" s="100">
        <f>Month!F321+F324</f>
        <v>28.52</v>
      </c>
      <c r="G325" s="100">
        <f>Month!G321+G324</f>
        <v>3685.75</v>
      </c>
      <c r="H325" s="100">
        <f>Month!H321+H324</f>
        <v>450.79</v>
      </c>
      <c r="I325" s="100">
        <f>Month!I321+I324</f>
        <v>184.87</v>
      </c>
      <c r="J325" s="100">
        <f>Month!J321+J324</f>
        <v>2998.84</v>
      </c>
      <c r="K325" s="100">
        <f>Month!K321+K324</f>
        <v>3415.99</v>
      </c>
      <c r="L325" s="100">
        <f>Month!L321+L324</f>
        <v>236.13</v>
      </c>
      <c r="M325" s="100">
        <f>Month!M321+M324</f>
        <v>95.58</v>
      </c>
      <c r="N325" s="100">
        <f>Month!N321+N324</f>
        <v>1865.83</v>
      </c>
      <c r="O325" s="100">
        <f>Month!O321+O324</f>
        <v>1404.35</v>
      </c>
      <c r="P325" s="100">
        <f>Month!P321+P324</f>
        <v>134.28</v>
      </c>
    </row>
    <row r="326" spans="1:16" ht="12">
      <c r="A326" s="90">
        <f aca="true" t="shared" si="11" ref="A326:A335">A325</f>
        <v>2021</v>
      </c>
      <c r="B326" s="91" t="s">
        <v>46</v>
      </c>
      <c r="C326" s="100">
        <f>Month!C322+C325</f>
        <v>4035.39</v>
      </c>
      <c r="D326" s="100">
        <f>Month!D322+D325</f>
        <v>3759.58</v>
      </c>
      <c r="E326" s="100">
        <f>Month!E322+E325</f>
        <v>247.29</v>
      </c>
      <c r="F326" s="100">
        <f>Month!F322+F325</f>
        <v>28.52</v>
      </c>
      <c r="G326" s="100">
        <f>Month!G322+G325</f>
        <v>3685.75</v>
      </c>
      <c r="H326" s="100">
        <f>Month!H322+H325</f>
        <v>450.79</v>
      </c>
      <c r="I326" s="100">
        <f>Month!I322+I325</f>
        <v>184.87</v>
      </c>
      <c r="J326" s="100">
        <f>Month!J322+J325</f>
        <v>2998.84</v>
      </c>
      <c r="K326" s="100">
        <f>Month!K322+K325</f>
        <v>3415.99</v>
      </c>
      <c r="L326" s="100">
        <f>Month!L322+L325</f>
        <v>236.13</v>
      </c>
      <c r="M326" s="100">
        <f>Month!M322+M325</f>
        <v>95.58</v>
      </c>
      <c r="N326" s="100">
        <f>Month!N322+N325</f>
        <v>1865.83</v>
      </c>
      <c r="O326" s="100">
        <f>Month!O322+O325</f>
        <v>1404.35</v>
      </c>
      <c r="P326" s="100">
        <f>Month!P322+P325</f>
        <v>134.28</v>
      </c>
    </row>
    <row r="327" spans="1:16" ht="12">
      <c r="A327" s="90">
        <f t="shared" si="11"/>
        <v>2021</v>
      </c>
      <c r="B327" s="91" t="s">
        <v>47</v>
      </c>
      <c r="C327" s="100">
        <f>Month!C323+C326</f>
        <v>4035.39</v>
      </c>
      <c r="D327" s="100">
        <f>Month!D323+D326</f>
        <v>3759.58</v>
      </c>
      <c r="E327" s="100">
        <f>Month!E323+E326</f>
        <v>247.29</v>
      </c>
      <c r="F327" s="100">
        <f>Month!F323+F326</f>
        <v>28.52</v>
      </c>
      <c r="G327" s="100">
        <f>Month!G323+G326</f>
        <v>3685.75</v>
      </c>
      <c r="H327" s="100">
        <f>Month!H323+H326</f>
        <v>450.79</v>
      </c>
      <c r="I327" s="100">
        <f>Month!I323+I326</f>
        <v>184.87</v>
      </c>
      <c r="J327" s="100">
        <f>Month!J323+J326</f>
        <v>2998.84</v>
      </c>
      <c r="K327" s="100">
        <f>Month!K323+K326</f>
        <v>3415.99</v>
      </c>
      <c r="L327" s="100">
        <f>Month!L323+L326</f>
        <v>236.13</v>
      </c>
      <c r="M327" s="100">
        <f>Month!M323+M326</f>
        <v>95.58</v>
      </c>
      <c r="N327" s="100">
        <f>Month!N323+N326</f>
        <v>1865.83</v>
      </c>
      <c r="O327" s="100">
        <f>Month!O323+O326</f>
        <v>1404.35</v>
      </c>
      <c r="P327" s="100">
        <f>Month!P323+P326</f>
        <v>134.28</v>
      </c>
    </row>
    <row r="328" spans="1:16" ht="12">
      <c r="A328" s="90">
        <f t="shared" si="11"/>
        <v>2021</v>
      </c>
      <c r="B328" s="91" t="s">
        <v>34</v>
      </c>
      <c r="C328" s="100">
        <f>Month!C324+C327</f>
        <v>4035.39</v>
      </c>
      <c r="D328" s="100">
        <f>Month!D324+D327</f>
        <v>3759.58</v>
      </c>
      <c r="E328" s="100">
        <f>Month!E324+E327</f>
        <v>247.29</v>
      </c>
      <c r="F328" s="100">
        <f>Month!F324+F327</f>
        <v>28.52</v>
      </c>
      <c r="G328" s="100">
        <f>Month!G324+G327</f>
        <v>3685.75</v>
      </c>
      <c r="H328" s="100">
        <f>Month!H324+H327</f>
        <v>450.79</v>
      </c>
      <c r="I328" s="100">
        <f>Month!I324+I327</f>
        <v>184.87</v>
      </c>
      <c r="J328" s="100">
        <f>Month!J324+J327</f>
        <v>2998.84</v>
      </c>
      <c r="K328" s="100">
        <f>Month!K324+K327</f>
        <v>3415.99</v>
      </c>
      <c r="L328" s="100">
        <f>Month!L324+L327</f>
        <v>236.13</v>
      </c>
      <c r="M328" s="100">
        <f>Month!M324+M327</f>
        <v>95.58</v>
      </c>
      <c r="N328" s="100">
        <f>Month!N324+N327</f>
        <v>1865.83</v>
      </c>
      <c r="O328" s="100">
        <f>Month!O324+O327</f>
        <v>1404.35</v>
      </c>
      <c r="P328" s="100">
        <f>Month!P324+P327</f>
        <v>134.28</v>
      </c>
    </row>
    <row r="329" spans="1:16" ht="12">
      <c r="A329" s="90">
        <f t="shared" si="11"/>
        <v>2021</v>
      </c>
      <c r="B329" s="91" t="s">
        <v>48</v>
      </c>
      <c r="C329" s="100">
        <f>Month!C325+C328</f>
        <v>4035.39</v>
      </c>
      <c r="D329" s="100">
        <f>Month!D325+D328</f>
        <v>3759.58</v>
      </c>
      <c r="E329" s="100">
        <f>Month!E325+E328</f>
        <v>247.29</v>
      </c>
      <c r="F329" s="100">
        <f>Month!F325+F328</f>
        <v>28.52</v>
      </c>
      <c r="G329" s="100">
        <f>Month!G325+G328</f>
        <v>3685.75</v>
      </c>
      <c r="H329" s="100">
        <f>Month!H325+H328</f>
        <v>450.79</v>
      </c>
      <c r="I329" s="100">
        <f>Month!I325+I328</f>
        <v>184.87</v>
      </c>
      <c r="J329" s="100">
        <f>Month!J325+J328</f>
        <v>2998.84</v>
      </c>
      <c r="K329" s="100">
        <f>Month!K325+K328</f>
        <v>3415.99</v>
      </c>
      <c r="L329" s="100">
        <f>Month!L325+L328</f>
        <v>236.13</v>
      </c>
      <c r="M329" s="100">
        <f>Month!M325+M328</f>
        <v>95.58</v>
      </c>
      <c r="N329" s="100">
        <f>Month!N325+N328</f>
        <v>1865.83</v>
      </c>
      <c r="O329" s="100">
        <f>Month!O325+O328</f>
        <v>1404.35</v>
      </c>
      <c r="P329" s="100">
        <f>Month!P325+P328</f>
        <v>134.28</v>
      </c>
    </row>
    <row r="330" spans="1:16" ht="12">
      <c r="A330" s="90">
        <f t="shared" si="11"/>
        <v>2021</v>
      </c>
      <c r="B330" s="91" t="s">
        <v>49</v>
      </c>
      <c r="C330" s="100">
        <f>Month!C326+C329</f>
        <v>4035.39</v>
      </c>
      <c r="D330" s="100">
        <f>Month!D326+D329</f>
        <v>3759.58</v>
      </c>
      <c r="E330" s="100">
        <f>Month!E326+E329</f>
        <v>247.29</v>
      </c>
      <c r="F330" s="100">
        <f>Month!F326+F329</f>
        <v>28.52</v>
      </c>
      <c r="G330" s="100">
        <f>Month!G326+G329</f>
        <v>3685.75</v>
      </c>
      <c r="H330" s="100">
        <f>Month!H326+H329</f>
        <v>450.79</v>
      </c>
      <c r="I330" s="100">
        <f>Month!I326+I329</f>
        <v>184.87</v>
      </c>
      <c r="J330" s="100">
        <f>Month!J326+J329</f>
        <v>2998.84</v>
      </c>
      <c r="K330" s="100">
        <f>Month!K326+K329</f>
        <v>3415.99</v>
      </c>
      <c r="L330" s="100">
        <f>Month!L326+L329</f>
        <v>236.13</v>
      </c>
      <c r="M330" s="100">
        <f>Month!M326+M329</f>
        <v>95.58</v>
      </c>
      <c r="N330" s="100">
        <f>Month!N326+N329</f>
        <v>1865.83</v>
      </c>
      <c r="O330" s="100">
        <f>Month!O326+O329</f>
        <v>1404.35</v>
      </c>
      <c r="P330" s="100">
        <f>Month!P326+P329</f>
        <v>134.28</v>
      </c>
    </row>
    <row r="331" spans="1:16" ht="12">
      <c r="A331" s="90">
        <f t="shared" si="11"/>
        <v>2021</v>
      </c>
      <c r="B331" s="91" t="s">
        <v>50</v>
      </c>
      <c r="C331" s="100">
        <f>Month!C327+C330</f>
        <v>4035.39</v>
      </c>
      <c r="D331" s="100">
        <f>Month!D327+D330</f>
        <v>3759.58</v>
      </c>
      <c r="E331" s="100">
        <f>Month!E327+E330</f>
        <v>247.29</v>
      </c>
      <c r="F331" s="100">
        <f>Month!F327+F330</f>
        <v>28.52</v>
      </c>
      <c r="G331" s="100">
        <f>Month!G327+G330</f>
        <v>3685.75</v>
      </c>
      <c r="H331" s="100">
        <f>Month!H327+H330</f>
        <v>450.79</v>
      </c>
      <c r="I331" s="100">
        <f>Month!I327+I330</f>
        <v>184.87</v>
      </c>
      <c r="J331" s="100">
        <f>Month!J327+J330</f>
        <v>2998.84</v>
      </c>
      <c r="K331" s="100">
        <f>Month!K327+K330</f>
        <v>3415.99</v>
      </c>
      <c r="L331" s="100">
        <f>Month!L327+L330</f>
        <v>236.13</v>
      </c>
      <c r="M331" s="100">
        <f>Month!M327+M330</f>
        <v>95.58</v>
      </c>
      <c r="N331" s="100">
        <f>Month!N327+N330</f>
        <v>1865.83</v>
      </c>
      <c r="O331" s="100">
        <f>Month!O327+O330</f>
        <v>1404.35</v>
      </c>
      <c r="P331" s="100">
        <f>Month!P327+P330</f>
        <v>134.28</v>
      </c>
    </row>
    <row r="332" spans="1:16" ht="12">
      <c r="A332" s="90">
        <f t="shared" si="11"/>
        <v>2021</v>
      </c>
      <c r="B332" s="91" t="s">
        <v>51</v>
      </c>
      <c r="C332" s="100">
        <f>Month!C328+C331</f>
        <v>4035.39</v>
      </c>
      <c r="D332" s="100">
        <f>Month!D328+D331</f>
        <v>3759.58</v>
      </c>
      <c r="E332" s="100">
        <f>Month!E328+E331</f>
        <v>247.29</v>
      </c>
      <c r="F332" s="100">
        <f>Month!F328+F331</f>
        <v>28.52</v>
      </c>
      <c r="G332" s="100">
        <f>Month!G328+G331</f>
        <v>3685.75</v>
      </c>
      <c r="H332" s="100">
        <f>Month!H328+H331</f>
        <v>450.79</v>
      </c>
      <c r="I332" s="100">
        <f>Month!I328+I331</f>
        <v>184.87</v>
      </c>
      <c r="J332" s="100">
        <f>Month!J328+J331</f>
        <v>2998.84</v>
      </c>
      <c r="K332" s="100">
        <f>Month!K328+K331</f>
        <v>3415.99</v>
      </c>
      <c r="L332" s="100">
        <f>Month!L328+L331</f>
        <v>236.13</v>
      </c>
      <c r="M332" s="100">
        <f>Month!M328+M331</f>
        <v>95.58</v>
      </c>
      <c r="N332" s="100">
        <f>Month!N328+N331</f>
        <v>1865.83</v>
      </c>
      <c r="O332" s="100">
        <f>Month!O328+O331</f>
        <v>1404.35</v>
      </c>
      <c r="P332" s="100">
        <f>Month!P328+P331</f>
        <v>134.28</v>
      </c>
    </row>
    <row r="333" spans="1:16" ht="12">
      <c r="A333" s="90">
        <f t="shared" si="11"/>
        <v>2021</v>
      </c>
      <c r="B333" s="91" t="s">
        <v>52</v>
      </c>
      <c r="C333" s="100">
        <f>Month!C329+C332</f>
        <v>4035.39</v>
      </c>
      <c r="D333" s="100">
        <f>Month!D329+D332</f>
        <v>3759.58</v>
      </c>
      <c r="E333" s="100">
        <f>Month!E329+E332</f>
        <v>247.29</v>
      </c>
      <c r="F333" s="100">
        <f>Month!F329+F332</f>
        <v>28.52</v>
      </c>
      <c r="G333" s="100">
        <f>Month!G329+G332</f>
        <v>3685.75</v>
      </c>
      <c r="H333" s="100">
        <f>Month!H329+H332</f>
        <v>450.79</v>
      </c>
      <c r="I333" s="100">
        <f>Month!I329+I332</f>
        <v>184.87</v>
      </c>
      <c r="J333" s="100">
        <f>Month!J329+J332</f>
        <v>2998.84</v>
      </c>
      <c r="K333" s="100">
        <f>Month!K329+K332</f>
        <v>3415.99</v>
      </c>
      <c r="L333" s="100">
        <f>Month!L329+L332</f>
        <v>236.13</v>
      </c>
      <c r="M333" s="100">
        <f>Month!M329+M332</f>
        <v>95.58</v>
      </c>
      <c r="N333" s="100">
        <f>Month!N329+N332</f>
        <v>1865.83</v>
      </c>
      <c r="O333" s="100">
        <f>Month!O329+O332</f>
        <v>1404.35</v>
      </c>
      <c r="P333" s="100">
        <f>Month!P329+P332</f>
        <v>134.28</v>
      </c>
    </row>
    <row r="334" spans="1:16" ht="12">
      <c r="A334" s="90">
        <f t="shared" si="11"/>
        <v>2021</v>
      </c>
      <c r="B334" s="91" t="s">
        <v>53</v>
      </c>
      <c r="C334" s="100">
        <f>Month!C330+C333</f>
        <v>4035.39</v>
      </c>
      <c r="D334" s="100">
        <f>Month!D330+D333</f>
        <v>3759.58</v>
      </c>
      <c r="E334" s="100">
        <f>Month!E330+E333</f>
        <v>247.29</v>
      </c>
      <c r="F334" s="100">
        <f>Month!F330+F333</f>
        <v>28.52</v>
      </c>
      <c r="G334" s="100">
        <f>Month!G330+G333</f>
        <v>3685.75</v>
      </c>
      <c r="H334" s="100">
        <f>Month!H330+H333</f>
        <v>450.79</v>
      </c>
      <c r="I334" s="100">
        <f>Month!I330+I333</f>
        <v>184.87</v>
      </c>
      <c r="J334" s="100">
        <f>Month!J330+J333</f>
        <v>2998.84</v>
      </c>
      <c r="K334" s="100">
        <f>Month!K330+K333</f>
        <v>3415.99</v>
      </c>
      <c r="L334" s="100">
        <f>Month!L330+L333</f>
        <v>236.13</v>
      </c>
      <c r="M334" s="100">
        <f>Month!M330+M333</f>
        <v>95.58</v>
      </c>
      <c r="N334" s="100">
        <f>Month!N330+N333</f>
        <v>1865.83</v>
      </c>
      <c r="O334" s="100">
        <f>Month!O330+O333</f>
        <v>1404.35</v>
      </c>
      <c r="P334" s="100">
        <f>Month!P330+P333</f>
        <v>134.28</v>
      </c>
    </row>
    <row r="335" spans="1:16" ht="12">
      <c r="A335" s="90">
        <f t="shared" si="11"/>
        <v>2021</v>
      </c>
      <c r="B335" s="91" t="s">
        <v>54</v>
      </c>
      <c r="C335" s="100">
        <f>Month!C331+C334</f>
        <v>4035.39</v>
      </c>
      <c r="D335" s="100">
        <f>Month!D331+D334</f>
        <v>3759.58</v>
      </c>
      <c r="E335" s="100">
        <f>Month!E331+E334</f>
        <v>247.29</v>
      </c>
      <c r="F335" s="100">
        <f>Month!F331+F334</f>
        <v>28.52</v>
      </c>
      <c r="G335" s="100">
        <f>Month!G331+G334</f>
        <v>3685.75</v>
      </c>
      <c r="H335" s="100">
        <f>Month!H331+H334</f>
        <v>450.79</v>
      </c>
      <c r="I335" s="100">
        <f>Month!I331+I334</f>
        <v>184.87</v>
      </c>
      <c r="J335" s="100">
        <f>Month!J331+J334</f>
        <v>2998.84</v>
      </c>
      <c r="K335" s="100">
        <f>Month!K331+K334</f>
        <v>3415.99</v>
      </c>
      <c r="L335" s="100">
        <f>Month!L331+L334</f>
        <v>236.13</v>
      </c>
      <c r="M335" s="100">
        <f>Month!M331+M334</f>
        <v>95.58</v>
      </c>
      <c r="N335" s="100">
        <f>Month!N331+N334</f>
        <v>1865.83</v>
      </c>
      <c r="O335" s="100">
        <f>Month!O331+O334</f>
        <v>1404.35</v>
      </c>
      <c r="P335" s="100">
        <f>Month!P331+P334</f>
        <v>134.28</v>
      </c>
    </row>
  </sheetData>
  <sheetProtection/>
  <mergeCells count="3">
    <mergeCell ref="G7:H7"/>
    <mergeCell ref="I7:P7"/>
    <mergeCell ref="C7:F7"/>
  </mergeCells>
  <printOptions gridLines="1"/>
  <pageMargins left="0.75" right="0.75" top="1" bottom="1" header="0.5" footer="0.5"/>
  <pageSetup horizontalDpi="300" verticalDpi="300" orientation="portrait" paperSize="9" r:id="rId2"/>
  <headerFooter alignWithMargins="0">
    <oddHeader>&amp;C&amp;A</oddHeader>
    <oddFooter>&amp;CPage &amp;P</oddFooter>
  </headerFooter>
  <drawing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BD41"/>
  <sheetViews>
    <sheetView zoomScalePageLayoutView="0" workbookViewId="0" topLeftCell="A1">
      <selection activeCell="A1" sqref="A1"/>
    </sheetView>
  </sheetViews>
  <sheetFormatPr defaultColWidth="3.28125" defaultRowHeight="12.75"/>
  <cols>
    <col min="1" max="1" width="1.57421875" style="72" customWidth="1"/>
    <col min="2" max="2" width="3.28125" style="72" customWidth="1"/>
    <col min="3" max="5" width="4.00390625" style="72" customWidth="1"/>
    <col min="6" max="6" width="0" style="72" hidden="1" customWidth="1"/>
    <col min="7" max="8" width="3.28125" style="72" customWidth="1"/>
    <col min="9" max="9" width="0" style="72" hidden="1" customWidth="1"/>
    <col min="10" max="10" width="3.28125" style="72" bestFit="1" customWidth="1"/>
    <col min="11" max="11" width="0" style="72" hidden="1" customWidth="1"/>
    <col min="12" max="12" width="3.28125" style="72" customWidth="1"/>
    <col min="13" max="13" width="2.28125" style="72" bestFit="1" customWidth="1"/>
    <col min="14" max="14" width="0" style="72" hidden="1" customWidth="1"/>
    <col min="15" max="15" width="3.28125" style="72" customWidth="1"/>
    <col min="16" max="16" width="2.28125" style="72" bestFit="1" customWidth="1"/>
    <col min="17" max="17" width="0" style="72" hidden="1" customWidth="1"/>
    <col min="18" max="16384" width="3.28125" style="72" customWidth="1"/>
  </cols>
  <sheetData>
    <row r="1" spans="1:20" ht="30.75" customHeight="1">
      <c r="A1" s="48" t="s">
        <v>59</v>
      </c>
      <c r="B1" s="71"/>
      <c r="C1" s="71"/>
      <c r="D1" s="71"/>
      <c r="E1" s="71"/>
      <c r="F1" s="71"/>
      <c r="G1" s="71"/>
      <c r="H1" s="71"/>
      <c r="I1" s="71"/>
      <c r="J1" s="71"/>
      <c r="K1" s="71"/>
      <c r="L1" s="71"/>
      <c r="M1" s="71"/>
      <c r="N1" s="71"/>
      <c r="O1" s="71"/>
      <c r="P1" s="71"/>
      <c r="Q1" s="71"/>
      <c r="R1" s="71"/>
      <c r="S1" s="71"/>
      <c r="T1" s="71"/>
    </row>
    <row r="2" spans="1:20" ht="15" customHeight="1" thickBot="1">
      <c r="A2" s="48"/>
      <c r="B2" s="71"/>
      <c r="C2" s="71"/>
      <c r="D2" s="71"/>
      <c r="E2" s="71"/>
      <c r="F2" s="71"/>
      <c r="G2" s="71"/>
      <c r="H2" s="71"/>
      <c r="I2" s="71"/>
      <c r="J2" s="71"/>
      <c r="K2" s="71"/>
      <c r="L2" s="71"/>
      <c r="M2" s="71"/>
      <c r="N2" s="71"/>
      <c r="O2" s="71"/>
      <c r="P2" s="71"/>
      <c r="Q2" s="71"/>
      <c r="R2" s="71"/>
      <c r="S2" s="71"/>
      <c r="T2" s="71"/>
    </row>
    <row r="3" spans="1:20" ht="16.5" customHeight="1">
      <c r="A3" s="49"/>
      <c r="B3" s="73"/>
      <c r="C3" s="50"/>
      <c r="D3" s="51" t="s">
        <v>8</v>
      </c>
      <c r="E3" s="52"/>
      <c r="F3" s="53"/>
      <c r="G3" s="50"/>
      <c r="H3" s="52"/>
      <c r="I3" s="52"/>
      <c r="J3" s="52"/>
      <c r="K3" s="52"/>
      <c r="L3" s="52"/>
      <c r="M3" s="52"/>
      <c r="N3" s="52"/>
      <c r="O3" s="52"/>
      <c r="P3" s="52"/>
      <c r="Q3" s="52"/>
      <c r="R3" s="52"/>
      <c r="S3" s="50" t="s">
        <v>9</v>
      </c>
      <c r="T3" s="52"/>
    </row>
    <row r="4" spans="1:20" ht="12">
      <c r="A4" s="71"/>
      <c r="B4" s="71"/>
      <c r="C4" s="514" t="s">
        <v>96</v>
      </c>
      <c r="D4" s="514"/>
      <c r="E4" s="514"/>
      <c r="F4" s="71"/>
      <c r="G4" s="514" t="s">
        <v>0</v>
      </c>
      <c r="H4" s="514"/>
      <c r="I4" s="54"/>
      <c r="J4" s="514" t="s">
        <v>108</v>
      </c>
      <c r="K4" s="514"/>
      <c r="L4" s="514"/>
      <c r="M4" s="514"/>
      <c r="N4" s="514"/>
      <c r="O4" s="514"/>
      <c r="P4" s="514"/>
      <c r="Q4" s="514"/>
      <c r="R4" s="514"/>
      <c r="S4" s="514"/>
      <c r="T4" s="514"/>
    </row>
    <row r="5" spans="1:20" ht="12">
      <c r="A5" s="71"/>
      <c r="B5" s="71"/>
      <c r="C5" s="55" t="s">
        <v>1</v>
      </c>
      <c r="D5" s="55"/>
      <c r="E5" s="71"/>
      <c r="F5" s="71"/>
      <c r="G5" s="56" t="s">
        <v>58</v>
      </c>
      <c r="H5" s="55"/>
      <c r="I5" s="55"/>
      <c r="J5" s="55" t="s">
        <v>93</v>
      </c>
      <c r="K5" s="71"/>
      <c r="L5" s="57" t="s">
        <v>2</v>
      </c>
      <c r="M5" s="57"/>
      <c r="N5" s="71"/>
      <c r="O5" s="57" t="s">
        <v>3</v>
      </c>
      <c r="P5" s="57"/>
      <c r="Q5" s="71"/>
      <c r="R5" s="57" t="s">
        <v>4</v>
      </c>
      <c r="S5" s="57"/>
      <c r="T5" s="57"/>
    </row>
    <row r="6" spans="1:20" ht="12">
      <c r="A6" s="71"/>
      <c r="B6" s="71"/>
      <c r="C6" s="58" t="s">
        <v>6</v>
      </c>
      <c r="D6" s="58" t="s">
        <v>97</v>
      </c>
      <c r="E6" s="58" t="s">
        <v>98</v>
      </c>
      <c r="F6" s="71"/>
      <c r="G6" s="59" t="s">
        <v>102</v>
      </c>
      <c r="H6" s="58" t="s">
        <v>101</v>
      </c>
      <c r="I6" s="55"/>
      <c r="J6" s="58" t="s">
        <v>103</v>
      </c>
      <c r="K6" s="71"/>
      <c r="L6" s="58" t="s">
        <v>55</v>
      </c>
      <c r="M6" s="58" t="s">
        <v>56</v>
      </c>
      <c r="N6" s="71"/>
      <c r="O6" s="58" t="s">
        <v>55</v>
      </c>
      <c r="P6" s="58" t="s">
        <v>56</v>
      </c>
      <c r="Q6" s="71"/>
      <c r="R6" s="58" t="s">
        <v>55</v>
      </c>
      <c r="S6" s="58" t="s">
        <v>56</v>
      </c>
      <c r="T6" s="58" t="s">
        <v>107</v>
      </c>
    </row>
    <row r="7" spans="1:20" ht="12.75" customHeight="1">
      <c r="A7" s="71"/>
      <c r="B7" s="71"/>
      <c r="C7" s="60"/>
      <c r="D7" s="60"/>
      <c r="E7" s="60"/>
      <c r="F7" s="60"/>
      <c r="G7" s="60"/>
      <c r="H7" s="60"/>
      <c r="I7" s="60"/>
      <c r="J7" s="60"/>
      <c r="K7" s="60"/>
      <c r="L7" s="60"/>
      <c r="M7" s="60"/>
      <c r="N7" s="60"/>
      <c r="O7" s="60"/>
      <c r="P7" s="60"/>
      <c r="Q7" s="60"/>
      <c r="R7" s="60"/>
      <c r="S7" s="60"/>
      <c r="T7" s="60"/>
    </row>
    <row r="8" spans="1:20" ht="12.75" customHeight="1">
      <c r="A8" s="71"/>
      <c r="B8" s="71"/>
      <c r="C8" s="60"/>
      <c r="D8" s="60"/>
      <c r="E8" s="60"/>
      <c r="F8" s="60"/>
      <c r="G8" s="60"/>
      <c r="H8" s="60"/>
      <c r="I8" s="60"/>
      <c r="J8" s="60"/>
      <c r="K8" s="60"/>
      <c r="L8" s="60"/>
      <c r="M8" s="60"/>
      <c r="N8" s="60"/>
      <c r="O8" s="60"/>
      <c r="P8" s="60"/>
      <c r="Q8" s="60"/>
      <c r="R8" s="60"/>
      <c r="S8" s="60"/>
      <c r="T8" s="60"/>
    </row>
    <row r="9" spans="1:24" s="75" customFormat="1" ht="12.75" customHeight="1">
      <c r="A9" s="74"/>
      <c r="B9" s="74"/>
      <c r="C9" s="61" t="s">
        <v>60</v>
      </c>
      <c r="D9" s="62" t="s">
        <v>61</v>
      </c>
      <c r="E9" s="62" t="s">
        <v>62</v>
      </c>
      <c r="F9" s="62"/>
      <c r="G9" s="61"/>
      <c r="H9" s="61" t="s">
        <v>63</v>
      </c>
      <c r="I9" s="61"/>
      <c r="J9" s="61"/>
      <c r="K9" s="74"/>
      <c r="L9" s="61" t="s">
        <v>64</v>
      </c>
      <c r="M9" s="61" t="s">
        <v>65</v>
      </c>
      <c r="N9" s="61"/>
      <c r="O9" s="61" t="s">
        <v>66</v>
      </c>
      <c r="P9" s="61" t="s">
        <v>67</v>
      </c>
      <c r="Q9" s="74"/>
      <c r="R9" s="61" t="s">
        <v>68</v>
      </c>
      <c r="S9" s="61" t="s">
        <v>69</v>
      </c>
      <c r="T9" s="61" t="s">
        <v>70</v>
      </c>
      <c r="U9" s="13"/>
      <c r="V9" s="13"/>
      <c r="W9" s="13"/>
      <c r="X9" s="13"/>
    </row>
    <row r="10" spans="1:56" ht="12">
      <c r="A10" s="63">
        <f ca="1">INDIRECT(Calculation!R9)</f>
        <v>2015</v>
      </c>
      <c r="B10" s="64"/>
      <c r="C10" s="76">
        <f ca="1">INDIRECT(Calculation!T9)/1000</f>
        <v>42.825880000000005</v>
      </c>
      <c r="D10" s="76">
        <f ca="1">INDIRECT(Calculation!U9)/1000</f>
        <v>2.4618599999999997</v>
      </c>
      <c r="E10" s="76">
        <f ca="1">INDIRECT(Calculation!S9)/1000</f>
        <v>45.698119999999996</v>
      </c>
      <c r="F10" s="77"/>
      <c r="G10" s="78">
        <f ca="1">INDIRECT(Calculation!V9)</f>
        <v>410.38</v>
      </c>
      <c r="H10" s="78">
        <f ca="1">INDIRECT(Calculation!W9)</f>
        <v>61009.68</v>
      </c>
      <c r="I10" s="78"/>
      <c r="J10" s="78">
        <f ca="1">INDIRECT(Calculation!X9)</f>
        <v>10410.65</v>
      </c>
      <c r="K10" s="78"/>
      <c r="L10" s="78">
        <f ca="1">INDIRECT(Calculation!Y9)</f>
        <v>26253.14</v>
      </c>
      <c r="M10" s="78">
        <f ca="1">INDIRECT(Calculation!Z9)</f>
        <v>45280.82000000001</v>
      </c>
      <c r="N10" s="78"/>
      <c r="O10" s="78">
        <f ca="1">INDIRECT(Calculation!AA9)</f>
        <v>31819.81</v>
      </c>
      <c r="P10" s="78">
        <f ca="1">INDIRECT(Calculation!AB9)</f>
        <v>5318.18</v>
      </c>
      <c r="Q10" s="78">
        <f ca="1">INDIRECT(Calculation!AD9)/1000</f>
        <v>32.28982</v>
      </c>
      <c r="R10" s="78">
        <f ca="1">INDIRECT(Calculation!AC9)</f>
        <v>1889.6100000000001</v>
      </c>
      <c r="S10" s="78">
        <f ca="1">INDIRECT(Calculation!AD9)</f>
        <v>32289.82</v>
      </c>
      <c r="T10" s="78">
        <f ca="1">INDIRECT(Calculation!AE9)</f>
        <v>22926.25</v>
      </c>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row>
    <row r="11" spans="1:56" ht="12">
      <c r="A11" s="63">
        <f ca="1">INDIRECT(Calculation!R10)</f>
        <v>2016</v>
      </c>
      <c r="B11" s="64"/>
      <c r="C11" s="76">
        <f ca="1">INDIRECT(Calculation!T10)/1000</f>
        <v>44.30583</v>
      </c>
      <c r="D11" s="76">
        <f ca="1">INDIRECT(Calculation!U10)/1000</f>
        <v>3.1387199999999997</v>
      </c>
      <c r="E11" s="76">
        <f ca="1">INDIRECT(Calculation!S10)/1000</f>
        <v>47.87207</v>
      </c>
      <c r="F11" s="77"/>
      <c r="G11" s="78">
        <f ca="1">INDIRECT(Calculation!V10)</f>
        <v>427.49</v>
      </c>
      <c r="H11" s="78">
        <f ca="1">INDIRECT(Calculation!W10)</f>
        <v>60164.66</v>
      </c>
      <c r="I11" s="78"/>
      <c r="J11" s="78">
        <f ca="1">INDIRECT(Calculation!X10)</f>
        <v>11375.570000000002</v>
      </c>
      <c r="K11" s="78"/>
      <c r="L11" s="78">
        <f ca="1">INDIRECT(Calculation!Y10)</f>
        <v>24811.72</v>
      </c>
      <c r="M11" s="78">
        <f ca="1">INDIRECT(Calculation!Z10)</f>
        <v>42405.81</v>
      </c>
      <c r="N11" s="78"/>
      <c r="O11" s="78">
        <f ca="1">INDIRECT(Calculation!AA10)</f>
        <v>33246.579999999994</v>
      </c>
      <c r="P11" s="78">
        <f ca="1">INDIRECT(Calculation!AB10)</f>
        <v>6383.25</v>
      </c>
      <c r="Q11" s="78">
        <f ca="1">INDIRECT(Calculation!AD10)/1000</f>
        <v>35.14242</v>
      </c>
      <c r="R11" s="78">
        <f ca="1">INDIRECT(Calculation!AC10)</f>
        <v>1609.2</v>
      </c>
      <c r="S11" s="78">
        <f ca="1">INDIRECT(Calculation!AD10)</f>
        <v>35142.42</v>
      </c>
      <c r="T11" s="78">
        <f ca="1">INDIRECT(Calculation!AE10)</f>
        <v>24263.989999999998</v>
      </c>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row>
    <row r="12" spans="1:56" ht="12">
      <c r="A12" s="63">
        <f ca="1">INDIRECT(Calculation!R11)</f>
        <v>2017</v>
      </c>
      <c r="B12" s="64"/>
      <c r="C12" s="76">
        <f ca="1">INDIRECT(Calculation!T11)/1000</f>
        <v>43.18470000000001</v>
      </c>
      <c r="D12" s="76">
        <f ca="1">INDIRECT(Calculation!U11)/1000</f>
        <v>3.4456599999999997</v>
      </c>
      <c r="E12" s="76">
        <f ca="1">INDIRECT(Calculation!S11)/1000</f>
        <v>47.0493</v>
      </c>
      <c r="F12" s="77"/>
      <c r="G12" s="78">
        <f ca="1">INDIRECT(Calculation!V11)</f>
        <v>418.96</v>
      </c>
      <c r="H12" s="78">
        <f ca="1">INDIRECT(Calculation!W11)</f>
        <v>60698.649999999994</v>
      </c>
      <c r="I12" s="78"/>
      <c r="J12" s="78">
        <f ca="1">INDIRECT(Calculation!X11)</f>
        <v>7407.85</v>
      </c>
      <c r="K12" s="78"/>
      <c r="L12" s="78">
        <f ca="1">INDIRECT(Calculation!Y11)</f>
        <v>26477.739999999998</v>
      </c>
      <c r="M12" s="78">
        <f ca="1">INDIRECT(Calculation!Z11)</f>
        <v>46623.57</v>
      </c>
      <c r="N12" s="78"/>
      <c r="O12" s="78">
        <f ca="1">INDIRECT(Calculation!AA11)</f>
        <v>36862.729999999996</v>
      </c>
      <c r="P12" s="78">
        <f ca="1">INDIRECT(Calculation!AB11)</f>
        <v>6667.2300000000005</v>
      </c>
      <c r="Q12" s="78">
        <f ca="1">INDIRECT(Calculation!AD11)/1000</f>
        <v>34.63423</v>
      </c>
      <c r="R12" s="78">
        <f ca="1">INDIRECT(Calculation!AC11)</f>
        <v>1456.1100000000001</v>
      </c>
      <c r="S12" s="78">
        <f ca="1">INDIRECT(Calculation!AD11)</f>
        <v>34634.23</v>
      </c>
      <c r="T12" s="78">
        <f ca="1">INDIRECT(Calculation!AE11)</f>
        <v>23128.44</v>
      </c>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row>
    <row r="13" spans="1:56" ht="12">
      <c r="A13" s="63">
        <f ca="1">INDIRECT(Calculation!R12)</f>
        <v>2018</v>
      </c>
      <c r="B13" s="64"/>
      <c r="C13" s="76">
        <f ca="1">INDIRECT(Calculation!T12)/1000</f>
        <v>47.55048999999999</v>
      </c>
      <c r="D13" s="76">
        <f ca="1">INDIRECT(Calculation!U12)/1000</f>
        <v>3.3199</v>
      </c>
      <c r="E13" s="76">
        <f ca="1">INDIRECT(Calculation!S12)/1000</f>
        <v>51.23356</v>
      </c>
      <c r="F13" s="77"/>
      <c r="G13" s="78">
        <f ca="1">INDIRECT(Calculation!V12)</f>
        <v>363.18</v>
      </c>
      <c r="H13" s="78">
        <f ca="1">INDIRECT(Calculation!W12)</f>
        <v>58396.98</v>
      </c>
      <c r="I13" s="78"/>
      <c r="J13" s="78">
        <f ca="1">INDIRECT(Calculation!X12)</f>
        <v>5837.879999999999</v>
      </c>
      <c r="K13" s="78"/>
      <c r="L13" s="78">
        <f ca="1">INDIRECT(Calculation!Y12)</f>
        <v>20903.64</v>
      </c>
      <c r="M13" s="78">
        <f ca="1">INDIRECT(Calculation!Z12)</f>
        <v>45954.42</v>
      </c>
      <c r="N13" s="78"/>
      <c r="O13" s="78">
        <f ca="1">INDIRECT(Calculation!AA12)</f>
        <v>42689.11</v>
      </c>
      <c r="P13" s="78">
        <f ca="1">INDIRECT(Calculation!AB12)</f>
        <v>6604.69</v>
      </c>
      <c r="Q13" s="78">
        <f ca="1">INDIRECT(Calculation!AD12)/1000</f>
        <v>35.21417999999999</v>
      </c>
      <c r="R13" s="78">
        <f ca="1">INDIRECT(Calculation!AC12)</f>
        <v>1925.7999999999997</v>
      </c>
      <c r="S13" s="78">
        <f ca="1">INDIRECT(Calculation!AD12)</f>
        <v>35214.17999999999</v>
      </c>
      <c r="T13" s="78">
        <f ca="1">INDIRECT(Calculation!AE12)</f>
        <v>22254.76</v>
      </c>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row>
    <row r="14" spans="1:56" ht="12">
      <c r="A14" s="63">
        <f ca="1">INDIRECT(Calculation!R13)</f>
        <v>2019</v>
      </c>
      <c r="B14" s="64"/>
      <c r="C14" s="76">
        <f ca="1">INDIRECT(Calculation!T13)/1000</f>
        <v>48.74333</v>
      </c>
      <c r="D14" s="76">
        <f ca="1">INDIRECT(Calculation!U13)/1000</f>
        <v>3.0743899999999997</v>
      </c>
      <c r="E14" s="76">
        <f ca="1">INDIRECT(Calculation!S13)/1000</f>
        <v>52.185509999999994</v>
      </c>
      <c r="F14" s="78"/>
      <c r="G14" s="78">
        <f ca="1">INDIRECT(Calculation!V13)</f>
        <v>367.83</v>
      </c>
      <c r="H14" s="78">
        <f ca="1">INDIRECT(Calculation!W13)</f>
        <v>59146.42999999999</v>
      </c>
      <c r="I14" s="78"/>
      <c r="J14" s="78">
        <f ca="1">INDIRECT(Calculation!X13)</f>
        <v>6923.8099999999995</v>
      </c>
      <c r="K14" s="78"/>
      <c r="L14" s="78">
        <f ca="1">INDIRECT(Calculation!Y13)</f>
        <v>19881.23</v>
      </c>
      <c r="M14" s="78">
        <f ca="1">INDIRECT(Calculation!Z13)</f>
        <v>46282.14</v>
      </c>
      <c r="N14" s="78"/>
      <c r="O14" s="78">
        <f ca="1">INDIRECT(Calculation!AA13)</f>
        <v>42842.65</v>
      </c>
      <c r="P14" s="78">
        <f ca="1">INDIRECT(Calculation!AB13)</f>
        <v>5940.48</v>
      </c>
      <c r="Q14" s="78">
        <f ca="1">INDIRECT(Calculation!AD13)/1000</f>
        <v>33.21892</v>
      </c>
      <c r="R14" s="78">
        <f ca="1">INDIRECT(Calculation!AC13)</f>
        <v>2067.85</v>
      </c>
      <c r="S14" s="78">
        <f ca="1">INDIRECT(Calculation!AD13)</f>
        <v>33218.92</v>
      </c>
      <c r="T14" s="78">
        <f ca="1">INDIRECT(Calculation!AE13)</f>
        <v>20649.82</v>
      </c>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row>
    <row r="15" spans="1:56" ht="12">
      <c r="A15" s="63">
        <f ca="1">INDIRECT(Calculation!R14)</f>
        <v>2020</v>
      </c>
      <c r="B15" s="64"/>
      <c r="C15" s="76">
        <f ca="1">INDIRECT(Calculation!T14)/1000</f>
        <v>45.05068000000001</v>
      </c>
      <c r="D15" s="76">
        <f ca="1">INDIRECT(Calculation!U14)/1000</f>
        <v>3.08084</v>
      </c>
      <c r="E15" s="76">
        <f ca="1">INDIRECT(Calculation!S14)/1000</f>
        <v>48.50777</v>
      </c>
      <c r="F15" s="78"/>
      <c r="G15" s="78">
        <f ca="1">INDIRECT(Calculation!V14)</f>
        <v>376.25</v>
      </c>
      <c r="H15" s="78">
        <f ca="1">INDIRECT(Calculation!W14)</f>
        <v>47877.14</v>
      </c>
      <c r="I15" s="78"/>
      <c r="J15" s="78">
        <f ca="1">INDIRECT(Calculation!X14)</f>
        <v>7826.589999999999</v>
      </c>
      <c r="K15" s="78"/>
      <c r="L15" s="78">
        <f ca="1">INDIRECT(Calculation!Y14)</f>
        <v>6872.1</v>
      </c>
      <c r="M15" s="78">
        <f ca="1">INDIRECT(Calculation!Z14)</f>
        <v>37438.33</v>
      </c>
      <c r="N15" s="78"/>
      <c r="O15" s="78">
        <f ca="1">INDIRECT(Calculation!AA14)</f>
        <v>38044.28</v>
      </c>
      <c r="P15" s="78">
        <f ca="1">INDIRECT(Calculation!AB14)</f>
        <v>2612.21</v>
      </c>
      <c r="Q15" s="78">
        <f ca="1">INDIRECT(Calculation!AD14)/1000</f>
        <v>24.96822</v>
      </c>
      <c r="R15" s="78">
        <f ca="1">INDIRECT(Calculation!AC14)</f>
        <v>1568.75</v>
      </c>
      <c r="S15" s="78">
        <f ca="1">INDIRECT(Calculation!AD14)</f>
        <v>24968.219999999998</v>
      </c>
      <c r="T15" s="78">
        <f ca="1">INDIRECT(Calculation!AE14)</f>
        <v>18533.66</v>
      </c>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row>
    <row r="16" spans="1:56" ht="12">
      <c r="A16" s="63"/>
      <c r="B16" s="64"/>
      <c r="C16" s="80"/>
      <c r="D16" s="77"/>
      <c r="E16" s="77"/>
      <c r="F16" s="77"/>
      <c r="G16" s="78"/>
      <c r="H16" s="78"/>
      <c r="I16" s="78"/>
      <c r="J16" s="78"/>
      <c r="K16" s="78"/>
      <c r="L16" s="78"/>
      <c r="M16" s="78"/>
      <c r="N16" s="70"/>
      <c r="O16" s="78"/>
      <c r="P16" s="78"/>
      <c r="Q16" s="70"/>
      <c r="R16" s="78"/>
      <c r="S16" s="78"/>
      <c r="T16" s="78"/>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row>
    <row r="17" spans="1:56" ht="12">
      <c r="A17" s="65">
        <f ca="1">INDIRECT(Calculation!S20)</f>
        <v>2019</v>
      </c>
      <c r="B17" s="64" t="str">
        <f ca="1">INDIRECT(Calculation!T20)</f>
        <v>November</v>
      </c>
      <c r="C17" s="81">
        <f ca="1">INDIRECT(Calculation!V20)/1000</f>
        <v>4.1125</v>
      </c>
      <c r="D17" s="81">
        <f ca="1">INDIRECT(Calculation!W20)/1000</f>
        <v>0.23783</v>
      </c>
      <c r="E17" s="81">
        <f ca="1">INDIRECT(Calculation!U20)/1000</f>
        <v>4.38049</v>
      </c>
      <c r="F17" s="82"/>
      <c r="G17" s="83">
        <f ca="1">INDIRECT(Calculation!X20)</f>
        <v>30.16</v>
      </c>
      <c r="H17" s="84">
        <f ca="1">INDIRECT(Calculation!Y20)</f>
        <v>4771</v>
      </c>
      <c r="I17" s="84"/>
      <c r="J17" s="84">
        <f ca="1">INDIRECT(Calculation!Z20)</f>
        <v>524.05</v>
      </c>
      <c r="K17" s="85"/>
      <c r="L17" s="84">
        <f ca="1">INDIRECT(Calculation!AA20)</f>
        <v>1391.8</v>
      </c>
      <c r="M17" s="84">
        <f ca="1">INDIRECT(Calculation!AB20)</f>
        <v>3883.41</v>
      </c>
      <c r="N17" s="84"/>
      <c r="O17" s="84">
        <f ca="1">INDIRECT(Calculation!AC20)</f>
        <v>3798.48</v>
      </c>
      <c r="P17" s="84">
        <f ca="1">INDIRECT(Calculation!AD20)</f>
        <v>363.54</v>
      </c>
      <c r="Q17" s="84"/>
      <c r="R17" s="84">
        <f ca="1">INDIRECT(Calculation!AE20)</f>
        <v>174.23</v>
      </c>
      <c r="S17" s="84">
        <f ca="1">INDIRECT(Calculation!AF20)</f>
        <v>2954.1</v>
      </c>
      <c r="T17" s="84">
        <f ca="1">INDIRECT(Calculation!AG20)</f>
        <v>1836.54</v>
      </c>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row>
    <row r="18" spans="1:56" ht="12">
      <c r="A18" s="65" t="str">
        <f>IF(B18="January",($A$17+1)," ")</f>
        <v> </v>
      </c>
      <c r="B18" s="64" t="str">
        <f ca="1">INDIRECT(Calculation!T21)</f>
        <v>December</v>
      </c>
      <c r="C18" s="81">
        <f ca="1">INDIRECT(Calculation!V21)/1000</f>
        <v>4.16763</v>
      </c>
      <c r="D18" s="81">
        <f ca="1">INDIRECT(Calculation!W21)/1000</f>
        <v>0.23173</v>
      </c>
      <c r="E18" s="81">
        <f ca="1">INDIRECT(Calculation!U21)/1000</f>
        <v>4.43307</v>
      </c>
      <c r="F18" s="85"/>
      <c r="G18" s="83">
        <f ca="1">INDIRECT(Calculation!X21)</f>
        <v>33.71</v>
      </c>
      <c r="H18" s="84">
        <f ca="1">INDIRECT(Calculation!Y21)</f>
        <v>5347.41</v>
      </c>
      <c r="I18" s="84"/>
      <c r="J18" s="84">
        <f ca="1">INDIRECT(Calculation!Z21)</f>
        <v>1162.86</v>
      </c>
      <c r="K18" s="85"/>
      <c r="L18" s="84">
        <f ca="1">INDIRECT(Calculation!AA21)</f>
        <v>1398.83</v>
      </c>
      <c r="M18" s="84">
        <f ca="1">INDIRECT(Calculation!AB21)</f>
        <v>3831.28</v>
      </c>
      <c r="N18" s="84"/>
      <c r="O18" s="84">
        <f ca="1">INDIRECT(Calculation!AC21)</f>
        <v>3088.42</v>
      </c>
      <c r="P18" s="84">
        <f ca="1">INDIRECT(Calculation!AD21)</f>
        <v>353.27</v>
      </c>
      <c r="Q18" s="84"/>
      <c r="R18" s="84">
        <f ca="1">INDIRECT(Calculation!AE21)</f>
        <v>167.95</v>
      </c>
      <c r="S18" s="84">
        <f ca="1">INDIRECT(Calculation!AF21)</f>
        <v>2523.08</v>
      </c>
      <c r="T18" s="84">
        <f ca="1">INDIRECT(Calculation!AG21)</f>
        <v>2052.42</v>
      </c>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row>
    <row r="19" spans="1:56" ht="12">
      <c r="A19" s="65">
        <f aca="true" t="shared" si="0" ref="A19:A29">IF(B19="January",($A$17+1)," ")</f>
        <v>2020</v>
      </c>
      <c r="B19" s="64" t="str">
        <f ca="1">INDIRECT(Calculation!T22)</f>
        <v>January</v>
      </c>
      <c r="C19" s="81">
        <f ca="1">INDIRECT(Calculation!V22)/1000</f>
        <v>4.33413</v>
      </c>
      <c r="D19" s="81">
        <f ca="1">INDIRECT(Calculation!W22)/1000</f>
        <v>0.24181</v>
      </c>
      <c r="E19" s="81">
        <f ca="1">INDIRECT(Calculation!U22)/1000</f>
        <v>4.61748</v>
      </c>
      <c r="F19" s="82"/>
      <c r="G19" s="83">
        <f ca="1">INDIRECT(Calculation!X22)</f>
        <v>41.55</v>
      </c>
      <c r="H19" s="84">
        <f ca="1">INDIRECT(Calculation!Y22)</f>
        <v>5157.15</v>
      </c>
      <c r="I19" s="84"/>
      <c r="J19" s="84">
        <f ca="1">INDIRECT(Calculation!Z22)</f>
        <v>756.01</v>
      </c>
      <c r="K19" s="85"/>
      <c r="L19" s="84">
        <f ca="1">INDIRECT(Calculation!AA22)</f>
        <v>1578.86</v>
      </c>
      <c r="M19" s="84">
        <f ca="1">INDIRECT(Calculation!AB22)</f>
        <v>4251.64</v>
      </c>
      <c r="N19" s="84"/>
      <c r="O19" s="84">
        <f ca="1">INDIRECT(Calculation!AC22)</f>
        <v>3542.37</v>
      </c>
      <c r="P19" s="84">
        <f ca="1">INDIRECT(Calculation!AD22)</f>
        <v>149.5</v>
      </c>
      <c r="Q19" s="84"/>
      <c r="R19" s="84">
        <f ca="1">INDIRECT(Calculation!AE22)</f>
        <v>137.5</v>
      </c>
      <c r="S19" s="84">
        <f ca="1">INDIRECT(Calculation!AF22)</f>
        <v>2625.9</v>
      </c>
      <c r="T19" s="84">
        <f ca="1">INDIRECT(Calculation!AG22)</f>
        <v>1768.32</v>
      </c>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row>
    <row r="20" spans="1:56" ht="12">
      <c r="A20" s="65" t="str">
        <f t="shared" si="0"/>
        <v> </v>
      </c>
      <c r="B20" s="64" t="str">
        <f ca="1">INDIRECT(Calculation!T23)</f>
        <v>February</v>
      </c>
      <c r="C20" s="81">
        <f ca="1">INDIRECT(Calculation!V23)/1000</f>
        <v>3.97288</v>
      </c>
      <c r="D20" s="81">
        <f ca="1">INDIRECT(Calculation!W23)/1000</f>
        <v>0.24298</v>
      </c>
      <c r="E20" s="81">
        <f ca="1">INDIRECT(Calculation!U23)/1000</f>
        <v>4.25377</v>
      </c>
      <c r="F20" s="82"/>
      <c r="G20" s="83">
        <f ca="1">INDIRECT(Calculation!X23)</f>
        <v>37.91</v>
      </c>
      <c r="H20" s="84">
        <f ca="1">INDIRECT(Calculation!Y23)</f>
        <v>4271.54</v>
      </c>
      <c r="I20" s="84"/>
      <c r="J20" s="84">
        <f ca="1">INDIRECT(Calculation!Z23)</f>
        <v>367.83</v>
      </c>
      <c r="K20" s="85"/>
      <c r="L20" s="84">
        <f ca="1">INDIRECT(Calculation!AA23)</f>
        <v>1292.24</v>
      </c>
      <c r="M20" s="84">
        <f ca="1">INDIRECT(Calculation!AB23)</f>
        <v>3778.76</v>
      </c>
      <c r="N20" s="84"/>
      <c r="O20" s="84">
        <f ca="1">INDIRECT(Calculation!AC23)</f>
        <v>3540.71</v>
      </c>
      <c r="P20" s="84">
        <f ca="1">INDIRECT(Calculation!AD23)</f>
        <v>124.95</v>
      </c>
      <c r="Q20" s="84"/>
      <c r="R20" s="84">
        <f ca="1">INDIRECT(Calculation!AE23)</f>
        <v>140.32</v>
      </c>
      <c r="S20" s="84">
        <f ca="1">INDIRECT(Calculation!AF23)</f>
        <v>2540.39</v>
      </c>
      <c r="T20" s="84">
        <f ca="1">INDIRECT(Calculation!AG23)</f>
        <v>1470.83</v>
      </c>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row>
    <row r="21" spans="1:56" ht="12">
      <c r="A21" s="65" t="str">
        <f t="shared" si="0"/>
        <v> </v>
      </c>
      <c r="B21" s="64" t="str">
        <f ca="1">INDIRECT(Calculation!T24)</f>
        <v>March</v>
      </c>
      <c r="C21" s="81">
        <f ca="1">INDIRECT(Calculation!V24)/1000</f>
        <v>3.84302</v>
      </c>
      <c r="D21" s="81">
        <f ca="1">INDIRECT(Calculation!W24)/1000</f>
        <v>0.25364</v>
      </c>
      <c r="E21" s="81">
        <f ca="1">INDIRECT(Calculation!U24)/1000</f>
        <v>4.1355900000000005</v>
      </c>
      <c r="F21" s="82"/>
      <c r="G21" s="83">
        <f ca="1">INDIRECT(Calculation!X24)</f>
        <v>38.94</v>
      </c>
      <c r="H21" s="84">
        <f ca="1">INDIRECT(Calculation!Y24)</f>
        <v>4790.28</v>
      </c>
      <c r="I21" s="84"/>
      <c r="J21" s="84">
        <f ca="1">INDIRECT(Calculation!Z24)</f>
        <v>1171.56</v>
      </c>
      <c r="K21" s="85"/>
      <c r="L21" s="84">
        <f ca="1">INDIRECT(Calculation!AA24)</f>
        <v>1338.92</v>
      </c>
      <c r="M21" s="84">
        <f ca="1">INDIRECT(Calculation!AB24)</f>
        <v>3398.5</v>
      </c>
      <c r="N21" s="84"/>
      <c r="O21" s="84">
        <f ca="1">INDIRECT(Calculation!AC24)</f>
        <v>2825.69</v>
      </c>
      <c r="P21" s="84">
        <f ca="1">INDIRECT(Calculation!AD24)</f>
        <v>220.22</v>
      </c>
      <c r="Q21" s="84"/>
      <c r="R21" s="84">
        <f ca="1">INDIRECT(Calculation!AE24)</f>
        <v>371.33</v>
      </c>
      <c r="S21" s="84">
        <f ca="1">INDIRECT(Calculation!AF24)</f>
        <v>2739.83</v>
      </c>
      <c r="T21" s="84">
        <f ca="1">INDIRECT(Calculation!AG24)</f>
        <v>1822.62</v>
      </c>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row>
    <row r="22" spans="1:56" ht="12">
      <c r="A22" s="65" t="str">
        <f t="shared" si="0"/>
        <v> </v>
      </c>
      <c r="B22" s="64" t="str">
        <f ca="1">INDIRECT(Calculation!T25)</f>
        <v>April</v>
      </c>
      <c r="C22" s="81">
        <f ca="1">INDIRECT(Calculation!V25)/1000</f>
        <v>4.1428199999999995</v>
      </c>
      <c r="D22" s="81">
        <f ca="1">INDIRECT(Calculation!W25)/1000</f>
        <v>0.28072</v>
      </c>
      <c r="E22" s="81">
        <f ca="1">INDIRECT(Calculation!U25)/1000</f>
        <v>4.4558800000000005</v>
      </c>
      <c r="F22" s="82"/>
      <c r="G22" s="83">
        <f ca="1">INDIRECT(Calculation!X25)</f>
        <v>32.34</v>
      </c>
      <c r="H22" s="84">
        <f ca="1">INDIRECT(Calculation!Y25)</f>
        <v>3296.64</v>
      </c>
      <c r="I22" s="84"/>
      <c r="J22" s="84">
        <f ca="1">INDIRECT(Calculation!Z25)</f>
        <v>498.13</v>
      </c>
      <c r="K22" s="85"/>
      <c r="L22" s="84">
        <f ca="1">INDIRECT(Calculation!AA25)</f>
        <v>77.72</v>
      </c>
      <c r="M22" s="84">
        <f ca="1">INDIRECT(Calculation!AB25)</f>
        <v>2578.59</v>
      </c>
      <c r="N22" s="84"/>
      <c r="O22" s="84">
        <f ca="1">INDIRECT(Calculation!AC25)</f>
        <v>3349.98</v>
      </c>
      <c r="P22" s="84">
        <f ca="1">INDIRECT(Calculation!AD25)</f>
        <v>219.92</v>
      </c>
      <c r="Q22" s="84"/>
      <c r="R22" s="84">
        <f ca="1">INDIRECT(Calculation!AE25)</f>
        <v>156.58</v>
      </c>
      <c r="S22" s="84">
        <f ca="1">INDIRECT(Calculation!AF25)</f>
        <v>2440.77</v>
      </c>
      <c r="T22" s="84">
        <f ca="1">INDIRECT(Calculation!AG25)</f>
        <v>1655</v>
      </c>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row>
    <row r="23" spans="1:56" ht="12">
      <c r="A23" s="65" t="str">
        <f t="shared" si="0"/>
        <v> </v>
      </c>
      <c r="B23" s="64" t="str">
        <f ca="1">INDIRECT(Calculation!T26)</f>
        <v>May</v>
      </c>
      <c r="C23" s="81">
        <f ca="1">INDIRECT(Calculation!V26)/1000</f>
        <v>3.86032</v>
      </c>
      <c r="D23" s="81">
        <f ca="1">INDIRECT(Calculation!W26)/1000</f>
        <v>0.27853</v>
      </c>
      <c r="E23" s="81">
        <f ca="1">INDIRECT(Calculation!U26)/1000</f>
        <v>4.17096</v>
      </c>
      <c r="F23" s="82"/>
      <c r="G23" s="83">
        <f ca="1">INDIRECT(Calculation!X26)</f>
        <v>32.11</v>
      </c>
      <c r="H23" s="84">
        <f ca="1">INDIRECT(Calculation!Y26)</f>
        <v>3689.57</v>
      </c>
      <c r="I23" s="84"/>
      <c r="J23" s="84">
        <f ca="1">INDIRECT(Calculation!Z26)</f>
        <v>1253.94</v>
      </c>
      <c r="K23" s="85"/>
      <c r="L23" s="84">
        <f ca="1">INDIRECT(Calculation!AA26)</f>
        <v>-1416.8</v>
      </c>
      <c r="M23" s="84">
        <f ca="1">INDIRECT(Calculation!AB26)</f>
        <v>2282.67</v>
      </c>
      <c r="N23" s="84"/>
      <c r="O23" s="84">
        <f ca="1">INDIRECT(Calculation!AC26)</f>
        <v>2899.15</v>
      </c>
      <c r="P23" s="84">
        <f ca="1">INDIRECT(Calculation!AD26)</f>
        <v>152.97</v>
      </c>
      <c r="Q23" s="84"/>
      <c r="R23" s="84">
        <f ca="1">INDIRECT(Calculation!AE26)</f>
        <v>232.48</v>
      </c>
      <c r="S23" s="84">
        <f ca="1">INDIRECT(Calculation!AF26)</f>
        <v>1176.34</v>
      </c>
      <c r="T23" s="84">
        <f ca="1">INDIRECT(Calculation!AG26)</f>
        <v>1897.15</v>
      </c>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row>
    <row r="24" spans="1:56" ht="12">
      <c r="A24" s="65" t="str">
        <f t="shared" si="0"/>
        <v> </v>
      </c>
      <c r="B24" s="64" t="str">
        <f ca="1">INDIRECT(Calculation!T27)</f>
        <v>June</v>
      </c>
      <c r="C24" s="81">
        <f ca="1">INDIRECT(Calculation!V27)/1000</f>
        <v>3.9060900000000003</v>
      </c>
      <c r="D24" s="81">
        <f ca="1">INDIRECT(Calculation!W27)/1000</f>
        <v>0.27376999999999996</v>
      </c>
      <c r="E24" s="81">
        <f ca="1">INDIRECT(Calculation!U27)/1000</f>
        <v>4.19168</v>
      </c>
      <c r="F24" s="82"/>
      <c r="G24" s="83">
        <f ca="1">INDIRECT(Calculation!X27)</f>
        <v>11.82</v>
      </c>
      <c r="H24" s="84">
        <f ca="1">INDIRECT(Calculation!Y27)</f>
        <v>3313.32</v>
      </c>
      <c r="I24" s="84"/>
      <c r="J24" s="84">
        <f ca="1">INDIRECT(Calculation!Z27)</f>
        <v>732.59</v>
      </c>
      <c r="K24" s="85"/>
      <c r="L24" s="84">
        <f ca="1">INDIRECT(Calculation!AA27)</f>
        <v>-192.42</v>
      </c>
      <c r="M24" s="84">
        <f ca="1">INDIRECT(Calculation!AB27)</f>
        <v>2444.56</v>
      </c>
      <c r="N24" s="84"/>
      <c r="O24" s="84">
        <f ca="1">INDIRECT(Calculation!AC27)</f>
        <v>3053</v>
      </c>
      <c r="P24" s="84">
        <f ca="1">INDIRECT(Calculation!AD27)</f>
        <v>136.17</v>
      </c>
      <c r="Q24" s="84"/>
      <c r="R24" s="84">
        <f ca="1">INDIRECT(Calculation!AE27)</f>
        <v>98.02</v>
      </c>
      <c r="S24" s="84">
        <f ca="1">INDIRECT(Calculation!AF27)</f>
        <v>1691.94</v>
      </c>
      <c r="T24" s="84">
        <f ca="1">INDIRECT(Calculation!AG27)</f>
        <v>1314.06</v>
      </c>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row>
    <row r="25" spans="1:56" ht="12">
      <c r="A25" s="65" t="str">
        <f t="shared" si="0"/>
        <v> </v>
      </c>
      <c r="B25" s="64" t="str">
        <f ca="1">INDIRECT(Calculation!T28)</f>
        <v>July</v>
      </c>
      <c r="C25" s="81">
        <f ca="1">INDIRECT(Calculation!V28)/1000</f>
        <v>3.76272</v>
      </c>
      <c r="D25" s="81">
        <f ca="1">INDIRECT(Calculation!W28)/1000</f>
        <v>0.29545</v>
      </c>
      <c r="E25" s="81">
        <f ca="1">INDIRECT(Calculation!U28)/1000</f>
        <v>4.06868</v>
      </c>
      <c r="F25" s="82"/>
      <c r="G25" s="83">
        <f ca="1">INDIRECT(Calculation!X28)</f>
        <v>10.51</v>
      </c>
      <c r="H25" s="84">
        <f ca="1">INDIRECT(Calculation!Y28)</f>
        <v>3735.23</v>
      </c>
      <c r="I25" s="84"/>
      <c r="J25" s="84">
        <f ca="1">INDIRECT(Calculation!Z28)</f>
        <v>440.36</v>
      </c>
      <c r="K25" s="85"/>
      <c r="L25" s="84">
        <f ca="1">INDIRECT(Calculation!AA28)</f>
        <v>85.71</v>
      </c>
      <c r="M25" s="84">
        <f ca="1">INDIRECT(Calculation!AB28)</f>
        <v>3119.11</v>
      </c>
      <c r="N25" s="84"/>
      <c r="O25" s="84">
        <f ca="1">INDIRECT(Calculation!AC28)</f>
        <v>3390.76</v>
      </c>
      <c r="P25" s="84">
        <f ca="1">INDIRECT(Calculation!AD28)</f>
        <v>175.76</v>
      </c>
      <c r="Q25" s="84"/>
      <c r="R25" s="84">
        <f ca="1">INDIRECT(Calculation!AE28)</f>
        <v>90.82</v>
      </c>
      <c r="S25" s="84">
        <f ca="1">INDIRECT(Calculation!AF28)</f>
        <v>1631.15</v>
      </c>
      <c r="T25" s="84">
        <f ca="1">INDIRECT(Calculation!AG28)</f>
        <v>1358.73</v>
      </c>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row>
    <row r="26" spans="1:56" ht="12">
      <c r="A26" s="65" t="str">
        <f t="shared" si="0"/>
        <v> </v>
      </c>
      <c r="B26" s="64" t="str">
        <f ca="1">INDIRECT(Calculation!T29)</f>
        <v>August</v>
      </c>
      <c r="C26" s="81">
        <f ca="1">INDIRECT(Calculation!V29)/1000</f>
        <v>3.18692</v>
      </c>
      <c r="D26" s="81">
        <f ca="1">INDIRECT(Calculation!W29)/1000</f>
        <v>0.2139</v>
      </c>
      <c r="E26" s="81">
        <f ca="1">INDIRECT(Calculation!U29)/1000</f>
        <v>3.4261500000000003</v>
      </c>
      <c r="F26" s="82"/>
      <c r="G26" s="83">
        <f ca="1">INDIRECT(Calculation!X29)</f>
        <v>25.32</v>
      </c>
      <c r="H26" s="84">
        <f ca="1">INDIRECT(Calculation!Y29)</f>
        <v>3503.22</v>
      </c>
      <c r="I26" s="84"/>
      <c r="J26" s="84">
        <f ca="1">INDIRECT(Calculation!Z29)</f>
        <v>367.85</v>
      </c>
      <c r="K26" s="85"/>
      <c r="L26" s="84">
        <f ca="1">INDIRECT(Calculation!AA29)</f>
        <v>639.55</v>
      </c>
      <c r="M26" s="84">
        <f ca="1">INDIRECT(Calculation!AB29)</f>
        <v>2870.72</v>
      </c>
      <c r="N26" s="84"/>
      <c r="O26" s="84">
        <f ca="1">INDIRECT(Calculation!AC29)</f>
        <v>3138.7</v>
      </c>
      <c r="P26" s="84">
        <f ca="1">INDIRECT(Calculation!AD29)</f>
        <v>264.65</v>
      </c>
      <c r="Q26" s="84"/>
      <c r="R26" s="84">
        <f ca="1">INDIRECT(Calculation!AE29)</f>
        <v>109.26</v>
      </c>
      <c r="S26" s="84">
        <f ca="1">INDIRECT(Calculation!AF29)</f>
        <v>2024.6</v>
      </c>
      <c r="T26" s="84">
        <f ca="1">INDIRECT(Calculation!AG29)</f>
        <v>1272.46</v>
      </c>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row>
    <row r="27" spans="1:56" ht="12">
      <c r="A27" s="65" t="str">
        <f t="shared" si="0"/>
        <v> </v>
      </c>
      <c r="B27" s="64" t="str">
        <f ca="1">INDIRECT(Calculation!T30)</f>
        <v>September</v>
      </c>
      <c r="C27" s="81">
        <f ca="1">INDIRECT(Calculation!V30)/1000</f>
        <v>3.18623</v>
      </c>
      <c r="D27" s="81">
        <f ca="1">INDIRECT(Calculation!W30)/1000</f>
        <v>0.18159999999999998</v>
      </c>
      <c r="E27" s="81">
        <f ca="1">INDIRECT(Calculation!U30)/1000</f>
        <v>3.40047</v>
      </c>
      <c r="F27" s="85"/>
      <c r="G27" s="83">
        <f ca="1">INDIRECT(Calculation!X30)</f>
        <v>32.63</v>
      </c>
      <c r="H27" s="84">
        <f ca="1">INDIRECT(Calculation!Y30)</f>
        <v>3794.12</v>
      </c>
      <c r="I27" s="84"/>
      <c r="J27" s="84">
        <f ca="1">INDIRECT(Calculation!Z30)</f>
        <v>385.99</v>
      </c>
      <c r="K27" s="85"/>
      <c r="L27" s="84">
        <f ca="1">INDIRECT(Calculation!AA30)</f>
        <v>1041.95</v>
      </c>
      <c r="M27" s="84">
        <f ca="1">INDIRECT(Calculation!AB30)</f>
        <v>3099.19</v>
      </c>
      <c r="N27" s="84"/>
      <c r="O27" s="84">
        <f ca="1">INDIRECT(Calculation!AC30)</f>
        <v>2795.97</v>
      </c>
      <c r="P27" s="84">
        <f ca="1">INDIRECT(Calculation!AD30)</f>
        <v>308.94</v>
      </c>
      <c r="Q27" s="84"/>
      <c r="R27" s="84">
        <f ca="1">INDIRECT(Calculation!AE30)</f>
        <v>36.94</v>
      </c>
      <c r="S27" s="84">
        <f ca="1">INDIRECT(Calculation!AF30)</f>
        <v>1828.14</v>
      </c>
      <c r="T27" s="84">
        <f ca="1">INDIRECT(Calculation!AG30)</f>
        <v>1361.41</v>
      </c>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row>
    <row r="28" spans="1:56" ht="12">
      <c r="A28" s="65" t="str">
        <f t="shared" si="0"/>
        <v> </v>
      </c>
      <c r="B28" s="64" t="str">
        <f ca="1">INDIRECT(Calculation!T31)</f>
        <v>October</v>
      </c>
      <c r="C28" s="81">
        <f ca="1">INDIRECT(Calculation!V31)/1000</f>
        <v>3.52203</v>
      </c>
      <c r="D28" s="81">
        <f ca="1">INDIRECT(Calculation!W31)/1000</f>
        <v>0.31303</v>
      </c>
      <c r="E28" s="81">
        <f ca="1">INDIRECT(Calculation!U31)/1000</f>
        <v>3.8750500000000003</v>
      </c>
      <c r="F28" s="85"/>
      <c r="G28" s="83">
        <f ca="1">INDIRECT(Calculation!X31)</f>
        <v>39.99</v>
      </c>
      <c r="H28" s="84">
        <f ca="1">INDIRECT(Calculation!Y31)</f>
        <v>4180.87</v>
      </c>
      <c r="I28" s="84"/>
      <c r="J28" s="84">
        <f ca="1">INDIRECT(Calculation!Z31)</f>
        <v>602.29</v>
      </c>
      <c r="K28" s="85"/>
      <c r="L28" s="84">
        <f ca="1">INDIRECT(Calculation!AA31)</f>
        <v>1277.56</v>
      </c>
      <c r="M28" s="84">
        <f ca="1">INDIRECT(Calculation!AB31)</f>
        <v>3252.88</v>
      </c>
      <c r="N28" s="84"/>
      <c r="O28" s="84">
        <f ca="1">INDIRECT(Calculation!AC31)</f>
        <v>3066.63</v>
      </c>
      <c r="P28" s="84">
        <f ca="1">INDIRECT(Calculation!AD31)</f>
        <v>325.69</v>
      </c>
      <c r="Q28" s="84"/>
      <c r="R28" s="84">
        <f ca="1">INDIRECT(Calculation!AE31)</f>
        <v>40.26</v>
      </c>
      <c r="S28" s="84">
        <f ca="1">INDIRECT(Calculation!AF31)</f>
        <v>2170.42</v>
      </c>
      <c r="T28" s="84">
        <f ca="1">INDIRECT(Calculation!AG31)</f>
        <v>1364.55</v>
      </c>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row>
    <row r="29" spans="1:56" ht="12">
      <c r="A29" s="65" t="str">
        <f t="shared" si="0"/>
        <v> </v>
      </c>
      <c r="B29" s="64" t="str">
        <f ca="1">INDIRECT(Calculation!T32)</f>
        <v>November</v>
      </c>
      <c r="C29" s="81">
        <f ca="1">INDIRECT(Calculation!V32)/1000</f>
        <v>3.38616</v>
      </c>
      <c r="D29" s="81">
        <f ca="1">INDIRECT(Calculation!W32)/1000</f>
        <v>0.23822</v>
      </c>
      <c r="E29" s="81">
        <f ca="1">INDIRECT(Calculation!U32)/1000</f>
        <v>3.66108</v>
      </c>
      <c r="F29" s="85"/>
      <c r="G29" s="83">
        <f ca="1">INDIRECT(Calculation!X32)</f>
        <v>36.69</v>
      </c>
      <c r="H29" s="84">
        <f ca="1">INDIRECT(Calculation!Y32)</f>
        <v>4197.39</v>
      </c>
      <c r="I29" s="84"/>
      <c r="J29" s="84">
        <f ca="1">INDIRECT(Calculation!Z32)</f>
        <v>697.25</v>
      </c>
      <c r="K29" s="85"/>
      <c r="L29" s="84">
        <f ca="1">INDIRECT(Calculation!AA32)</f>
        <v>496.91</v>
      </c>
      <c r="M29" s="84">
        <f ca="1">INDIRECT(Calculation!AB32)</f>
        <v>3242.45</v>
      </c>
      <c r="N29" s="84"/>
      <c r="O29" s="84">
        <f ca="1">INDIRECT(Calculation!AC32)</f>
        <v>3273.29</v>
      </c>
      <c r="P29" s="84">
        <f ca="1">INDIRECT(Calculation!AD32)</f>
        <v>257.69</v>
      </c>
      <c r="Q29" s="84"/>
      <c r="R29" s="84">
        <f ca="1">INDIRECT(Calculation!AE32)</f>
        <v>87.54</v>
      </c>
      <c r="S29" s="84">
        <f ca="1">INDIRECT(Calculation!AF32)</f>
        <v>1950.7</v>
      </c>
      <c r="T29" s="84">
        <f ca="1">INDIRECT(Calculation!AG32)</f>
        <v>1593.1</v>
      </c>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row>
    <row r="30" spans="1:56" ht="12">
      <c r="A30" s="65" t="str">
        <f>IF(B30="January",($A$17+2)," ")</f>
        <v> </v>
      </c>
      <c r="B30" s="64" t="str">
        <f ca="1">INDIRECT(Calculation!T33)</f>
        <v>December</v>
      </c>
      <c r="C30" s="81">
        <f ca="1">INDIRECT(Calculation!V33)/1000</f>
        <v>3.94736</v>
      </c>
      <c r="D30" s="81">
        <f ca="1">INDIRECT(Calculation!W33)/1000</f>
        <v>0.26719</v>
      </c>
      <c r="E30" s="81">
        <f ca="1">INDIRECT(Calculation!U33)/1000</f>
        <v>4.250979999999999</v>
      </c>
      <c r="F30" s="85"/>
      <c r="G30" s="83">
        <f ca="1">INDIRECT(Calculation!X33)</f>
        <v>36.44</v>
      </c>
      <c r="H30" s="84">
        <f ca="1">INDIRECT(Calculation!Y33)</f>
        <v>3947.81</v>
      </c>
      <c r="I30" s="84"/>
      <c r="J30" s="84">
        <f ca="1">INDIRECT(Calculation!Z33)</f>
        <v>552.79</v>
      </c>
      <c r="K30" s="85"/>
      <c r="L30" s="84">
        <f ca="1">INDIRECT(Calculation!AA33)</f>
        <v>651.9</v>
      </c>
      <c r="M30" s="84">
        <f ca="1">INDIRECT(Calculation!AB33)</f>
        <v>3119.26</v>
      </c>
      <c r="N30" s="84"/>
      <c r="O30" s="84">
        <f ca="1">INDIRECT(Calculation!AC33)</f>
        <v>3168.03</v>
      </c>
      <c r="P30" s="84">
        <f ca="1">INDIRECT(Calculation!AD33)</f>
        <v>275.75</v>
      </c>
      <c r="Q30" s="84"/>
      <c r="R30" s="84">
        <f ca="1">INDIRECT(Calculation!AE33)</f>
        <v>67.7</v>
      </c>
      <c r="S30" s="84">
        <f ca="1">INDIRECT(Calculation!AF33)</f>
        <v>2148.04</v>
      </c>
      <c r="T30" s="84">
        <f ca="1">INDIRECT(Calculation!AG33)</f>
        <v>1655.43</v>
      </c>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row>
    <row r="31" spans="1:56" ht="12">
      <c r="A31" s="66">
        <f>IF(B31="January",($A$17+2)," ")</f>
        <v>2021</v>
      </c>
      <c r="B31" s="67" t="str">
        <f ca="1">INDIRECT(Calculation!T34)</f>
        <v>January</v>
      </c>
      <c r="C31" s="86">
        <f ca="1">INDIRECT(Calculation!V34)/1000</f>
        <v>3.75958</v>
      </c>
      <c r="D31" s="86">
        <f ca="1">INDIRECT(Calculation!W34)/1000</f>
        <v>0.24728999999999998</v>
      </c>
      <c r="E31" s="86">
        <f ca="1">INDIRECT(Calculation!U34)/1000</f>
        <v>4.03539</v>
      </c>
      <c r="F31" s="87"/>
      <c r="G31" s="88">
        <f ca="1">INDIRECT(Calculation!X34)</f>
        <v>28.52</v>
      </c>
      <c r="H31" s="89">
        <f ca="1">INDIRECT(Calculation!Y34)</f>
        <v>3685.75</v>
      </c>
      <c r="I31" s="89"/>
      <c r="J31" s="89">
        <f ca="1">INDIRECT(Calculation!Z34)</f>
        <v>450.79</v>
      </c>
      <c r="K31" s="87"/>
      <c r="L31" s="89">
        <f ca="1">INDIRECT(Calculation!AA34)</f>
        <v>184.87</v>
      </c>
      <c r="M31" s="89">
        <f ca="1">INDIRECT(Calculation!AB34)</f>
        <v>2998.84</v>
      </c>
      <c r="N31" s="89"/>
      <c r="O31" s="89">
        <f ca="1">INDIRECT(Calculation!AC34)</f>
        <v>3415.99</v>
      </c>
      <c r="P31" s="89">
        <f ca="1">INDIRECT(Calculation!AD34)</f>
        <v>236.13</v>
      </c>
      <c r="Q31" s="89"/>
      <c r="R31" s="89">
        <f ca="1">INDIRECT(Calculation!AE34)</f>
        <v>95.58</v>
      </c>
      <c r="S31" s="89">
        <f ca="1">INDIRECT(Calculation!AF34)</f>
        <v>1865.83</v>
      </c>
      <c r="T31" s="89">
        <f ca="1">INDIRECT(Calculation!AG34)</f>
        <v>1404.35</v>
      </c>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row>
    <row r="32" spans="1:20" ht="12">
      <c r="A32" s="64" t="s">
        <v>71</v>
      </c>
      <c r="B32" s="64"/>
      <c r="C32" s="64"/>
      <c r="D32" s="64"/>
      <c r="E32" s="64"/>
      <c r="F32" s="64"/>
      <c r="G32" s="64"/>
      <c r="H32" s="64"/>
      <c r="I32" s="64"/>
      <c r="J32" s="64"/>
      <c r="K32" s="71"/>
      <c r="L32" s="71"/>
      <c r="M32" s="64"/>
      <c r="N32" s="64"/>
      <c r="O32" s="64"/>
      <c r="P32" s="64"/>
      <c r="Q32" s="64"/>
      <c r="R32" s="64"/>
      <c r="S32" s="64"/>
      <c r="T32" s="68" t="s">
        <v>76</v>
      </c>
    </row>
    <row r="33" spans="1:20" ht="12">
      <c r="A33" s="64" t="s">
        <v>72</v>
      </c>
      <c r="B33" s="64"/>
      <c r="C33" s="64"/>
      <c r="D33" s="64"/>
      <c r="E33" s="64"/>
      <c r="F33" s="64"/>
      <c r="G33" s="64"/>
      <c r="H33" s="64"/>
      <c r="I33" s="64"/>
      <c r="J33" s="64"/>
      <c r="K33" s="71"/>
      <c r="L33" s="71"/>
      <c r="M33" s="71"/>
      <c r="N33" s="71"/>
      <c r="O33" s="71"/>
      <c r="P33" s="71"/>
      <c r="Q33" s="71"/>
      <c r="R33" s="71"/>
      <c r="S33" s="71"/>
      <c r="T33" s="71"/>
    </row>
    <row r="34" spans="1:20" ht="12">
      <c r="A34" s="64" t="s">
        <v>100</v>
      </c>
      <c r="B34" s="64"/>
      <c r="C34" s="64"/>
      <c r="D34" s="64"/>
      <c r="E34" s="64"/>
      <c r="F34" s="64"/>
      <c r="G34" s="64"/>
      <c r="H34" s="64"/>
      <c r="I34" s="64"/>
      <c r="J34" s="69" t="s">
        <v>110</v>
      </c>
      <c r="K34" s="71"/>
      <c r="L34" s="513" t="s">
        <v>109</v>
      </c>
      <c r="M34" s="513"/>
      <c r="N34" s="513"/>
      <c r="O34" s="513"/>
      <c r="P34" s="513"/>
      <c r="Q34" s="513"/>
      <c r="R34" s="513"/>
      <c r="S34" s="513"/>
      <c r="T34" s="513"/>
    </row>
    <row r="35" spans="1:20" ht="12.75" customHeight="1">
      <c r="A35" s="64" t="s">
        <v>73</v>
      </c>
      <c r="B35" s="64"/>
      <c r="C35" s="64"/>
      <c r="D35" s="64"/>
      <c r="E35" s="64"/>
      <c r="F35" s="64"/>
      <c r="G35" s="64"/>
      <c r="H35" s="64"/>
      <c r="I35" s="64"/>
      <c r="J35" s="64"/>
      <c r="K35" s="71"/>
      <c r="L35" s="513"/>
      <c r="M35" s="513"/>
      <c r="N35" s="513"/>
      <c r="O35" s="513"/>
      <c r="P35" s="513"/>
      <c r="Q35" s="513"/>
      <c r="R35" s="513"/>
      <c r="S35" s="513"/>
      <c r="T35" s="513"/>
    </row>
    <row r="36" spans="1:20" ht="12.75" customHeight="1">
      <c r="A36" s="64" t="s">
        <v>99</v>
      </c>
      <c r="B36" s="64"/>
      <c r="C36" s="71"/>
      <c r="D36" s="64"/>
      <c r="E36" s="64"/>
      <c r="F36" s="64"/>
      <c r="G36" s="64"/>
      <c r="H36" s="64"/>
      <c r="I36" s="64"/>
      <c r="J36" s="64"/>
      <c r="K36" s="71"/>
      <c r="L36" s="513"/>
      <c r="M36" s="513"/>
      <c r="N36" s="513"/>
      <c r="O36" s="513"/>
      <c r="P36" s="513"/>
      <c r="Q36" s="513"/>
      <c r="R36" s="513"/>
      <c r="S36" s="513"/>
      <c r="T36" s="513"/>
    </row>
    <row r="37" spans="1:20" ht="12">
      <c r="A37" s="64" t="s">
        <v>104</v>
      </c>
      <c r="B37" s="64"/>
      <c r="C37" s="71"/>
      <c r="D37" s="64"/>
      <c r="E37" s="64"/>
      <c r="F37" s="64"/>
      <c r="G37" s="64"/>
      <c r="H37" s="64"/>
      <c r="I37" s="64"/>
      <c r="J37" s="64"/>
      <c r="K37" s="71"/>
      <c r="L37" s="513"/>
      <c r="M37" s="513"/>
      <c r="N37" s="513"/>
      <c r="O37" s="513"/>
      <c r="P37" s="513"/>
      <c r="Q37" s="513"/>
      <c r="R37" s="513"/>
      <c r="S37" s="513"/>
      <c r="T37" s="513"/>
    </row>
    <row r="38" spans="1:20" ht="12">
      <c r="A38" s="64" t="s">
        <v>105</v>
      </c>
      <c r="B38" s="64"/>
      <c r="C38" s="71"/>
      <c r="D38" s="64"/>
      <c r="E38" s="64"/>
      <c r="F38" s="64"/>
      <c r="G38" s="64"/>
      <c r="H38" s="64"/>
      <c r="I38" s="64"/>
      <c r="J38" s="64"/>
      <c r="K38" s="71"/>
      <c r="L38" s="513"/>
      <c r="M38" s="513"/>
      <c r="N38" s="513"/>
      <c r="O38" s="513"/>
      <c r="P38" s="513"/>
      <c r="Q38" s="513"/>
      <c r="R38" s="513"/>
      <c r="S38" s="513"/>
      <c r="T38" s="513"/>
    </row>
    <row r="39" spans="1:20" ht="12">
      <c r="A39" s="19" t="s">
        <v>106</v>
      </c>
      <c r="B39" s="71"/>
      <c r="C39" s="71"/>
      <c r="D39" s="71"/>
      <c r="E39" s="71"/>
      <c r="F39" s="71"/>
      <c r="G39" s="71"/>
      <c r="H39" s="71"/>
      <c r="I39" s="71"/>
      <c r="J39" s="71"/>
      <c r="K39" s="71"/>
      <c r="L39" s="71"/>
      <c r="M39" s="71"/>
      <c r="N39" s="71"/>
      <c r="O39" s="71"/>
      <c r="P39" s="71"/>
      <c r="Q39" s="71"/>
      <c r="R39" s="71"/>
      <c r="S39" s="71"/>
      <c r="T39" s="71"/>
    </row>
    <row r="40" spans="1:20" ht="12">
      <c r="A40" s="64" t="s">
        <v>74</v>
      </c>
      <c r="B40" s="64"/>
      <c r="C40" s="71"/>
      <c r="D40" s="71"/>
      <c r="E40" s="71"/>
      <c r="F40" s="71"/>
      <c r="G40" s="71"/>
      <c r="H40" s="71"/>
      <c r="I40" s="71"/>
      <c r="J40" s="71"/>
      <c r="K40" s="71"/>
      <c r="L40" s="71"/>
      <c r="M40" s="71"/>
      <c r="N40" s="71"/>
      <c r="O40" s="71"/>
      <c r="P40" s="71"/>
      <c r="Q40" s="71"/>
      <c r="R40" s="71"/>
      <c r="S40" s="71"/>
      <c r="T40" s="71"/>
    </row>
    <row r="41" spans="1:20" ht="12">
      <c r="A41" s="64" t="s">
        <v>75</v>
      </c>
      <c r="B41" s="64"/>
      <c r="C41" s="71"/>
      <c r="D41" s="71"/>
      <c r="E41" s="71"/>
      <c r="F41" s="71"/>
      <c r="G41" s="71"/>
      <c r="H41" s="71"/>
      <c r="I41" s="71"/>
      <c r="J41" s="71"/>
      <c r="K41" s="71"/>
      <c r="L41" s="71"/>
      <c r="M41" s="71"/>
      <c r="N41" s="71"/>
      <c r="O41" s="71"/>
      <c r="P41" s="71"/>
      <c r="Q41" s="71"/>
      <c r="R41" s="71"/>
      <c r="S41" s="71"/>
      <c r="T41" s="71"/>
    </row>
  </sheetData>
  <sheetProtection/>
  <mergeCells count="4">
    <mergeCell ref="L34:T38"/>
    <mergeCell ref="C4:E4"/>
    <mergeCell ref="G4:H4"/>
    <mergeCell ref="J4:T4"/>
  </mergeCells>
  <printOptions/>
  <pageMargins left="0.2362204724409449" right="0.2362204724409449" top="0.984251968503937" bottom="0.3937007874015748" header="0.5118110236220472" footer="0.5118110236220472"/>
  <pageSetup fitToHeight="1" fitToWidth="1" horizontalDpi="300" verticalDpi="300" orientation="landscape" paperSize="9" scale="93"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subject/>
  <dc:creator>Anis Ismail</dc:creator>
  <cp:keywords/>
  <dc:description/>
  <cp:lastModifiedBy>Harris, Kevin (Analysis Directorate)</cp:lastModifiedBy>
  <cp:lastPrinted>2020-02-18T10:21:31Z</cp:lastPrinted>
  <dcterms:created xsi:type="dcterms:W3CDTF">2000-02-16T11:02:32Z</dcterms:created>
  <dcterms:modified xsi:type="dcterms:W3CDTF">2021-03-23T21:00:47Z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2019-09-17T11:50:49Z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e3f7c500-05bb-43b3-b348-000054055103</vt:lpwstr>
  </property>
  <property fmtid="{D5CDD505-2E9C-101B-9397-08002B2CF9AE}" pid="8" name="MSIP_Label_ba62f585-b40f-4ab9-bafe-39150f03d124_ContentBits">
    <vt:lpwstr>0</vt:lpwstr>
  </property>
</Properties>
</file>