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4632" windowWidth="23082" windowHeight="4680" tabRatio="435" activeTab="1"/>
  </bookViews>
  <sheets>
    <sheet name="Contents" sheetId="1" r:id="rId1"/>
    <sheet name="Highlights" sheetId="2" r:id="rId2"/>
    <sheet name="Table" sheetId="3" r:id="rId3"/>
    <sheet name="Data" sheetId="4" r:id="rId4"/>
    <sheet name="Calculation" sheetId="5" state="hidden" r:id="rId5"/>
    <sheet name="MJ-Electricity" sheetId="6" state="hidden" r:id="rId6"/>
    <sheet name="Temp Analysis" sheetId="7" state="hidden" r:id="rId7"/>
  </sheets>
  <definedNames>
    <definedName name="Average.Temp">'Table'!$I$5:$I$5</definedName>
    <definedName name="INPUT_BOX">'Calculation'!$C$2</definedName>
    <definedName name="_xlnm.Print_Area" localSheetId="3">'Data'!$A$1:$AR$139</definedName>
    <definedName name="_xlnm.Print_Area" localSheetId="1">'Highlights'!$A$1:$N$40</definedName>
    <definedName name="_xlnm.Print_Area" localSheetId="2">'Table'!$A$1:$N$58</definedName>
    <definedName name="t23full">'Table'!$A$4:$I$52</definedName>
    <definedName name="table_23_full">'Table'!$A$2:$L$52</definedName>
    <definedName name="Table_24_no_footnotes">'Table'!$A$4:$I$19</definedName>
  </definedNames>
  <calcPr fullCalcOnLoad="1"/>
</workbook>
</file>

<file path=xl/sharedStrings.xml><?xml version="1.0" encoding="utf-8"?>
<sst xmlns="http://schemas.openxmlformats.org/spreadsheetml/2006/main" count="699" uniqueCount="148">
  <si>
    <t xml:space="preserve">Long term mean </t>
  </si>
  <si>
    <t xml:space="preserve">Average daily temperature </t>
  </si>
  <si>
    <t>Deviation from the long term mean</t>
  </si>
  <si>
    <t>January</t>
  </si>
  <si>
    <t>February</t>
  </si>
  <si>
    <t>March*</t>
  </si>
  <si>
    <t>April</t>
  </si>
  <si>
    <t>May</t>
  </si>
  <si>
    <t>June*</t>
  </si>
  <si>
    <t>July</t>
  </si>
  <si>
    <t>August</t>
  </si>
  <si>
    <t>September*</t>
  </si>
  <si>
    <t>October</t>
  </si>
  <si>
    <t>November</t>
  </si>
  <si>
    <t>December*</t>
  </si>
  <si>
    <t>Calendar month</t>
  </si>
  <si>
    <t>March</t>
  </si>
  <si>
    <t>June</t>
  </si>
  <si>
    <t>September</t>
  </si>
  <si>
    <t>December</t>
  </si>
  <si>
    <t>Year</t>
  </si>
  <si>
    <t>TEMPERATURES</t>
  </si>
  <si>
    <r>
      <t>TABLE 24. Average temperatures and deviations from the long term mean</t>
    </r>
    <r>
      <rPr>
        <b/>
        <vertAlign val="superscript"/>
        <sz val="10"/>
        <rFont val="MS Sans Serif"/>
        <family val="2"/>
      </rPr>
      <t>1</t>
    </r>
  </si>
  <si>
    <t>Degrees Celsius</t>
  </si>
  <si>
    <t xml:space="preserve"> </t>
  </si>
  <si>
    <r>
      <t>Electrical month</t>
    </r>
    <r>
      <rPr>
        <vertAlign val="superscript"/>
        <sz val="8"/>
        <rFont val="MS Sans Serif"/>
        <family val="2"/>
      </rPr>
      <t>2</t>
    </r>
  </si>
  <si>
    <t>4/1/99 to 31/1/99</t>
  </si>
  <si>
    <t>1/2/99 to 28/2/99</t>
  </si>
  <si>
    <t>1/3/99 to 4/4/99</t>
  </si>
  <si>
    <t>5/4/99 to 2/5/99</t>
  </si>
  <si>
    <t>3/5/99 to 30/5/99</t>
  </si>
  <si>
    <t>30/8/99 to 3/10/99</t>
  </si>
  <si>
    <t>4/10/99 to 31/10/99</t>
  </si>
  <si>
    <t>1/11/99 to 28/11/99</t>
  </si>
  <si>
    <r>
      <t>Year</t>
    </r>
    <r>
      <rPr>
        <vertAlign val="superscript"/>
        <sz val="8"/>
        <rFont val="MS Sans Serif"/>
        <family val="2"/>
      </rPr>
      <t>3</t>
    </r>
  </si>
  <si>
    <t>29/11/99 to 2/1/00</t>
  </si>
  <si>
    <t>31/5/99 to 4/7/99</t>
  </si>
  <si>
    <t>5/7/99 to 1/8/99</t>
  </si>
  <si>
    <t>2/8/99 to 27/8/99</t>
  </si>
  <si>
    <t xml:space="preserve">1971 to 2000 </t>
  </si>
  <si>
    <t>Latest three months</t>
  </si>
  <si>
    <t>Average quarterly temperature</t>
  </si>
  <si>
    <t>Data!</t>
  </si>
  <si>
    <t>Quarter</t>
  </si>
  <si>
    <t>Quarter 2 (Apr-Jun)</t>
  </si>
  <si>
    <t>Quarter 3 (Jul-Sep)</t>
  </si>
  <si>
    <t>Quarter 4 (Oct-Dec)</t>
  </si>
  <si>
    <t>Quarter 1 (Jan-Mar)</t>
  </si>
  <si>
    <t>Annual*</t>
  </si>
  <si>
    <t>X</t>
  </si>
  <si>
    <t>Latest month*</t>
  </si>
  <si>
    <t>Long term</t>
  </si>
  <si>
    <t>Jan</t>
  </si>
  <si>
    <t>Feb</t>
  </si>
  <si>
    <t>Mar</t>
  </si>
  <si>
    <t>Apr</t>
  </si>
  <si>
    <t>Jun</t>
  </si>
  <si>
    <t>Jul</t>
  </si>
  <si>
    <t>Aug</t>
  </si>
  <si>
    <t>Sep</t>
  </si>
  <si>
    <t>Oct</t>
  </si>
  <si>
    <t>Nov</t>
  </si>
  <si>
    <t>Dec</t>
  </si>
  <si>
    <t>Average</t>
  </si>
  <si>
    <t>Average degree day on statistical basis</t>
  </si>
  <si>
    <t>Deviation</t>
  </si>
  <si>
    <t>Average daily temp</t>
  </si>
  <si>
    <t>Average degree day</t>
  </si>
  <si>
    <t>Long term mean</t>
  </si>
  <si>
    <t>and in the June and September 2011 editions of Energy Trends.</t>
  </si>
  <si>
    <t>Average quarterly heating degree days temperature</t>
  </si>
  <si>
    <t>Deviation from the long term mean (heating degree days temperature)</t>
  </si>
  <si>
    <t>Total heating degree days</t>
  </si>
  <si>
    <t>Total heating degree days temperature</t>
  </si>
  <si>
    <t>Average number of heating degree days</t>
  </si>
  <si>
    <t>Table 7.1 Average temperatures, heating degree-days and deviations from the long term mean</t>
  </si>
  <si>
    <t>Y</t>
  </si>
  <si>
    <t>Z</t>
  </si>
  <si>
    <t xml:space="preserve">1981 to 2010 </t>
  </si>
  <si>
    <t xml:space="preserve">Year </t>
  </si>
  <si>
    <t>Month</t>
  </si>
  <si>
    <t xml:space="preserve">Jan </t>
  </si>
  <si>
    <t>Avg daily temp</t>
  </si>
  <si>
    <t>Deviation from LT mean</t>
  </si>
  <si>
    <t>Q1</t>
  </si>
  <si>
    <t>Q2</t>
  </si>
  <si>
    <t>Q3</t>
  </si>
  <si>
    <t>Q4</t>
  </si>
  <si>
    <t>Avg Q temp</t>
  </si>
  <si>
    <t>Avg temp</t>
  </si>
  <si>
    <r>
      <t>Statistical month</t>
    </r>
    <r>
      <rPr>
        <b/>
        <vertAlign val="superscript"/>
        <sz val="9"/>
        <rFont val="MS Sans Serif"/>
        <family val="2"/>
      </rPr>
      <t>3</t>
    </r>
  </si>
  <si>
    <r>
      <t>Year</t>
    </r>
    <r>
      <rPr>
        <b/>
        <vertAlign val="superscript"/>
        <sz val="9"/>
        <rFont val="MS Sans Serif"/>
        <family val="2"/>
      </rPr>
      <t>4</t>
    </r>
  </si>
  <si>
    <t>3. Months with 4 or 5 weeks.  Months marked * contain 5 weeks.</t>
  </si>
  <si>
    <t>4. Weighted average (based on 52 weeks).</t>
  </si>
  <si>
    <t>1981 to 2010</t>
  </si>
  <si>
    <t>3. Long term mean changed from 1971-2000 to 1981-2010 with effect from June 2013; see article in the March 2013 edition of Energy Trends at:</t>
  </si>
  <si>
    <t>Notes</t>
  </si>
  <si>
    <t>https://www.gov.uk/government/statistical-data-sets/maps-of-uk-weather-stations</t>
  </si>
  <si>
    <t>https://www.gov.uk/government/collections/energy-trends</t>
  </si>
  <si>
    <t>AA</t>
  </si>
  <si>
    <t xml:space="preserve">Average temperature </t>
  </si>
  <si>
    <t>2. A map detailing the location of the UK weather stations used in calculating average temperatures and average heating degree days can be found at:</t>
  </si>
  <si>
    <t>Return to contents page</t>
  </si>
  <si>
    <t>e-mail:</t>
  </si>
  <si>
    <t>Website</t>
  </si>
  <si>
    <t>Further information</t>
  </si>
  <si>
    <t>Background</t>
  </si>
  <si>
    <t>Data</t>
  </si>
  <si>
    <t>Historic data</t>
  </si>
  <si>
    <t>Table</t>
  </si>
  <si>
    <t>Tables</t>
  </si>
  <si>
    <t>Highlights</t>
  </si>
  <si>
    <t>Main points</t>
  </si>
  <si>
    <t>Contents</t>
  </si>
  <si>
    <t>Next Update</t>
  </si>
  <si>
    <t>Data period:</t>
  </si>
  <si>
    <t xml:space="preserve">Publication date: </t>
  </si>
  <si>
    <t>Average temperatures, heating degree-days and deviations from the long term mean</t>
  </si>
  <si>
    <t>Data on UK average temperatures, heating degree-days and deviations from the long term mean. Monthly data published one month in arrears.</t>
  </si>
  <si>
    <t>AB</t>
  </si>
  <si>
    <t>https://www.gov.uk/government/statistics/weather-digest-of-united-kingdom-energy-statistics-dukes</t>
  </si>
  <si>
    <t>AC</t>
  </si>
  <si>
    <t>Energy Trends: weather</t>
  </si>
  <si>
    <t>BEIS Press Office (media enquiries)</t>
  </si>
  <si>
    <t>tel: 020 7215 1000</t>
  </si>
  <si>
    <t>newsdesk@beis.gov.uk</t>
  </si>
  <si>
    <t>Contacts</t>
  </si>
  <si>
    <t>https://webarchive.nationalarchives.gov.uk/20121230135252/http://www.decc.gov.uk/en/content/cms/statistics/publications/trends/trends.aspx</t>
  </si>
  <si>
    <t>Statistical contact: Kevin Harris</t>
  </si>
  <si>
    <t>tel: 0300 068 5041</t>
  </si>
  <si>
    <t>TEMPERATURES &amp; HEATING DEGREE DAYS</t>
  </si>
  <si>
    <t>1. Based on data provided by the Meteorological Office.  Information on the methodology used is given in footnotes to DUKES table 1.1.7 at:</t>
  </si>
  <si>
    <t>energy.stats@beis.gov.uk</t>
  </si>
  <si>
    <t>* A time series prior to 1991 is available in a separate online publication, titled Mean air temperatures (averages), 1970 to 2019 (DUKES 1.1.9), at:</t>
  </si>
  <si>
    <t>The average temperature for the three months October 2020 to December 2020 was 8.1 degrees Celsius, 0.6 degrees higher than the same period a year earlier. The average number of HDD for the three months October 2020 to December 2020 was 7.4, 0.6 lower than the same period a year earlier.</t>
  </si>
  <si>
    <t>The average number of heating degree days for 2020 was 5.1, 0.9 lower than the long term mean covering 1981 to 2010, and 0.3 lower than 2019.</t>
  </si>
  <si>
    <t>The daily average temperature for 2020 was 10.8 degrees Celsius, 0.8 degrees higher than the long term mean covering 1981 to 2010, and 0.3 degrees higher than 2019.</t>
  </si>
  <si>
    <t>Table 7.1 Average temperatures, degree days and deviations from the long term mean (1,2,3)</t>
  </si>
  <si>
    <t xml:space="preserve">   </t>
  </si>
  <si>
    <t xml:space="preserve">           </t>
  </si>
  <si>
    <t>Deviation from the long term mean (heating degree days)</t>
  </si>
  <si>
    <t>Table 7.1 Average temperatures, degree-days and deviations from the long term mean (1,2,3)</t>
  </si>
  <si>
    <t>The average temperature for the three months November 2020 to January 2021 was 5.7 degrees Celsius, 0.7 degrees lower than the same period a year earlier. The average number of HDD for the three months November 2020 to January 2021 was 9.8, 0.7 higher than the same period a year earlier.</t>
  </si>
  <si>
    <t>New data for February 2021</t>
  </si>
  <si>
    <t>January 1991 - February 2021 (temperatures) and January 2002 - February 2021 (heating degree days)</t>
  </si>
  <si>
    <t>The average number of heating degree days (HDD) for February 2021 was 10.4. Articles explaining the methodology in calculating heating degree days data can be found in the June and September 2011 editions of Energy Trends at:</t>
  </si>
  <si>
    <t xml:space="preserve">In February 2021 the daily average temperature was 5.1 degrees Celsius, 0.5 degrees higher than the long term mean (1981 to 2010 data), but 1.3 degrees lower than February 2020. </t>
  </si>
  <si>
    <t>The average temperature for the three months December 2020 to February 2021 was 4.5 degrees Celsius, 1.8 degrees lower than the same period a year earlier. The average number of HDD for the three months December 2020 to February 2021 was 11.0, 1.8 higher than the same period a year earlier.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</si>
</sst>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0"/>
    <numFmt numFmtId="167" formatCode="\+#,##0.0;\-#,##0.0"/>
    <numFmt numFmtId="168" formatCode="0.00\ "/>
    <numFmt numFmtId="169" formatCode="\+#,##0.0\ ;\-#,##0.0\ ;\-\ "/>
    <numFmt numFmtId="170" formatCode="#,##0.0\ "/>
    <numFmt numFmtId="171" formatCode="\+#,##0.0\ ;\-#,##0.0\ "/>
    <numFmt numFmtId="172" formatCode="0;;;@"/>
    <numFmt numFmtId="173" formatCode="\+0.0\ ;\-0.0\ "/>
    <numFmt numFmtId="174" formatCode="\+#,##0.00\ ;\-#,##0.00\ "/>
    <numFmt numFmtId="175" formatCode="#,##0.0000\ "/>
    <numFmt numFmtId="176" formatCode="#,##0.0"/>
    <numFmt numFmtId="177" formatCode="0.000"/>
    <numFmt numFmtId="178" formatCode="\+#,##0.000\ ;\-#,##0.000\ "/>
    <numFmt numFmtId="179" formatCode="dd\-mmm\-yyyy"/>
    <numFmt numFmtId="180" formatCode="\+0.00\ ;\-0.00\ "/>
    <numFmt numFmtId="181" formatCode="\+0\ ;\-0\ "/>
    <numFmt numFmtId="182" formatCode="0.0000000000000000"/>
    <numFmt numFmtId="183" formatCode="0.00000000000000000"/>
    <numFmt numFmtId="184" formatCode="0.0000"/>
    <numFmt numFmtId="185" formatCode="0.00000"/>
    <numFmt numFmtId="186" formatCode="0.000000"/>
    <numFmt numFmtId="187" formatCode="0.0000000"/>
    <numFmt numFmtId="188" formatCode="\+0.000\ ;\-0.000\ "/>
    <numFmt numFmtId="189" formatCode="\+0.0000\ ;\-0.0000\ "/>
    <numFmt numFmtId="190" formatCode="\+0.00000\ ;\-0.00000\ "/>
    <numFmt numFmtId="191" formatCode="\+0.000000\ ;\-0.000000\ "/>
    <numFmt numFmtId="192" formatCode="\+0.0000000\ ;\-0.0000000\ "/>
    <numFmt numFmtId="193" formatCode="\+0.00000000\ ;\-0.00000000\ "/>
    <numFmt numFmtId="194" formatCode="\+0.000000000\ ;\-0.000000000\ "/>
    <numFmt numFmtId="195" formatCode="0.00000000000000"/>
    <numFmt numFmtId="196" formatCode="0.00000000"/>
    <numFmt numFmtId="197" formatCode="#,##0.00\ "/>
    <numFmt numFmtId="198" formatCode="0.000000000000000"/>
    <numFmt numFmtId="199" formatCode="0.0000000000000"/>
    <numFmt numFmtId="200" formatCode="0.000000000000"/>
    <numFmt numFmtId="201" formatCode="0.00000000000"/>
    <numFmt numFmtId="202" formatCode="0.0000000000"/>
    <numFmt numFmtId="203" formatCode="0.000000000"/>
    <numFmt numFmtId="204" formatCode="[$-809]dd\ mmmm\ yyyy"/>
    <numFmt numFmtId="205" formatCode="[$-809]dd\ mmmm\ yyyy;@"/>
    <numFmt numFmtId="206" formatCode="#,##0.0000000000000000"/>
    <numFmt numFmtId="207" formatCode="#,##0.000\ "/>
    <numFmt numFmtId="208" formatCode="&quot;Yes&quot;;&quot;Yes&quot;;&quot;No&quot;"/>
    <numFmt numFmtId="209" formatCode="&quot;True&quot;;&quot;True&quot;;&quot;False&quot;"/>
    <numFmt numFmtId="210" formatCode="&quot;On&quot;;&quot;On&quot;;&quot;Off&quot;"/>
    <numFmt numFmtId="211" formatCode="[$€-2]\ #,##0.00_);[Red]\([$€-2]\ #,##0.00\)"/>
    <numFmt numFmtId="212" formatCode="0.000\ "/>
    <numFmt numFmtId="213" formatCode="[$-F800]dddd\,\ mmmm\ dd\,\ yyyy"/>
    <numFmt numFmtId="214" formatCode="0\ "/>
    <numFmt numFmtId="215" formatCode="#,##0.0_ ;\-#,##0.0\ "/>
    <numFmt numFmtId="216" formatCode="0.0_ ;\-0.0\ "/>
    <numFmt numFmtId="217" formatCode="#,##0.000"/>
    <numFmt numFmtId="218" formatCode="#,##0.0000"/>
    <numFmt numFmtId="219" formatCode="#,##0.00000"/>
    <numFmt numFmtId="220" formatCode="#,##0.000000"/>
    <numFmt numFmtId="221" formatCode="#,##0.0000000"/>
    <numFmt numFmtId="222" formatCode="#,##0.00000000"/>
    <numFmt numFmtId="223" formatCode="#,##0.000000000"/>
    <numFmt numFmtId="224" formatCode="\+#,##0\ ;\-#,##0\ "/>
  </numFmts>
  <fonts count="79">
    <font>
      <sz val="10"/>
      <name val="Arial"/>
      <family val="0"/>
    </font>
    <font>
      <b/>
      <sz val="10"/>
      <name val="Arial"/>
      <family val="0"/>
    </font>
    <font>
      <i/>
      <sz val="10"/>
      <name val="Arial"/>
      <family val="0"/>
    </font>
    <font>
      <b/>
      <i/>
      <sz val="10"/>
      <name val="Arial"/>
      <family val="0"/>
    </font>
    <font>
      <sz val="8"/>
      <name val="Arial"/>
      <family val="2"/>
    </font>
    <font>
      <sz val="8"/>
      <name val="MS Sans Serif"/>
      <family val="2"/>
    </font>
    <font>
      <b/>
      <sz val="8"/>
      <name val="MS Sans Serif"/>
      <family val="2"/>
    </font>
    <font>
      <sz val="10"/>
      <name val="MS Sans Serif"/>
      <family val="2"/>
    </font>
    <font>
      <b/>
      <sz val="10"/>
      <name val="MS Sans Serif"/>
      <family val="2"/>
    </font>
    <font>
      <vertAlign val="superscript"/>
      <sz val="8"/>
      <name val="MS Sans Serif"/>
      <family val="2"/>
    </font>
    <font>
      <b/>
      <sz val="28"/>
      <name val="Times New Roman"/>
      <family val="1"/>
    </font>
    <font>
      <i/>
      <sz val="8"/>
      <name val="MS Sans Serif"/>
      <family val="2"/>
    </font>
    <font>
      <b/>
      <vertAlign val="superscript"/>
      <sz val="10"/>
      <name val="MS Sans Serif"/>
      <family val="2"/>
    </font>
    <font>
      <b/>
      <sz val="9"/>
      <name val="MS Sans Serif"/>
      <family val="2"/>
    </font>
    <font>
      <u val="single"/>
      <sz val="10"/>
      <color indexed="12"/>
      <name val="Arial"/>
      <family val="2"/>
    </font>
    <font>
      <sz val="9"/>
      <name val="Arial"/>
      <family val="2"/>
    </font>
    <font>
      <b/>
      <sz val="12"/>
      <name val="MS Sans Serif"/>
      <family val="2"/>
    </font>
    <font>
      <sz val="9"/>
      <name val="MS Sans Serif"/>
      <family val="2"/>
    </font>
    <font>
      <i/>
      <sz val="9"/>
      <name val="MS Sans Serif"/>
      <family val="2"/>
    </font>
    <font>
      <b/>
      <vertAlign val="superscript"/>
      <sz val="9"/>
      <name val="MS Sans Serif"/>
      <family val="2"/>
    </font>
    <font>
      <u val="single"/>
      <sz val="10"/>
      <color indexed="36"/>
      <name val="Arial"/>
      <family val="2"/>
    </font>
    <font>
      <b/>
      <u val="single"/>
      <sz val="9"/>
      <name val="MS Sans Serif"/>
      <family val="2"/>
    </font>
    <font>
      <sz val="10"/>
      <color indexed="18"/>
      <name val="Arial"/>
      <family val="2"/>
    </font>
    <font>
      <b/>
      <sz val="28"/>
      <name val="Arial"/>
      <family val="2"/>
    </font>
    <font>
      <b/>
      <sz val="12"/>
      <name val="Arial"/>
      <family val="2"/>
    </font>
    <font>
      <b/>
      <u val="single"/>
      <sz val="12"/>
      <name val="Arial"/>
      <family val="2"/>
    </font>
    <font>
      <u val="single"/>
      <sz val="12"/>
      <color indexed="12"/>
      <name val="Arial"/>
      <family val="2"/>
    </font>
    <font>
      <sz val="12"/>
      <name val="Arial"/>
      <family val="2"/>
    </font>
    <font>
      <i/>
      <sz val="12"/>
      <name val="Arial"/>
      <family val="2"/>
    </font>
    <font>
      <u val="single"/>
      <sz val="10"/>
      <color indexed="12"/>
      <name val="MS Sans Serif"/>
      <family val="2"/>
    </font>
    <font>
      <u val="single"/>
      <sz val="12"/>
      <name val="Arial"/>
      <family val="2"/>
    </font>
    <font>
      <sz val="12"/>
      <name val="MS Sans Serif"/>
      <family val="2"/>
    </font>
    <font>
      <b/>
      <sz val="14"/>
      <name val="Arial"/>
      <family val="2"/>
    </font>
    <font>
      <b/>
      <sz val="22"/>
      <name val="Arial"/>
      <family val="2"/>
    </font>
    <font>
      <sz val="10"/>
      <name val="Microsoft Sans Serif"/>
      <family val="2"/>
    </font>
    <font>
      <u val="single"/>
      <sz val="10"/>
      <color indexed="12"/>
      <name val="Microsoft Sans Serif"/>
      <family val="2"/>
    </font>
    <font>
      <sz val="12"/>
      <name val="Microsoft Sans Serif"/>
      <family val="2"/>
    </font>
    <font>
      <b/>
      <sz val="9"/>
      <name val="Arial"/>
      <family val="2"/>
    </font>
    <font>
      <b/>
      <u val="single"/>
      <sz val="9"/>
      <name val="Arial"/>
      <family val="2"/>
    </font>
    <font>
      <i/>
      <sz val="8"/>
      <name val="Arial"/>
      <family val="2"/>
    </font>
    <font>
      <b/>
      <i/>
      <sz val="9"/>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10"/>
      <name val="Arial"/>
      <family val="2"/>
    </font>
    <font>
      <b/>
      <sz val="12"/>
      <color indexed="8"/>
      <name val="Calibri"/>
      <family val="2"/>
    </font>
    <font>
      <b/>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20">
    <xf numFmtId="0" fontId="0" fillId="0" borderId="0" xfId="0" applyAlignment="1">
      <alignment/>
    </xf>
    <xf numFmtId="0" fontId="1" fillId="0" borderId="0" xfId="0" applyFont="1" applyAlignment="1">
      <alignment/>
    </xf>
    <xf numFmtId="0" fontId="0" fillId="0" borderId="0" xfId="0" applyAlignment="1">
      <alignment horizontal="right"/>
    </xf>
    <xf numFmtId="166" fontId="0" fillId="0" borderId="10" xfId="0" applyNumberFormat="1" applyBorder="1" applyAlignment="1">
      <alignment/>
    </xf>
    <xf numFmtId="0" fontId="0" fillId="0" borderId="10" xfId="0" applyBorder="1" applyAlignment="1">
      <alignment/>
    </xf>
    <xf numFmtId="0" fontId="0" fillId="33" borderId="0" xfId="0" applyFill="1" applyAlignment="1">
      <alignment/>
    </xf>
    <xf numFmtId="0" fontId="5" fillId="33" borderId="0" xfId="0" applyFont="1" applyFill="1" applyAlignment="1">
      <alignment/>
    </xf>
    <xf numFmtId="0" fontId="7" fillId="33" borderId="0" xfId="0" applyFont="1" applyFill="1" applyAlignment="1">
      <alignment/>
    </xf>
    <xf numFmtId="0" fontId="6" fillId="33" borderId="0" xfId="0" applyFont="1" applyFill="1" applyAlignment="1">
      <alignment horizontal="right"/>
    </xf>
    <xf numFmtId="0" fontId="5" fillId="33" borderId="0" xfId="0" applyFont="1" applyFill="1" applyAlignment="1">
      <alignment/>
    </xf>
    <xf numFmtId="0" fontId="7" fillId="33" borderId="0" xfId="0" applyFont="1" applyFill="1" applyAlignment="1">
      <alignment/>
    </xf>
    <xf numFmtId="165" fontId="5" fillId="33" borderId="0" xfId="0" applyNumberFormat="1" applyFont="1" applyFill="1" applyAlignment="1">
      <alignment horizontal="right"/>
    </xf>
    <xf numFmtId="0" fontId="5" fillId="33" borderId="0" xfId="0" applyFont="1" applyFill="1" applyAlignment="1">
      <alignment horizontal="right"/>
    </xf>
    <xf numFmtId="0" fontId="4"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5" fillId="33" borderId="10" xfId="0" applyFont="1" applyFill="1" applyBorder="1" applyAlignment="1">
      <alignment horizontal="centerContinuous"/>
    </xf>
    <xf numFmtId="164" fontId="5" fillId="33" borderId="10" xfId="0" applyNumberFormat="1" applyFont="1" applyFill="1" applyBorder="1" applyAlignment="1">
      <alignment horizontal="right"/>
    </xf>
    <xf numFmtId="164" fontId="5" fillId="33" borderId="0" xfId="0" applyNumberFormat="1" applyFont="1" applyFill="1" applyAlignment="1">
      <alignment horizontal="right"/>
    </xf>
    <xf numFmtId="165" fontId="5" fillId="33" borderId="0" xfId="0" applyNumberFormat="1" applyFont="1" applyFill="1" applyAlignment="1">
      <alignment/>
    </xf>
    <xf numFmtId="165" fontId="6" fillId="33" borderId="0" xfId="0" applyNumberFormat="1" applyFont="1" applyFill="1" applyAlignment="1">
      <alignment horizontal="right"/>
    </xf>
    <xf numFmtId="0" fontId="5" fillId="33" borderId="10" xfId="0" applyFont="1" applyFill="1" applyBorder="1" applyAlignment="1">
      <alignment/>
    </xf>
    <xf numFmtId="165" fontId="5" fillId="33" borderId="10" xfId="0" applyNumberFormat="1" applyFont="1" applyFill="1" applyBorder="1" applyAlignment="1">
      <alignment/>
    </xf>
    <xf numFmtId="165" fontId="5" fillId="33" borderId="10" xfId="0" applyNumberFormat="1" applyFont="1" applyFill="1" applyBorder="1" applyAlignment="1">
      <alignment horizontal="right"/>
    </xf>
    <xf numFmtId="0" fontId="10" fillId="33" borderId="0" xfId="0" applyFont="1" applyFill="1" applyAlignment="1">
      <alignment/>
    </xf>
    <xf numFmtId="0" fontId="5" fillId="0" borderId="10" xfId="0" applyFont="1" applyBorder="1" applyAlignment="1">
      <alignment horizontal="right" vertical="center"/>
    </xf>
    <xf numFmtId="0" fontId="5" fillId="0" borderId="0" xfId="0" applyFont="1" applyAlignment="1">
      <alignment horizontal="right" vertical="center"/>
    </xf>
    <xf numFmtId="0" fontId="11" fillId="0" borderId="10" xfId="0" applyFont="1" applyBorder="1" applyAlignment="1">
      <alignment horizontal="right" vertical="center"/>
    </xf>
    <xf numFmtId="0" fontId="13" fillId="0" borderId="0" xfId="0" applyFont="1" applyAlignment="1">
      <alignment horizontal="left" vertical="center"/>
    </xf>
    <xf numFmtId="166" fontId="5" fillId="0" borderId="0" xfId="0" applyNumberFormat="1" applyFont="1" applyAlignment="1">
      <alignment/>
    </xf>
    <xf numFmtId="0" fontId="8" fillId="0" borderId="11" xfId="0" applyFont="1" applyBorder="1" applyAlignment="1">
      <alignment horizontal="left" vertical="center"/>
    </xf>
    <xf numFmtId="0" fontId="5" fillId="0" borderId="12" xfId="0" applyFont="1" applyBorder="1" applyAlignment="1">
      <alignment horizontal="right" vertical="center"/>
    </xf>
    <xf numFmtId="0" fontId="11" fillId="0" borderId="13" xfId="0" applyFont="1" applyBorder="1" applyAlignment="1">
      <alignment horizontal="right" vertical="center"/>
    </xf>
    <xf numFmtId="0" fontId="15" fillId="33" borderId="0" xfId="0" applyFont="1" applyFill="1" applyAlignment="1" applyProtection="1">
      <alignment/>
      <protection hidden="1"/>
    </xf>
    <xf numFmtId="165" fontId="17" fillId="33" borderId="0" xfId="0" applyNumberFormat="1" applyFont="1" applyFill="1" applyAlignment="1" applyProtection="1">
      <alignment horizontal="right"/>
      <protection hidden="1"/>
    </xf>
    <xf numFmtId="0" fontId="5" fillId="33" borderId="12" xfId="0" applyFont="1" applyFill="1" applyBorder="1" applyAlignment="1">
      <alignment horizontal="right" vertical="center"/>
    </xf>
    <xf numFmtId="0" fontId="13" fillId="33" borderId="0" xfId="0" applyFont="1" applyFill="1" applyAlignment="1">
      <alignment horizontal="left" vertical="center"/>
    </xf>
    <xf numFmtId="0" fontId="17" fillId="33" borderId="10" xfId="0" applyFont="1" applyFill="1" applyBorder="1" applyAlignment="1">
      <alignment horizontal="right" vertical="center"/>
    </xf>
    <xf numFmtId="0" fontId="17" fillId="33" borderId="0" xfId="0" applyFont="1" applyFill="1" applyAlignment="1">
      <alignment horizontal="right" vertical="center"/>
    </xf>
    <xf numFmtId="170" fontId="17" fillId="0" borderId="0" xfId="0" applyNumberFormat="1" applyFont="1" applyAlignment="1">
      <alignment/>
    </xf>
    <xf numFmtId="166" fontId="17" fillId="0" borderId="0" xfId="0" applyNumberFormat="1" applyFont="1" applyAlignment="1">
      <alignment/>
    </xf>
    <xf numFmtId="171" fontId="17" fillId="0" borderId="0" xfId="0" applyNumberFormat="1" applyFont="1" applyAlignment="1">
      <alignment/>
    </xf>
    <xf numFmtId="170" fontId="17" fillId="0" borderId="10" xfId="0" applyNumberFormat="1" applyFont="1" applyBorder="1" applyAlignment="1">
      <alignment/>
    </xf>
    <xf numFmtId="166" fontId="17" fillId="0" borderId="10" xfId="0" applyNumberFormat="1" applyFont="1" applyBorder="1" applyAlignment="1">
      <alignment/>
    </xf>
    <xf numFmtId="171" fontId="17" fillId="0" borderId="10" xfId="0" applyNumberFormat="1" applyFont="1" applyBorder="1" applyAlignment="1">
      <alignment/>
    </xf>
    <xf numFmtId="170" fontId="17" fillId="0" borderId="12" xfId="0" applyNumberFormat="1" applyFont="1" applyBorder="1" applyAlignment="1">
      <alignment/>
    </xf>
    <xf numFmtId="167" fontId="17" fillId="0" borderId="0" xfId="0" applyNumberFormat="1" applyFont="1" applyAlignment="1">
      <alignment/>
    </xf>
    <xf numFmtId="0" fontId="17" fillId="0" borderId="0" xfId="0" applyFont="1" applyAlignment="1">
      <alignment horizontal="right"/>
    </xf>
    <xf numFmtId="0" fontId="17" fillId="0" borderId="0" xfId="0" applyFont="1" applyAlignment="1">
      <alignment/>
    </xf>
    <xf numFmtId="171" fontId="17" fillId="0" borderId="12" xfId="0" applyNumberFormat="1" applyFont="1" applyBorder="1" applyAlignment="1">
      <alignment/>
    </xf>
    <xf numFmtId="0" fontId="13" fillId="0" borderId="10" xfId="0" applyFont="1" applyBorder="1" applyAlignment="1">
      <alignment horizontal="right"/>
    </xf>
    <xf numFmtId="0" fontId="13" fillId="0" borderId="10" xfId="0" applyFont="1" applyBorder="1" applyAlignment="1">
      <alignment horizontal="centerContinuous"/>
    </xf>
    <xf numFmtId="0" fontId="13" fillId="0" borderId="0" xfId="0" applyFont="1" applyAlignment="1">
      <alignment horizontal="right"/>
    </xf>
    <xf numFmtId="164" fontId="13" fillId="0" borderId="10" xfId="0" applyNumberFormat="1" applyFont="1" applyBorder="1" applyAlignment="1">
      <alignment horizontal="right"/>
    </xf>
    <xf numFmtId="0" fontId="13" fillId="0" borderId="10" xfId="0" applyFont="1" applyBorder="1" applyAlignment="1">
      <alignment/>
    </xf>
    <xf numFmtId="0" fontId="13" fillId="0" borderId="12" xfId="0" applyFont="1" applyBorder="1" applyAlignment="1">
      <alignment/>
    </xf>
    <xf numFmtId="164" fontId="13" fillId="0" borderId="12" xfId="0" applyNumberFormat="1" applyFont="1" applyBorder="1" applyAlignment="1">
      <alignment horizontal="right"/>
    </xf>
    <xf numFmtId="0" fontId="13" fillId="0" borderId="0" xfId="0" applyFont="1" applyAlignment="1">
      <alignment/>
    </xf>
    <xf numFmtId="166" fontId="17" fillId="0" borderId="0" xfId="0" applyNumberFormat="1" applyFont="1" applyAlignment="1">
      <alignment horizontal="right"/>
    </xf>
    <xf numFmtId="172" fontId="13" fillId="0" borderId="10" xfId="0" applyNumberFormat="1" applyFont="1" applyBorder="1" applyAlignment="1">
      <alignment/>
    </xf>
    <xf numFmtId="172" fontId="13" fillId="0" borderId="0" xfId="0" applyNumberFormat="1" applyFont="1" applyAlignment="1">
      <alignment/>
    </xf>
    <xf numFmtId="166" fontId="0" fillId="0" borderId="0" xfId="0" applyNumberFormat="1" applyAlignment="1">
      <alignment/>
    </xf>
    <xf numFmtId="0" fontId="1" fillId="0" borderId="0" xfId="0" applyFont="1" applyAlignment="1">
      <alignment/>
    </xf>
    <xf numFmtId="166" fontId="1" fillId="0" borderId="0" xfId="0" applyNumberFormat="1" applyFont="1" applyAlignment="1">
      <alignment/>
    </xf>
    <xf numFmtId="174" fontId="17" fillId="0" borderId="0" xfId="0" applyNumberFormat="1" applyFont="1" applyAlignment="1">
      <alignment/>
    </xf>
    <xf numFmtId="166" fontId="15" fillId="0" borderId="0" xfId="0" applyNumberFormat="1" applyFont="1" applyAlignment="1">
      <alignment/>
    </xf>
    <xf numFmtId="166" fontId="17" fillId="0" borderId="0" xfId="0" applyNumberFormat="1" applyFont="1" applyAlignment="1" quotePrefix="1">
      <alignment/>
    </xf>
    <xf numFmtId="164" fontId="13" fillId="0" borderId="0" xfId="0" applyNumberFormat="1" applyFont="1" applyAlignment="1">
      <alignment horizontal="right"/>
    </xf>
    <xf numFmtId="175" fontId="17" fillId="0" borderId="0" xfId="0" applyNumberFormat="1" applyFont="1" applyAlignment="1">
      <alignment/>
    </xf>
    <xf numFmtId="0" fontId="0" fillId="33" borderId="12" xfId="0" applyFill="1" applyBorder="1" applyAlignment="1">
      <alignment/>
    </xf>
    <xf numFmtId="165" fontId="15" fillId="33" borderId="0" xfId="0" applyNumberFormat="1" applyFont="1" applyFill="1" applyAlignment="1">
      <alignment/>
    </xf>
    <xf numFmtId="0" fontId="0" fillId="0" borderId="0" xfId="0" applyFont="1" applyAlignment="1">
      <alignment/>
    </xf>
    <xf numFmtId="0" fontId="13" fillId="33" borderId="0" xfId="0" applyFont="1" applyFill="1" applyAlignment="1" applyProtection="1">
      <alignment/>
      <protection hidden="1"/>
    </xf>
    <xf numFmtId="0" fontId="21" fillId="0" borderId="0" xfId="0" applyFont="1" applyAlignment="1">
      <alignment/>
    </xf>
    <xf numFmtId="49" fontId="16" fillId="33" borderId="0" xfId="0" applyNumberFormat="1" applyFont="1" applyFill="1" applyAlignment="1">
      <alignment horizontal="right"/>
    </xf>
    <xf numFmtId="0" fontId="0" fillId="33" borderId="0" xfId="0" applyFont="1" applyFill="1" applyAlignment="1">
      <alignment/>
    </xf>
    <xf numFmtId="0" fontId="22" fillId="33" borderId="0" xfId="0" applyFont="1" applyFill="1" applyAlignment="1">
      <alignment/>
    </xf>
    <xf numFmtId="166" fontId="17" fillId="0" borderId="12" xfId="0" applyNumberFormat="1" applyFont="1" applyBorder="1" applyAlignment="1">
      <alignment/>
    </xf>
    <xf numFmtId="0" fontId="17" fillId="0" borderId="12" xfId="0" applyFont="1" applyBorder="1" applyAlignment="1">
      <alignment/>
    </xf>
    <xf numFmtId="0" fontId="1" fillId="0" borderId="12" xfId="0" applyFont="1" applyBorder="1" applyAlignment="1">
      <alignment/>
    </xf>
    <xf numFmtId="0" fontId="13" fillId="0" borderId="12" xfId="0" applyFont="1" applyBorder="1" applyAlignment="1">
      <alignment horizontal="right"/>
    </xf>
    <xf numFmtId="176" fontId="17" fillId="0" borderId="0" xfId="0" applyNumberFormat="1" applyFont="1" applyAlignment="1">
      <alignment/>
    </xf>
    <xf numFmtId="165" fontId="4" fillId="33" borderId="0" xfId="0" applyNumberFormat="1" applyFont="1" applyFill="1" applyAlignment="1">
      <alignment/>
    </xf>
    <xf numFmtId="186" fontId="17" fillId="0" borderId="0" xfId="0" applyNumberFormat="1" applyFont="1" applyAlignment="1">
      <alignment/>
    </xf>
    <xf numFmtId="166" fontId="0" fillId="0" borderId="0" xfId="0" applyNumberFormat="1" applyAlignment="1">
      <alignment horizontal="center"/>
    </xf>
    <xf numFmtId="0" fontId="0" fillId="33" borderId="0" xfId="0" applyFont="1" applyFill="1" applyAlignment="1" applyProtection="1">
      <alignment horizontal="left"/>
      <protection hidden="1"/>
    </xf>
    <xf numFmtId="0" fontId="0" fillId="33" borderId="0" xfId="0" applyFont="1" applyFill="1" applyAlignment="1" applyProtection="1">
      <alignment/>
      <protection hidden="1"/>
    </xf>
    <xf numFmtId="166" fontId="0" fillId="0" borderId="0" xfId="0" applyNumberFormat="1" applyAlignment="1">
      <alignment horizontal="right"/>
    </xf>
    <xf numFmtId="0" fontId="1" fillId="0" borderId="0" xfId="0" applyFont="1" applyAlignment="1">
      <alignment horizontal="left"/>
    </xf>
    <xf numFmtId="0" fontId="1" fillId="0" borderId="14" xfId="0" applyFont="1" applyBorder="1" applyAlignment="1">
      <alignment horizontal="left"/>
    </xf>
    <xf numFmtId="0" fontId="1" fillId="0" borderId="14" xfId="0" applyFont="1" applyBorder="1" applyAlignment="1">
      <alignment/>
    </xf>
    <xf numFmtId="0" fontId="1" fillId="0" borderId="14" xfId="0" applyFont="1" applyBorder="1" applyAlignment="1">
      <alignment horizontal="right"/>
    </xf>
    <xf numFmtId="0" fontId="14" fillId="33" borderId="0" xfId="53" applyFill="1" applyAlignment="1" applyProtection="1">
      <alignment/>
      <protection/>
    </xf>
    <xf numFmtId="0" fontId="24" fillId="33" borderId="0" xfId="0" applyFont="1" applyFill="1" applyAlignment="1">
      <alignment horizontal="left" vertical="center"/>
    </xf>
    <xf numFmtId="205" fontId="24" fillId="33" borderId="0" xfId="0" applyNumberFormat="1" applyFont="1" applyFill="1" applyAlignment="1">
      <alignment horizontal="right"/>
    </xf>
    <xf numFmtId="0" fontId="25" fillId="33" borderId="0" xfId="0" applyFont="1" applyFill="1" applyAlignment="1">
      <alignment/>
    </xf>
    <xf numFmtId="0" fontId="24" fillId="33" borderId="0" xfId="0" applyFont="1" applyFill="1" applyAlignment="1">
      <alignment wrapText="1"/>
    </xf>
    <xf numFmtId="0" fontId="25" fillId="33" borderId="0" xfId="0" applyFont="1" applyFill="1" applyAlignment="1">
      <alignment wrapText="1"/>
    </xf>
    <xf numFmtId="0" fontId="26" fillId="33" borderId="0" xfId="53" applyFont="1" applyFill="1" applyAlignment="1" applyProtection="1">
      <alignment/>
      <protection/>
    </xf>
    <xf numFmtId="0" fontId="24" fillId="33" borderId="0" xfId="0" applyFont="1" applyFill="1" applyAlignment="1">
      <alignment vertical="top" wrapText="1"/>
    </xf>
    <xf numFmtId="0" fontId="27" fillId="33" borderId="0" xfId="0" applyFont="1" applyFill="1" applyAlignment="1">
      <alignment wrapText="1"/>
    </xf>
    <xf numFmtId="0" fontId="28" fillId="33" borderId="0" xfId="0" applyFont="1" applyFill="1" applyAlignment="1">
      <alignment vertical="top" wrapText="1"/>
    </xf>
    <xf numFmtId="0" fontId="28" fillId="33" borderId="0" xfId="0" applyFont="1" applyFill="1" applyAlignment="1">
      <alignment wrapText="1"/>
    </xf>
    <xf numFmtId="165" fontId="0" fillId="33" borderId="0" xfId="0" applyNumberFormat="1" applyFont="1" applyFill="1" applyAlignment="1">
      <alignment/>
    </xf>
    <xf numFmtId="0" fontId="0" fillId="33" borderId="0" xfId="0" applyFont="1" applyFill="1" applyAlignment="1">
      <alignment horizontal="left"/>
    </xf>
    <xf numFmtId="2" fontId="0" fillId="33" borderId="0" xfId="0" applyNumberFormat="1" applyFont="1" applyFill="1" applyAlignment="1">
      <alignment/>
    </xf>
    <xf numFmtId="0" fontId="27" fillId="34" borderId="0" xfId="58" applyFont="1" applyFill="1">
      <alignment/>
      <protection/>
    </xf>
    <xf numFmtId="0" fontId="29" fillId="34" borderId="0" xfId="54" applyFill="1" applyAlignment="1" applyProtection="1">
      <alignment/>
      <protection/>
    </xf>
    <xf numFmtId="0" fontId="26" fillId="0" borderId="0" xfId="54" applyFont="1" applyAlignment="1" applyProtection="1">
      <alignment horizontal="left"/>
      <protection/>
    </xf>
    <xf numFmtId="0" fontId="27" fillId="34" borderId="0" xfId="58" applyFont="1" applyFill="1" applyAlignment="1">
      <alignment horizontal="right"/>
      <protection/>
    </xf>
    <xf numFmtId="0" fontId="26" fillId="34" borderId="0" xfId="54" applyFont="1" applyFill="1" applyAlignment="1" applyProtection="1">
      <alignment/>
      <protection/>
    </xf>
    <xf numFmtId="0" fontId="30" fillId="34" borderId="0" xfId="58" applyFont="1" applyFill="1">
      <alignment/>
      <protection/>
    </xf>
    <xf numFmtId="0" fontId="27" fillId="34" borderId="0" xfId="58" applyFont="1" applyFill="1" applyAlignment="1">
      <alignment horizontal="left"/>
      <protection/>
    </xf>
    <xf numFmtId="0" fontId="31" fillId="34" borderId="0" xfId="58" applyFont="1" applyFill="1">
      <alignment/>
      <protection/>
    </xf>
    <xf numFmtId="213" fontId="27" fillId="34" borderId="0" xfId="58" applyNumberFormat="1" applyFont="1" applyFill="1" applyAlignment="1">
      <alignment horizontal="left"/>
      <protection/>
    </xf>
    <xf numFmtId="0" fontId="32" fillId="34" borderId="0" xfId="58" applyFont="1" applyFill="1">
      <alignment/>
      <protection/>
    </xf>
    <xf numFmtId="0" fontId="0" fillId="33" borderId="15" xfId="0" applyFill="1" applyBorder="1" applyAlignment="1">
      <alignment/>
    </xf>
    <xf numFmtId="0" fontId="18" fillId="33" borderId="0" xfId="0" applyFont="1" applyFill="1" applyAlignment="1">
      <alignment horizontal="right" vertical="center"/>
    </xf>
    <xf numFmtId="212" fontId="5" fillId="33" borderId="0" xfId="0" applyNumberFormat="1" applyFont="1" applyFill="1" applyAlignment="1">
      <alignment horizontal="right"/>
    </xf>
    <xf numFmtId="166" fontId="5" fillId="33" borderId="0" xfId="0" applyNumberFormat="1" applyFont="1" applyFill="1" applyAlignment="1">
      <alignment/>
    </xf>
    <xf numFmtId="0" fontId="14" fillId="0" borderId="0" xfId="53" applyAlignment="1" applyProtection="1">
      <alignment/>
      <protection/>
    </xf>
    <xf numFmtId="214" fontId="5" fillId="33" borderId="0" xfId="0" applyNumberFormat="1" applyFont="1" applyFill="1" applyAlignment="1">
      <alignment horizontal="right"/>
    </xf>
    <xf numFmtId="214" fontId="5" fillId="33" borderId="0" xfId="0" applyNumberFormat="1" applyFont="1" applyFill="1" applyAlignment="1">
      <alignment/>
    </xf>
    <xf numFmtId="165" fontId="7" fillId="33" borderId="0" xfId="0" applyNumberFormat="1" applyFont="1" applyFill="1" applyAlignment="1">
      <alignment/>
    </xf>
    <xf numFmtId="0" fontId="24" fillId="33" borderId="11" xfId="0" applyFont="1" applyFill="1" applyBorder="1" applyAlignment="1">
      <alignment horizontal="left" vertical="center"/>
    </xf>
    <xf numFmtId="0" fontId="78" fillId="33" borderId="0" xfId="0" applyFont="1" applyFill="1" applyAlignment="1">
      <alignment vertical="top" wrapText="1"/>
    </xf>
    <xf numFmtId="0" fontId="78" fillId="33" borderId="0" xfId="0" applyFont="1" applyFill="1" applyAlignment="1">
      <alignment vertical="top" wrapText="1"/>
    </xf>
    <xf numFmtId="0" fontId="5" fillId="34" borderId="0" xfId="0" applyFont="1" applyFill="1" applyAlignment="1">
      <alignment/>
    </xf>
    <xf numFmtId="0" fontId="34" fillId="33" borderId="0" xfId="0" applyFont="1" applyFill="1" applyAlignment="1">
      <alignment/>
    </xf>
    <xf numFmtId="0" fontId="35" fillId="34" borderId="0" xfId="54" applyFont="1" applyFill="1" applyAlignment="1" applyProtection="1">
      <alignment/>
      <protection/>
    </xf>
    <xf numFmtId="0" fontId="36" fillId="33" borderId="0" xfId="0" applyFont="1" applyFill="1" applyAlignment="1">
      <alignment vertical="top" wrapText="1"/>
    </xf>
    <xf numFmtId="0" fontId="15" fillId="33" borderId="0" xfId="0" applyFont="1" applyFill="1" applyAlignment="1" applyProtection="1">
      <alignment/>
      <protection hidden="1"/>
    </xf>
    <xf numFmtId="0" fontId="38" fillId="33" borderId="0" xfId="0" applyFont="1" applyFill="1" applyAlignment="1" applyProtection="1">
      <alignment vertical="center"/>
      <protection hidden="1"/>
    </xf>
    <xf numFmtId="165" fontId="15" fillId="33" borderId="0" xfId="0" applyNumberFormat="1" applyFont="1" applyFill="1" applyAlignment="1" applyProtection="1">
      <alignment/>
      <protection hidden="1"/>
    </xf>
    <xf numFmtId="0" fontId="37" fillId="33" borderId="0" xfId="0" applyFont="1" applyFill="1" applyAlignment="1" applyProtection="1">
      <alignment/>
      <protection hidden="1"/>
    </xf>
    <xf numFmtId="165" fontId="15" fillId="33" borderId="0" xfId="0" applyNumberFormat="1" applyFont="1" applyFill="1" applyAlignment="1" applyProtection="1">
      <alignment horizontal="right"/>
      <protection hidden="1"/>
    </xf>
    <xf numFmtId="173" fontId="15" fillId="0" borderId="0" xfId="0" applyNumberFormat="1" applyFont="1" applyAlignment="1" applyProtection="1">
      <alignment horizontal="right"/>
      <protection hidden="1"/>
    </xf>
    <xf numFmtId="172" fontId="37" fillId="33" borderId="0" xfId="0" applyNumberFormat="1" applyFont="1" applyFill="1" applyAlignment="1" applyProtection="1">
      <alignment/>
      <protection hidden="1"/>
    </xf>
    <xf numFmtId="0" fontId="37" fillId="34" borderId="0" xfId="0" applyFont="1" applyFill="1" applyAlignment="1" applyProtection="1">
      <alignment/>
      <protection hidden="1"/>
    </xf>
    <xf numFmtId="165" fontId="15" fillId="34" borderId="0" xfId="0" applyNumberFormat="1" applyFont="1" applyFill="1" applyAlignment="1" applyProtection="1">
      <alignment/>
      <protection hidden="1"/>
    </xf>
    <xf numFmtId="0" fontId="15" fillId="34" borderId="0" xfId="0" applyFont="1" applyFill="1" applyAlignment="1" applyProtection="1">
      <alignment/>
      <protection hidden="1"/>
    </xf>
    <xf numFmtId="172" fontId="37" fillId="0" borderId="0" xfId="0" applyNumberFormat="1" applyFont="1" applyAlignment="1" applyProtection="1">
      <alignment/>
      <protection hidden="1"/>
    </xf>
    <xf numFmtId="165" fontId="15" fillId="0" borderId="0" xfId="0" applyNumberFormat="1" applyFont="1" applyAlignment="1" applyProtection="1">
      <alignment/>
      <protection hidden="1"/>
    </xf>
    <xf numFmtId="0" fontId="15" fillId="0" borderId="0" xfId="0" applyFont="1" applyAlignment="1" applyProtection="1">
      <alignment/>
      <protection hidden="1"/>
    </xf>
    <xf numFmtId="0" fontId="37" fillId="0" borderId="0" xfId="0" applyFont="1" applyAlignment="1" applyProtection="1">
      <alignment/>
      <protection hidden="1"/>
    </xf>
    <xf numFmtId="172" fontId="37" fillId="33" borderId="10" xfId="0" applyNumberFormat="1" applyFont="1" applyFill="1" applyBorder="1" applyAlignment="1" applyProtection="1">
      <alignment/>
      <protection hidden="1"/>
    </xf>
    <xf numFmtId="165" fontId="15" fillId="33" borderId="10" xfId="0" applyNumberFormat="1" applyFont="1" applyFill="1" applyBorder="1" applyAlignment="1" applyProtection="1">
      <alignment/>
      <protection hidden="1"/>
    </xf>
    <xf numFmtId="0" fontId="15" fillId="33" borderId="10" xfId="0" applyFont="1" applyFill="1" applyBorder="1" applyAlignment="1" applyProtection="1">
      <alignment/>
      <protection hidden="1"/>
    </xf>
    <xf numFmtId="0" fontId="37" fillId="33" borderId="10" xfId="0" applyFont="1" applyFill="1" applyBorder="1" applyAlignment="1" applyProtection="1">
      <alignment/>
      <protection hidden="1"/>
    </xf>
    <xf numFmtId="173" fontId="15" fillId="33" borderId="0" xfId="0" applyNumberFormat="1" applyFont="1" applyFill="1" applyAlignment="1" applyProtection="1">
      <alignment horizontal="right"/>
      <protection hidden="1"/>
    </xf>
    <xf numFmtId="0" fontId="38" fillId="33" borderId="0" xfId="0" applyFont="1" applyFill="1" applyAlignment="1" applyProtection="1">
      <alignment/>
      <protection hidden="1"/>
    </xf>
    <xf numFmtId="0" fontId="15" fillId="0" borderId="0" xfId="0" applyFont="1" applyAlignment="1">
      <alignment/>
    </xf>
    <xf numFmtId="0" fontId="37" fillId="33" borderId="0" xfId="0" applyFont="1" applyFill="1" applyAlignment="1" applyProtection="1">
      <alignment vertical="center"/>
      <protection hidden="1"/>
    </xf>
    <xf numFmtId="164" fontId="15" fillId="0" borderId="0" xfId="0" applyNumberFormat="1" applyFont="1" applyAlignment="1">
      <alignment horizontal="right"/>
    </xf>
    <xf numFmtId="166" fontId="15" fillId="34" borderId="0" xfId="0" applyNumberFormat="1" applyFont="1" applyFill="1" applyAlignment="1">
      <alignment/>
    </xf>
    <xf numFmtId="0" fontId="0" fillId="34" borderId="0" xfId="0" applyFont="1" applyFill="1" applyAlignment="1">
      <alignment/>
    </xf>
    <xf numFmtId="0" fontId="37" fillId="33" borderId="12" xfId="0" applyFont="1" applyFill="1" applyBorder="1" applyAlignment="1" applyProtection="1">
      <alignment vertical="center"/>
      <protection hidden="1"/>
    </xf>
    <xf numFmtId="165" fontId="17" fillId="0" borderId="0" xfId="0" applyNumberFormat="1" applyFont="1" applyAlignment="1">
      <alignment/>
    </xf>
    <xf numFmtId="0" fontId="77" fillId="33" borderId="0" xfId="0" applyFont="1" applyFill="1" applyAlignment="1">
      <alignment/>
    </xf>
    <xf numFmtId="0" fontId="27" fillId="0" borderId="0" xfId="0" applyFont="1" applyAlignment="1">
      <alignment wrapText="1"/>
    </xf>
    <xf numFmtId="166" fontId="0" fillId="33" borderId="0" xfId="0" applyNumberFormat="1" applyFont="1" applyFill="1" applyAlignment="1">
      <alignment/>
    </xf>
    <xf numFmtId="0" fontId="29" fillId="34" borderId="0" xfId="54" applyFill="1" applyAlignment="1" applyProtection="1">
      <alignment/>
      <protection/>
    </xf>
    <xf numFmtId="176" fontId="0" fillId="0" borderId="0" xfId="0" applyNumberFormat="1" applyAlignment="1">
      <alignment/>
    </xf>
    <xf numFmtId="166" fontId="0" fillId="34" borderId="0" xfId="0" applyNumberFormat="1" applyFill="1" applyAlignment="1">
      <alignment horizontal="center"/>
    </xf>
    <xf numFmtId="177" fontId="0" fillId="0" borderId="0" xfId="0" applyNumberFormat="1" applyAlignment="1">
      <alignment/>
    </xf>
    <xf numFmtId="217" fontId="0" fillId="0" borderId="0" xfId="0" applyNumberFormat="1" applyAlignment="1">
      <alignment/>
    </xf>
    <xf numFmtId="0" fontId="27" fillId="34" borderId="0" xfId="0" applyFont="1" applyFill="1" applyAlignment="1">
      <alignment/>
    </xf>
    <xf numFmtId="0" fontId="14" fillId="33" borderId="0" xfId="53" applyFont="1" applyFill="1" applyAlignment="1" applyProtection="1">
      <alignment/>
      <protection/>
    </xf>
    <xf numFmtId="0" fontId="33" fillId="33" borderId="10" xfId="0" applyFont="1" applyFill="1" applyBorder="1" applyAlignment="1">
      <alignment/>
    </xf>
    <xf numFmtId="0" fontId="33" fillId="33" borderId="0" xfId="0" applyFont="1" applyFill="1" applyBorder="1" applyAlignment="1">
      <alignment/>
    </xf>
    <xf numFmtId="0" fontId="0" fillId="0" borderId="0" xfId="0" applyBorder="1" applyAlignment="1">
      <alignment horizontal="right"/>
    </xf>
    <xf numFmtId="0" fontId="1" fillId="0" borderId="0" xfId="0" applyFont="1" applyBorder="1" applyAlignment="1">
      <alignment horizontal="right"/>
    </xf>
    <xf numFmtId="0" fontId="0" fillId="0" borderId="0" xfId="0" applyBorder="1" applyAlignment="1">
      <alignment/>
    </xf>
    <xf numFmtId="170" fontId="0" fillId="0" borderId="0" xfId="0" applyNumberFormat="1" applyBorder="1" applyAlignment="1">
      <alignment/>
    </xf>
    <xf numFmtId="166" fontId="0" fillId="0" borderId="0" xfId="0" applyNumberFormat="1" applyBorder="1" applyAlignment="1">
      <alignment/>
    </xf>
    <xf numFmtId="0" fontId="23" fillId="33" borderId="0" xfId="0" applyFont="1" applyFill="1" applyBorder="1" applyAlignment="1">
      <alignment/>
    </xf>
    <xf numFmtId="0" fontId="13" fillId="0" borderId="0" xfId="0" applyFont="1" applyBorder="1" applyAlignment="1">
      <alignment/>
    </xf>
    <xf numFmtId="0" fontId="1" fillId="33" borderId="16" xfId="0" applyFont="1" applyFill="1" applyBorder="1" applyAlignment="1">
      <alignment horizontal="left" vertical="center"/>
    </xf>
    <xf numFmtId="0" fontId="4" fillId="33" borderId="10" xfId="0" applyFont="1" applyFill="1" applyBorder="1" applyAlignment="1">
      <alignment horizontal="right" vertical="center"/>
    </xf>
    <xf numFmtId="0" fontId="0" fillId="0" borderId="0" xfId="0" applyFont="1" applyAlignment="1">
      <alignment horizontal="right"/>
    </xf>
    <xf numFmtId="0" fontId="39" fillId="33" borderId="0" xfId="0" applyFont="1" applyFill="1" applyAlignment="1">
      <alignment horizontal="right" vertical="center"/>
    </xf>
    <xf numFmtId="170" fontId="13" fillId="0" borderId="10" xfId="0" applyNumberFormat="1" applyFont="1" applyBorder="1" applyAlignment="1">
      <alignment/>
    </xf>
    <xf numFmtId="166" fontId="13" fillId="0" borderId="0" xfId="0" applyNumberFormat="1" applyFont="1" applyAlignment="1">
      <alignment horizontal="right"/>
    </xf>
    <xf numFmtId="170" fontId="13" fillId="0" borderId="12" xfId="0" applyNumberFormat="1" applyFont="1" applyBorder="1" applyAlignment="1">
      <alignment/>
    </xf>
    <xf numFmtId="0" fontId="37" fillId="0" borderId="0" xfId="0" applyFont="1" applyBorder="1" applyAlignment="1">
      <alignment horizontal="right"/>
    </xf>
    <xf numFmtId="0" fontId="40" fillId="33" borderId="0" xfId="0" applyFont="1" applyFill="1" applyAlignment="1">
      <alignment horizontal="right" vertical="center"/>
    </xf>
    <xf numFmtId="171" fontId="13" fillId="0" borderId="12" xfId="0" applyNumberFormat="1" applyFont="1" applyBorder="1" applyAlignment="1">
      <alignment/>
    </xf>
    <xf numFmtId="171" fontId="13" fillId="0" borderId="0" xfId="0" applyNumberFormat="1" applyFont="1" applyAlignment="1">
      <alignment/>
    </xf>
    <xf numFmtId="166" fontId="13" fillId="0" borderId="0" xfId="0" applyNumberFormat="1" applyFont="1" applyAlignment="1">
      <alignment/>
    </xf>
    <xf numFmtId="166" fontId="13" fillId="0" borderId="12" xfId="0" applyNumberFormat="1" applyFont="1" applyBorder="1" applyAlignment="1">
      <alignment/>
    </xf>
    <xf numFmtId="166" fontId="13" fillId="0" borderId="10" xfId="0" applyNumberFormat="1" applyFont="1" applyBorder="1" applyAlignment="1">
      <alignment/>
    </xf>
    <xf numFmtId="0" fontId="37" fillId="33" borderId="10" xfId="0" applyFont="1" applyFill="1" applyBorder="1" applyAlignment="1" applyProtection="1">
      <alignment horizontal="center"/>
      <protection hidden="1"/>
    </xf>
    <xf numFmtId="0" fontId="37" fillId="33" borderId="0" xfId="0" applyFont="1" applyFill="1" applyAlignment="1" applyProtection="1">
      <alignment horizontal="right"/>
      <protection hidden="1"/>
    </xf>
    <xf numFmtId="0" fontId="37" fillId="33" borderId="10" xfId="0" applyFont="1" applyFill="1" applyBorder="1" applyAlignment="1" applyProtection="1">
      <alignment horizontal="right"/>
      <protection hidden="1"/>
    </xf>
    <xf numFmtId="164" fontId="37" fillId="33" borderId="10" xfId="0" applyNumberFormat="1" applyFont="1" applyFill="1" applyBorder="1" applyAlignment="1" applyProtection="1">
      <alignment horizontal="right"/>
      <protection hidden="1"/>
    </xf>
    <xf numFmtId="165" fontId="37" fillId="33" borderId="10" xfId="0" applyNumberFormat="1" applyFont="1" applyFill="1" applyBorder="1" applyAlignment="1" applyProtection="1">
      <alignment/>
      <protection hidden="1"/>
    </xf>
    <xf numFmtId="165" fontId="37" fillId="33" borderId="10" xfId="0" applyNumberFormat="1" applyFont="1" applyFill="1" applyBorder="1" applyAlignment="1" applyProtection="1">
      <alignment horizontal="right"/>
      <protection hidden="1"/>
    </xf>
    <xf numFmtId="165" fontId="37" fillId="33" borderId="12" xfId="0" applyNumberFormat="1" applyFont="1" applyFill="1" applyBorder="1" applyAlignment="1" applyProtection="1">
      <alignment horizontal="right"/>
      <protection hidden="1"/>
    </xf>
    <xf numFmtId="173" fontId="37" fillId="33" borderId="12" xfId="0" applyNumberFormat="1" applyFont="1" applyFill="1" applyBorder="1" applyAlignment="1" applyProtection="1">
      <alignment horizontal="right"/>
      <protection hidden="1"/>
    </xf>
    <xf numFmtId="0" fontId="6" fillId="33" borderId="0" xfId="0" applyFont="1" applyFill="1" applyAlignment="1">
      <alignment/>
    </xf>
    <xf numFmtId="165" fontId="13" fillId="33" borderId="0" xfId="0" applyNumberFormat="1" applyFont="1" applyFill="1" applyAlignment="1" applyProtection="1">
      <alignment horizontal="right"/>
      <protection hidden="1"/>
    </xf>
    <xf numFmtId="165" fontId="6" fillId="33" borderId="0" xfId="0" applyNumberFormat="1" applyFont="1" applyFill="1" applyAlignment="1">
      <alignment/>
    </xf>
    <xf numFmtId="166" fontId="6" fillId="33" borderId="0" xfId="0" applyNumberFormat="1" applyFont="1" applyFill="1" applyAlignment="1">
      <alignment/>
    </xf>
    <xf numFmtId="0" fontId="8" fillId="33" borderId="0" xfId="0" applyFont="1" applyFill="1" applyAlignment="1">
      <alignment/>
    </xf>
    <xf numFmtId="0" fontId="37" fillId="0" borderId="12" xfId="0" applyFont="1" applyBorder="1" applyAlignment="1">
      <alignment horizontal="center"/>
    </xf>
    <xf numFmtId="0" fontId="37" fillId="0" borderId="0" xfId="0" applyFont="1" applyAlignment="1">
      <alignment/>
    </xf>
    <xf numFmtId="0" fontId="1" fillId="33" borderId="0" xfId="0" applyFont="1" applyFill="1" applyAlignment="1">
      <alignment/>
    </xf>
    <xf numFmtId="166" fontId="37" fillId="0" borderId="12" xfId="0" applyNumberFormat="1" applyFont="1" applyBorder="1" applyAlignment="1">
      <alignment/>
    </xf>
    <xf numFmtId="166" fontId="37" fillId="0" borderId="0" xfId="0" applyNumberFormat="1" applyFont="1" applyAlignment="1">
      <alignment/>
    </xf>
    <xf numFmtId="2" fontId="6" fillId="33" borderId="0" xfId="0" applyNumberFormat="1" applyFont="1" applyFill="1" applyAlignment="1">
      <alignment/>
    </xf>
    <xf numFmtId="0" fontId="3" fillId="33" borderId="13" xfId="0" applyFont="1" applyFill="1" applyBorder="1" applyAlignment="1">
      <alignment horizontal="right" vertical="center"/>
    </xf>
    <xf numFmtId="0" fontId="27" fillId="33" borderId="0" xfId="0" applyFont="1" applyFill="1" applyAlignment="1">
      <alignment vertical="top" wrapText="1"/>
    </xf>
    <xf numFmtId="0" fontId="27" fillId="0" borderId="0" xfId="0" applyFont="1" applyAlignment="1">
      <alignment vertical="top" wrapText="1"/>
    </xf>
    <xf numFmtId="0" fontId="27" fillId="34" borderId="0" xfId="58" applyFont="1" applyFill="1" applyAlignment="1">
      <alignment wrapText="1"/>
      <protection/>
    </xf>
    <xf numFmtId="0" fontId="7" fillId="0" borderId="0" xfId="58" applyAlignment="1">
      <alignment wrapText="1"/>
      <protection/>
    </xf>
    <xf numFmtId="0" fontId="26" fillId="34" borderId="0" xfId="53" applyFont="1" applyFill="1" applyAlignment="1" applyProtection="1">
      <alignment/>
      <protection/>
    </xf>
    <xf numFmtId="0" fontId="26" fillId="0" borderId="0" xfId="53" applyFont="1" applyAlignment="1" applyProtection="1">
      <alignment/>
      <protection/>
    </xf>
    <xf numFmtId="0" fontId="37" fillId="33" borderId="12" xfId="0" applyFont="1" applyFill="1" applyBorder="1" applyAlignment="1" applyProtection="1">
      <alignment horizontal="center"/>
      <protection hidden="1"/>
    </xf>
    <xf numFmtId="0" fontId="13" fillId="0" borderId="10" xfId="0" applyFont="1" applyBorder="1" applyAlignment="1">
      <alignment horizontal="center"/>
    </xf>
    <xf numFmtId="0" fontId="0" fillId="0" borderId="1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temperatures</a:t>
            </a:r>
          </a:p>
        </c:rich>
      </c:tx>
      <c:layout>
        <c:manualLayout>
          <c:xMode val="factor"/>
          <c:yMode val="factor"/>
          <c:x val="0.0175"/>
          <c:y val="-0.0105"/>
        </c:manualLayout>
      </c:layout>
      <c:spPr>
        <a:noFill/>
        <a:ln w="3175">
          <a:noFill/>
        </a:ln>
      </c:spPr>
    </c:title>
    <c:plotArea>
      <c:layout>
        <c:manualLayout>
          <c:xMode val="edge"/>
          <c:yMode val="edge"/>
          <c:x val="0.02075"/>
          <c:y val="0.39825"/>
          <c:w val="0"/>
          <c:h val="0"/>
        </c:manualLayout>
      </c:layout>
      <c:lineChart>
        <c:grouping val="standard"/>
        <c:varyColors val="0"/>
        <c:ser>
          <c:idx val="0"/>
          <c:order val="0"/>
          <c:tx>
            <c:strRef>
              <c:f>Data!$B$3</c:f>
              <c:strCache>
                <c:ptCount val="1"/>
                <c:pt idx="0">
                  <c:v>Long term mean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Data!$B$6:$B$17</c:f>
              <c:numCache>
                <c:ptCount val="12"/>
                <c:pt idx="0">
                  <c:v>4.576040595577271</c:v>
                </c:pt>
                <c:pt idx="1">
                  <c:v>4.647475950498964</c:v>
                </c:pt>
                <c:pt idx="2">
                  <c:v>6.4716427142427655</c:v>
                </c:pt>
                <c:pt idx="3">
                  <c:v>8.39681224012242</c:v>
                </c:pt>
                <c:pt idx="4">
                  <c:v>11.410791192984611</c:v>
                </c:pt>
                <c:pt idx="5">
                  <c:v>14.0907020530281</c:v>
                </c:pt>
                <c:pt idx="6">
                  <c:v>16.4371315856429</c:v>
                </c:pt>
                <c:pt idx="7">
                  <c:v>16.246822666774506</c:v>
                </c:pt>
                <c:pt idx="8">
                  <c:v>13.989637927241874</c:v>
                </c:pt>
                <c:pt idx="9">
                  <c:v>10.594970143080904</c:v>
                </c:pt>
                <c:pt idx="10">
                  <c:v>7.261000839828716</c:v>
                </c:pt>
                <c:pt idx="11">
                  <c:v>4.738679720310757</c:v>
                </c:pt>
              </c:numCache>
            </c:numRef>
          </c:val>
          <c:smooth val="0"/>
        </c:ser>
        <c:ser>
          <c:idx val="1"/>
          <c:order val="1"/>
          <c:tx>
            <c:strRef>
              <c:f>Data!$AF$4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Data!$AF$6:$AF$17</c:f>
              <c:numCache>
                <c:ptCount val="12"/>
                <c:pt idx="0">
                  <c:v>4.236405529953917</c:v>
                </c:pt>
                <c:pt idx="1">
                  <c:v>6.885034013605442</c:v>
                </c:pt>
                <c:pt idx="2">
                  <c:v>7.918663594470046</c:v>
                </c:pt>
                <c:pt idx="3">
                  <c:v>9.070714285714297</c:v>
                </c:pt>
                <c:pt idx="4">
                  <c:v>11.211981566820278</c:v>
                </c:pt>
                <c:pt idx="5">
                  <c:v>14.349365079365079</c:v>
                </c:pt>
                <c:pt idx="6">
                  <c:v>17.60030721966206</c:v>
                </c:pt>
                <c:pt idx="7">
                  <c:v>17.074687500000007</c:v>
                </c:pt>
                <c:pt idx="8">
                  <c:v>14.287936507936505</c:v>
                </c:pt>
                <c:pt idx="9">
                  <c:v>10.133717357910905</c:v>
                </c:pt>
                <c:pt idx="10">
                  <c:v>6.457063492063493</c:v>
                </c:pt>
                <c:pt idx="11">
                  <c:v>6.042549923195083</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Data!$AG$6:$AG$17</c:f>
              <c:numCache>
                <c:ptCount val="12"/>
                <c:pt idx="0">
                  <c:v>6.680414746543779</c:v>
                </c:pt>
                <c:pt idx="1">
                  <c:v>6.385057471264369</c:v>
                </c:pt>
                <c:pt idx="2">
                  <c:v>6.792703533026112</c:v>
                </c:pt>
                <c:pt idx="3">
                  <c:v>10.323255555555557</c:v>
                </c:pt>
                <c:pt idx="4">
                  <c:v>12.563517665130567</c:v>
                </c:pt>
                <c:pt idx="5">
                  <c:v>15.092460317460315</c:v>
                </c:pt>
                <c:pt idx="6">
                  <c:v>15.675422427035326</c:v>
                </c:pt>
                <c:pt idx="7">
                  <c:v>17.21674347158218</c:v>
                </c:pt>
                <c:pt idx="8">
                  <c:v>13.98134920634921</c:v>
                </c:pt>
                <c:pt idx="9">
                  <c:v>10.45353302611367</c:v>
                </c:pt>
                <c:pt idx="10">
                  <c:v>8.736190476190478</c:v>
                </c:pt>
                <c:pt idx="11">
                  <c:v>5.274731182795699</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Data!$AH$6:$AH$17</c:f>
              <c:numCache>
                <c:ptCount val="12"/>
                <c:pt idx="0">
                  <c:v>3.291551459293395</c:v>
                </c:pt>
                <c:pt idx="1">
                  <c:v>5.130782312925171</c:v>
                </c:pt>
              </c:numCache>
            </c:numRef>
          </c:val>
          <c:smooth val="0"/>
        </c:ser>
        <c:marker val="1"/>
        <c:axId val="32701191"/>
        <c:axId val="65680416"/>
      </c:lineChart>
      <c:catAx>
        <c:axId val="32701191"/>
        <c:scaling>
          <c:orientation val="minMax"/>
        </c:scaling>
        <c:axPos val="b"/>
        <c:delete val="0"/>
        <c:numFmt formatCode="General" sourceLinked="1"/>
        <c:majorTickMark val="out"/>
        <c:minorTickMark val="none"/>
        <c:tickLblPos val="nextTo"/>
        <c:spPr>
          <a:ln w="3175">
            <a:solidFill>
              <a:srgbClr val="808080"/>
            </a:solidFill>
          </a:ln>
        </c:spPr>
        <c:crossAx val="65680416"/>
        <c:crossesAt val="-5"/>
        <c:auto val="1"/>
        <c:lblOffset val="100"/>
        <c:tickLblSkip val="1"/>
        <c:noMultiLvlLbl val="0"/>
      </c:catAx>
      <c:valAx>
        <c:axId val="65680416"/>
        <c:scaling>
          <c:orientation val="minMax"/>
          <c:min val="0"/>
        </c:scaling>
        <c:axPos val="l"/>
        <c:title>
          <c:tx>
            <c:rich>
              <a:bodyPr vert="horz" rot="-5400000" anchor="ctr"/>
              <a:lstStyle/>
              <a:p>
                <a:pPr algn="ctr">
                  <a:defRPr/>
                </a:pPr>
                <a:r>
                  <a:rPr lang="en-US" cap="none" sz="1200" b="1" i="0" u="none" baseline="0">
                    <a:solidFill>
                      <a:srgbClr val="000000"/>
                    </a:solidFill>
                  </a:rPr>
                  <a:t>Average temperature (degrees Celsius)</a:t>
                </a:r>
              </a:p>
            </c:rich>
          </c:tx>
          <c:layout>
            <c:manualLayout>
              <c:xMode val="factor"/>
              <c:yMode val="factor"/>
              <c:x val="-0.00025"/>
              <c:y val="-0.008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701191"/>
        <c:crossesAt val="1"/>
        <c:crossBetween val="between"/>
        <c:dispUnits/>
        <c:majorUnit val="2"/>
      </c:valAx>
      <c:spPr>
        <a:solidFill>
          <a:srgbClr val="FFFFFF"/>
        </a:solidFill>
        <a:ln w="3175">
          <a:noFill/>
        </a:ln>
      </c:spPr>
    </c:plotArea>
    <c:legend>
      <c:legendPos val="r"/>
      <c:layout>
        <c:manualLayout>
          <c:xMode val="edge"/>
          <c:yMode val="edge"/>
          <c:x val="0.46725"/>
          <c:y val="0.588"/>
          <c:w val="0.212"/>
          <c:h val="0.28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heating degree days</a:t>
            </a:r>
          </a:p>
        </c:rich>
      </c:tx>
      <c:layout>
        <c:manualLayout>
          <c:xMode val="factor"/>
          <c:yMode val="factor"/>
          <c:x val="0.067"/>
          <c:y val="-0.024"/>
        </c:manualLayout>
      </c:layout>
      <c:spPr>
        <a:noFill/>
        <a:ln w="3175">
          <a:noFill/>
        </a:ln>
      </c:spPr>
    </c:title>
    <c:plotArea>
      <c:layout>
        <c:manualLayout>
          <c:xMode val="edge"/>
          <c:yMode val="edge"/>
          <c:x val="0.073"/>
          <c:y val="0.056"/>
          <c:w val="0.89425"/>
          <c:h val="0.906"/>
        </c:manualLayout>
      </c:layout>
      <c:lineChart>
        <c:grouping val="standard"/>
        <c:varyColors val="0"/>
        <c:ser>
          <c:idx val="0"/>
          <c:order val="0"/>
          <c:tx>
            <c:strRef>
              <c:f>Data!$B$54</c:f>
              <c:strCache>
                <c:ptCount val="1"/>
                <c:pt idx="0">
                  <c:v>Long term mean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Data!$B$56:$B$67</c:f>
              <c:numCache>
                <c:ptCount val="12"/>
                <c:pt idx="0">
                  <c:v>10.928638621674232</c:v>
                </c:pt>
                <c:pt idx="1">
                  <c:v>10.857414632048016</c:v>
                </c:pt>
                <c:pt idx="2">
                  <c:v>9.043231634944513</c:v>
                </c:pt>
                <c:pt idx="3">
                  <c:v>7.149319868100806</c:v>
                </c:pt>
                <c:pt idx="4">
                  <c:v>4.226471852247395</c:v>
                </c:pt>
                <c:pt idx="5">
                  <c:v>2.028696529587562</c:v>
                </c:pt>
                <c:pt idx="6">
                  <c:v>0.6914666049927998</c:v>
                </c:pt>
                <c:pt idx="7">
                  <c:v>0.7678856211025389</c:v>
                </c:pt>
                <c:pt idx="8">
                  <c:v>2.0960843855505957</c:v>
                </c:pt>
                <c:pt idx="9">
                  <c:v>4.960531387678505</c:v>
                </c:pt>
                <c:pt idx="10">
                  <c:v>8.26280259050396</c:v>
                </c:pt>
                <c:pt idx="11">
                  <c:v>10.76649433521719</c:v>
                </c:pt>
              </c:numCache>
            </c:numRef>
          </c:val>
          <c:smooth val="0"/>
        </c:ser>
        <c:ser>
          <c:idx val="1"/>
          <c:order val="1"/>
          <c:tx>
            <c:strRef>
              <c:f>Data!$AF$54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Data!$AF$56:$AF$67</c:f>
              <c:numCache>
                <c:ptCount val="12"/>
                <c:pt idx="0">
                  <c:v>11.263594470046081</c:v>
                </c:pt>
                <c:pt idx="1">
                  <c:v>8.614965986394557</c:v>
                </c:pt>
                <c:pt idx="2">
                  <c:v>7.581336405529954</c:v>
                </c:pt>
                <c:pt idx="3">
                  <c:v>6.429285714285714</c:v>
                </c:pt>
                <c:pt idx="4">
                  <c:v>4.324500768049156</c:v>
                </c:pt>
                <c:pt idx="5">
                  <c:v>1.6428571428571432</c:v>
                </c:pt>
                <c:pt idx="6">
                  <c:v>0.09516129032258044</c:v>
                </c:pt>
                <c:pt idx="7">
                  <c:v>0.2014324116743472</c:v>
                </c:pt>
                <c:pt idx="8">
                  <c:v>1.3948412698412698</c:v>
                </c:pt>
                <c:pt idx="9">
                  <c:v>5.366282642089094</c:v>
                </c:pt>
                <c:pt idx="10">
                  <c:v>9.042936507936506</c:v>
                </c:pt>
                <c:pt idx="11">
                  <c:v>9.457450076804914</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Data!$AG$56:$AG$67</c:f>
              <c:numCache>
                <c:ptCount val="12"/>
                <c:pt idx="0">
                  <c:v>8.819585253456221</c:v>
                </c:pt>
                <c:pt idx="1">
                  <c:v>9.114942528735634</c:v>
                </c:pt>
                <c:pt idx="2">
                  <c:v>8.707296466973888</c:v>
                </c:pt>
                <c:pt idx="3">
                  <c:v>5.176744444444444</c:v>
                </c:pt>
                <c:pt idx="4">
                  <c:v>3.069892473118281</c:v>
                </c:pt>
                <c:pt idx="5">
                  <c:v>1.2620634920634923</c:v>
                </c:pt>
                <c:pt idx="6">
                  <c:v>0.585560675883257</c:v>
                </c:pt>
                <c:pt idx="7">
                  <c:v>0.513748079877112</c:v>
                </c:pt>
                <c:pt idx="8">
                  <c:v>1.963888888888889</c:v>
                </c:pt>
                <c:pt idx="9">
                  <c:v>5.046466973886328</c:v>
                </c:pt>
                <c:pt idx="10">
                  <c:v>6.763809523809523</c:v>
                </c:pt>
                <c:pt idx="11">
                  <c:v>10.225268817204302</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Data!$AH$56:$AH$67</c:f>
              <c:numCache>
                <c:ptCount val="12"/>
                <c:pt idx="0">
                  <c:v>12.208448540706609</c:v>
                </c:pt>
                <c:pt idx="1">
                  <c:v>10.369217687074832</c:v>
                </c:pt>
              </c:numCache>
            </c:numRef>
          </c:val>
          <c:smooth val="0"/>
        </c:ser>
        <c:marker val="1"/>
        <c:axId val="8542497"/>
        <c:axId val="14698058"/>
      </c:lineChart>
      <c:catAx>
        <c:axId val="8542497"/>
        <c:scaling>
          <c:orientation val="minMax"/>
        </c:scaling>
        <c:axPos val="b"/>
        <c:delete val="0"/>
        <c:numFmt formatCode="General" sourceLinked="1"/>
        <c:majorTickMark val="out"/>
        <c:minorTickMark val="none"/>
        <c:tickLblPos val="nextTo"/>
        <c:spPr>
          <a:ln w="3175">
            <a:solidFill>
              <a:srgbClr val="808080"/>
            </a:solidFill>
          </a:ln>
        </c:spPr>
        <c:crossAx val="14698058"/>
        <c:crosses val="autoZero"/>
        <c:auto val="1"/>
        <c:lblOffset val="100"/>
        <c:tickLblSkip val="1"/>
        <c:noMultiLvlLbl val="0"/>
      </c:catAx>
      <c:valAx>
        <c:axId val="14698058"/>
        <c:scaling>
          <c:orientation val="minMax"/>
        </c:scaling>
        <c:axPos val="l"/>
        <c:title>
          <c:tx>
            <c:rich>
              <a:bodyPr vert="horz" rot="-5400000" anchor="ctr"/>
              <a:lstStyle/>
              <a:p>
                <a:pPr algn="ctr">
                  <a:defRPr/>
                </a:pPr>
                <a:r>
                  <a:rPr lang="en-US" cap="none" sz="1200" b="1" i="0" u="none" baseline="0">
                    <a:solidFill>
                      <a:srgbClr val="000000"/>
                    </a:solidFill>
                  </a:rPr>
                  <a:t>Average heating degree days</a:t>
                </a:r>
              </a:p>
            </c:rich>
          </c:tx>
          <c:layout>
            <c:manualLayout>
              <c:xMode val="factor"/>
              <c:yMode val="factor"/>
              <c:x val="-0.007"/>
              <c:y val="-0.023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542497"/>
        <c:crossesAt val="1"/>
        <c:crossBetween val="between"/>
        <c:dispUnits/>
      </c:valAx>
      <c:spPr>
        <a:solidFill>
          <a:srgbClr val="FFFFFF"/>
        </a:solidFill>
        <a:ln w="3175">
          <a:noFill/>
        </a:ln>
      </c:spPr>
    </c:plotArea>
    <c:legend>
      <c:legendPos val="r"/>
      <c:layout>
        <c:manualLayout>
          <c:xMode val="edge"/>
          <c:yMode val="edge"/>
          <c:x val="0.45875"/>
          <c:y val="0.19425"/>
          <c:w val="0.2095"/>
          <c:h val="0.24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5</xdr:col>
      <xdr:colOff>733425</xdr:colOff>
      <xdr:row>4</xdr:row>
      <xdr:rowOff>171450</xdr:rowOff>
    </xdr:to>
    <xdr:pic>
      <xdr:nvPicPr>
        <xdr:cNvPr id="1" name="Picture 2"/>
        <xdr:cNvPicPr preferRelativeResize="1">
          <a:picLocks noChangeAspect="1"/>
        </xdr:cNvPicPr>
      </xdr:nvPicPr>
      <xdr:blipFill>
        <a:blip r:embed="rId1"/>
        <a:stretch>
          <a:fillRect/>
        </a:stretch>
      </xdr:blipFill>
      <xdr:spPr>
        <a:xfrm>
          <a:off x="4114800" y="190500"/>
          <a:ext cx="733425" cy="742950"/>
        </a:xfrm>
        <a:prstGeom prst="rect">
          <a:avLst/>
        </a:prstGeom>
        <a:noFill/>
        <a:ln w="9525" cmpd="sng">
          <a:noFill/>
        </a:ln>
      </xdr:spPr>
    </xdr:pic>
    <xdr:clientData/>
  </xdr:twoCellAnchor>
  <xdr:twoCellAnchor editAs="oneCell">
    <xdr:from>
      <xdr:col>1</xdr:col>
      <xdr:colOff>38100</xdr:colOff>
      <xdr:row>0</xdr:row>
      <xdr:rowOff>114300</xdr:rowOff>
    </xdr:from>
    <xdr:to>
      <xdr:col>4</xdr:col>
      <xdr:colOff>57150</xdr:colOff>
      <xdr:row>6</xdr:row>
      <xdr:rowOff>171450</xdr:rowOff>
    </xdr:to>
    <xdr:pic>
      <xdr:nvPicPr>
        <xdr:cNvPr id="2" name="Picture 3"/>
        <xdr:cNvPicPr preferRelativeResize="1">
          <a:picLocks noChangeAspect="1"/>
        </xdr:cNvPicPr>
      </xdr:nvPicPr>
      <xdr:blipFill>
        <a:blip r:embed="rId2"/>
        <a:stretch>
          <a:fillRect/>
        </a:stretch>
      </xdr:blipFill>
      <xdr:spPr>
        <a:xfrm>
          <a:off x="600075" y="114300"/>
          <a:ext cx="21717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180975</xdr:rowOff>
    </xdr:from>
    <xdr:to>
      <xdr:col>12</xdr:col>
      <xdr:colOff>619125</xdr:colOff>
      <xdr:row>15</xdr:row>
      <xdr:rowOff>19050</xdr:rowOff>
    </xdr:to>
    <xdr:graphicFrame>
      <xdr:nvGraphicFramePr>
        <xdr:cNvPr id="1" name="Chart 1"/>
        <xdr:cNvGraphicFramePr/>
      </xdr:nvGraphicFramePr>
      <xdr:xfrm>
        <a:off x="8943975" y="180975"/>
        <a:ext cx="6267450" cy="36861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16</xdr:row>
      <xdr:rowOff>200025</xdr:rowOff>
    </xdr:from>
    <xdr:to>
      <xdr:col>12</xdr:col>
      <xdr:colOff>228600</xdr:colOff>
      <xdr:row>34</xdr:row>
      <xdr:rowOff>47625</xdr:rowOff>
    </xdr:to>
    <xdr:graphicFrame>
      <xdr:nvGraphicFramePr>
        <xdr:cNvPr id="2" name="Chart 2"/>
        <xdr:cNvGraphicFramePr/>
      </xdr:nvGraphicFramePr>
      <xdr:xfrm>
        <a:off x="8582025" y="4238625"/>
        <a:ext cx="6238875" cy="4667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energy-trends-section-7-weather" TargetMode="External" /><Relationship Id="rId2" Type="http://schemas.openxmlformats.org/officeDocument/2006/relationships/hyperlink" Target="mailto:newsdesk@beis.gov.uk" TargetMode="External" /><Relationship Id="rId3" Type="http://schemas.openxmlformats.org/officeDocument/2006/relationships/hyperlink" Target="mailto:susan.lomas@decc.gsi.gov.uk" TargetMode="External" /><Relationship Id="rId4" Type="http://schemas.openxmlformats.org/officeDocument/2006/relationships/hyperlink" Target="mailto:energy.stats@beis.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ebarchive.nationalarchives.gov.uk/20121230135252/http:/www.decc.gov.uk/en/content/cms/statistics/publications/trends/trends.aspx" TargetMode="External" /><Relationship Id="rId2" Type="http://schemas.openxmlformats.org/officeDocument/2006/relationships/hyperlink" Target="https://www.gov.uk/government/statistics/weather-digest-of-united-kingdom-energy-statistics-duke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3"/>
  <dimension ref="B8:P26"/>
  <sheetViews>
    <sheetView zoomScaleSheetLayoutView="100" zoomScalePageLayoutView="0" workbookViewId="0" topLeftCell="A1">
      <selection activeCell="A1" sqref="A1"/>
    </sheetView>
  </sheetViews>
  <sheetFormatPr defaultColWidth="8.421875" defaultRowHeight="12.75"/>
  <cols>
    <col min="1" max="2" width="8.421875" style="106" customWidth="1"/>
    <col min="3" max="3" width="13.421875" style="106" customWidth="1"/>
    <col min="4" max="4" width="10.421875" style="106" customWidth="1"/>
    <col min="5" max="5" width="21.00390625" style="106" bestFit="1" customWidth="1"/>
    <col min="6" max="6" width="11.00390625" style="106" customWidth="1"/>
    <col min="7" max="16" width="8.421875" style="106" customWidth="1"/>
    <col min="17" max="16384" width="8.421875" style="106" customWidth="1"/>
  </cols>
  <sheetData>
    <row r="1" ht="15"/>
    <row r="2" ht="15"/>
    <row r="3" ht="15"/>
    <row r="4" ht="15"/>
    <row r="5" ht="15"/>
    <row r="6" ht="15"/>
    <row r="7" ht="15"/>
    <row r="8" ht="17.25">
      <c r="B8" s="115" t="s">
        <v>117</v>
      </c>
    </row>
    <row r="10" spans="2:5" ht="15">
      <c r="B10" s="106" t="s">
        <v>116</v>
      </c>
      <c r="C10" s="113"/>
      <c r="D10" s="113"/>
      <c r="E10" s="114">
        <v>44280</v>
      </c>
    </row>
    <row r="11" spans="2:5" ht="15">
      <c r="B11" s="106" t="s">
        <v>115</v>
      </c>
      <c r="C11" s="113"/>
      <c r="D11" s="113"/>
      <c r="E11" s="114" t="s">
        <v>143</v>
      </c>
    </row>
    <row r="12" spans="2:5" ht="15">
      <c r="B12" s="106" t="s">
        <v>114</v>
      </c>
      <c r="C12" s="113"/>
      <c r="D12" s="113"/>
      <c r="E12" s="114">
        <v>44315</v>
      </c>
    </row>
    <row r="13" spans="2:5" ht="15">
      <c r="B13" s="113"/>
      <c r="C13" s="113"/>
      <c r="D13" s="113"/>
      <c r="E13" s="113"/>
    </row>
    <row r="14" spans="2:5" ht="15">
      <c r="B14" s="111" t="s">
        <v>113</v>
      </c>
      <c r="C14" s="113"/>
      <c r="D14" s="113"/>
      <c r="E14" s="112"/>
    </row>
    <row r="15" spans="2:5" ht="15">
      <c r="B15" s="106" t="s">
        <v>112</v>
      </c>
      <c r="E15" s="110" t="s">
        <v>111</v>
      </c>
    </row>
    <row r="16" spans="2:5" ht="15">
      <c r="B16" s="106" t="s">
        <v>110</v>
      </c>
      <c r="E16" s="110" t="s">
        <v>109</v>
      </c>
    </row>
    <row r="17" spans="2:6" ht="15">
      <c r="B17" s="106" t="s">
        <v>108</v>
      </c>
      <c r="E17" s="110" t="s">
        <v>107</v>
      </c>
      <c r="F17" s="106" t="s">
        <v>144</v>
      </c>
    </row>
    <row r="19" ht="15">
      <c r="B19" s="111" t="s">
        <v>106</v>
      </c>
    </row>
    <row r="20" spans="2:14" ht="30" customHeight="1">
      <c r="B20" s="213" t="s">
        <v>118</v>
      </c>
      <c r="C20" s="214"/>
      <c r="D20" s="214"/>
      <c r="E20" s="214"/>
      <c r="F20" s="214"/>
      <c r="G20" s="214"/>
      <c r="H20" s="214"/>
      <c r="I20" s="214"/>
      <c r="J20" s="214"/>
      <c r="K20" s="214"/>
      <c r="L20" s="214"/>
      <c r="M20" s="214"/>
      <c r="N20" s="214"/>
    </row>
    <row r="22" ht="15">
      <c r="B22" s="111" t="s">
        <v>105</v>
      </c>
    </row>
    <row r="23" spans="2:7" ht="15">
      <c r="B23" s="106" t="s">
        <v>104</v>
      </c>
      <c r="E23" s="110" t="s">
        <v>122</v>
      </c>
      <c r="F23" s="110"/>
      <c r="G23" s="110"/>
    </row>
    <row r="24" ht="15">
      <c r="E24" s="108"/>
    </row>
    <row r="25" spans="2:16" ht="15">
      <c r="B25" s="106" t="s">
        <v>126</v>
      </c>
      <c r="E25" s="106" t="s">
        <v>128</v>
      </c>
      <c r="I25" s="106" t="s">
        <v>129</v>
      </c>
      <c r="L25" s="109" t="s">
        <v>103</v>
      </c>
      <c r="M25" s="215" t="s">
        <v>132</v>
      </c>
      <c r="N25" s="216"/>
      <c r="O25" s="216"/>
      <c r="P25" s="216"/>
    </row>
    <row r="26" spans="5:15" ht="15">
      <c r="E26" s="166" t="s">
        <v>123</v>
      </c>
      <c r="F26" s="166"/>
      <c r="G26" s="166"/>
      <c r="H26" s="166"/>
      <c r="I26" s="166" t="s">
        <v>124</v>
      </c>
      <c r="J26" s="166"/>
      <c r="K26" s="166"/>
      <c r="L26" s="109" t="s">
        <v>103</v>
      </c>
      <c r="M26" s="110" t="s">
        <v>125</v>
      </c>
      <c r="N26" s="110"/>
      <c r="O26" s="110"/>
    </row>
  </sheetData>
  <sheetProtection/>
  <mergeCells count="2">
    <mergeCell ref="B20:N20"/>
    <mergeCell ref="M25:P25"/>
  </mergeCells>
  <hyperlinks>
    <hyperlink ref="E17" location="Data!A1" display="Data"/>
    <hyperlink ref="E15" location="Highlights!A1" display="Highlights"/>
    <hyperlink ref="E16" location="Table!A1" display="Table"/>
    <hyperlink ref="E23:G23" r:id="rId1" display="Energy trends section 7: weather"/>
    <hyperlink ref="M26" r:id="rId2" display="newsdesk@beis.gov.uk"/>
    <hyperlink ref="M25" r:id="rId3" display="susan.lomas@decc.gsi.gov.uk"/>
    <hyperlink ref="M25:P25" r:id="rId4" display="energy.stats@beis.gov.uk"/>
  </hyperlinks>
  <printOptions/>
  <pageMargins left="0.7" right="0.7" top="0.75" bottom="0.75" header="0.3" footer="0.3"/>
  <pageSetup horizontalDpi="600" verticalDpi="600" orientation="portrait" paperSize="9" scale="46" r:id="rId6"/>
  <drawing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C40"/>
  <sheetViews>
    <sheetView tabSelected="1" zoomScale="85" zoomScaleNormal="85" workbookViewId="0" topLeftCell="A1">
      <selection activeCell="A1" sqref="A1"/>
    </sheetView>
  </sheetViews>
  <sheetFormatPr defaultColWidth="9.421875" defaultRowHeight="12.75"/>
  <cols>
    <col min="1" max="1" width="9.421875" style="5" customWidth="1"/>
    <col min="2" max="2" width="115.140625" style="5" customWidth="1"/>
    <col min="3" max="16384" width="9.421875" style="5" customWidth="1"/>
  </cols>
  <sheetData>
    <row r="1" ht="34.5">
      <c r="B1" s="175" t="s">
        <v>130</v>
      </c>
    </row>
    <row r="2" ht="15">
      <c r="B2" s="93" t="s">
        <v>75</v>
      </c>
    </row>
    <row r="3" spans="2:3" ht="15">
      <c r="B3" s="158"/>
      <c r="C3" s="74"/>
    </row>
    <row r="4" ht="15">
      <c r="B4" s="94">
        <v>44280</v>
      </c>
    </row>
    <row r="5" ht="15">
      <c r="B5" s="95" t="s">
        <v>48</v>
      </c>
    </row>
    <row r="6" ht="30">
      <c r="B6" s="100" t="s">
        <v>136</v>
      </c>
    </row>
    <row r="7" ht="15">
      <c r="B7" s="100"/>
    </row>
    <row r="8" ht="30">
      <c r="B8" s="159" t="s">
        <v>135</v>
      </c>
    </row>
    <row r="9" ht="15">
      <c r="B9" s="96"/>
    </row>
    <row r="10" ht="15">
      <c r="B10" s="97" t="s">
        <v>50</v>
      </c>
    </row>
    <row r="11" ht="30">
      <c r="B11" s="211" t="s">
        <v>146</v>
      </c>
    </row>
    <row r="12" ht="12" customHeight="1">
      <c r="B12" s="125"/>
    </row>
    <row r="13" ht="34.5" customHeight="1">
      <c r="B13" s="212" t="s">
        <v>145</v>
      </c>
    </row>
    <row r="14" s="76" customFormat="1" ht="12" customHeight="1">
      <c r="B14" s="167" t="s">
        <v>127</v>
      </c>
    </row>
    <row r="15" ht="15">
      <c r="B15" s="99"/>
    </row>
    <row r="16" ht="15">
      <c r="B16" s="97" t="s">
        <v>40</v>
      </c>
    </row>
    <row r="17" spans="1:2" s="76" customFormat="1" ht="45">
      <c r="A17" s="5"/>
      <c r="B17" s="211" t="s">
        <v>134</v>
      </c>
    </row>
    <row r="18" s="76" customFormat="1" ht="15" customHeight="1">
      <c r="A18" s="5"/>
    </row>
    <row r="19" s="76" customFormat="1" ht="45">
      <c r="B19" s="211" t="s">
        <v>142</v>
      </c>
    </row>
    <row r="20" s="76" customFormat="1" ht="15" customHeight="1"/>
    <row r="21" s="76" customFormat="1" ht="52.5" customHeight="1">
      <c r="B21" s="211" t="s">
        <v>147</v>
      </c>
    </row>
    <row r="22" s="76" customFormat="1" ht="15" customHeight="1">
      <c r="B22" s="126"/>
    </row>
    <row r="23" s="76" customFormat="1" ht="15">
      <c r="B23" s="97" t="s">
        <v>96</v>
      </c>
    </row>
    <row r="24" spans="1:2" s="76" customFormat="1" ht="30">
      <c r="A24" s="5"/>
      <c r="B24" s="101" t="s">
        <v>133</v>
      </c>
    </row>
    <row r="25" s="76" customFormat="1" ht="15" customHeight="1">
      <c r="B25" s="98" t="s">
        <v>120</v>
      </c>
    </row>
    <row r="26" s="76" customFormat="1" ht="15">
      <c r="B26" s="97"/>
    </row>
    <row r="27" spans="1:2" s="76" customFormat="1" ht="15">
      <c r="A27" s="129" t="s">
        <v>102</v>
      </c>
      <c r="B27" s="101"/>
    </row>
    <row r="28" s="76" customFormat="1" ht="15">
      <c r="B28" s="98"/>
    </row>
    <row r="29" s="76" customFormat="1" ht="15">
      <c r="B29" s="98"/>
    </row>
    <row r="30" spans="1:2" ht="15">
      <c r="A30" s="76"/>
      <c r="B30" s="102"/>
    </row>
    <row r="31" ht="15">
      <c r="B31" s="98"/>
    </row>
    <row r="32" ht="12">
      <c r="B32" s="75"/>
    </row>
    <row r="33" ht="15">
      <c r="B33" s="102"/>
    </row>
    <row r="34" ht="15">
      <c r="B34" s="98"/>
    </row>
    <row r="36" ht="12">
      <c r="B36" s="128"/>
    </row>
    <row r="37" ht="15">
      <c r="B37" s="130"/>
    </row>
    <row r="40" ht="12">
      <c r="A40" s="128"/>
    </row>
  </sheetData>
  <sheetProtection/>
  <hyperlinks>
    <hyperlink ref="B14" r:id="rId1" display="https://webarchive.nationalarchives.gov.uk/20121230135252/http://www.decc.gov.uk/en/content/cms/statistics/publications/trends/trends.aspx"/>
    <hyperlink ref="A27" location="Contents!A1" display="Return to contents page"/>
    <hyperlink ref="B25" r:id="rId2" display="https://www.gov.uk/government/statistics/weather-digest-of-united-kingdom-energy-statistics-dukes"/>
  </hyperlinks>
  <printOptions horizontalCentered="1" verticalCentered="1"/>
  <pageMargins left="0.3937007874015748" right="0.35433070866141736" top="0.5905511811023623" bottom="0.5905511811023623" header="0.5118110236220472" footer="0.5118110236220472"/>
  <pageSetup fitToHeight="1" fitToWidth="1" horizontalDpi="600" verticalDpi="600" orientation="landscape" paperSize="9" scale="60" r:id="rId4"/>
  <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AO212"/>
  <sheetViews>
    <sheetView showGridLines="0" workbookViewId="0" topLeftCell="A1">
      <selection activeCell="A1" sqref="A1"/>
    </sheetView>
  </sheetViews>
  <sheetFormatPr defaultColWidth="9.421875" defaultRowHeight="12.75"/>
  <cols>
    <col min="1" max="1" width="28.421875" style="15" customWidth="1"/>
    <col min="2" max="2" width="14.421875" style="5" customWidth="1"/>
    <col min="3" max="3" width="4.421875" style="5" customWidth="1"/>
    <col min="4" max="5" width="10.421875" style="5" customWidth="1"/>
    <col min="6" max="6" width="9.421875" style="5" customWidth="1"/>
    <col min="7" max="7" width="8.421875" style="5" customWidth="1"/>
    <col min="8" max="8" width="4.421875" style="5" customWidth="1"/>
    <col min="9" max="9" width="9.421875" style="5" customWidth="1"/>
    <col min="10" max="10" width="8.421875" style="5" customWidth="1"/>
    <col min="11" max="11" width="9.421875" style="5" customWidth="1"/>
    <col min="12" max="12" width="8.421875" style="5" customWidth="1"/>
    <col min="13" max="13" width="14.140625" style="5" bestFit="1" customWidth="1"/>
    <col min="14" max="14" width="6.421875" style="5" customWidth="1"/>
    <col min="15" max="15" width="9.421875" style="5" customWidth="1"/>
    <col min="16" max="16" width="3.8515625" style="5" customWidth="1"/>
    <col min="17" max="17" width="4.421875" style="5" bestFit="1" customWidth="1"/>
    <col min="18" max="19" width="9.421875" style="5" customWidth="1"/>
    <col min="20" max="20" width="3.00390625" style="5" bestFit="1" customWidth="1"/>
    <col min="21" max="21" width="9.421875" style="5" customWidth="1"/>
    <col min="22" max="22" width="13.421875" style="5" bestFit="1" customWidth="1"/>
    <col min="23" max="16384" width="9.421875" style="5" customWidth="1"/>
  </cols>
  <sheetData>
    <row r="1" ht="27">
      <c r="A1" s="168" t="s">
        <v>130</v>
      </c>
    </row>
    <row r="2" spans="1:12" ht="20.25" customHeight="1">
      <c r="A2" s="124" t="s">
        <v>141</v>
      </c>
      <c r="B2" s="35"/>
      <c r="C2" s="35"/>
      <c r="D2" s="35"/>
      <c r="E2" s="35"/>
      <c r="F2" s="35"/>
      <c r="G2" s="35"/>
      <c r="H2" s="35"/>
      <c r="I2" s="69"/>
      <c r="J2" s="69"/>
      <c r="K2" s="69"/>
      <c r="L2" s="210" t="s">
        <v>23</v>
      </c>
    </row>
    <row r="3" spans="1:9" ht="12" customHeight="1">
      <c r="A3" s="36"/>
      <c r="B3" s="37"/>
      <c r="C3" s="38"/>
      <c r="D3" s="38"/>
      <c r="E3" s="116"/>
      <c r="H3" s="38"/>
      <c r="I3" s="117"/>
    </row>
    <row r="4" spans="1:41" s="7" customFormat="1" ht="14.25" customHeight="1">
      <c r="A4" s="131" t="s">
        <v>24</v>
      </c>
      <c r="B4" s="191" t="s">
        <v>0</v>
      </c>
      <c r="C4" s="192"/>
      <c r="D4" s="217" t="s">
        <v>100</v>
      </c>
      <c r="E4" s="217"/>
      <c r="F4" s="217"/>
      <c r="G4" s="217"/>
      <c r="H4" s="192"/>
      <c r="I4" s="217" t="s">
        <v>2</v>
      </c>
      <c r="J4" s="217"/>
      <c r="K4" s="217"/>
      <c r="L4" s="217"/>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7" customFormat="1" ht="12">
      <c r="A5" s="131"/>
      <c r="B5" s="193" t="s">
        <v>78</v>
      </c>
      <c r="C5" s="192"/>
      <c r="D5" s="194">
        <f>E5-1</f>
        <v>2018</v>
      </c>
      <c r="E5" s="194">
        <v>2019</v>
      </c>
      <c r="F5" s="194">
        <v>2020</v>
      </c>
      <c r="G5" s="194">
        <v>2021</v>
      </c>
      <c r="H5" s="192"/>
      <c r="I5" s="194">
        <f>D5</f>
        <v>2018</v>
      </c>
      <c r="J5" s="194">
        <f>E5</f>
        <v>2019</v>
      </c>
      <c r="K5" s="194">
        <f>F5</f>
        <v>2020</v>
      </c>
      <c r="L5" s="194">
        <f>G5</f>
        <v>2021</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10" customFormat="1" ht="12">
      <c r="A6" s="132" t="s">
        <v>15</v>
      </c>
      <c r="B6" s="133"/>
      <c r="C6" s="131"/>
      <c r="D6" s="133"/>
      <c r="E6" s="133"/>
      <c r="H6" s="131"/>
      <c r="I6" s="75"/>
      <c r="J6" s="75"/>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0" s="10" customFormat="1" ht="12" customHeight="1">
      <c r="A7" s="134" t="s">
        <v>3</v>
      </c>
      <c r="B7" s="133">
        <f>+Data!B6</f>
        <v>4.576040595577271</v>
      </c>
      <c r="C7" s="131"/>
      <c r="D7" s="135">
        <f>Data!AE6</f>
        <v>5.250691244239629</v>
      </c>
      <c r="E7" s="135">
        <f>Data!AF6</f>
        <v>4.236405529953917</v>
      </c>
      <c r="F7" s="135">
        <f>Data!AG6</f>
        <v>6.680414746543779</v>
      </c>
      <c r="G7" s="135">
        <f>Data!AH6</f>
        <v>3.291551459293395</v>
      </c>
      <c r="H7" s="131"/>
      <c r="I7" s="136">
        <f>Data!AE23</f>
        <v>0.6746506486623582</v>
      </c>
      <c r="J7" s="136">
        <f>Data!AF23</f>
        <v>-0.3396350656233542</v>
      </c>
      <c r="K7" s="136">
        <f>Data!AG23</f>
        <v>2.1043741509665077</v>
      </c>
      <c r="L7" s="136">
        <f>Data!AH23</f>
        <v>-1.284489136283876</v>
      </c>
      <c r="M7" s="121"/>
      <c r="N7" s="11"/>
      <c r="O7" s="123"/>
      <c r="P7" s="118"/>
      <c r="Q7" s="121"/>
      <c r="R7" s="11"/>
      <c r="S7" s="11"/>
      <c r="T7" s="11"/>
      <c r="U7" s="11"/>
      <c r="V7" s="11"/>
      <c r="W7" s="11"/>
      <c r="X7" s="11"/>
      <c r="Y7" s="11"/>
      <c r="Z7" s="11"/>
      <c r="AA7" s="11"/>
      <c r="AB7" s="11"/>
      <c r="AC7" s="11"/>
      <c r="AD7" s="11"/>
      <c r="AE7" s="11"/>
      <c r="AF7" s="12"/>
      <c r="AG7" s="12"/>
      <c r="AH7" s="12"/>
      <c r="AI7" s="12"/>
      <c r="AJ7" s="12"/>
      <c r="AK7" s="12"/>
      <c r="AL7" s="12"/>
      <c r="AM7" s="12"/>
      <c r="AN7" s="9"/>
    </row>
    <row r="8" spans="1:40" s="10" customFormat="1" ht="12" customHeight="1">
      <c r="A8" s="137" t="s">
        <v>4</v>
      </c>
      <c r="B8" s="133">
        <f>+Data!B7</f>
        <v>4.647475950498964</v>
      </c>
      <c r="C8" s="131"/>
      <c r="D8" s="135">
        <f>Data!AE7</f>
        <v>3.086564625850346</v>
      </c>
      <c r="E8" s="135">
        <f>Data!AF7</f>
        <v>6.885034013605442</v>
      </c>
      <c r="F8" s="135">
        <f>Data!AG7</f>
        <v>6.385057471264369</v>
      </c>
      <c r="G8" s="135">
        <f>Data!AH7</f>
        <v>5.130782312925171</v>
      </c>
      <c r="H8" s="131"/>
      <c r="I8" s="136">
        <f>Data!AE24</f>
        <v>-1.5609113246486181</v>
      </c>
      <c r="J8" s="136">
        <f>Data!AF24</f>
        <v>2.237558063106478</v>
      </c>
      <c r="K8" s="136">
        <f>Data!AG24</f>
        <v>1.7375815207654046</v>
      </c>
      <c r="L8" s="136">
        <f>Data!AH24</f>
        <v>0.48330636242620706</v>
      </c>
      <c r="M8" s="121"/>
      <c r="N8" s="11"/>
      <c r="P8" s="118"/>
      <c r="Q8" s="121"/>
      <c r="R8" s="11"/>
      <c r="S8" s="11"/>
      <c r="T8" s="11"/>
      <c r="U8" s="11"/>
      <c r="V8" s="11"/>
      <c r="W8" s="11"/>
      <c r="X8" s="11"/>
      <c r="Y8" s="11"/>
      <c r="Z8" s="11"/>
      <c r="AA8" s="11"/>
      <c r="AB8" s="11"/>
      <c r="AC8" s="11"/>
      <c r="AD8" s="11"/>
      <c r="AE8" s="11"/>
      <c r="AF8" s="12"/>
      <c r="AG8" s="12"/>
      <c r="AH8" s="12"/>
      <c r="AI8" s="12"/>
      <c r="AJ8" s="12"/>
      <c r="AK8" s="12"/>
      <c r="AL8" s="12"/>
      <c r="AM8" s="12"/>
      <c r="AN8" s="9"/>
    </row>
    <row r="9" spans="1:40" s="10" customFormat="1" ht="12" customHeight="1">
      <c r="A9" s="134" t="s">
        <v>16</v>
      </c>
      <c r="B9" s="133">
        <f>+Data!B8</f>
        <v>6.4716427142427655</v>
      </c>
      <c r="C9" s="131"/>
      <c r="D9" s="135">
        <f>Data!AE8</f>
        <v>4.890552995391705</v>
      </c>
      <c r="E9" s="135">
        <f>Data!AF8</f>
        <v>7.918663594470046</v>
      </c>
      <c r="F9" s="135">
        <f>Data!AG8</f>
        <v>6.792703533026112</v>
      </c>
      <c r="H9" s="131"/>
      <c r="I9" s="136">
        <f>Data!AE25</f>
        <v>-1.5810897188510609</v>
      </c>
      <c r="J9" s="136">
        <f>Data!AF25</f>
        <v>1.4470208802272806</v>
      </c>
      <c r="K9" s="136">
        <f>Data!AG25</f>
        <v>0.32106081878334614</v>
      </c>
      <c r="M9" s="121"/>
      <c r="N9" s="11"/>
      <c r="O9" s="11"/>
      <c r="P9" s="118"/>
      <c r="Q9" s="121"/>
      <c r="R9" s="11"/>
      <c r="S9" s="11"/>
      <c r="T9" s="11"/>
      <c r="U9" s="11"/>
      <c r="V9" s="11"/>
      <c r="W9" s="11"/>
      <c r="X9" s="11"/>
      <c r="Y9" s="11"/>
      <c r="Z9" s="11"/>
      <c r="AA9" s="11"/>
      <c r="AB9" s="11"/>
      <c r="AC9" s="11"/>
      <c r="AD9" s="11"/>
      <c r="AE9" s="11"/>
      <c r="AF9" s="12"/>
      <c r="AG9" s="12"/>
      <c r="AH9" s="12"/>
      <c r="AI9" s="12"/>
      <c r="AJ9" s="12"/>
      <c r="AK9" s="12"/>
      <c r="AL9" s="12"/>
      <c r="AM9" s="12"/>
      <c r="AN9" s="9"/>
    </row>
    <row r="10" spans="1:40" s="10" customFormat="1" ht="12" customHeight="1">
      <c r="A10" s="137" t="s">
        <v>6</v>
      </c>
      <c r="B10" s="133">
        <f>+Data!B9</f>
        <v>8.39681224012242</v>
      </c>
      <c r="C10" s="131"/>
      <c r="D10" s="135">
        <f>Data!AE9</f>
        <v>9.544365079365082</v>
      </c>
      <c r="E10" s="135">
        <f>Data!AF9</f>
        <v>9.070714285714297</v>
      </c>
      <c r="F10" s="135">
        <f>Data!AG9</f>
        <v>10.323255555555557</v>
      </c>
      <c r="H10" s="131"/>
      <c r="I10" s="136">
        <f>Data!AE26</f>
        <v>1.1475528392426622</v>
      </c>
      <c r="J10" s="136">
        <f>Data!AF26</f>
        <v>0.6739020455918769</v>
      </c>
      <c r="K10" s="136">
        <f>Data!AG26</f>
        <v>1.9264433154331364</v>
      </c>
      <c r="M10" s="122"/>
      <c r="N10" s="11"/>
      <c r="O10" s="11"/>
      <c r="Q10" s="121"/>
      <c r="R10" s="11"/>
      <c r="S10" s="11"/>
      <c r="T10" s="11"/>
      <c r="U10" s="9"/>
      <c r="V10" s="9"/>
      <c r="W10" s="9"/>
      <c r="X10" s="9"/>
      <c r="Y10" s="9"/>
      <c r="Z10" s="9"/>
      <c r="AA10" s="9"/>
      <c r="AB10" s="9"/>
      <c r="AC10" s="9"/>
      <c r="AD10" s="9"/>
      <c r="AE10" s="9"/>
      <c r="AF10" s="9"/>
      <c r="AG10" s="9"/>
      <c r="AH10" s="9"/>
      <c r="AI10" s="9"/>
      <c r="AJ10" s="9"/>
      <c r="AK10" s="9"/>
      <c r="AL10" s="9"/>
      <c r="AM10" s="9"/>
      <c r="AN10" s="9"/>
    </row>
    <row r="11" spans="1:40" s="10" customFormat="1" ht="12" customHeight="1">
      <c r="A11" s="134" t="s">
        <v>7</v>
      </c>
      <c r="B11" s="133">
        <f>+Data!B10</f>
        <v>11.410791192984611</v>
      </c>
      <c r="C11" s="131"/>
      <c r="D11" s="135">
        <f>Data!AE10</f>
        <v>12.939247311827957</v>
      </c>
      <c r="E11" s="135">
        <f>Data!AF10</f>
        <v>11.211981566820278</v>
      </c>
      <c r="F11" s="135">
        <f>Data!AG10</f>
        <v>12.563517665130567</v>
      </c>
      <c r="H11" s="131"/>
      <c r="I11" s="136">
        <f>Data!AE27</f>
        <v>1.528456118843346</v>
      </c>
      <c r="J11" s="136">
        <f>Data!AF27</f>
        <v>-0.1988096261643335</v>
      </c>
      <c r="K11" s="136">
        <f>Data!AG27</f>
        <v>1.1527264721459556</v>
      </c>
      <c r="M11" s="19"/>
      <c r="N11" s="11"/>
      <c r="O11" s="11"/>
      <c r="P11" s="122"/>
      <c r="Q11" s="19"/>
      <c r="R11" s="19"/>
      <c r="S11" s="19"/>
      <c r="T11" s="19"/>
      <c r="U11" s="119"/>
      <c r="V11" s="9"/>
      <c r="W11" s="9"/>
      <c r="X11" s="9"/>
      <c r="Y11" s="9"/>
      <c r="Z11" s="9"/>
      <c r="AA11" s="9"/>
      <c r="AB11" s="9"/>
      <c r="AC11" s="9"/>
      <c r="AD11" s="9"/>
      <c r="AE11" s="9"/>
      <c r="AF11" s="9"/>
      <c r="AG11" s="9"/>
      <c r="AH11" s="9"/>
      <c r="AI11" s="9"/>
      <c r="AJ11" s="9"/>
      <c r="AK11" s="9"/>
      <c r="AL11" s="9"/>
      <c r="AM11" s="9"/>
      <c r="AN11" s="9"/>
    </row>
    <row r="12" spans="1:40" s="10" customFormat="1" ht="12" customHeight="1">
      <c r="A12" s="138" t="s">
        <v>17</v>
      </c>
      <c r="B12" s="139">
        <f>+Data!B11</f>
        <v>14.0907020530281</v>
      </c>
      <c r="C12" s="140"/>
      <c r="D12" s="135">
        <f>Data!AE11</f>
        <v>15.94531746031746</v>
      </c>
      <c r="E12" s="135">
        <f>Data!AF11</f>
        <v>14.349365079365079</v>
      </c>
      <c r="F12" s="135">
        <f>Data!AG11</f>
        <v>15.092460317460315</v>
      </c>
      <c r="H12" s="140"/>
      <c r="I12" s="136">
        <f>Data!AE28</f>
        <v>1.8546154072893604</v>
      </c>
      <c r="J12" s="136">
        <f>Data!AF28</f>
        <v>0.25866302633697913</v>
      </c>
      <c r="K12" s="136">
        <f>Data!AG28</f>
        <v>1.0017582644322154</v>
      </c>
      <c r="M12" s="123"/>
      <c r="N12" s="11"/>
      <c r="O12" s="11"/>
      <c r="P12" s="122"/>
      <c r="Q12" s="19"/>
      <c r="R12" s="19"/>
      <c r="S12" s="19"/>
      <c r="T12" s="19"/>
      <c r="U12" s="119"/>
      <c r="V12" s="9"/>
      <c r="W12" s="9"/>
      <c r="X12" s="9"/>
      <c r="Y12" s="9"/>
      <c r="Z12" s="9"/>
      <c r="AA12" s="9"/>
      <c r="AB12" s="9"/>
      <c r="AC12" s="9"/>
      <c r="AD12" s="9"/>
      <c r="AE12" s="9"/>
      <c r="AF12" s="9"/>
      <c r="AG12" s="9"/>
      <c r="AH12" s="9"/>
      <c r="AI12" s="9"/>
      <c r="AJ12" s="9"/>
      <c r="AK12" s="9"/>
      <c r="AL12" s="9"/>
      <c r="AM12" s="9"/>
      <c r="AN12" s="9"/>
    </row>
    <row r="13" spans="1:40" s="10" customFormat="1" ht="12" customHeight="1">
      <c r="A13" s="141" t="s">
        <v>9</v>
      </c>
      <c r="B13" s="142">
        <f>+Data!B12</f>
        <v>16.4371315856429</v>
      </c>
      <c r="C13" s="143"/>
      <c r="D13" s="135">
        <f>Data!AE12</f>
        <v>18.701382488479258</v>
      </c>
      <c r="E13" s="135">
        <f>Data!AF12</f>
        <v>17.60030721966206</v>
      </c>
      <c r="F13" s="135">
        <f>Data!AG12</f>
        <v>15.675422427035326</v>
      </c>
      <c r="H13" s="143"/>
      <c r="I13" s="136">
        <f>Data!AE29</f>
        <v>2.264250902836359</v>
      </c>
      <c r="J13" s="136">
        <f>Data!AF29</f>
        <v>1.1631756340191615</v>
      </c>
      <c r="K13" s="136">
        <f>Data!AG29</f>
        <v>-0.761709158607573</v>
      </c>
      <c r="M13" s="127"/>
      <c r="N13" s="119"/>
      <c r="O13" s="119"/>
      <c r="P13" s="11"/>
      <c r="S13" s="9"/>
      <c r="T13" s="9"/>
      <c r="U13" s="9"/>
      <c r="V13" s="9"/>
      <c r="W13" s="9"/>
      <c r="X13" s="9"/>
      <c r="Y13" s="9"/>
      <c r="Z13" s="9"/>
      <c r="AA13" s="9"/>
      <c r="AB13" s="9"/>
      <c r="AC13" s="9"/>
      <c r="AD13" s="9"/>
      <c r="AE13" s="9"/>
      <c r="AF13" s="9"/>
      <c r="AG13" s="9"/>
      <c r="AH13" s="9"/>
      <c r="AI13" s="9"/>
      <c r="AJ13" s="9"/>
      <c r="AK13" s="9"/>
      <c r="AL13" s="9"/>
      <c r="AM13" s="9"/>
      <c r="AN13" s="9"/>
    </row>
    <row r="14" spans="1:40" s="10" customFormat="1" ht="12" customHeight="1">
      <c r="A14" s="144" t="s">
        <v>10</v>
      </c>
      <c r="B14" s="142">
        <f>+Data!B13</f>
        <v>16.246822666774506</v>
      </c>
      <c r="C14" s="143"/>
      <c r="D14" s="135">
        <f>Data!AE13</f>
        <v>16.740476190476187</v>
      </c>
      <c r="E14" s="135">
        <f>Data!AF13</f>
        <v>17.074687500000007</v>
      </c>
      <c r="F14" s="135">
        <f>Data!AG13</f>
        <v>17.21674347158218</v>
      </c>
      <c r="H14" s="143"/>
      <c r="I14" s="136">
        <f>Data!AE30</f>
        <v>0.49365352370168125</v>
      </c>
      <c r="J14" s="136">
        <f>Data!AF30</f>
        <v>0.827864833225501</v>
      </c>
      <c r="K14" s="136">
        <f>Data!AG30</f>
        <v>0.9699208048076748</v>
      </c>
      <c r="M14" s="19"/>
      <c r="N14" s="119"/>
      <c r="O14" s="119"/>
      <c r="P14" s="122"/>
      <c r="Q14" s="119"/>
      <c r="R14" s="119"/>
      <c r="S14" s="119"/>
      <c r="T14" s="9"/>
      <c r="U14" s="9"/>
      <c r="V14" s="9"/>
      <c r="W14" s="9"/>
      <c r="X14" s="9"/>
      <c r="Y14" s="9"/>
      <c r="Z14" s="9"/>
      <c r="AA14" s="9"/>
      <c r="AB14" s="9"/>
      <c r="AC14" s="9"/>
      <c r="AD14" s="9"/>
      <c r="AE14" s="9"/>
      <c r="AF14" s="9"/>
      <c r="AG14" s="9"/>
      <c r="AH14" s="9"/>
      <c r="AI14" s="9"/>
      <c r="AJ14" s="9"/>
      <c r="AK14" s="9"/>
      <c r="AL14" s="9"/>
      <c r="AM14" s="9"/>
      <c r="AN14" s="9"/>
    </row>
    <row r="15" spans="1:40" s="10" customFormat="1" ht="12" customHeight="1">
      <c r="A15" s="141" t="s">
        <v>18</v>
      </c>
      <c r="B15" s="142">
        <f>+Data!B14</f>
        <v>13.989637927241874</v>
      </c>
      <c r="C15" s="143"/>
      <c r="D15" s="135">
        <f>Data!AE14</f>
        <v>13.797380952380957</v>
      </c>
      <c r="E15" s="135">
        <f>Data!AF14</f>
        <v>14.287936507936505</v>
      </c>
      <c r="F15" s="135">
        <f>Data!AG14</f>
        <v>13.98134920634921</v>
      </c>
      <c r="H15" s="143"/>
      <c r="I15" s="136">
        <f>Data!AE31</f>
        <v>-0.19225697486091775</v>
      </c>
      <c r="J15" s="136">
        <f>Data!AF31</f>
        <v>0.298298580694631</v>
      </c>
      <c r="K15" s="136">
        <f>Data!AG31</f>
        <v>-0.00828872089266497</v>
      </c>
      <c r="M15" s="9"/>
      <c r="N15" s="119"/>
      <c r="O15" s="119"/>
      <c r="P15" s="122"/>
      <c r="Q15" s="19"/>
      <c r="R15" s="19"/>
      <c r="S15" s="19"/>
      <c r="T15" s="19"/>
      <c r="U15" s="119"/>
      <c r="V15" s="9"/>
      <c r="W15" s="9"/>
      <c r="X15" s="9"/>
      <c r="Y15" s="9"/>
      <c r="Z15" s="9"/>
      <c r="AA15" s="9"/>
      <c r="AB15" s="9"/>
      <c r="AC15" s="9"/>
      <c r="AD15" s="9"/>
      <c r="AE15" s="9"/>
      <c r="AF15" s="9"/>
      <c r="AG15" s="9"/>
      <c r="AH15" s="9"/>
      <c r="AI15" s="9"/>
      <c r="AJ15" s="9"/>
      <c r="AK15" s="9"/>
      <c r="AL15" s="9"/>
      <c r="AM15" s="9"/>
      <c r="AN15" s="9"/>
    </row>
    <row r="16" spans="1:40" s="10" customFormat="1" ht="12" customHeight="1">
      <c r="A16" s="141" t="s">
        <v>12</v>
      </c>
      <c r="B16" s="142">
        <f>+Data!B15</f>
        <v>10.594970143080904</v>
      </c>
      <c r="C16" s="143"/>
      <c r="D16" s="135">
        <f>Data!AE15</f>
        <v>10.707603686635942</v>
      </c>
      <c r="E16" s="135">
        <f>Data!AF15</f>
        <v>10.133717357910905</v>
      </c>
      <c r="F16" s="135">
        <f>Data!AG15</f>
        <v>10.45353302611367</v>
      </c>
      <c r="H16" s="143"/>
      <c r="I16" s="136">
        <f>Data!AE32</f>
        <v>0.11263354355503807</v>
      </c>
      <c r="J16" s="136">
        <f>Data!AF32</f>
        <v>-0.46125278516999835</v>
      </c>
      <c r="K16" s="136">
        <f>Data!AG32</f>
        <v>-0.14143711696723393</v>
      </c>
      <c r="M16" s="19"/>
      <c r="N16" s="119"/>
      <c r="O16" s="119"/>
      <c r="P16" s="122"/>
      <c r="Q16" s="19"/>
      <c r="R16" s="19"/>
      <c r="S16" s="19"/>
      <c r="T16" s="19"/>
      <c r="U16" s="119"/>
      <c r="V16" s="9"/>
      <c r="W16" s="9"/>
      <c r="X16" s="9"/>
      <c r="Y16" s="9"/>
      <c r="Z16" s="9"/>
      <c r="AA16" s="9"/>
      <c r="AB16" s="9"/>
      <c r="AC16" s="9"/>
      <c r="AD16" s="9"/>
      <c r="AE16" s="9"/>
      <c r="AF16" s="9"/>
      <c r="AG16" s="9"/>
      <c r="AH16" s="9"/>
      <c r="AI16" s="9"/>
      <c r="AJ16" s="9"/>
      <c r="AK16" s="9"/>
      <c r="AL16" s="9"/>
      <c r="AM16" s="9"/>
      <c r="AN16" s="9"/>
    </row>
    <row r="17" spans="1:40" s="10" customFormat="1" ht="12" customHeight="1">
      <c r="A17" s="141" t="s">
        <v>13</v>
      </c>
      <c r="B17" s="142">
        <f>+Data!B16</f>
        <v>7.261000839828716</v>
      </c>
      <c r="C17" s="143"/>
      <c r="D17" s="135">
        <f>Data!AE16</f>
        <v>8.232698412698413</v>
      </c>
      <c r="E17" s="135">
        <f>Data!AF16</f>
        <v>6.457063492063493</v>
      </c>
      <c r="F17" s="135">
        <f>Data!AG16</f>
        <v>8.736190476190478</v>
      </c>
      <c r="H17" s="143"/>
      <c r="I17" s="136">
        <f>Data!AE33</f>
        <v>0.9716975728696973</v>
      </c>
      <c r="J17" s="136">
        <f>Data!AF33</f>
        <v>-0.8039373477652232</v>
      </c>
      <c r="K17" s="136">
        <f>Data!AG33</f>
        <v>1.4751896363617618</v>
      </c>
      <c r="M17" s="9"/>
      <c r="N17" s="119"/>
      <c r="O17" s="119"/>
      <c r="P17" s="34"/>
      <c r="Q17" s="19"/>
      <c r="R17" s="19"/>
      <c r="T17" s="9"/>
      <c r="U17" s="9"/>
      <c r="V17" s="9"/>
      <c r="W17" s="9"/>
      <c r="X17" s="9"/>
      <c r="Y17" s="9"/>
      <c r="Z17" s="9"/>
      <c r="AA17" s="9"/>
      <c r="AB17" s="9"/>
      <c r="AC17" s="9"/>
      <c r="AD17" s="9"/>
      <c r="AE17" s="9"/>
      <c r="AF17" s="9"/>
      <c r="AG17" s="9"/>
      <c r="AH17" s="9"/>
      <c r="AI17" s="9"/>
      <c r="AJ17" s="9"/>
      <c r="AK17" s="9"/>
      <c r="AL17" s="9"/>
      <c r="AM17" s="9"/>
      <c r="AN17" s="9"/>
    </row>
    <row r="18" spans="1:40" s="10" customFormat="1" ht="12" customHeight="1">
      <c r="A18" s="145" t="s">
        <v>19</v>
      </c>
      <c r="B18" s="146">
        <f>+Data!B17</f>
        <v>4.738679720310757</v>
      </c>
      <c r="C18" s="147"/>
      <c r="D18" s="135">
        <f>Data!AE17</f>
        <v>6.813978494623656</v>
      </c>
      <c r="E18" s="135">
        <f>Data!AF17</f>
        <v>6.042549923195083</v>
      </c>
      <c r="F18" s="135">
        <f>Data!AG17</f>
        <v>5.274731182795699</v>
      </c>
      <c r="H18" s="131"/>
      <c r="I18" s="136">
        <f>Data!AE34</f>
        <v>2.075298774312899</v>
      </c>
      <c r="J18" s="136">
        <f>Data!AF34</f>
        <v>1.303870202884326</v>
      </c>
      <c r="K18" s="136">
        <f>Data!AG34</f>
        <v>0.5360514624849415</v>
      </c>
      <c r="M18" s="19"/>
      <c r="N18" s="119"/>
      <c r="O18" s="119"/>
      <c r="P18" s="34"/>
      <c r="Q18" s="19"/>
      <c r="R18" s="19"/>
      <c r="S18" s="19"/>
      <c r="T18" s="19"/>
      <c r="U18" s="119"/>
      <c r="V18" s="119"/>
      <c r="W18" s="119"/>
      <c r="X18" s="9"/>
      <c r="Y18" s="9"/>
      <c r="Z18" s="9"/>
      <c r="AA18" s="9"/>
      <c r="AB18" s="9"/>
      <c r="AC18" s="9"/>
      <c r="AD18" s="9"/>
      <c r="AE18" s="9"/>
      <c r="AF18" s="9"/>
      <c r="AG18" s="9"/>
      <c r="AH18" s="9"/>
      <c r="AI18" s="9"/>
      <c r="AJ18" s="9"/>
      <c r="AK18" s="9"/>
      <c r="AL18" s="9"/>
      <c r="AM18" s="9"/>
      <c r="AN18" s="9"/>
    </row>
    <row r="19" spans="1:40" s="203" customFormat="1" ht="12" customHeight="1">
      <c r="A19" s="148" t="s">
        <v>20</v>
      </c>
      <c r="B19" s="195">
        <f>+Data!B18</f>
        <v>9.93390679279127</v>
      </c>
      <c r="C19" s="196"/>
      <c r="D19" s="197">
        <f>Data!AE18</f>
        <v>10.601037181996086</v>
      </c>
      <c r="E19" s="197">
        <f>Data!AF18</f>
        <v>10.461646648727987</v>
      </c>
      <c r="F19" s="197">
        <f>Data!AG18</f>
        <v>10.774681368722351</v>
      </c>
      <c r="H19" s="134"/>
      <c r="I19" s="198">
        <f>Data!AE35</f>
        <v>0.6671303892048162</v>
      </c>
      <c r="J19" s="198">
        <f>Data!AF35</f>
        <v>0.5277398559367175</v>
      </c>
      <c r="K19" s="198">
        <f>Data!AG35</f>
        <v>0.8407745759310821</v>
      </c>
      <c r="M19" s="199"/>
      <c r="N19" s="200"/>
      <c r="O19" s="200"/>
      <c r="P19" s="200"/>
      <c r="Q19" s="201"/>
      <c r="R19" s="201"/>
      <c r="S19" s="201"/>
      <c r="T19" s="201"/>
      <c r="U19" s="202"/>
      <c r="V19" s="202"/>
      <c r="W19" s="202"/>
      <c r="X19" s="199"/>
      <c r="Y19" s="199"/>
      <c r="Z19" s="199"/>
      <c r="AA19" s="199"/>
      <c r="AB19" s="199"/>
      <c r="AC19" s="199"/>
      <c r="AD19" s="199"/>
      <c r="AE19" s="199"/>
      <c r="AF19" s="199"/>
      <c r="AG19" s="199"/>
      <c r="AH19" s="199"/>
      <c r="AI19" s="199"/>
      <c r="AJ19" s="199"/>
      <c r="AK19" s="199"/>
      <c r="AL19" s="199"/>
      <c r="AM19" s="199"/>
      <c r="AN19" s="199"/>
    </row>
    <row r="20" spans="1:40" s="10" customFormat="1" ht="12" customHeight="1">
      <c r="A20" s="140"/>
      <c r="B20" s="139"/>
      <c r="C20" s="135"/>
      <c r="D20" s="135"/>
      <c r="H20" s="131"/>
      <c r="I20" s="13"/>
      <c r="M20" s="9"/>
      <c r="N20" s="119"/>
      <c r="O20" s="119"/>
      <c r="P20" s="119"/>
      <c r="Q20" s="19"/>
      <c r="R20" s="19"/>
      <c r="S20" s="19"/>
      <c r="T20" s="19"/>
      <c r="U20" s="119"/>
      <c r="V20" s="119"/>
      <c r="W20" s="119"/>
      <c r="X20" s="9"/>
      <c r="Y20" s="9"/>
      <c r="Z20" s="9"/>
      <c r="AA20" s="9"/>
      <c r="AB20" s="9"/>
      <c r="AC20" s="9"/>
      <c r="AD20" s="9"/>
      <c r="AE20" s="9"/>
      <c r="AF20" s="9"/>
      <c r="AG20" s="9"/>
      <c r="AH20" s="9"/>
      <c r="AI20" s="9"/>
      <c r="AJ20" s="9"/>
      <c r="AK20" s="9"/>
      <c r="AL20" s="9"/>
      <c r="AM20" s="9"/>
      <c r="AN20" s="9"/>
    </row>
    <row r="21" spans="1:40" s="10" customFormat="1" ht="12" customHeight="1">
      <c r="A21" s="150" t="s">
        <v>43</v>
      </c>
      <c r="B21" s="139"/>
      <c r="C21" s="135"/>
      <c r="D21" s="135"/>
      <c r="H21" s="131"/>
      <c r="I21" s="13"/>
      <c r="M21" s="9"/>
      <c r="N21" s="119"/>
      <c r="O21" s="119"/>
      <c r="P21" s="119"/>
      <c r="Q21" s="119"/>
      <c r="R21" s="9"/>
      <c r="S21" s="9"/>
      <c r="T21" s="9"/>
      <c r="U21" s="9"/>
      <c r="V21" s="9"/>
      <c r="W21" s="9"/>
      <c r="X21" s="9"/>
      <c r="Y21" s="9"/>
      <c r="Z21" s="9"/>
      <c r="AA21" s="9"/>
      <c r="AB21" s="9"/>
      <c r="AC21" s="9"/>
      <c r="AD21" s="9"/>
      <c r="AE21" s="9"/>
      <c r="AF21" s="9"/>
      <c r="AG21" s="9"/>
      <c r="AH21" s="9"/>
      <c r="AI21" s="9"/>
      <c r="AJ21" s="9"/>
      <c r="AK21" s="9"/>
      <c r="AL21" s="9"/>
      <c r="AM21" s="9"/>
      <c r="AN21" s="9"/>
    </row>
    <row r="22" spans="1:40" s="10" customFormat="1" ht="12" customHeight="1">
      <c r="A22" s="134" t="s">
        <v>47</v>
      </c>
      <c r="B22" s="139">
        <f>Data!B40</f>
        <v>5.249522196188552</v>
      </c>
      <c r="C22" s="135"/>
      <c r="D22" s="135">
        <f>Data!AE40</f>
        <v>4.45335978835979</v>
      </c>
      <c r="E22" s="135">
        <f>Data!AF40</f>
        <v>6.328756613756614</v>
      </c>
      <c r="F22" s="135">
        <f>Data!AG40</f>
        <v>6.624542124542124</v>
      </c>
      <c r="H22" s="135"/>
      <c r="I22" s="149">
        <f>Data!AE48</f>
        <v>-0.7961624078287626</v>
      </c>
      <c r="J22" s="149">
        <f>Data!AF48</f>
        <v>1.0792344175680615</v>
      </c>
      <c r="K22" s="149">
        <f>Data!AG48</f>
        <v>1.3750199283535718</v>
      </c>
      <c r="M22" s="19"/>
      <c r="N22" s="119"/>
      <c r="O22" s="119"/>
      <c r="P22" s="119"/>
      <c r="Q22" s="9"/>
      <c r="R22" s="9"/>
      <c r="S22" s="9"/>
      <c r="T22" s="9"/>
      <c r="U22" s="9"/>
      <c r="V22" s="9"/>
      <c r="W22" s="9"/>
      <c r="X22" s="9"/>
      <c r="Y22" s="9"/>
      <c r="Z22" s="9"/>
      <c r="AA22" s="9"/>
      <c r="AB22" s="9"/>
      <c r="AC22" s="9"/>
      <c r="AD22" s="9"/>
      <c r="AE22" s="9"/>
      <c r="AF22" s="9"/>
      <c r="AG22" s="9"/>
      <c r="AH22" s="9"/>
      <c r="AI22" s="9"/>
      <c r="AJ22" s="9"/>
      <c r="AK22" s="9"/>
      <c r="AL22" s="9"/>
      <c r="AM22" s="9"/>
      <c r="AN22" s="9"/>
    </row>
    <row r="23" spans="1:40" s="10" customFormat="1" ht="12" customHeight="1">
      <c r="A23" s="134" t="s">
        <v>44</v>
      </c>
      <c r="B23" s="139">
        <f>Data!B41</f>
        <v>11.300658854692731</v>
      </c>
      <c r="C23" s="135"/>
      <c r="D23" s="135">
        <f>Data!AE41</f>
        <v>12.811067503924647</v>
      </c>
      <c r="E23" s="135">
        <f>Data!AF41</f>
        <v>11.540371533228681</v>
      </c>
      <c r="F23" s="135">
        <f>Data!AG41</f>
        <v>12.658687074829931</v>
      </c>
      <c r="H23" s="135"/>
      <c r="I23" s="149">
        <f>Data!AE49</f>
        <v>1.5104086492319162</v>
      </c>
      <c r="J23" s="149">
        <f>Data!AF49</f>
        <v>0.23971267853595002</v>
      </c>
      <c r="K23" s="149">
        <f>Data!AG49</f>
        <v>1.3580282201372</v>
      </c>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s="10" customFormat="1" ht="12" customHeight="1">
      <c r="A24" s="134" t="s">
        <v>45</v>
      </c>
      <c r="B24" s="139">
        <f>Data!B42</f>
        <v>15.574909996110824</v>
      </c>
      <c r="C24" s="135"/>
      <c r="D24" s="135">
        <f>Data!AE42</f>
        <v>16.441511387163562</v>
      </c>
      <c r="E24" s="135">
        <f>Data!AF42</f>
        <v>16.3430753429089</v>
      </c>
      <c r="F24" s="135">
        <f>Data!AG42</f>
        <v>15.642365424430642</v>
      </c>
      <c r="H24" s="135"/>
      <c r="I24" s="149">
        <f>Data!AE50</f>
        <v>0.8666013910527379</v>
      </c>
      <c r="J24" s="149">
        <f>Data!AF50</f>
        <v>0.7681653467980762</v>
      </c>
      <c r="K24" s="149">
        <f>Data!AG50</f>
        <v>0.06745542831981766</v>
      </c>
      <c r="M24" s="19"/>
      <c r="N24" s="1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s="10" customFormat="1" ht="12" customHeight="1">
      <c r="A25" s="134" t="s">
        <v>46</v>
      </c>
      <c r="B25" s="139">
        <f>Data!B43</f>
        <v>7.534490988695684</v>
      </c>
      <c r="C25" s="135"/>
      <c r="D25" s="135">
        <f>Data!AE43</f>
        <v>8.58858695652174</v>
      </c>
      <c r="E25" s="135">
        <f>Data!AF43</f>
        <v>7.556262939958591</v>
      </c>
      <c r="F25" s="135">
        <f>Data!AG43</f>
        <v>8.148498964803311</v>
      </c>
      <c r="H25" s="135"/>
      <c r="I25" s="149">
        <f>Data!AE51</f>
        <v>1.054095967826055</v>
      </c>
      <c r="J25" s="149">
        <f>Data!AF51</f>
        <v>0.021771951262906875</v>
      </c>
      <c r="K25" s="149">
        <f>Data!AG51</f>
        <v>0.6140079761076267</v>
      </c>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1" s="10" customFormat="1" ht="12" customHeight="1">
      <c r="A26" s="140"/>
      <c r="B26" s="139"/>
      <c r="C26" s="135"/>
      <c r="D26" s="135"/>
      <c r="E26" s="135"/>
      <c r="F26" s="135"/>
      <c r="G26" s="135"/>
      <c r="H26" s="135"/>
      <c r="I26" s="149"/>
      <c r="J26" s="149"/>
      <c r="K26" s="13"/>
      <c r="L26" s="13"/>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row>
    <row r="27" spans="1:26" ht="12">
      <c r="A27" s="137"/>
      <c r="B27" s="204" t="s">
        <v>68</v>
      </c>
      <c r="C27" s="205"/>
      <c r="D27" s="217" t="s">
        <v>74</v>
      </c>
      <c r="E27" s="217"/>
      <c r="F27" s="217"/>
      <c r="G27" s="217"/>
      <c r="H27" s="205"/>
      <c r="I27" s="217" t="s">
        <v>2</v>
      </c>
      <c r="J27" s="217"/>
      <c r="K27" s="217"/>
      <c r="L27" s="217"/>
      <c r="M27" s="13"/>
      <c r="N27" s="48"/>
      <c r="O27" s="40"/>
      <c r="T27" s="48"/>
      <c r="U27" s="48"/>
      <c r="V27" s="48"/>
      <c r="W27" s="48"/>
      <c r="X27" s="48"/>
      <c r="Y27" s="48"/>
      <c r="Z27" s="48"/>
    </row>
    <row r="28" spans="1:26" ht="12">
      <c r="A28" s="152"/>
      <c r="B28" s="193" t="s">
        <v>94</v>
      </c>
      <c r="C28" s="205"/>
      <c r="D28" s="194">
        <f>D5</f>
        <v>2018</v>
      </c>
      <c r="E28" s="194">
        <f>E5</f>
        <v>2019</v>
      </c>
      <c r="F28" s="194">
        <f>F5</f>
        <v>2020</v>
      </c>
      <c r="G28" s="194">
        <f>G5</f>
        <v>2021</v>
      </c>
      <c r="H28" s="206"/>
      <c r="I28" s="194">
        <f>I5</f>
        <v>2018</v>
      </c>
      <c r="J28" s="194">
        <f>J5</f>
        <v>2019</v>
      </c>
      <c r="K28" s="194">
        <f>K5</f>
        <v>2020</v>
      </c>
      <c r="L28" s="194">
        <f>L5</f>
        <v>2021</v>
      </c>
      <c r="M28" s="13"/>
      <c r="O28" s="48"/>
      <c r="P28" s="48"/>
      <c r="Q28" s="48"/>
      <c r="R28" s="48"/>
      <c r="S28" s="48"/>
      <c r="T28" s="48"/>
      <c r="U28" s="48"/>
      <c r="V28" s="48"/>
      <c r="W28" s="48"/>
      <c r="X28" s="48"/>
      <c r="Y28" s="48"/>
      <c r="Z28" s="48"/>
    </row>
    <row r="29" spans="1:26" ht="12">
      <c r="A29" s="132" t="s">
        <v>15</v>
      </c>
      <c r="B29" s="75"/>
      <c r="C29" s="151"/>
      <c r="D29" s="153"/>
      <c r="E29" s="153"/>
      <c r="H29" s="75"/>
      <c r="I29" s="151"/>
      <c r="J29" s="151"/>
      <c r="M29" s="13"/>
      <c r="O29" s="48"/>
      <c r="P29" s="48"/>
      <c r="Q29" s="48"/>
      <c r="R29" s="48"/>
      <c r="S29" s="48"/>
      <c r="T29" s="48"/>
      <c r="U29" s="48"/>
      <c r="V29" s="48"/>
      <c r="W29" s="48"/>
      <c r="X29" s="48"/>
      <c r="Y29" s="48"/>
      <c r="Z29" s="48"/>
    </row>
    <row r="30" spans="1:25" ht="12">
      <c r="A30" s="134" t="s">
        <v>3</v>
      </c>
      <c r="B30" s="65">
        <f>+Data!B56</f>
        <v>10.928638621674232</v>
      </c>
      <c r="C30" s="65"/>
      <c r="D30" s="135">
        <f>Data!AE56</f>
        <v>10.249308755760369</v>
      </c>
      <c r="E30" s="135">
        <f>Data!AF56</f>
        <v>11.263594470046081</v>
      </c>
      <c r="F30" s="135">
        <f>Data!AG56</f>
        <v>8.819585253456221</v>
      </c>
      <c r="G30" s="135">
        <f>Data!AH56</f>
        <v>12.208448540706609</v>
      </c>
      <c r="H30" s="75"/>
      <c r="I30" s="149">
        <f>Data!AE74</f>
        <v>-0.6793298659138625</v>
      </c>
      <c r="J30" s="149">
        <f>Data!AF74</f>
        <v>0.33495584837185</v>
      </c>
      <c r="K30" s="149">
        <f>Data!AG74</f>
        <v>-2.10905336821801</v>
      </c>
      <c r="L30" s="149">
        <f>Data!AH74</f>
        <v>1.2798099190323775</v>
      </c>
      <c r="M30" s="121"/>
      <c r="N30" s="11"/>
      <c r="O30" s="123"/>
      <c r="P30" s="118"/>
      <c r="Q30" s="121"/>
      <c r="R30" s="11"/>
      <c r="S30" s="11"/>
      <c r="T30" s="11"/>
      <c r="U30" s="48"/>
      <c r="V30" s="48"/>
      <c r="W30" s="48"/>
      <c r="X30" s="48"/>
      <c r="Y30" s="48"/>
    </row>
    <row r="31" spans="1:25" ht="12">
      <c r="A31" s="137" t="s">
        <v>4</v>
      </c>
      <c r="B31" s="65">
        <f>+Data!B57</f>
        <v>10.857414632048016</v>
      </c>
      <c r="C31" s="65"/>
      <c r="D31" s="135">
        <f>Data!AE57</f>
        <v>12.413435374149657</v>
      </c>
      <c r="E31" s="135">
        <f>Data!AF57</f>
        <v>8.614965986394557</v>
      </c>
      <c r="F31" s="135">
        <f>Data!AG57</f>
        <v>9.114942528735634</v>
      </c>
      <c r="G31" s="135">
        <f>Data!AH57</f>
        <v>10.369217687074832</v>
      </c>
      <c r="H31" s="75"/>
      <c r="I31" s="149">
        <f>Data!AE75</f>
        <v>1.5560207421016408</v>
      </c>
      <c r="J31" s="149">
        <f>Data!AF75</f>
        <v>-2.242448645653459</v>
      </c>
      <c r="K31" s="149">
        <f>Data!AG75</f>
        <v>-1.742472103312382</v>
      </c>
      <c r="L31" s="149">
        <f>Data!AH75</f>
        <v>-0.48819694497318444</v>
      </c>
      <c r="M31" s="121"/>
      <c r="N31" s="11"/>
      <c r="O31" s="10"/>
      <c r="P31" s="118"/>
      <c r="Q31" s="121"/>
      <c r="R31" s="11"/>
      <c r="S31" s="11"/>
      <c r="T31" s="11"/>
      <c r="U31" s="48"/>
      <c r="V31" s="48"/>
      <c r="W31" s="48"/>
      <c r="X31" s="48"/>
      <c r="Y31" s="48"/>
    </row>
    <row r="32" spans="1:25" ht="12">
      <c r="A32" s="134" t="s">
        <v>16</v>
      </c>
      <c r="B32" s="65">
        <f>+Data!B58</f>
        <v>9.043231634944513</v>
      </c>
      <c r="C32" s="65"/>
      <c r="D32" s="135">
        <f>Data!AE58</f>
        <v>10.609447004608295</v>
      </c>
      <c r="E32" s="135">
        <f>Data!AF58</f>
        <v>7.581336405529954</v>
      </c>
      <c r="F32" s="135">
        <f>Data!AG58</f>
        <v>8.707296466973888</v>
      </c>
      <c r="H32" s="75"/>
      <c r="I32" s="149">
        <f>Data!AE76</f>
        <v>1.566215369663782</v>
      </c>
      <c r="J32" s="149">
        <f>Data!AF76</f>
        <v>-1.4618952294145595</v>
      </c>
      <c r="K32" s="149">
        <f>Data!AG76</f>
        <v>-0.33593516797062506</v>
      </c>
      <c r="M32" s="121"/>
      <c r="N32" s="11"/>
      <c r="O32" s="11"/>
      <c r="P32" s="118"/>
      <c r="Q32" s="121"/>
      <c r="R32" s="11"/>
      <c r="S32" s="11"/>
      <c r="T32" s="11"/>
      <c r="U32" s="11"/>
      <c r="V32" s="48"/>
      <c r="W32" s="48"/>
      <c r="X32" s="48"/>
      <c r="Y32" s="48"/>
    </row>
    <row r="33" spans="1:25" ht="12">
      <c r="A33" s="137" t="s">
        <v>6</v>
      </c>
      <c r="B33" s="65">
        <f>+Data!B59</f>
        <v>7.149319868100806</v>
      </c>
      <c r="C33" s="65"/>
      <c r="D33" s="135">
        <f>Data!AE59</f>
        <v>6.00269841269841</v>
      </c>
      <c r="E33" s="135">
        <f>Data!AF59</f>
        <v>6.429285714285714</v>
      </c>
      <c r="F33" s="135">
        <f>Data!AG59</f>
        <v>5.176744444444444</v>
      </c>
      <c r="H33" s="75"/>
      <c r="I33" s="149">
        <f>Data!AE77</f>
        <v>-1.1466214554023955</v>
      </c>
      <c r="J33" s="149">
        <f>Data!AF77</f>
        <v>-0.7200341538150914</v>
      </c>
      <c r="K33" s="149">
        <f>Data!AG77</f>
        <v>-1.9725754236563615</v>
      </c>
      <c r="M33" s="122"/>
      <c r="N33" s="11"/>
      <c r="O33" s="11"/>
      <c r="P33" s="10"/>
      <c r="Q33" s="121"/>
      <c r="R33" s="11"/>
      <c r="S33" s="11"/>
      <c r="T33" s="11"/>
      <c r="U33" s="9"/>
      <c r="V33" s="48"/>
      <c r="W33" s="48"/>
      <c r="X33" s="48"/>
      <c r="Y33" s="48"/>
    </row>
    <row r="34" spans="1:25" ht="12">
      <c r="A34" s="134" t="s">
        <v>7</v>
      </c>
      <c r="B34" s="65">
        <f>+Data!B60</f>
        <v>4.226471852247395</v>
      </c>
      <c r="C34" s="65"/>
      <c r="D34" s="135">
        <f>Data!AE60</f>
        <v>2.754915514592934</v>
      </c>
      <c r="E34" s="135">
        <f>Data!AF60</f>
        <v>4.324500768049156</v>
      </c>
      <c r="F34" s="135">
        <f>Data!AG60</f>
        <v>3.069892473118281</v>
      </c>
      <c r="H34" s="75"/>
      <c r="I34" s="149">
        <f>Data!AE78</f>
        <v>-1.4715563376544614</v>
      </c>
      <c r="J34" s="149">
        <f>Data!AF78</f>
        <v>0.09802891580176087</v>
      </c>
      <c r="K34" s="149">
        <f>Data!AG78</f>
        <v>-1.1565793791291146</v>
      </c>
      <c r="M34" s="122"/>
      <c r="N34" s="11"/>
      <c r="O34" s="11"/>
      <c r="P34" s="122"/>
      <c r="Q34" s="19"/>
      <c r="R34" s="19"/>
      <c r="S34" s="19"/>
      <c r="T34" s="19"/>
      <c r="U34" s="119"/>
      <c r="V34" s="48"/>
      <c r="W34" s="48"/>
      <c r="X34" s="48"/>
      <c r="Y34" s="48"/>
    </row>
    <row r="35" spans="1:25" ht="12">
      <c r="A35" s="138" t="s">
        <v>17</v>
      </c>
      <c r="B35" s="154">
        <f>+Data!B61</f>
        <v>2.028696529587562</v>
      </c>
      <c r="C35" s="154"/>
      <c r="D35" s="135">
        <f>Data!AE61</f>
        <v>0.48944444444444435</v>
      </c>
      <c r="E35" s="135">
        <f>Data!AF61</f>
        <v>1.6428571428571432</v>
      </c>
      <c r="F35" s="135">
        <f>Data!AG61</f>
        <v>1.2620634920634923</v>
      </c>
      <c r="H35" s="155"/>
      <c r="I35" s="149">
        <f>Data!AE79</f>
        <v>-1.5392520851431175</v>
      </c>
      <c r="J35" s="149">
        <f>Data!AF79</f>
        <v>-0.3858393867304186</v>
      </c>
      <c r="K35" s="149">
        <f>Data!AG79</f>
        <v>-0.7666330375240695</v>
      </c>
      <c r="M35" s="122"/>
      <c r="N35" s="11"/>
      <c r="O35" s="11"/>
      <c r="P35" s="122"/>
      <c r="Q35" s="19"/>
      <c r="R35" s="19"/>
      <c r="S35" s="19"/>
      <c r="T35" s="19"/>
      <c r="U35" s="119"/>
      <c r="V35" s="48"/>
      <c r="W35" s="48"/>
      <c r="X35" s="48"/>
      <c r="Y35" s="48"/>
    </row>
    <row r="36" spans="1:25" ht="12">
      <c r="A36" s="141" t="s">
        <v>9</v>
      </c>
      <c r="B36" s="154">
        <f>+Data!B62</f>
        <v>0.6914666049927998</v>
      </c>
      <c r="C36" s="143"/>
      <c r="D36" s="135">
        <f>Data!AE62</f>
        <v>0</v>
      </c>
      <c r="E36" s="135">
        <f>Data!AF62</f>
        <v>0.09516129032258044</v>
      </c>
      <c r="F36" s="135">
        <f>Data!AG62</f>
        <v>0.585560675883257</v>
      </c>
      <c r="H36" s="143"/>
      <c r="I36" s="149">
        <f>Data!AE80</f>
        <v>-0.6914666049927998</v>
      </c>
      <c r="J36" s="149">
        <f>Data!AF80</f>
        <v>-0.5963053146702193</v>
      </c>
      <c r="K36" s="149">
        <f>Data!AG80</f>
        <v>-0.10590592910954277</v>
      </c>
      <c r="M36" s="127"/>
      <c r="N36" s="119"/>
      <c r="O36" s="119"/>
      <c r="P36" s="11"/>
      <c r="Q36" s="10"/>
      <c r="R36" s="10"/>
      <c r="S36" s="9"/>
      <c r="T36" s="9"/>
      <c r="U36" s="9"/>
      <c r="V36" s="48"/>
      <c r="W36" s="48"/>
      <c r="X36" s="48"/>
      <c r="Y36" s="48"/>
    </row>
    <row r="37" spans="1:25" ht="12">
      <c r="A37" s="144" t="s">
        <v>10</v>
      </c>
      <c r="B37" s="154">
        <f>+Data!B63</f>
        <v>0.7678856211025389</v>
      </c>
      <c r="C37" s="143"/>
      <c r="D37" s="135">
        <f>Data!AE63</f>
        <v>0.5400153609831028</v>
      </c>
      <c r="E37" s="135">
        <f>Data!AF63</f>
        <v>0.2014324116743472</v>
      </c>
      <c r="F37" s="135">
        <f>Data!AG63</f>
        <v>0.513748079877112</v>
      </c>
      <c r="H37" s="143"/>
      <c r="I37" s="149">
        <f>Data!AE81</f>
        <v>-0.22787026011943612</v>
      </c>
      <c r="J37" s="149">
        <f>Data!AF81</f>
        <v>-0.5664532094281917</v>
      </c>
      <c r="K37" s="149">
        <f>Data!AG81</f>
        <v>-0.25413754122542687</v>
      </c>
      <c r="M37" s="9"/>
      <c r="N37" s="119"/>
      <c r="O37" s="119"/>
      <c r="P37" s="122"/>
      <c r="Q37" s="119"/>
      <c r="R37" s="119"/>
      <c r="S37" s="119"/>
      <c r="T37" s="9"/>
      <c r="U37" s="9"/>
      <c r="V37" s="48"/>
      <c r="W37" s="48"/>
      <c r="X37" s="48"/>
      <c r="Y37" s="48"/>
    </row>
    <row r="38" spans="1:25" ht="12">
      <c r="A38" s="141" t="s">
        <v>18</v>
      </c>
      <c r="B38" s="154">
        <f>+Data!B64</f>
        <v>2.0960843855505957</v>
      </c>
      <c r="C38" s="143"/>
      <c r="D38" s="135">
        <f>Data!AE64</f>
        <v>2.077380952380952</v>
      </c>
      <c r="E38" s="135">
        <f>Data!AF64</f>
        <v>1.3948412698412698</v>
      </c>
      <c r="F38" s="135">
        <f>Data!AG64</f>
        <v>1.963888888888889</v>
      </c>
      <c r="H38" s="143"/>
      <c r="I38" s="149">
        <f>Data!AE82</f>
        <v>-0.018703433169643624</v>
      </c>
      <c r="J38" s="149">
        <f>Data!AF82</f>
        <v>-0.701243115709326</v>
      </c>
      <c r="K38" s="149">
        <f>Data!AG82</f>
        <v>-0.1321954966617067</v>
      </c>
      <c r="M38" s="9"/>
      <c r="N38" s="119"/>
      <c r="O38" s="119"/>
      <c r="P38" s="122"/>
      <c r="Q38" s="19"/>
      <c r="R38" s="19"/>
      <c r="S38" s="19"/>
      <c r="T38" s="19"/>
      <c r="U38" s="119"/>
      <c r="V38" s="48"/>
      <c r="W38" s="48"/>
      <c r="X38" s="48"/>
      <c r="Y38" s="48"/>
    </row>
    <row r="39" spans="1:25" ht="12">
      <c r="A39" s="141" t="s">
        <v>12</v>
      </c>
      <c r="B39" s="154">
        <f>+Data!B65</f>
        <v>4.960531387678505</v>
      </c>
      <c r="C39" s="143"/>
      <c r="D39" s="135">
        <f>Data!AE65</f>
        <v>4.879493087557604</v>
      </c>
      <c r="E39" s="135">
        <f>Data!AF65</f>
        <v>5.366282642089094</v>
      </c>
      <c r="F39" s="135">
        <f>Data!AG65</f>
        <v>5.046466973886328</v>
      </c>
      <c r="H39" s="143"/>
      <c r="I39" s="149">
        <f>Data!AE83</f>
        <v>-0.08103830012090096</v>
      </c>
      <c r="J39" s="149">
        <f>Data!AF83</f>
        <v>0.405751254410589</v>
      </c>
      <c r="K39" s="149">
        <f>Data!AG83</f>
        <v>0.08593558620782282</v>
      </c>
      <c r="M39" s="9"/>
      <c r="N39" s="119"/>
      <c r="O39" s="119"/>
      <c r="P39" s="122"/>
      <c r="Q39" s="19"/>
      <c r="R39" s="19"/>
      <c r="S39" s="19"/>
      <c r="T39" s="19"/>
      <c r="U39" s="119"/>
      <c r="V39" s="9"/>
      <c r="W39" s="9"/>
      <c r="X39" s="48"/>
      <c r="Y39" s="48"/>
    </row>
    <row r="40" spans="1:25" ht="12">
      <c r="A40" s="141" t="s">
        <v>13</v>
      </c>
      <c r="B40" s="154">
        <f>+Data!B66</f>
        <v>8.26280259050396</v>
      </c>
      <c r="C40" s="143"/>
      <c r="D40" s="135">
        <f>Data!AE66</f>
        <v>7.267301587301588</v>
      </c>
      <c r="E40" s="135">
        <f>Data!AF66</f>
        <v>9.042936507936506</v>
      </c>
      <c r="F40" s="135">
        <f>Data!AG66</f>
        <v>6.763809523809523</v>
      </c>
      <c r="H40" s="143"/>
      <c r="I40" s="149">
        <f>Data!AE84</f>
        <v>-0.9955010032023717</v>
      </c>
      <c r="J40" s="149">
        <f>Data!AF84</f>
        <v>0.780133917432547</v>
      </c>
      <c r="K40" s="149">
        <f>Data!AG84</f>
        <v>-1.4989930666944362</v>
      </c>
      <c r="M40" s="9"/>
      <c r="N40" s="119"/>
      <c r="O40" s="119"/>
      <c r="P40" s="34"/>
      <c r="Q40" s="19"/>
      <c r="R40" s="19"/>
      <c r="S40" s="10"/>
      <c r="T40" s="9"/>
      <c r="U40" s="9"/>
      <c r="V40" s="9"/>
      <c r="W40" s="9"/>
      <c r="X40" s="48"/>
      <c r="Y40" s="48"/>
    </row>
    <row r="41" spans="1:25" ht="12">
      <c r="A41" s="145" t="s">
        <v>19</v>
      </c>
      <c r="B41" s="154">
        <f>+Data!B67</f>
        <v>10.76649433521719</v>
      </c>
      <c r="C41" s="65"/>
      <c r="D41" s="135">
        <f>Data!AE67</f>
        <v>8.686021505376342</v>
      </c>
      <c r="E41" s="135">
        <f>Data!AF67</f>
        <v>9.457450076804914</v>
      </c>
      <c r="F41" s="135">
        <f>Data!AG67</f>
        <v>10.225268817204302</v>
      </c>
      <c r="H41" s="75"/>
      <c r="I41" s="149">
        <f>Data!AE85</f>
        <v>-2.080472829840849</v>
      </c>
      <c r="J41" s="149">
        <f>Data!AF85</f>
        <v>-1.3090442584122766</v>
      </c>
      <c r="K41" s="149">
        <f>Data!AG85</f>
        <v>-0.5412255180128884</v>
      </c>
      <c r="M41" s="9"/>
      <c r="N41" s="119"/>
      <c r="O41" s="119"/>
      <c r="P41" s="34"/>
      <c r="Q41" s="19"/>
      <c r="R41" s="19"/>
      <c r="S41" s="19"/>
      <c r="T41" s="19"/>
      <c r="U41" s="119"/>
      <c r="V41" s="119"/>
      <c r="W41" s="119"/>
      <c r="X41" s="48"/>
      <c r="Y41" s="48"/>
    </row>
    <row r="42" spans="1:25" s="62" customFormat="1" ht="12">
      <c r="A42" s="156" t="s">
        <v>72</v>
      </c>
      <c r="B42" s="207">
        <f>+Data!B68</f>
        <v>2175.7553863612166</v>
      </c>
      <c r="C42" s="208"/>
      <c r="D42" s="207">
        <f>Data!AE68</f>
        <v>1991.9761904761904</v>
      </c>
      <c r="E42" s="207">
        <f>Data!AF68</f>
        <v>1983.4991666666665</v>
      </c>
      <c r="F42" s="207">
        <f>Data!AG68</f>
        <v>1865.3309047619048</v>
      </c>
      <c r="H42" s="206"/>
      <c r="I42" s="198">
        <f>D42-$B$42</f>
        <v>-183.77919588502618</v>
      </c>
      <c r="J42" s="198">
        <f>E42-$B$42</f>
        <v>-192.25621969455005</v>
      </c>
      <c r="K42" s="198">
        <f>F42-$B$42</f>
        <v>-310.4244815993118</v>
      </c>
      <c r="M42" s="199"/>
      <c r="N42" s="200"/>
      <c r="O42" s="200"/>
      <c r="P42" s="200"/>
      <c r="Q42" s="201"/>
      <c r="R42" s="201"/>
      <c r="S42" s="201"/>
      <c r="T42" s="201"/>
      <c r="U42" s="202"/>
      <c r="V42" s="202"/>
      <c r="W42" s="202"/>
      <c r="X42" s="57"/>
      <c r="Y42" s="57"/>
    </row>
    <row r="43" spans="1:25" s="62" customFormat="1" ht="12">
      <c r="A43" s="156" t="s">
        <v>63</v>
      </c>
      <c r="B43" s="207">
        <f>+Data!B69</f>
        <v>5.956893597155966</v>
      </c>
      <c r="C43" s="208"/>
      <c r="D43" s="207">
        <f>Data!AE69</f>
        <v>5.457469015003261</v>
      </c>
      <c r="E43" s="207">
        <f>Data!AF69</f>
        <v>5.434244292237443</v>
      </c>
      <c r="F43" s="207">
        <f>Data!AG69</f>
        <v>5.096532526671871</v>
      </c>
      <c r="H43" s="206"/>
      <c r="I43" s="198">
        <f>Data!AE86</f>
        <v>-0.49942458215270413</v>
      </c>
      <c r="J43" s="198">
        <f>Data!AF86</f>
        <v>-0.5226493049185228</v>
      </c>
      <c r="K43" s="198">
        <f>Data!AG86</f>
        <v>-0.8603610704840943</v>
      </c>
      <c r="M43" s="209"/>
      <c r="N43" s="202"/>
      <c r="O43" s="202"/>
      <c r="P43" s="202"/>
      <c r="Q43" s="201"/>
      <c r="R43" s="201"/>
      <c r="S43" s="201"/>
      <c r="T43" s="201"/>
      <c r="U43" s="202"/>
      <c r="V43" s="202"/>
      <c r="W43" s="202"/>
      <c r="X43" s="57"/>
      <c r="Y43" s="57"/>
    </row>
    <row r="44" spans="1:25" ht="12">
      <c r="A44" s="71"/>
      <c r="B44" s="71"/>
      <c r="C44" s="151"/>
      <c r="D44" s="151"/>
      <c r="H44" s="151"/>
      <c r="I44" s="151"/>
      <c r="M44" s="9"/>
      <c r="N44" s="119"/>
      <c r="O44" s="119"/>
      <c r="P44" s="119"/>
      <c r="Q44" s="119"/>
      <c r="R44" s="48"/>
      <c r="S44" s="48"/>
      <c r="T44" s="48"/>
      <c r="U44" s="48"/>
      <c r="V44" s="48"/>
      <c r="W44" s="48"/>
      <c r="X44" s="48"/>
      <c r="Y44" s="48"/>
    </row>
    <row r="45" spans="1:25" ht="12">
      <c r="A45" s="150" t="s">
        <v>43</v>
      </c>
      <c r="B45" s="71"/>
      <c r="C45" s="151"/>
      <c r="D45" s="151"/>
      <c r="H45" s="151"/>
      <c r="I45" s="151"/>
      <c r="M45" s="9"/>
      <c r="N45" s="119"/>
      <c r="O45" s="119"/>
      <c r="P45" s="119"/>
      <c r="Q45" s="48"/>
      <c r="R45" s="48"/>
      <c r="S45" s="48"/>
      <c r="T45" s="48"/>
      <c r="U45" s="48"/>
      <c r="V45" s="48"/>
      <c r="W45" s="48"/>
      <c r="X45" s="48"/>
      <c r="Y45" s="48"/>
    </row>
    <row r="46" spans="1:25" ht="12">
      <c r="A46" s="134" t="s">
        <v>47</v>
      </c>
      <c r="B46" s="139">
        <f>Data!B91</f>
        <v>10.258725111474101</v>
      </c>
      <c r="C46" s="151"/>
      <c r="D46" s="135">
        <f>Data!AE91</f>
        <v>11.04664021164021</v>
      </c>
      <c r="E46" s="135">
        <f>Data!AF91</f>
        <v>9.171243386243386</v>
      </c>
      <c r="F46" s="135">
        <f>Data!AG91</f>
        <v>8.875457875457876</v>
      </c>
      <c r="H46" s="151"/>
      <c r="I46" s="149">
        <f>Data!AE99</f>
        <v>0.7879151001661082</v>
      </c>
      <c r="J46" s="149">
        <f>Data!AF99</f>
        <v>-1.087481725230715</v>
      </c>
      <c r="K46" s="149">
        <f>Data!AG99</f>
        <v>-1.3832672360162253</v>
      </c>
      <c r="M46" s="48"/>
      <c r="N46" s="157"/>
      <c r="O46" s="48"/>
      <c r="P46" s="48"/>
      <c r="Q46" s="48"/>
      <c r="R46" s="48"/>
      <c r="S46" s="48"/>
      <c r="T46" s="48"/>
      <c r="U46" s="48"/>
      <c r="V46" s="48"/>
      <c r="W46" s="48"/>
      <c r="X46" s="48"/>
      <c r="Y46" s="48"/>
    </row>
    <row r="47" spans="1:25" ht="12">
      <c r="A47" s="134" t="s">
        <v>44</v>
      </c>
      <c r="B47" s="139">
        <f>Data!B92</f>
        <v>4.465506806047475</v>
      </c>
      <c r="C47" s="151"/>
      <c r="D47" s="135">
        <f>Data!AE92</f>
        <v>3.0787545787545776</v>
      </c>
      <c r="E47" s="135">
        <f>Data!AF92</f>
        <v>4.13432757718472</v>
      </c>
      <c r="F47" s="135">
        <f>Data!AG92</f>
        <v>3.168471480900053</v>
      </c>
      <c r="H47" s="151"/>
      <c r="I47" s="149">
        <f>Data!AE100</f>
        <v>-1.3867522272928978</v>
      </c>
      <c r="J47" s="149">
        <f>Data!AF100</f>
        <v>-0.3311792288627551</v>
      </c>
      <c r="K47" s="149">
        <f>Data!AG100</f>
        <v>-1.2970353251474225</v>
      </c>
      <c r="M47" s="48"/>
      <c r="N47" s="48"/>
      <c r="O47" s="48"/>
      <c r="P47" s="48"/>
      <c r="Q47" s="48"/>
      <c r="R47" s="48"/>
      <c r="S47" s="48"/>
      <c r="T47" s="48"/>
      <c r="U47" s="48"/>
      <c r="V47" s="48"/>
      <c r="W47" s="48"/>
      <c r="X47" s="48"/>
      <c r="Y47" s="48"/>
    </row>
    <row r="48" spans="1:25" ht="12">
      <c r="A48" s="134" t="s">
        <v>45</v>
      </c>
      <c r="B48" s="139">
        <f>Data!B93</f>
        <v>1.1752440279942757</v>
      </c>
      <c r="C48" s="151"/>
      <c r="D48" s="135">
        <f>Data!AE93</f>
        <v>0.8593685300207037</v>
      </c>
      <c r="E48" s="135">
        <f>Data!AF93</f>
        <v>0.5547787267080745</v>
      </c>
      <c r="F48" s="135">
        <f>Data!AG93</f>
        <v>1.010817805383023</v>
      </c>
      <c r="H48" s="151"/>
      <c r="I48" s="149">
        <f>Data!AE101</f>
        <v>-0.31587549797357206</v>
      </c>
      <c r="J48" s="149">
        <f>Data!AF101</f>
        <v>-0.6204653012862013</v>
      </c>
      <c r="K48" s="149">
        <f>Data!AG101</f>
        <v>-0.16442622261125273</v>
      </c>
      <c r="M48" s="48"/>
      <c r="N48" s="48"/>
      <c r="O48" s="48"/>
      <c r="P48" s="48"/>
      <c r="Q48" s="48"/>
      <c r="R48" s="48"/>
      <c r="S48" s="48"/>
      <c r="T48" s="48"/>
      <c r="U48" s="48"/>
      <c r="V48" s="48"/>
      <c r="W48" s="48"/>
      <c r="X48" s="48"/>
      <c r="Y48" s="48"/>
    </row>
    <row r="49" spans="1:25" ht="12">
      <c r="A49" s="134" t="s">
        <v>46</v>
      </c>
      <c r="B49" s="139">
        <f>Data!B94</f>
        <v>7.993716033966145</v>
      </c>
      <c r="C49" s="151"/>
      <c r="D49" s="135">
        <f>Data!AE94</f>
        <v>6.940760869565217</v>
      </c>
      <c r="E49" s="135">
        <f>Data!AF94</f>
        <v>7.943737060041407</v>
      </c>
      <c r="F49" s="135">
        <f>Data!AG94</f>
        <v>7.351501035196687</v>
      </c>
      <c r="H49" s="151"/>
      <c r="I49" s="149">
        <f>Data!AE102</f>
        <v>-1.0529551644009274</v>
      </c>
      <c r="J49" s="149">
        <f>Data!AF102</f>
        <v>-0.0499789739247376</v>
      </c>
      <c r="K49" s="149">
        <f>Data!AG102</f>
        <v>-0.6422149987694574</v>
      </c>
      <c r="M49" s="48"/>
      <c r="N49" s="48"/>
      <c r="O49" s="48"/>
      <c r="P49" s="48"/>
      <c r="Q49" s="48"/>
      <c r="R49" s="48"/>
      <c r="S49" s="48"/>
      <c r="T49" s="48"/>
      <c r="U49" s="48"/>
      <c r="V49" s="48"/>
      <c r="W49" s="48"/>
      <c r="X49" s="48"/>
      <c r="Y49" s="48"/>
    </row>
    <row r="50" spans="1:26" ht="12">
      <c r="A50" s="72"/>
      <c r="C50" s="48"/>
      <c r="D50" s="48"/>
      <c r="E50" s="48"/>
      <c r="F50" s="48"/>
      <c r="G50" s="48"/>
      <c r="H50" s="48"/>
      <c r="I50" s="48"/>
      <c r="J50" s="48"/>
      <c r="K50" s="48"/>
      <c r="L50" s="48"/>
      <c r="M50" s="13"/>
      <c r="N50" s="48"/>
      <c r="O50" s="48"/>
      <c r="P50" s="48"/>
      <c r="Q50" s="48"/>
      <c r="R50" s="48"/>
      <c r="S50" s="48"/>
      <c r="T50" s="48"/>
      <c r="U50" s="48"/>
      <c r="V50" s="48"/>
      <c r="W50" s="48"/>
      <c r="X50" s="48"/>
      <c r="Y50" s="48"/>
      <c r="Z50" s="48"/>
    </row>
    <row r="51" spans="1:12" s="75" customFormat="1" ht="12.75" customHeight="1">
      <c r="A51" s="85" t="s">
        <v>131</v>
      </c>
      <c r="B51" s="86"/>
      <c r="C51" s="86"/>
      <c r="D51" s="86"/>
      <c r="E51" s="86"/>
      <c r="F51" s="86"/>
      <c r="G51" s="86"/>
      <c r="H51" s="86"/>
      <c r="I51" s="86"/>
      <c r="J51" s="103"/>
      <c r="K51" s="103"/>
      <c r="L51" s="103"/>
    </row>
    <row r="52" spans="1:12" s="75" customFormat="1" ht="12">
      <c r="A52" s="120" t="s">
        <v>120</v>
      </c>
      <c r="B52" s="86"/>
      <c r="C52" s="86"/>
      <c r="D52" s="86"/>
      <c r="H52" s="86"/>
      <c r="I52" s="86"/>
      <c r="J52" s="103"/>
      <c r="L52" s="103"/>
    </row>
    <row r="53" spans="1:9" s="75" customFormat="1" ht="12">
      <c r="A53" s="86" t="s">
        <v>69</v>
      </c>
      <c r="B53" s="86"/>
      <c r="C53" s="86"/>
      <c r="D53" s="86"/>
      <c r="E53" s="86"/>
      <c r="F53" s="86"/>
      <c r="G53" s="86"/>
      <c r="H53" s="86"/>
      <c r="I53" s="86"/>
    </row>
    <row r="54" s="75" customFormat="1" ht="12">
      <c r="A54" s="85" t="s">
        <v>101</v>
      </c>
    </row>
    <row r="55" s="75" customFormat="1" ht="12">
      <c r="A55" s="92" t="s">
        <v>97</v>
      </c>
    </row>
    <row r="56" s="104" customFormat="1" ht="12">
      <c r="A56" s="85" t="s">
        <v>95</v>
      </c>
    </row>
    <row r="57" spans="1:7" s="75" customFormat="1" ht="12">
      <c r="A57" s="92" t="s">
        <v>98</v>
      </c>
      <c r="E57" s="105"/>
      <c r="F57" s="105"/>
      <c r="G57" s="105"/>
    </row>
    <row r="58" spans="4:7" s="75" customFormat="1" ht="12">
      <c r="D58" s="160"/>
      <c r="E58" s="160"/>
      <c r="F58" s="160"/>
      <c r="G58" s="160"/>
    </row>
    <row r="59" s="75" customFormat="1" ht="12">
      <c r="A59" s="161" t="s">
        <v>102</v>
      </c>
    </row>
    <row r="60" spans="1:41" ht="12">
      <c r="A60" s="13"/>
      <c r="B60" s="13"/>
      <c r="C60" s="13"/>
      <c r="D60" s="13"/>
      <c r="E60" s="82"/>
      <c r="F60" s="82"/>
      <c r="G60" s="82"/>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4"/>
      <c r="AI60" s="14"/>
      <c r="AJ60" s="14"/>
      <c r="AK60" s="14"/>
      <c r="AL60" s="14"/>
      <c r="AM60" s="14"/>
      <c r="AN60" s="14"/>
      <c r="AO60" s="14"/>
    </row>
    <row r="61" spans="1:41" ht="1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4"/>
      <c r="AI61" s="14"/>
      <c r="AJ61" s="14"/>
      <c r="AK61" s="14"/>
      <c r="AL61" s="14"/>
      <c r="AM61" s="14"/>
      <c r="AN61" s="14"/>
      <c r="AO61" s="14"/>
    </row>
    <row r="62" spans="1:41" ht="1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4"/>
      <c r="AI62" s="14"/>
      <c r="AJ62" s="14"/>
      <c r="AK62" s="14"/>
      <c r="AL62" s="14"/>
      <c r="AM62" s="14"/>
      <c r="AN62" s="14"/>
      <c r="AO62" s="14"/>
    </row>
    <row r="63" spans="1:41" ht="1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4"/>
      <c r="AI63" s="14"/>
      <c r="AJ63" s="14"/>
      <c r="AK63" s="14"/>
      <c r="AL63" s="14"/>
      <c r="AM63" s="14"/>
      <c r="AN63" s="14"/>
      <c r="AO63" s="14"/>
    </row>
    <row r="64" spans="1:41" ht="1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4"/>
      <c r="AI64" s="14"/>
      <c r="AJ64" s="14"/>
      <c r="AK64" s="14"/>
      <c r="AL64" s="14"/>
      <c r="AM64" s="14"/>
      <c r="AN64" s="14"/>
      <c r="AO64" s="14"/>
    </row>
    <row r="65" spans="1:41" ht="1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4"/>
      <c r="AI65" s="14"/>
      <c r="AJ65" s="14"/>
      <c r="AK65" s="14"/>
      <c r="AL65" s="14"/>
      <c r="AM65" s="14"/>
      <c r="AN65" s="14"/>
      <c r="AO65" s="14"/>
    </row>
    <row r="66" spans="1:41" ht="1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4"/>
      <c r="AI66" s="14"/>
      <c r="AJ66" s="14"/>
      <c r="AK66" s="14"/>
      <c r="AL66" s="14"/>
      <c r="AM66" s="14"/>
      <c r="AN66" s="14"/>
      <c r="AO66" s="14"/>
    </row>
    <row r="67" spans="1:41" ht="1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4"/>
      <c r="AI67" s="14"/>
      <c r="AJ67" s="14"/>
      <c r="AK67" s="14"/>
      <c r="AL67" s="14"/>
      <c r="AM67" s="14"/>
      <c r="AN67" s="14"/>
      <c r="AO67" s="14"/>
    </row>
    <row r="68" spans="1:41" ht="1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4"/>
      <c r="AI68" s="14"/>
      <c r="AJ68" s="14"/>
      <c r="AK68" s="14"/>
      <c r="AL68" s="14"/>
      <c r="AM68" s="14"/>
      <c r="AN68" s="14"/>
      <c r="AO68" s="14"/>
    </row>
    <row r="69" spans="1:41" ht="1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4"/>
      <c r="AI69" s="14"/>
      <c r="AJ69" s="14"/>
      <c r="AK69" s="14"/>
      <c r="AL69" s="14"/>
      <c r="AM69" s="14"/>
      <c r="AN69" s="14"/>
      <c r="AO69" s="14"/>
    </row>
    <row r="70" spans="1:41" ht="1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4"/>
      <c r="AI70" s="14"/>
      <c r="AJ70" s="14"/>
      <c r="AK70" s="14"/>
      <c r="AL70" s="14"/>
      <c r="AM70" s="14"/>
      <c r="AN70" s="14"/>
      <c r="AO70" s="14"/>
    </row>
    <row r="71" spans="1:41" ht="1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4"/>
      <c r="AI71" s="14"/>
      <c r="AJ71" s="14"/>
      <c r="AK71" s="14"/>
      <c r="AL71" s="14"/>
      <c r="AM71" s="14"/>
      <c r="AN71" s="14"/>
      <c r="AO71" s="14"/>
    </row>
    <row r="72" spans="1:41" ht="1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4"/>
      <c r="AI72" s="14"/>
      <c r="AJ72" s="14"/>
      <c r="AK72" s="14"/>
      <c r="AL72" s="14"/>
      <c r="AM72" s="14"/>
      <c r="AN72" s="14"/>
      <c r="AO72" s="14"/>
    </row>
    <row r="73" spans="1:41" ht="1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4"/>
      <c r="AI73" s="14"/>
      <c r="AJ73" s="14"/>
      <c r="AK73" s="14"/>
      <c r="AL73" s="14"/>
      <c r="AM73" s="14"/>
      <c r="AN73" s="14"/>
      <c r="AO73" s="14"/>
    </row>
    <row r="74" spans="1:41" ht="1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4"/>
      <c r="AI74" s="14"/>
      <c r="AJ74" s="14"/>
      <c r="AK74" s="14"/>
      <c r="AL74" s="14"/>
      <c r="AM74" s="14"/>
      <c r="AN74" s="14"/>
      <c r="AO74" s="14"/>
    </row>
    <row r="75" spans="1:41" ht="1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4"/>
      <c r="AI75" s="14"/>
      <c r="AJ75" s="14"/>
      <c r="AK75" s="14"/>
      <c r="AL75" s="14"/>
      <c r="AM75" s="14"/>
      <c r="AN75" s="14"/>
      <c r="AO75" s="14"/>
    </row>
    <row r="76" spans="1:41" ht="1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4"/>
      <c r="AI76" s="14"/>
      <c r="AJ76" s="14"/>
      <c r="AK76" s="14"/>
      <c r="AL76" s="14"/>
      <c r="AM76" s="14"/>
      <c r="AN76" s="14"/>
      <c r="AO76" s="14"/>
    </row>
    <row r="77" spans="1:41" ht="1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4"/>
      <c r="AI77" s="14"/>
      <c r="AJ77" s="14"/>
      <c r="AK77" s="14"/>
      <c r="AL77" s="14"/>
      <c r="AM77" s="14"/>
      <c r="AN77" s="14"/>
      <c r="AO77" s="14"/>
    </row>
    <row r="78" spans="1:41" ht="1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4"/>
      <c r="AI78" s="14"/>
      <c r="AJ78" s="14"/>
      <c r="AK78" s="14"/>
      <c r="AL78" s="14"/>
      <c r="AM78" s="14"/>
      <c r="AN78" s="14"/>
      <c r="AO78" s="14"/>
    </row>
    <row r="79" spans="1:41" ht="1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4"/>
      <c r="AI79" s="14"/>
      <c r="AJ79" s="14"/>
      <c r="AK79" s="14"/>
      <c r="AL79" s="14"/>
      <c r="AM79" s="14"/>
      <c r="AN79" s="14"/>
      <c r="AO79" s="14"/>
    </row>
    <row r="80" spans="1:41" ht="1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4"/>
      <c r="AI80" s="14"/>
      <c r="AJ80" s="14"/>
      <c r="AK80" s="14"/>
      <c r="AL80" s="14"/>
      <c r="AM80" s="14"/>
      <c r="AN80" s="14"/>
      <c r="AO80" s="14"/>
    </row>
    <row r="81" spans="1:41" ht="1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4"/>
      <c r="AI81" s="14"/>
      <c r="AJ81" s="14"/>
      <c r="AK81" s="14"/>
      <c r="AL81" s="14"/>
      <c r="AM81" s="14"/>
      <c r="AN81" s="14"/>
      <c r="AO81" s="14"/>
    </row>
    <row r="82" spans="1:41" ht="1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4"/>
      <c r="AI82" s="14"/>
      <c r="AJ82" s="14"/>
      <c r="AK82" s="14"/>
      <c r="AL82" s="14"/>
      <c r="AM82" s="14"/>
      <c r="AN82" s="14"/>
      <c r="AO82" s="14"/>
    </row>
    <row r="83" spans="1:41" ht="1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4"/>
      <c r="AI83" s="14"/>
      <c r="AJ83" s="14"/>
      <c r="AK83" s="14"/>
      <c r="AL83" s="14"/>
      <c r="AM83" s="14"/>
      <c r="AN83" s="14"/>
      <c r="AO83" s="14"/>
    </row>
    <row r="84" spans="1:41" ht="1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4"/>
      <c r="AI84" s="14"/>
      <c r="AJ84" s="14"/>
      <c r="AK84" s="14"/>
      <c r="AL84" s="14"/>
      <c r="AM84" s="14"/>
      <c r="AN84" s="14"/>
      <c r="AO84" s="14"/>
    </row>
    <row r="85" spans="1:41" ht="1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4"/>
      <c r="AI85" s="14"/>
      <c r="AJ85" s="14"/>
      <c r="AK85" s="14"/>
      <c r="AL85" s="14"/>
      <c r="AM85" s="14"/>
      <c r="AN85" s="14"/>
      <c r="AO85" s="14"/>
    </row>
    <row r="86" spans="1:41" ht="1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4"/>
      <c r="AI86" s="14"/>
      <c r="AJ86" s="14"/>
      <c r="AK86" s="14"/>
      <c r="AL86" s="14"/>
      <c r="AM86" s="14"/>
      <c r="AN86" s="14"/>
      <c r="AO86" s="14"/>
    </row>
    <row r="87" spans="1:41" ht="1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4"/>
      <c r="AI87" s="14"/>
      <c r="AJ87" s="14"/>
      <c r="AK87" s="14"/>
      <c r="AL87" s="14"/>
      <c r="AM87" s="14"/>
      <c r="AN87" s="14"/>
      <c r="AO87" s="14"/>
    </row>
    <row r="88" spans="1:41" ht="12">
      <c r="A88" s="13"/>
      <c r="B88" s="13"/>
      <c r="C88" s="13"/>
      <c r="D88" s="13"/>
      <c r="E88" s="13"/>
      <c r="F88" s="13"/>
      <c r="G88" s="13"/>
      <c r="H88" s="13"/>
      <c r="I88" s="14"/>
      <c r="J88" s="14"/>
      <c r="K88" s="14"/>
      <c r="L88" s="14"/>
      <c r="M88" s="13"/>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row>
    <row r="89" spans="1:41" ht="12">
      <c r="A89" s="13"/>
      <c r="B89" s="13"/>
      <c r="C89" s="13"/>
      <c r="D89" s="13"/>
      <c r="E89" s="13"/>
      <c r="F89" s="13"/>
      <c r="G89" s="13"/>
      <c r="H89" s="13"/>
      <c r="I89" s="14"/>
      <c r="J89" s="14"/>
      <c r="K89" s="14"/>
      <c r="L89" s="14"/>
      <c r="M89" s="13"/>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row>
    <row r="90" spans="1:41" ht="12">
      <c r="A90" s="13"/>
      <c r="B90" s="13"/>
      <c r="C90" s="13"/>
      <c r="D90" s="13"/>
      <c r="E90" s="13"/>
      <c r="F90" s="13"/>
      <c r="G90" s="13"/>
      <c r="H90" s="13"/>
      <c r="I90" s="14"/>
      <c r="J90" s="14"/>
      <c r="K90" s="14"/>
      <c r="L90" s="14"/>
      <c r="M90" s="13"/>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row>
    <row r="91" spans="1:41" ht="12">
      <c r="A91" s="13"/>
      <c r="B91" s="13"/>
      <c r="C91" s="13"/>
      <c r="D91" s="13"/>
      <c r="E91" s="13"/>
      <c r="F91" s="13"/>
      <c r="G91" s="13"/>
      <c r="H91" s="13"/>
      <c r="I91" s="14"/>
      <c r="J91" s="14"/>
      <c r="K91" s="14"/>
      <c r="L91" s="14"/>
      <c r="M91" s="13"/>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row>
    <row r="92" spans="1:41" ht="12">
      <c r="A92" s="13"/>
      <c r="B92" s="13"/>
      <c r="C92" s="13"/>
      <c r="D92" s="13"/>
      <c r="E92" s="13"/>
      <c r="F92" s="13"/>
      <c r="G92" s="13"/>
      <c r="H92" s="13"/>
      <c r="I92" s="14"/>
      <c r="J92" s="14"/>
      <c r="K92" s="14"/>
      <c r="L92" s="14"/>
      <c r="M92" s="13"/>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row>
    <row r="93" spans="1:41" ht="12">
      <c r="A93" s="13"/>
      <c r="B93" s="13"/>
      <c r="C93" s="13"/>
      <c r="D93" s="13"/>
      <c r="E93" s="13"/>
      <c r="F93" s="13"/>
      <c r="G93" s="13"/>
      <c r="H93" s="13"/>
      <c r="I93" s="14"/>
      <c r="J93" s="14"/>
      <c r="K93" s="14"/>
      <c r="L93" s="14"/>
      <c r="M93" s="13"/>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row>
    <row r="94" spans="1:41" ht="12">
      <c r="A94" s="13"/>
      <c r="B94" s="13"/>
      <c r="C94" s="13"/>
      <c r="D94" s="13"/>
      <c r="E94" s="13"/>
      <c r="F94" s="13"/>
      <c r="G94" s="13"/>
      <c r="H94" s="13"/>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row>
    <row r="95" spans="1:41" ht="12">
      <c r="A95" s="13"/>
      <c r="B95" s="13"/>
      <c r="C95" s="13"/>
      <c r="D95" s="13"/>
      <c r="E95" s="13"/>
      <c r="F95" s="13"/>
      <c r="G95" s="13"/>
      <c r="H95" s="13"/>
      <c r="I95" s="14"/>
      <c r="J95" s="14"/>
      <c r="K95" s="14"/>
      <c r="L95" s="14"/>
      <c r="M95" s="13"/>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row>
    <row r="96" spans="1:41" ht="12">
      <c r="A96" s="13"/>
      <c r="B96" s="13"/>
      <c r="C96" s="13"/>
      <c r="D96" s="13"/>
      <c r="E96" s="13"/>
      <c r="F96" s="13"/>
      <c r="G96" s="13"/>
      <c r="H96" s="13"/>
      <c r="I96" s="14"/>
      <c r="J96" s="14"/>
      <c r="K96" s="14"/>
      <c r="L96" s="14"/>
      <c r="M96" s="13"/>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row>
    <row r="97" spans="1:41" ht="12">
      <c r="A97" s="13"/>
      <c r="B97" s="13"/>
      <c r="C97" s="13"/>
      <c r="D97" s="13"/>
      <c r="E97" s="13"/>
      <c r="F97" s="13"/>
      <c r="G97" s="13"/>
      <c r="H97" s="13"/>
      <c r="I97" s="14"/>
      <c r="J97" s="14"/>
      <c r="K97" s="14"/>
      <c r="L97" s="14"/>
      <c r="M97" s="13"/>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row>
    <row r="98" spans="1:41" ht="12">
      <c r="A98" s="13"/>
      <c r="B98" s="13"/>
      <c r="C98" s="13"/>
      <c r="D98" s="13"/>
      <c r="E98" s="13"/>
      <c r="F98" s="13"/>
      <c r="G98" s="13"/>
      <c r="H98" s="13"/>
      <c r="I98" s="14"/>
      <c r="J98" s="14"/>
      <c r="K98" s="14"/>
      <c r="L98" s="14"/>
      <c r="M98" s="13"/>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row>
    <row r="99" spans="1:41" ht="12">
      <c r="A99" s="13"/>
      <c r="B99" s="13"/>
      <c r="C99" s="13"/>
      <c r="D99" s="13"/>
      <c r="E99" s="13"/>
      <c r="F99" s="13"/>
      <c r="G99" s="13"/>
      <c r="H99" s="13"/>
      <c r="I99" s="14"/>
      <c r="J99" s="14"/>
      <c r="K99" s="14"/>
      <c r="L99" s="14"/>
      <c r="M99" s="13"/>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row>
    <row r="100" spans="1:41" ht="12">
      <c r="A100" s="13"/>
      <c r="B100" s="13"/>
      <c r="C100" s="13"/>
      <c r="D100" s="13"/>
      <c r="E100" s="13"/>
      <c r="F100" s="13"/>
      <c r="G100" s="13"/>
      <c r="H100" s="13"/>
      <c r="I100" s="14"/>
      <c r="J100" s="14"/>
      <c r="K100" s="14"/>
      <c r="L100" s="14"/>
      <c r="M100" s="13"/>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12">
      <c r="A101" s="13"/>
      <c r="B101" s="13"/>
      <c r="C101" s="13"/>
      <c r="D101" s="13"/>
      <c r="E101" s="13"/>
      <c r="F101" s="13"/>
      <c r="G101" s="13"/>
      <c r="H101" s="13"/>
      <c r="I101" s="14"/>
      <c r="J101" s="14"/>
      <c r="K101" s="14"/>
      <c r="L101" s="14"/>
      <c r="M101" s="13"/>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spans="1:41" ht="12">
      <c r="A102" s="13"/>
      <c r="B102" s="13"/>
      <c r="C102" s="13"/>
      <c r="D102" s="13"/>
      <c r="E102" s="13"/>
      <c r="F102" s="13"/>
      <c r="G102" s="13"/>
      <c r="H102" s="13"/>
      <c r="I102" s="14"/>
      <c r="J102" s="14"/>
      <c r="K102" s="14"/>
      <c r="L102" s="14"/>
      <c r="M102" s="13"/>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row>
    <row r="103" spans="1:41" ht="12">
      <c r="A103" s="13"/>
      <c r="B103" s="13"/>
      <c r="C103" s="13"/>
      <c r="D103" s="13"/>
      <c r="E103" s="13"/>
      <c r="F103" s="13"/>
      <c r="G103" s="13"/>
      <c r="H103" s="13"/>
      <c r="I103" s="14"/>
      <c r="J103" s="14"/>
      <c r="K103" s="14"/>
      <c r="L103" s="14"/>
      <c r="M103" s="13"/>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row>
    <row r="104" spans="1:41" ht="12">
      <c r="A104" s="14"/>
      <c r="B104" s="14"/>
      <c r="C104" s="14"/>
      <c r="D104" s="14"/>
      <c r="E104" s="14"/>
      <c r="F104" s="14"/>
      <c r="G104" s="14"/>
      <c r="H104" s="14"/>
      <c r="I104" s="14"/>
      <c r="J104" s="14"/>
      <c r="K104" s="14"/>
      <c r="L104" s="14"/>
      <c r="M104" s="13"/>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row>
    <row r="105" spans="1:41" ht="12">
      <c r="A105" s="14"/>
      <c r="B105" s="14"/>
      <c r="C105" s="14"/>
      <c r="D105" s="14"/>
      <c r="E105" s="14"/>
      <c r="F105" s="14"/>
      <c r="G105" s="14"/>
      <c r="H105" s="14"/>
      <c r="I105" s="14"/>
      <c r="J105" s="14"/>
      <c r="K105" s="14"/>
      <c r="L105" s="14"/>
      <c r="M105" s="13"/>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row>
    <row r="106" spans="1:41" ht="12">
      <c r="A106" s="14"/>
      <c r="B106" s="14"/>
      <c r="C106" s="14"/>
      <c r="D106" s="14"/>
      <c r="E106" s="14"/>
      <c r="F106" s="14"/>
      <c r="G106" s="14"/>
      <c r="H106" s="14"/>
      <c r="I106" s="14"/>
      <c r="J106" s="14"/>
      <c r="K106" s="14"/>
      <c r="L106" s="14"/>
      <c r="M106" s="13"/>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row>
    <row r="107" spans="1:41" ht="12">
      <c r="A107" s="14"/>
      <c r="B107" s="14"/>
      <c r="C107" s="14"/>
      <c r="D107" s="14"/>
      <c r="E107" s="14"/>
      <c r="F107" s="14"/>
      <c r="G107" s="14"/>
      <c r="H107" s="14"/>
      <c r="I107" s="14"/>
      <c r="J107" s="14"/>
      <c r="K107" s="14"/>
      <c r="L107" s="14"/>
      <c r="M107" s="13"/>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row>
    <row r="108" spans="1:41" ht="12">
      <c r="A108" s="14"/>
      <c r="B108" s="14"/>
      <c r="C108" s="14"/>
      <c r="D108" s="14"/>
      <c r="E108" s="14"/>
      <c r="F108" s="14"/>
      <c r="G108" s="14"/>
      <c r="H108" s="14"/>
      <c r="I108" s="14"/>
      <c r="J108" s="14"/>
      <c r="K108" s="14"/>
      <c r="L108" s="14"/>
      <c r="M108" s="13"/>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row>
    <row r="109" spans="1:41" ht="12">
      <c r="A109" s="14"/>
      <c r="B109" s="14"/>
      <c r="C109" s="14"/>
      <c r="D109" s="14"/>
      <c r="E109" s="14"/>
      <c r="F109" s="14"/>
      <c r="G109" s="14"/>
      <c r="H109" s="14"/>
      <c r="I109" s="14"/>
      <c r="J109" s="14"/>
      <c r="K109" s="14"/>
      <c r="L109" s="14"/>
      <c r="M109" s="13"/>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row>
    <row r="110" spans="1:41" ht="12">
      <c r="A110" s="14"/>
      <c r="B110" s="14"/>
      <c r="C110" s="14"/>
      <c r="D110" s="14"/>
      <c r="E110" s="14"/>
      <c r="F110" s="14"/>
      <c r="G110" s="14"/>
      <c r="H110" s="14"/>
      <c r="I110" s="14"/>
      <c r="J110" s="14"/>
      <c r="K110" s="14"/>
      <c r="L110" s="14"/>
      <c r="M110" s="13"/>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row>
    <row r="111" spans="1:41" ht="12">
      <c r="A111" s="14"/>
      <c r="B111" s="14"/>
      <c r="C111" s="14"/>
      <c r="D111" s="14"/>
      <c r="E111" s="14"/>
      <c r="F111" s="14"/>
      <c r="G111" s="14"/>
      <c r="H111" s="14"/>
      <c r="I111" s="14"/>
      <c r="J111" s="14"/>
      <c r="K111" s="14"/>
      <c r="L111" s="14"/>
      <c r="M111" s="13"/>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row>
    <row r="112" spans="1:41" ht="12">
      <c r="A112" s="14"/>
      <c r="B112" s="14"/>
      <c r="C112" s="14"/>
      <c r="D112" s="14"/>
      <c r="E112" s="14"/>
      <c r="F112" s="14"/>
      <c r="G112" s="14"/>
      <c r="H112" s="14"/>
      <c r="I112" s="14"/>
      <c r="J112" s="14"/>
      <c r="K112" s="14"/>
      <c r="L112" s="14"/>
      <c r="M112" s="13"/>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row>
    <row r="113" spans="1:41" ht="12">
      <c r="A113" s="14"/>
      <c r="B113" s="14"/>
      <c r="C113" s="14"/>
      <c r="D113" s="14"/>
      <c r="E113" s="14"/>
      <c r="F113" s="14"/>
      <c r="G113" s="14"/>
      <c r="H113" s="14"/>
      <c r="I113" s="14"/>
      <c r="J113" s="14"/>
      <c r="K113" s="14"/>
      <c r="L113" s="14"/>
      <c r="M113" s="13"/>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row>
    <row r="114" spans="1:41" ht="12">
      <c r="A114" s="14"/>
      <c r="B114" s="14"/>
      <c r="C114" s="14"/>
      <c r="D114" s="14"/>
      <c r="E114" s="14"/>
      <c r="F114" s="14"/>
      <c r="G114" s="14"/>
      <c r="H114" s="14"/>
      <c r="I114" s="14"/>
      <c r="J114" s="14"/>
      <c r="K114" s="14"/>
      <c r="L114" s="14"/>
      <c r="M114" s="13"/>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row>
    <row r="115" spans="1:41" ht="12">
      <c r="A115" s="14"/>
      <c r="B115" s="14"/>
      <c r="C115" s="14"/>
      <c r="D115" s="14"/>
      <c r="E115" s="14"/>
      <c r="F115" s="14"/>
      <c r="G115" s="14"/>
      <c r="H115" s="14"/>
      <c r="I115" s="14"/>
      <c r="J115" s="14"/>
      <c r="K115" s="14"/>
      <c r="L115" s="14"/>
      <c r="M115" s="13"/>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row>
    <row r="116" spans="1:41" ht="12">
      <c r="A116" s="14"/>
      <c r="B116" s="14"/>
      <c r="C116" s="14"/>
      <c r="D116" s="14"/>
      <c r="E116" s="14"/>
      <c r="F116" s="14"/>
      <c r="G116" s="14"/>
      <c r="H116" s="14"/>
      <c r="I116" s="14"/>
      <c r="J116" s="14"/>
      <c r="K116" s="14"/>
      <c r="L116" s="14"/>
      <c r="M116" s="13"/>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row>
    <row r="117" spans="1:41" ht="12">
      <c r="A117" s="14"/>
      <c r="B117" s="14"/>
      <c r="C117" s="14"/>
      <c r="D117" s="14"/>
      <c r="E117" s="14"/>
      <c r="F117" s="14"/>
      <c r="G117" s="14"/>
      <c r="H117" s="14"/>
      <c r="I117" s="14"/>
      <c r="J117" s="14"/>
      <c r="K117" s="14"/>
      <c r="L117" s="14"/>
      <c r="M117" s="13"/>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row>
    <row r="118" spans="1:41" ht="12">
      <c r="A118" s="14"/>
      <c r="B118" s="14"/>
      <c r="C118" s="14"/>
      <c r="D118" s="14"/>
      <c r="E118" s="14"/>
      <c r="F118" s="14"/>
      <c r="G118" s="14"/>
      <c r="H118" s="14"/>
      <c r="I118" s="14"/>
      <c r="J118" s="14"/>
      <c r="K118" s="14"/>
      <c r="L118" s="14"/>
      <c r="M118" s="13"/>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row>
    <row r="119" spans="1:41" ht="12">
      <c r="A119" s="14"/>
      <c r="B119" s="14"/>
      <c r="C119" s="14"/>
      <c r="D119" s="14"/>
      <c r="E119" s="14"/>
      <c r="F119" s="14"/>
      <c r="G119" s="14"/>
      <c r="H119" s="14"/>
      <c r="I119" s="14"/>
      <c r="J119" s="14"/>
      <c r="K119" s="14"/>
      <c r="L119" s="14"/>
      <c r="M119" s="13"/>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row>
    <row r="120" spans="1:41" ht="12">
      <c r="A120" s="14"/>
      <c r="B120" s="14"/>
      <c r="C120" s="14"/>
      <c r="D120" s="14"/>
      <c r="E120" s="14"/>
      <c r="F120" s="14"/>
      <c r="G120" s="14"/>
      <c r="H120" s="14"/>
      <c r="I120" s="14"/>
      <c r="J120" s="14"/>
      <c r="K120" s="14"/>
      <c r="L120" s="14"/>
      <c r="M120" s="13"/>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spans="1:41" ht="12">
      <c r="A121" s="14"/>
      <c r="B121" s="14"/>
      <c r="C121" s="14"/>
      <c r="D121" s="14"/>
      <c r="E121" s="14"/>
      <c r="F121" s="14"/>
      <c r="G121" s="14"/>
      <c r="H121" s="14"/>
      <c r="I121" s="14"/>
      <c r="J121" s="14"/>
      <c r="K121" s="14"/>
      <c r="L121" s="14"/>
      <c r="M121" s="13"/>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row>
    <row r="122" spans="1:41" ht="12">
      <c r="A122" s="14"/>
      <c r="B122" s="14"/>
      <c r="C122" s="14"/>
      <c r="D122" s="14"/>
      <c r="E122" s="14"/>
      <c r="F122" s="14"/>
      <c r="G122" s="14"/>
      <c r="H122" s="14"/>
      <c r="I122" s="14"/>
      <c r="J122" s="14"/>
      <c r="K122" s="14"/>
      <c r="L122" s="14"/>
      <c r="M122" s="13"/>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row>
    <row r="123" spans="1:41" ht="12">
      <c r="A123" s="14"/>
      <c r="B123" s="14"/>
      <c r="C123" s="14"/>
      <c r="D123" s="14"/>
      <c r="E123" s="14"/>
      <c r="F123" s="14"/>
      <c r="G123" s="14"/>
      <c r="H123" s="14"/>
      <c r="I123" s="14"/>
      <c r="J123" s="14"/>
      <c r="K123" s="14"/>
      <c r="L123" s="14"/>
      <c r="M123" s="13"/>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row>
    <row r="124" spans="1:41" ht="12">
      <c r="A124" s="14"/>
      <c r="B124" s="14"/>
      <c r="C124" s="14"/>
      <c r="D124" s="14"/>
      <c r="E124" s="14"/>
      <c r="F124" s="14"/>
      <c r="G124" s="14"/>
      <c r="H124" s="14"/>
      <c r="I124" s="14"/>
      <c r="J124" s="14"/>
      <c r="K124" s="14"/>
      <c r="L124" s="14"/>
      <c r="M124" s="13"/>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row>
    <row r="125" spans="1:41" ht="12">
      <c r="A125" s="14"/>
      <c r="B125" s="14"/>
      <c r="C125" s="14"/>
      <c r="D125" s="14"/>
      <c r="E125" s="14"/>
      <c r="F125" s="14"/>
      <c r="G125" s="14"/>
      <c r="H125" s="14"/>
      <c r="I125" s="14"/>
      <c r="J125" s="14"/>
      <c r="K125" s="14"/>
      <c r="L125" s="14"/>
      <c r="M125" s="13"/>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row>
    <row r="126" spans="1:41" ht="12">
      <c r="A126" s="14"/>
      <c r="B126" s="14"/>
      <c r="C126" s="14"/>
      <c r="D126" s="14"/>
      <c r="E126" s="14"/>
      <c r="F126" s="14"/>
      <c r="G126" s="14"/>
      <c r="H126" s="14"/>
      <c r="I126" s="14"/>
      <c r="J126" s="14"/>
      <c r="K126" s="14"/>
      <c r="L126" s="14"/>
      <c r="M126" s="13"/>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row>
    <row r="127" spans="1:41" ht="12">
      <c r="A127" s="14"/>
      <c r="B127" s="14"/>
      <c r="C127" s="14"/>
      <c r="D127" s="14"/>
      <c r="E127" s="14"/>
      <c r="F127" s="14"/>
      <c r="G127" s="14"/>
      <c r="H127" s="14"/>
      <c r="I127" s="14"/>
      <c r="J127" s="14"/>
      <c r="K127" s="14"/>
      <c r="L127" s="14"/>
      <c r="M127" s="13"/>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row>
    <row r="128" spans="1:41" ht="12">
      <c r="A128" s="14"/>
      <c r="B128" s="14"/>
      <c r="C128" s="14"/>
      <c r="D128" s="14"/>
      <c r="E128" s="14"/>
      <c r="F128" s="14"/>
      <c r="G128" s="14"/>
      <c r="H128" s="14"/>
      <c r="I128" s="14"/>
      <c r="J128" s="14"/>
      <c r="K128" s="14"/>
      <c r="L128" s="14"/>
      <c r="M128" s="13"/>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row>
    <row r="129" spans="1:41" ht="12">
      <c r="A129" s="14"/>
      <c r="B129" s="14"/>
      <c r="C129" s="14"/>
      <c r="D129" s="14"/>
      <c r="E129" s="14"/>
      <c r="F129" s="14"/>
      <c r="G129" s="14"/>
      <c r="H129" s="14"/>
      <c r="I129" s="14"/>
      <c r="J129" s="14"/>
      <c r="K129" s="14"/>
      <c r="L129" s="14"/>
      <c r="M129" s="13"/>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row>
    <row r="130" spans="1:41" ht="12">
      <c r="A130" s="14"/>
      <c r="B130" s="14"/>
      <c r="C130" s="14"/>
      <c r="D130" s="14"/>
      <c r="E130" s="14"/>
      <c r="F130" s="14"/>
      <c r="G130" s="14"/>
      <c r="H130" s="14"/>
      <c r="I130" s="14"/>
      <c r="J130" s="14"/>
      <c r="K130" s="14"/>
      <c r="L130" s="14"/>
      <c r="M130" s="13"/>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row>
    <row r="131" spans="1:41" ht="12">
      <c r="A131" s="14"/>
      <c r="B131" s="14"/>
      <c r="C131" s="14"/>
      <c r="D131" s="14"/>
      <c r="E131" s="14"/>
      <c r="F131" s="14"/>
      <c r="G131" s="14"/>
      <c r="H131" s="14"/>
      <c r="I131" s="14"/>
      <c r="J131" s="14"/>
      <c r="K131" s="14"/>
      <c r="L131" s="14"/>
      <c r="M131" s="13"/>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row>
    <row r="132" spans="1:41" ht="12">
      <c r="A132" s="14"/>
      <c r="B132" s="14"/>
      <c r="C132" s="14"/>
      <c r="D132" s="14"/>
      <c r="E132" s="14"/>
      <c r="F132" s="14"/>
      <c r="G132" s="14"/>
      <c r="H132" s="14"/>
      <c r="I132" s="14"/>
      <c r="J132" s="14"/>
      <c r="K132" s="14"/>
      <c r="L132" s="14"/>
      <c r="M132" s="13"/>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row>
    <row r="133" spans="1:41" ht="12">
      <c r="A133" s="14"/>
      <c r="B133" s="14"/>
      <c r="C133" s="14"/>
      <c r="D133" s="14"/>
      <c r="E133" s="14"/>
      <c r="F133" s="14"/>
      <c r="G133" s="14"/>
      <c r="H133" s="14"/>
      <c r="I133" s="14"/>
      <c r="J133" s="14"/>
      <c r="K133" s="14"/>
      <c r="L133" s="14"/>
      <c r="M133" s="13"/>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row>
    <row r="134" spans="1:41" ht="12">
      <c r="A134" s="14"/>
      <c r="B134" s="14"/>
      <c r="C134" s="14"/>
      <c r="D134" s="14"/>
      <c r="E134" s="14"/>
      <c r="F134" s="14"/>
      <c r="G134" s="14"/>
      <c r="H134" s="14"/>
      <c r="I134" s="14"/>
      <c r="J134" s="14"/>
      <c r="K134" s="14"/>
      <c r="L134" s="14"/>
      <c r="M134" s="13"/>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row>
    <row r="135" spans="1:41" ht="12">
      <c r="A135" s="14"/>
      <c r="B135" s="14"/>
      <c r="C135" s="14"/>
      <c r="D135" s="14"/>
      <c r="E135" s="14"/>
      <c r="F135" s="14"/>
      <c r="G135" s="14"/>
      <c r="H135" s="14"/>
      <c r="I135" s="14"/>
      <c r="J135" s="14"/>
      <c r="K135" s="14"/>
      <c r="L135" s="14"/>
      <c r="M135" s="13"/>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row>
    <row r="136" spans="1:41" ht="12">
      <c r="A136" s="14"/>
      <c r="B136" s="14"/>
      <c r="C136" s="14"/>
      <c r="D136" s="14"/>
      <c r="E136" s="14"/>
      <c r="F136" s="14"/>
      <c r="G136" s="14"/>
      <c r="H136" s="14"/>
      <c r="I136" s="14"/>
      <c r="J136" s="14"/>
      <c r="K136" s="14"/>
      <c r="L136" s="14"/>
      <c r="M136" s="13"/>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row>
    <row r="137" spans="1:41" ht="12">
      <c r="A137" s="14"/>
      <c r="B137" s="14"/>
      <c r="C137" s="14"/>
      <c r="D137" s="14"/>
      <c r="E137" s="14"/>
      <c r="F137" s="14"/>
      <c r="G137" s="14"/>
      <c r="H137" s="14"/>
      <c r="I137" s="14"/>
      <c r="J137" s="14"/>
      <c r="K137" s="14"/>
      <c r="L137" s="14"/>
      <c r="M137" s="13"/>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row>
    <row r="138" spans="1:41" ht="12">
      <c r="A138" s="14"/>
      <c r="B138" s="14"/>
      <c r="C138" s="14"/>
      <c r="D138" s="14"/>
      <c r="E138" s="14"/>
      <c r="F138" s="14"/>
      <c r="G138" s="14"/>
      <c r="H138" s="14"/>
      <c r="I138" s="14"/>
      <c r="J138" s="14"/>
      <c r="K138" s="14"/>
      <c r="L138" s="14"/>
      <c r="M138" s="13"/>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row>
    <row r="139" spans="1:41" ht="12">
      <c r="A139" s="14"/>
      <c r="B139" s="14"/>
      <c r="C139" s="14"/>
      <c r="D139" s="14"/>
      <c r="E139" s="14"/>
      <c r="F139" s="14"/>
      <c r="G139" s="14"/>
      <c r="H139" s="14"/>
      <c r="I139" s="14"/>
      <c r="J139" s="14"/>
      <c r="K139" s="14"/>
      <c r="L139" s="14"/>
      <c r="M139" s="13"/>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row>
    <row r="140" spans="1:41" ht="12">
      <c r="A140" s="14"/>
      <c r="B140" s="14"/>
      <c r="C140" s="14"/>
      <c r="D140" s="14"/>
      <c r="E140" s="14"/>
      <c r="F140" s="14"/>
      <c r="G140" s="14"/>
      <c r="H140" s="14"/>
      <c r="I140" s="14"/>
      <c r="J140" s="14"/>
      <c r="K140" s="14"/>
      <c r="L140" s="14"/>
      <c r="M140" s="13"/>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row>
    <row r="141" spans="1:41" ht="12">
      <c r="A141" s="14"/>
      <c r="B141" s="14"/>
      <c r="C141" s="14"/>
      <c r="D141" s="14"/>
      <c r="E141" s="14"/>
      <c r="F141" s="14"/>
      <c r="G141" s="14"/>
      <c r="H141" s="14"/>
      <c r="I141" s="14"/>
      <c r="J141" s="14"/>
      <c r="K141" s="14"/>
      <c r="L141" s="14"/>
      <c r="M141" s="13"/>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row>
    <row r="142" spans="1:41" ht="12">
      <c r="A142" s="14"/>
      <c r="B142" s="14"/>
      <c r="C142" s="14"/>
      <c r="D142" s="14"/>
      <c r="E142" s="14"/>
      <c r="F142" s="14"/>
      <c r="G142" s="14"/>
      <c r="H142" s="14"/>
      <c r="I142" s="14"/>
      <c r="J142" s="14"/>
      <c r="K142" s="14"/>
      <c r="L142" s="14"/>
      <c r="M142" s="13"/>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spans="1:41" ht="12">
      <c r="A143" s="14"/>
      <c r="B143" s="14"/>
      <c r="C143" s="14"/>
      <c r="D143" s="14"/>
      <c r="E143" s="14"/>
      <c r="F143" s="14"/>
      <c r="G143" s="14"/>
      <c r="H143" s="14"/>
      <c r="I143" s="14"/>
      <c r="J143" s="14"/>
      <c r="K143" s="14"/>
      <c r="L143" s="14"/>
      <c r="M143" s="13"/>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row>
    <row r="144" spans="1:41" ht="12">
      <c r="A144" s="14"/>
      <c r="B144" s="14"/>
      <c r="C144" s="14"/>
      <c r="D144" s="14"/>
      <c r="E144" s="14"/>
      <c r="F144" s="14"/>
      <c r="G144" s="14"/>
      <c r="H144" s="14"/>
      <c r="I144" s="14"/>
      <c r="J144" s="14"/>
      <c r="K144" s="14"/>
      <c r="L144" s="14"/>
      <c r="M144" s="13"/>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row>
    <row r="145" spans="1:41" ht="12">
      <c r="A145" s="14"/>
      <c r="B145" s="14"/>
      <c r="C145" s="14"/>
      <c r="D145" s="14"/>
      <c r="E145" s="14"/>
      <c r="F145" s="14"/>
      <c r="G145" s="14"/>
      <c r="H145" s="14"/>
      <c r="I145" s="14"/>
      <c r="J145" s="14"/>
      <c r="K145" s="14"/>
      <c r="L145" s="14"/>
      <c r="M145" s="13"/>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row>
    <row r="146" spans="1:41" ht="12">
      <c r="A146" s="14"/>
      <c r="B146" s="14"/>
      <c r="C146" s="14"/>
      <c r="D146" s="14"/>
      <c r="E146" s="14"/>
      <c r="F146" s="14"/>
      <c r="G146" s="14"/>
      <c r="H146" s="14"/>
      <c r="I146" s="14"/>
      <c r="J146" s="14"/>
      <c r="K146" s="14"/>
      <c r="L146" s="14"/>
      <c r="M146" s="13"/>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row>
    <row r="147" spans="1:41" ht="12">
      <c r="A147" s="14"/>
      <c r="B147" s="14"/>
      <c r="C147" s="14"/>
      <c r="D147" s="14"/>
      <c r="E147" s="14"/>
      <c r="F147" s="14"/>
      <c r="G147" s="14"/>
      <c r="H147" s="14"/>
      <c r="I147" s="14"/>
      <c r="J147" s="14"/>
      <c r="K147" s="14"/>
      <c r="L147" s="14"/>
      <c r="M147" s="13"/>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row>
    <row r="148" spans="1:41" ht="12">
      <c r="A148" s="14"/>
      <c r="B148" s="14"/>
      <c r="C148" s="14"/>
      <c r="D148" s="14"/>
      <c r="E148" s="14"/>
      <c r="F148" s="14"/>
      <c r="G148" s="14"/>
      <c r="H148" s="14"/>
      <c r="I148" s="14"/>
      <c r="J148" s="14"/>
      <c r="K148" s="14"/>
      <c r="L148" s="14"/>
      <c r="M148" s="13"/>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row>
    <row r="149" spans="1:41" ht="12">
      <c r="A149" s="14"/>
      <c r="B149" s="14"/>
      <c r="C149" s="14"/>
      <c r="D149" s="14"/>
      <c r="E149" s="14"/>
      <c r="F149" s="14"/>
      <c r="G149" s="14"/>
      <c r="H149" s="14"/>
      <c r="I149" s="14"/>
      <c r="J149" s="14"/>
      <c r="K149" s="14"/>
      <c r="L149" s="14"/>
      <c r="M149" s="13"/>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row>
    <row r="150" spans="1:41" ht="12">
      <c r="A150" s="14"/>
      <c r="B150" s="14"/>
      <c r="C150" s="14"/>
      <c r="D150" s="14"/>
      <c r="E150" s="14"/>
      <c r="F150" s="14"/>
      <c r="G150" s="14"/>
      <c r="H150" s="14"/>
      <c r="I150" s="14"/>
      <c r="J150" s="14"/>
      <c r="K150" s="14"/>
      <c r="L150" s="14"/>
      <c r="M150" s="13"/>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row>
    <row r="151" spans="1:41" ht="12">
      <c r="A151" s="14"/>
      <c r="B151" s="14"/>
      <c r="C151" s="14"/>
      <c r="D151" s="14"/>
      <c r="E151" s="14"/>
      <c r="F151" s="14"/>
      <c r="G151" s="14"/>
      <c r="H151" s="14"/>
      <c r="I151" s="14"/>
      <c r="J151" s="14"/>
      <c r="K151" s="14"/>
      <c r="L151" s="14"/>
      <c r="M151" s="13"/>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row>
    <row r="152" spans="1:41" ht="12">
      <c r="A152" s="14"/>
      <c r="B152" s="14"/>
      <c r="C152" s="14"/>
      <c r="D152" s="14"/>
      <c r="E152" s="14"/>
      <c r="F152" s="14"/>
      <c r="G152" s="14"/>
      <c r="H152" s="14"/>
      <c r="I152" s="14"/>
      <c r="J152" s="14"/>
      <c r="K152" s="14"/>
      <c r="L152" s="14"/>
      <c r="M152" s="13"/>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row>
    <row r="153" spans="1:41" ht="12">
      <c r="A153" s="14"/>
      <c r="B153" s="14"/>
      <c r="C153" s="14"/>
      <c r="D153" s="14"/>
      <c r="E153" s="14"/>
      <c r="F153" s="14"/>
      <c r="G153" s="14"/>
      <c r="H153" s="14"/>
      <c r="I153" s="14"/>
      <c r="J153" s="14"/>
      <c r="K153" s="14"/>
      <c r="L153" s="14"/>
      <c r="M153" s="13"/>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row>
    <row r="154" spans="1:41" ht="12">
      <c r="A154" s="14"/>
      <c r="B154" s="14"/>
      <c r="C154" s="14"/>
      <c r="D154" s="14"/>
      <c r="E154" s="14"/>
      <c r="F154" s="14"/>
      <c r="G154" s="14"/>
      <c r="H154" s="14"/>
      <c r="I154" s="14"/>
      <c r="J154" s="14"/>
      <c r="K154" s="14"/>
      <c r="L154" s="14"/>
      <c r="M154" s="13"/>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spans="1:41" ht="12">
      <c r="A155" s="14"/>
      <c r="B155" s="14"/>
      <c r="C155" s="14"/>
      <c r="D155" s="14"/>
      <c r="E155" s="14"/>
      <c r="F155" s="14"/>
      <c r="G155" s="14"/>
      <c r="H155" s="14"/>
      <c r="I155" s="14"/>
      <c r="J155" s="14"/>
      <c r="K155" s="14"/>
      <c r="L155" s="14"/>
      <c r="M155" s="13"/>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spans="1:41" ht="12">
      <c r="A156" s="14"/>
      <c r="B156" s="14"/>
      <c r="C156" s="14"/>
      <c r="D156" s="14"/>
      <c r="E156" s="14"/>
      <c r="F156" s="14"/>
      <c r="G156" s="14"/>
      <c r="H156" s="14"/>
      <c r="I156" s="14"/>
      <c r="J156" s="14"/>
      <c r="K156" s="14"/>
      <c r="L156" s="14"/>
      <c r="M156" s="13"/>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spans="1:41" ht="12">
      <c r="A157" s="14"/>
      <c r="B157" s="14"/>
      <c r="C157" s="14"/>
      <c r="D157" s="14"/>
      <c r="E157" s="14"/>
      <c r="F157" s="14"/>
      <c r="G157" s="14"/>
      <c r="H157" s="14"/>
      <c r="I157" s="14"/>
      <c r="J157" s="14"/>
      <c r="K157" s="14"/>
      <c r="L157" s="14"/>
      <c r="M157" s="13"/>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1:41" ht="12">
      <c r="A158" s="14"/>
      <c r="B158" s="14"/>
      <c r="C158" s="14"/>
      <c r="D158" s="14"/>
      <c r="E158" s="14"/>
      <c r="F158" s="14"/>
      <c r="G158" s="14"/>
      <c r="H158" s="14"/>
      <c r="I158" s="14"/>
      <c r="J158" s="14"/>
      <c r="K158" s="14"/>
      <c r="L158" s="14"/>
      <c r="M158" s="13"/>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spans="1:41" ht="12">
      <c r="A159" s="14"/>
      <c r="B159" s="14"/>
      <c r="C159" s="14"/>
      <c r="D159" s="14"/>
      <c r="E159" s="14"/>
      <c r="F159" s="14"/>
      <c r="G159" s="14"/>
      <c r="H159" s="14"/>
      <c r="I159" s="14"/>
      <c r="J159" s="14"/>
      <c r="K159" s="14"/>
      <c r="L159" s="14"/>
      <c r="M159" s="13"/>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spans="1:41" ht="12">
      <c r="A160" s="14"/>
      <c r="B160" s="14"/>
      <c r="C160" s="14"/>
      <c r="D160" s="14"/>
      <c r="E160" s="14"/>
      <c r="F160" s="14"/>
      <c r="G160" s="14"/>
      <c r="H160" s="14"/>
      <c r="I160" s="14"/>
      <c r="J160" s="14"/>
      <c r="K160" s="14"/>
      <c r="L160" s="14"/>
      <c r="M160" s="13"/>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spans="1:41" ht="12">
      <c r="A161" s="14"/>
      <c r="B161" s="14"/>
      <c r="C161" s="14"/>
      <c r="D161" s="14"/>
      <c r="E161" s="14"/>
      <c r="F161" s="14"/>
      <c r="G161" s="14"/>
      <c r="H161" s="14"/>
      <c r="I161" s="14"/>
      <c r="J161" s="14"/>
      <c r="K161" s="14"/>
      <c r="L161" s="14"/>
      <c r="M161" s="13"/>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spans="1:41" ht="12">
      <c r="A162" s="14"/>
      <c r="B162" s="14"/>
      <c r="C162" s="14"/>
      <c r="D162" s="14"/>
      <c r="E162" s="14"/>
      <c r="F162" s="14"/>
      <c r="G162" s="14"/>
      <c r="H162" s="14"/>
      <c r="I162" s="14"/>
      <c r="J162" s="14"/>
      <c r="K162" s="14"/>
      <c r="L162" s="14"/>
      <c r="M162" s="13"/>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1:41" ht="12">
      <c r="A163" s="14"/>
      <c r="B163" s="14"/>
      <c r="C163" s="14"/>
      <c r="D163" s="14"/>
      <c r="E163" s="14"/>
      <c r="F163" s="14"/>
      <c r="G163" s="14"/>
      <c r="H163" s="14"/>
      <c r="I163" s="14"/>
      <c r="J163" s="14"/>
      <c r="K163" s="14"/>
      <c r="L163" s="14"/>
      <c r="M163" s="13"/>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spans="1:41" ht="12">
      <c r="A164" s="14"/>
      <c r="B164" s="14"/>
      <c r="C164" s="14"/>
      <c r="D164" s="14"/>
      <c r="E164" s="14"/>
      <c r="F164" s="14"/>
      <c r="G164" s="14"/>
      <c r="H164" s="14"/>
      <c r="I164" s="14"/>
      <c r="J164" s="14"/>
      <c r="K164" s="14"/>
      <c r="L164" s="14"/>
      <c r="M164" s="13"/>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spans="1:41" ht="12">
      <c r="A165" s="14"/>
      <c r="B165" s="14"/>
      <c r="C165" s="14"/>
      <c r="D165" s="14"/>
      <c r="E165" s="14"/>
      <c r="F165" s="14"/>
      <c r="G165" s="14"/>
      <c r="H165" s="14"/>
      <c r="I165" s="14"/>
      <c r="J165" s="14"/>
      <c r="K165" s="14"/>
      <c r="L165" s="14"/>
      <c r="M165" s="13"/>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spans="1:41" ht="1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spans="1:41" ht="1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spans="1:41" ht="1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spans="1:41" ht="1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spans="1:41" ht="1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spans="1:41" ht="1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spans="1:41" ht="1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spans="1:41" ht="1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spans="1:41" ht="1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spans="1:41" ht="1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spans="1:41" ht="1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spans="1:41" ht="1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spans="1:41" ht="1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spans="1:41" ht="1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1:41" ht="1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spans="1:41" ht="1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spans="1:41" ht="1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spans="1:41" ht="1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spans="1:41" ht="1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spans="1:41" ht="1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spans="1:41" ht="1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spans="1:41" ht="1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spans="1:41" ht="1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spans="1:41" ht="1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spans="1:41" ht="1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spans="1:41" ht="1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spans="1:41" ht="1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spans="1:41" ht="1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spans="1:41" ht="1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spans="1:41" ht="1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spans="1:41" ht="1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spans="1:41" ht="1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spans="1:41" ht="1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spans="1:41" ht="1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spans="1:41" ht="1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spans="1:41" ht="1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spans="1:41" ht="1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spans="1:41" ht="1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spans="1:41" ht="1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spans="1:41" ht="1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spans="1:41" ht="1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row>
    <row r="207" spans="1:41" ht="1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row>
    <row r="208" spans="1:41" ht="1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row>
    <row r="209" spans="1:41" ht="1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row>
    <row r="210" spans="1:41" ht="1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row>
    <row r="211" spans="1:41" ht="1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row>
    <row r="212" spans="1:41" ht="1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row>
  </sheetData>
  <sheetProtection/>
  <mergeCells count="4">
    <mergeCell ref="I4:L4"/>
    <mergeCell ref="I27:L27"/>
    <mergeCell ref="D4:G4"/>
    <mergeCell ref="D27:G27"/>
  </mergeCells>
  <hyperlinks>
    <hyperlink ref="A55" r:id="rId1" display="https://www.gov.uk/government/statistical-data-sets/maps-of-uk-weather-stations"/>
    <hyperlink ref="A57" r:id="rId2" display="https://www.gov.uk/government/collections/energy-trends"/>
    <hyperlink ref="A59" location="Contents!A1" display="Return to contents page"/>
    <hyperlink ref="A52" r:id="rId3" display="https://www.gov.uk/government/statistics/weather-digest-of-united-kingdom-energy-statistics-dukes"/>
  </hyperlinks>
  <printOptions verticalCentered="1"/>
  <pageMargins left="0.3937007874015748" right="0.3937007874015748" top="0.3937007874015748" bottom="0.3937007874015748" header="0" footer="0"/>
  <pageSetup fitToHeight="1" fitToWidth="1" horizontalDpi="600" verticalDpi="600" orientation="landscape" paperSize="9" scale="73" r:id="rId4"/>
</worksheet>
</file>

<file path=xl/worksheets/sheet4.xml><?xml version="1.0" encoding="utf-8"?>
<worksheet xmlns="http://schemas.openxmlformats.org/spreadsheetml/2006/main" xmlns:r="http://schemas.openxmlformats.org/officeDocument/2006/relationships">
  <sheetPr codeName="Sheet4"/>
  <dimension ref="A1:AX167"/>
  <sheetViews>
    <sheetView showGridLines="0" zoomScalePageLayoutView="0" workbookViewId="0" topLeftCell="A1">
      <pane xSplit="2" topLeftCell="W1" activePane="topRight" state="frozen"/>
      <selection pane="topLeft" activeCell="A1" sqref="A1"/>
      <selection pane="topRight" activeCell="A1" sqref="A1"/>
    </sheetView>
  </sheetViews>
  <sheetFormatPr defaultColWidth="9.140625" defaultRowHeight="12.75"/>
  <cols>
    <col min="1" max="1" width="32.421875" style="0" customWidth="1"/>
    <col min="2" max="2" width="13.421875" style="0" bestFit="1" customWidth="1"/>
    <col min="3" max="3" width="8.421875" style="0" customWidth="1"/>
    <col min="4" max="12" width="6.421875" style="0" hidden="1" customWidth="1"/>
    <col min="13" max="16" width="6.421875" style="0" customWidth="1"/>
    <col min="17" max="17" width="6.421875" style="0" bestFit="1" customWidth="1"/>
    <col min="18" max="23" width="6.421875" style="0" customWidth="1"/>
    <col min="24" max="28" width="6.421875" style="0" bestFit="1" customWidth="1"/>
    <col min="29" max="34" width="6.421875" style="0" customWidth="1"/>
  </cols>
  <sheetData>
    <row r="1" spans="1:18" ht="27">
      <c r="A1" s="169" t="s">
        <v>130</v>
      </c>
      <c r="B1" s="170"/>
      <c r="C1" s="171"/>
      <c r="D1" s="172"/>
      <c r="E1" s="172"/>
      <c r="F1" s="172"/>
      <c r="G1" s="172"/>
      <c r="H1" s="173"/>
      <c r="I1" s="173"/>
      <c r="J1" s="173"/>
      <c r="K1" s="174"/>
      <c r="L1" s="174"/>
      <c r="M1" s="172"/>
      <c r="N1" s="172"/>
      <c r="O1" s="172"/>
      <c r="P1" s="172"/>
      <c r="Q1" s="172"/>
      <c r="R1" s="172"/>
    </row>
    <row r="2" spans="1:34" s="75" customFormat="1" ht="23.25" customHeight="1">
      <c r="A2" s="177" t="s">
        <v>137</v>
      </c>
      <c r="B2" s="178"/>
      <c r="C2" s="178"/>
      <c r="D2" s="178"/>
      <c r="E2" s="178"/>
      <c r="F2" s="178"/>
      <c r="Y2" s="179"/>
      <c r="Z2" s="179"/>
      <c r="AC2" s="180"/>
      <c r="AD2" s="180"/>
      <c r="AE2" s="180"/>
      <c r="AG2" s="185"/>
      <c r="AH2" s="185" t="s">
        <v>23</v>
      </c>
    </row>
    <row r="3" spans="1:34" ht="12">
      <c r="A3" s="57"/>
      <c r="B3" s="50" t="s">
        <v>0</v>
      </c>
      <c r="C3" s="47"/>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F3" s="176"/>
      <c r="AG3" s="184"/>
      <c r="AH3" s="184" t="s">
        <v>1</v>
      </c>
    </row>
    <row r="4" spans="1:34" ht="12">
      <c r="A4" s="57"/>
      <c r="B4" s="50" t="s">
        <v>78</v>
      </c>
      <c r="C4" s="40"/>
      <c r="D4" s="56">
        <v>1991</v>
      </c>
      <c r="E4" s="56">
        <v>1992</v>
      </c>
      <c r="F4" s="56">
        <v>1993</v>
      </c>
      <c r="G4" s="53">
        <v>1994</v>
      </c>
      <c r="H4" s="53">
        <v>1995</v>
      </c>
      <c r="I4" s="53">
        <v>1996</v>
      </c>
      <c r="J4" s="54">
        <v>1997</v>
      </c>
      <c r="K4" s="54">
        <v>1998</v>
      </c>
      <c r="L4" s="54">
        <v>1999</v>
      </c>
      <c r="M4" s="55">
        <v>2000</v>
      </c>
      <c r="N4" s="55">
        <v>2001</v>
      </c>
      <c r="O4" s="55">
        <v>2002</v>
      </c>
      <c r="P4" s="55">
        <v>2003</v>
      </c>
      <c r="Q4" s="55">
        <v>2004</v>
      </c>
      <c r="R4" s="55">
        <v>2005</v>
      </c>
      <c r="S4" s="55">
        <v>2006</v>
      </c>
      <c r="T4" s="56">
        <v>2007</v>
      </c>
      <c r="U4" s="56">
        <v>2008</v>
      </c>
      <c r="V4" s="56">
        <v>2009</v>
      </c>
      <c r="W4" s="56">
        <v>2010</v>
      </c>
      <c r="X4" s="56">
        <v>2011</v>
      </c>
      <c r="Y4" s="56">
        <v>2012</v>
      </c>
      <c r="Z4" s="56">
        <v>2013</v>
      </c>
      <c r="AA4" s="56">
        <v>2014</v>
      </c>
      <c r="AB4" s="56">
        <v>2015</v>
      </c>
      <c r="AC4" s="56">
        <v>2016</v>
      </c>
      <c r="AD4" s="56">
        <v>2017</v>
      </c>
      <c r="AE4" s="56">
        <v>2018</v>
      </c>
      <c r="AF4" s="56">
        <v>2019</v>
      </c>
      <c r="AG4" s="56">
        <v>2020</v>
      </c>
      <c r="AH4" s="56">
        <v>2021</v>
      </c>
    </row>
    <row r="5" spans="1:25" ht="12">
      <c r="A5" s="73" t="s">
        <v>15</v>
      </c>
      <c r="B5" s="40"/>
      <c r="D5" s="40"/>
      <c r="E5" s="40"/>
      <c r="F5" s="40"/>
      <c r="G5" s="40"/>
      <c r="H5" s="40"/>
      <c r="I5" s="40"/>
      <c r="J5" s="48"/>
      <c r="K5" s="40"/>
      <c r="L5" s="40"/>
      <c r="M5" s="48"/>
      <c r="N5" s="48"/>
      <c r="O5" s="48"/>
      <c r="P5" s="48"/>
      <c r="Q5" s="48"/>
      <c r="R5" s="48"/>
      <c r="S5" s="48"/>
      <c r="T5" s="40"/>
      <c r="U5" s="40"/>
      <c r="V5" s="40"/>
      <c r="W5" s="40"/>
      <c r="X5" s="40"/>
      <c r="Y5" s="40"/>
    </row>
    <row r="6" spans="1:34" ht="12">
      <c r="A6" s="57" t="s">
        <v>3</v>
      </c>
      <c r="B6" s="39">
        <v>4.576040595577271</v>
      </c>
      <c r="C6" s="40"/>
      <c r="D6" s="39">
        <v>3.7</v>
      </c>
      <c r="E6" s="39">
        <v>4</v>
      </c>
      <c r="F6" s="39">
        <v>6</v>
      </c>
      <c r="G6" s="39">
        <v>5.2</v>
      </c>
      <c r="H6" s="39">
        <v>4.9</v>
      </c>
      <c r="I6" s="39">
        <v>4.8</v>
      </c>
      <c r="J6" s="39">
        <v>2.9</v>
      </c>
      <c r="K6" s="39">
        <v>5.468074324324325</v>
      </c>
      <c r="L6" s="39">
        <v>5.805301794453508</v>
      </c>
      <c r="M6" s="39">
        <v>5.5</v>
      </c>
      <c r="N6" s="39">
        <v>3.9</v>
      </c>
      <c r="O6" s="39">
        <v>6.093562607352854</v>
      </c>
      <c r="P6" s="39">
        <v>4.862237760640837</v>
      </c>
      <c r="Q6" s="40">
        <v>5.486804311911124</v>
      </c>
      <c r="R6" s="40">
        <v>6.360477666268685</v>
      </c>
      <c r="S6" s="40">
        <v>4.520840071120054</v>
      </c>
      <c r="T6" s="40">
        <v>6.916638225255969</v>
      </c>
      <c r="U6" s="40">
        <v>6.3732718894009075</v>
      </c>
      <c r="V6" s="40">
        <v>3.299001536098317</v>
      </c>
      <c r="W6" s="40">
        <v>1.495007680491551</v>
      </c>
      <c r="X6" s="40">
        <v>3.855990783410136</v>
      </c>
      <c r="Y6" s="40">
        <v>5.46874039938556</v>
      </c>
      <c r="Z6" s="40">
        <v>3.925576036866361</v>
      </c>
      <c r="AA6" s="40">
        <v>5.6493855606758885</v>
      </c>
      <c r="AB6" s="40">
        <v>4.777188940092164</v>
      </c>
      <c r="AC6" s="40">
        <v>5.681528417818746</v>
      </c>
      <c r="AD6" s="40">
        <v>4.32826420890937</v>
      </c>
      <c r="AE6" s="40">
        <v>5.250691244239629</v>
      </c>
      <c r="AF6" s="40">
        <v>4.236405529953917</v>
      </c>
      <c r="AG6" s="40">
        <v>6.680414746543779</v>
      </c>
      <c r="AH6" s="40">
        <v>3.291551459293395</v>
      </c>
    </row>
    <row r="7" spans="1:36" ht="12">
      <c r="A7" s="57" t="s">
        <v>4</v>
      </c>
      <c r="B7" s="39">
        <v>4.647475950498964</v>
      </c>
      <c r="C7" s="40"/>
      <c r="D7" s="39">
        <v>2.4</v>
      </c>
      <c r="E7" s="39">
        <v>5.9</v>
      </c>
      <c r="F7" s="39">
        <v>5.4</v>
      </c>
      <c r="G7" s="39">
        <v>3.5</v>
      </c>
      <c r="H7" s="39">
        <v>6.7</v>
      </c>
      <c r="I7" s="39">
        <v>3.1</v>
      </c>
      <c r="J7" s="39">
        <v>6.883396</v>
      </c>
      <c r="K7" s="39">
        <v>7.749815837937384</v>
      </c>
      <c r="L7" s="39">
        <v>5.557778</v>
      </c>
      <c r="M7" s="39">
        <v>6.447400344081842</v>
      </c>
      <c r="N7" s="39">
        <v>4.8</v>
      </c>
      <c r="O7" s="39">
        <v>7.243217056487189</v>
      </c>
      <c r="P7" s="39">
        <v>4.455238089071853</v>
      </c>
      <c r="Q7" s="40">
        <v>5.596745567245652</v>
      </c>
      <c r="R7" s="40">
        <v>4.518914192008106</v>
      </c>
      <c r="S7" s="40">
        <v>4.167857144223526</v>
      </c>
      <c r="T7" s="40">
        <v>6.049154134744527</v>
      </c>
      <c r="U7" s="40">
        <v>5.364121510555785</v>
      </c>
      <c r="V7" s="40">
        <v>4.3562074829932005</v>
      </c>
      <c r="W7" s="40">
        <v>2.750170068027212</v>
      </c>
      <c r="X7" s="40">
        <v>6.346598639455786</v>
      </c>
      <c r="Y7" s="40">
        <v>4.388587848932674</v>
      </c>
      <c r="Z7" s="40">
        <v>3.3813775510204045</v>
      </c>
      <c r="AA7" s="40">
        <v>6.270493197278917</v>
      </c>
      <c r="AB7" s="40">
        <v>4.289795918367343</v>
      </c>
      <c r="AC7" s="40">
        <v>5.074548440065678</v>
      </c>
      <c r="AD7" s="40">
        <v>6.221088435374151</v>
      </c>
      <c r="AE7" s="40">
        <v>3.086564625850346</v>
      </c>
      <c r="AF7" s="40">
        <v>6.885034013605442</v>
      </c>
      <c r="AG7" s="40">
        <v>6.385057471264369</v>
      </c>
      <c r="AH7" s="40">
        <v>5.130782312925171</v>
      </c>
      <c r="AJ7" s="164"/>
    </row>
    <row r="8" spans="1:35" ht="12">
      <c r="A8" s="57" t="s">
        <v>16</v>
      </c>
      <c r="B8" s="39">
        <v>6.4716427142427655</v>
      </c>
      <c r="C8" s="40"/>
      <c r="D8" s="39">
        <v>7.8</v>
      </c>
      <c r="E8" s="39">
        <v>7.4</v>
      </c>
      <c r="F8" s="39">
        <v>6.6</v>
      </c>
      <c r="G8" s="39">
        <v>7.6</v>
      </c>
      <c r="H8" s="39">
        <v>5.6</v>
      </c>
      <c r="I8" s="39">
        <v>4.6</v>
      </c>
      <c r="J8" s="39">
        <v>8.37</v>
      </c>
      <c r="K8" s="39">
        <v>8.03397328881469</v>
      </c>
      <c r="L8" s="39">
        <v>7.41793831168831</v>
      </c>
      <c r="M8" s="39">
        <v>7.541584967320275</v>
      </c>
      <c r="N8" s="39">
        <v>5.452066121176501</v>
      </c>
      <c r="O8" s="39">
        <v>7.627061855656021</v>
      </c>
      <c r="P8" s="39">
        <v>7.819064115320995</v>
      </c>
      <c r="Q8" s="40">
        <v>6.64329045220306</v>
      </c>
      <c r="R8" s="40">
        <v>7.243518531530589</v>
      </c>
      <c r="S8" s="40">
        <v>4.958961485892884</v>
      </c>
      <c r="T8" s="40">
        <v>7.119779286926998</v>
      </c>
      <c r="U8" s="40">
        <v>6.0956221198156735</v>
      </c>
      <c r="V8" s="40">
        <v>6.928494623655915</v>
      </c>
      <c r="W8" s="40">
        <v>6.097926267281115</v>
      </c>
      <c r="X8" s="40">
        <v>6.7610599078341025</v>
      </c>
      <c r="Y8" s="40">
        <v>8.453917050086952</v>
      </c>
      <c r="Z8" s="40">
        <v>2.9526881720430067</v>
      </c>
      <c r="AA8" s="40">
        <v>7.560215053763452</v>
      </c>
      <c r="AB8" s="40">
        <v>6.331259600614448</v>
      </c>
      <c r="AC8" s="40">
        <v>6.106298003072196</v>
      </c>
      <c r="AD8" s="40">
        <v>8.48824884792627</v>
      </c>
      <c r="AE8" s="40">
        <v>4.890552995391705</v>
      </c>
      <c r="AF8" s="40">
        <v>7.918663594470046</v>
      </c>
      <c r="AG8" s="40">
        <v>6.792703533026112</v>
      </c>
      <c r="AH8" s="40"/>
      <c r="AI8" s="61"/>
    </row>
    <row r="9" spans="1:35" ht="12">
      <c r="A9" s="60" t="s">
        <v>6</v>
      </c>
      <c r="B9" s="39">
        <v>8.39681224012242</v>
      </c>
      <c r="C9" s="40"/>
      <c r="D9" s="39">
        <v>8</v>
      </c>
      <c r="E9" s="39">
        <v>8.6</v>
      </c>
      <c r="F9" s="39">
        <v>9.3</v>
      </c>
      <c r="G9" s="39">
        <v>8.1</v>
      </c>
      <c r="H9" s="39">
        <v>8.9</v>
      </c>
      <c r="I9" s="39">
        <v>8.7</v>
      </c>
      <c r="J9" s="39">
        <v>9.102957</v>
      </c>
      <c r="K9" s="39">
        <v>7.839547038327534</v>
      </c>
      <c r="L9" s="39">
        <v>9.418524590163932</v>
      </c>
      <c r="M9" s="39">
        <v>7.901445578231297</v>
      </c>
      <c r="N9" s="39">
        <v>7.8069055890143435</v>
      </c>
      <c r="O9" s="39">
        <v>9.358657238794352</v>
      </c>
      <c r="P9" s="39">
        <v>9.897535199260103</v>
      </c>
      <c r="Q9" s="40">
        <v>9.550562864694378</v>
      </c>
      <c r="R9" s="40">
        <v>8.8338164239378</v>
      </c>
      <c r="S9" s="40">
        <v>8.4927943692266</v>
      </c>
      <c r="T9" s="40">
        <v>11.16737213403881</v>
      </c>
      <c r="U9" s="40">
        <v>7.944682539304094</v>
      </c>
      <c r="V9" s="40">
        <v>9.706190476190484</v>
      </c>
      <c r="W9" s="40">
        <v>8.876984126984118</v>
      </c>
      <c r="X9" s="40">
        <v>11.665952380952367</v>
      </c>
      <c r="Y9" s="40">
        <v>7.339444444444432</v>
      </c>
      <c r="Z9" s="40">
        <v>7.41015873015873</v>
      </c>
      <c r="AA9" s="40">
        <v>10.11103174603176</v>
      </c>
      <c r="AB9" s="40">
        <v>9.086269841269845</v>
      </c>
      <c r="AC9" s="40">
        <v>7.5040476190476175</v>
      </c>
      <c r="AD9" s="40">
        <v>9.017261904761906</v>
      </c>
      <c r="AE9" s="40">
        <v>9.544365079365082</v>
      </c>
      <c r="AF9" s="40">
        <v>9.070714285714297</v>
      </c>
      <c r="AG9" s="40">
        <v>10.323255555555557</v>
      </c>
      <c r="AH9" s="40"/>
      <c r="AI9" s="61"/>
    </row>
    <row r="10" spans="1:35" ht="12">
      <c r="A10" s="57" t="s">
        <v>7</v>
      </c>
      <c r="B10" s="39">
        <v>11.410791192984611</v>
      </c>
      <c r="C10" s="40"/>
      <c r="D10" s="39">
        <v>11</v>
      </c>
      <c r="E10" s="39">
        <v>13.1</v>
      </c>
      <c r="F10" s="39">
        <v>11.2</v>
      </c>
      <c r="G10" s="39">
        <v>10.4</v>
      </c>
      <c r="H10" s="39">
        <v>11.6</v>
      </c>
      <c r="I10" s="39">
        <v>9.3</v>
      </c>
      <c r="J10" s="39">
        <v>11.534948979591855</v>
      </c>
      <c r="K10" s="39">
        <v>12.895641025641012</v>
      </c>
      <c r="L10" s="39">
        <v>12.792039800995035</v>
      </c>
      <c r="M10" s="39">
        <v>12.056405990016644</v>
      </c>
      <c r="N10" s="39">
        <v>12.438506704130079</v>
      </c>
      <c r="O10" s="39">
        <v>11.9220512976758</v>
      </c>
      <c r="P10" s="39">
        <v>12.085008518735432</v>
      </c>
      <c r="Q10" s="40">
        <v>12.102722346349978</v>
      </c>
      <c r="R10" s="40">
        <v>11.213354055451587</v>
      </c>
      <c r="S10" s="40">
        <v>11.832312933973917</v>
      </c>
      <c r="T10" s="40">
        <v>11.873684210526305</v>
      </c>
      <c r="U10" s="40">
        <v>13.036482334869415</v>
      </c>
      <c r="V10" s="40">
        <v>11.94278033794163</v>
      </c>
      <c r="W10" s="40">
        <v>10.791321044546862</v>
      </c>
      <c r="X10" s="40">
        <v>12.25522273425498</v>
      </c>
      <c r="Y10" s="40">
        <v>11.592165898617509</v>
      </c>
      <c r="Z10" s="40">
        <v>10.551766513056833</v>
      </c>
      <c r="AA10" s="40">
        <v>12.258832565284154</v>
      </c>
      <c r="AB10" s="40">
        <v>10.863594470046065</v>
      </c>
      <c r="AC10" s="40">
        <v>12.165076923076928</v>
      </c>
      <c r="AD10" s="40">
        <v>13.006944444444459</v>
      </c>
      <c r="AE10" s="40">
        <v>12.939247311827957</v>
      </c>
      <c r="AF10" s="40">
        <v>11.211981566820278</v>
      </c>
      <c r="AG10" s="40">
        <v>12.563517665130567</v>
      </c>
      <c r="AH10" s="40"/>
      <c r="AI10" s="61"/>
    </row>
    <row r="11" spans="1:36" ht="12">
      <c r="A11" s="57" t="s">
        <v>17</v>
      </c>
      <c r="B11" s="39">
        <v>14.0907020530281</v>
      </c>
      <c r="C11" s="40"/>
      <c r="D11" s="39">
        <v>12.2</v>
      </c>
      <c r="E11" s="39">
        <v>15.5</v>
      </c>
      <c r="F11" s="39">
        <v>14.4</v>
      </c>
      <c r="G11" s="39">
        <v>14.3</v>
      </c>
      <c r="H11" s="39">
        <v>14</v>
      </c>
      <c r="I11" s="39">
        <v>14.4</v>
      </c>
      <c r="J11" s="39">
        <v>13.960645724258308</v>
      </c>
      <c r="K11" s="39">
        <v>14.134380610412952</v>
      </c>
      <c r="L11" s="39">
        <v>13.711610169491522</v>
      </c>
      <c r="M11" s="39">
        <v>14.664597315436243</v>
      </c>
      <c r="N11" s="39">
        <v>13.984007021507185</v>
      </c>
      <c r="O11" s="39">
        <v>14.315691493927163</v>
      </c>
      <c r="P11" s="39">
        <v>15.930809865954895</v>
      </c>
      <c r="Q11" s="40">
        <v>15.308178055656622</v>
      </c>
      <c r="R11" s="40">
        <v>15.35154472424732</v>
      </c>
      <c r="S11" s="40">
        <v>15.750964898812143</v>
      </c>
      <c r="T11" s="40">
        <v>14.936684303350948</v>
      </c>
      <c r="U11" s="40">
        <v>14.02829888712243</v>
      </c>
      <c r="V11" s="40">
        <v>14.765712012728722</v>
      </c>
      <c r="W11" s="40">
        <v>15.277936507936493</v>
      </c>
      <c r="X11" s="40">
        <v>14.019206349206344</v>
      </c>
      <c r="Y11" s="40">
        <v>13.587777777777774</v>
      </c>
      <c r="Z11" s="40">
        <v>13.947222222222216</v>
      </c>
      <c r="AA11" s="40">
        <v>15.220396825396808</v>
      </c>
      <c r="AB11" s="40">
        <v>14.006666666666668</v>
      </c>
      <c r="AC11" s="40">
        <v>14.861269841269838</v>
      </c>
      <c r="AD11" s="40">
        <v>15.909126984126983</v>
      </c>
      <c r="AE11" s="40">
        <v>15.94531746031746</v>
      </c>
      <c r="AF11" s="40">
        <v>14.349365079365079</v>
      </c>
      <c r="AG11" s="40">
        <v>15.092460317460315</v>
      </c>
      <c r="AH11" s="40"/>
      <c r="AI11" s="61"/>
      <c r="AJ11" s="61"/>
    </row>
    <row r="12" spans="1:36" ht="12">
      <c r="A12" s="57" t="s">
        <v>9</v>
      </c>
      <c r="B12" s="39">
        <v>16.4371315856429</v>
      </c>
      <c r="C12" s="40"/>
      <c r="D12" s="39">
        <v>17.1</v>
      </c>
      <c r="E12" s="39">
        <v>16.1</v>
      </c>
      <c r="F12" s="39">
        <v>15.1</v>
      </c>
      <c r="G12" s="39">
        <v>17.6</v>
      </c>
      <c r="H12" s="39">
        <v>18.4</v>
      </c>
      <c r="I12" s="39">
        <v>16.4</v>
      </c>
      <c r="J12" s="39">
        <v>16.93447</v>
      </c>
      <c r="K12" s="39">
        <v>15.477916666666681</v>
      </c>
      <c r="L12" s="39">
        <v>17.48234375</v>
      </c>
      <c r="M12" s="39">
        <v>15.2</v>
      </c>
      <c r="N12" s="39">
        <v>16.7042857306235</v>
      </c>
      <c r="O12" s="39">
        <v>15.892109769081783</v>
      </c>
      <c r="P12" s="39">
        <v>17.4871134064861</v>
      </c>
      <c r="Q12" s="40">
        <v>15.699731189632072</v>
      </c>
      <c r="R12" s="40">
        <v>16.608753940434863</v>
      </c>
      <c r="S12" s="40">
        <v>19.260521739130457</v>
      </c>
      <c r="T12" s="40">
        <v>15.249076923076903</v>
      </c>
      <c r="U12" s="40">
        <v>16.258532818532796</v>
      </c>
      <c r="V12" s="40">
        <v>16.170890937019937</v>
      </c>
      <c r="W12" s="40">
        <v>17.01536098310294</v>
      </c>
      <c r="X12" s="40">
        <v>15.312596006144402</v>
      </c>
      <c r="Y12" s="40">
        <v>15.389170506912443</v>
      </c>
      <c r="Z12" s="40">
        <v>18.2352534562212</v>
      </c>
      <c r="AA12" s="40">
        <v>17.595545314900153</v>
      </c>
      <c r="AB12" s="40">
        <v>15.721198156682016</v>
      </c>
      <c r="AC12" s="40">
        <v>16.70414746543779</v>
      </c>
      <c r="AD12" s="40">
        <v>16.464976958525344</v>
      </c>
      <c r="AE12" s="40">
        <v>18.701382488479258</v>
      </c>
      <c r="AF12" s="40">
        <v>17.60030721966206</v>
      </c>
      <c r="AG12" s="40">
        <v>15.675422427035326</v>
      </c>
      <c r="AH12" s="40"/>
      <c r="AI12" s="61"/>
      <c r="AJ12" s="61"/>
    </row>
    <row r="13" spans="1:36" ht="12">
      <c r="A13" s="57" t="s">
        <v>10</v>
      </c>
      <c r="B13" s="39">
        <v>16.246822666774506</v>
      </c>
      <c r="C13" s="40"/>
      <c r="D13" s="39">
        <v>17</v>
      </c>
      <c r="E13" s="39">
        <v>15.3</v>
      </c>
      <c r="F13" s="39">
        <v>14.4</v>
      </c>
      <c r="G13" s="39">
        <v>15.9</v>
      </c>
      <c r="H13" s="39">
        <v>18.9</v>
      </c>
      <c r="I13" s="39">
        <v>16.66171</v>
      </c>
      <c r="J13" s="39">
        <v>18.60193</v>
      </c>
      <c r="K13" s="39">
        <v>15.9444162436548</v>
      </c>
      <c r="L13" s="39">
        <v>16.29918699186993</v>
      </c>
      <c r="M13" s="39">
        <v>16.74</v>
      </c>
      <c r="N13" s="39">
        <v>16.736888115639452</v>
      </c>
      <c r="O13" s="39">
        <v>16.96986300610516</v>
      </c>
      <c r="P13" s="40">
        <v>18.01284247861333</v>
      </c>
      <c r="Q13" s="40">
        <v>17.38761223710846</v>
      </c>
      <c r="R13" s="40">
        <v>16.087634399226552</v>
      </c>
      <c r="S13" s="40">
        <v>16.177730375426627</v>
      </c>
      <c r="T13" s="40">
        <v>15.544753086419725</v>
      </c>
      <c r="U13" s="40">
        <v>16.218125960061442</v>
      </c>
      <c r="V13" s="40">
        <v>16.556144393241148</v>
      </c>
      <c r="W13" s="40">
        <v>15.349385560675874</v>
      </c>
      <c r="X13" s="40">
        <v>15.434715821812595</v>
      </c>
      <c r="Y13" s="40">
        <v>16.631182795698958</v>
      </c>
      <c r="Z13" s="40">
        <v>16.916129032258038</v>
      </c>
      <c r="AA13" s="40">
        <v>15.227112135176627</v>
      </c>
      <c r="AB13" s="40">
        <v>15.923041474654402</v>
      </c>
      <c r="AC13" s="40">
        <v>16.86113671274962</v>
      </c>
      <c r="AD13" s="40">
        <v>15.639400921658986</v>
      </c>
      <c r="AE13" s="40">
        <v>16.740476190476187</v>
      </c>
      <c r="AF13" s="40">
        <v>17.074687500000007</v>
      </c>
      <c r="AG13" s="40">
        <v>17.21674347158218</v>
      </c>
      <c r="AH13" s="40"/>
      <c r="AI13" s="61"/>
      <c r="AJ13" s="61"/>
    </row>
    <row r="14" spans="1:34" ht="12">
      <c r="A14" s="57" t="s">
        <v>18</v>
      </c>
      <c r="B14" s="39">
        <v>13.989637927241874</v>
      </c>
      <c r="C14" s="40"/>
      <c r="D14" s="39">
        <v>14.7</v>
      </c>
      <c r="E14" s="39">
        <v>13.2</v>
      </c>
      <c r="F14" s="39">
        <v>12.5</v>
      </c>
      <c r="G14" s="39">
        <v>12.7</v>
      </c>
      <c r="H14" s="39">
        <v>13.8</v>
      </c>
      <c r="I14" s="39">
        <v>13.68203</v>
      </c>
      <c r="J14" s="39">
        <v>14.45698</v>
      </c>
      <c r="K14" s="39">
        <v>14.796416083916064</v>
      </c>
      <c r="L14" s="39">
        <v>15.73313559322035</v>
      </c>
      <c r="M14" s="39">
        <v>15.9</v>
      </c>
      <c r="N14" s="39">
        <v>14.05121</v>
      </c>
      <c r="O14" s="39">
        <v>14.491534396664386</v>
      </c>
      <c r="P14" s="39">
        <v>14.342253516445219</v>
      </c>
      <c r="Q14" s="40">
        <v>14.771869147380936</v>
      </c>
      <c r="R14" s="40">
        <v>15.028099838309531</v>
      </c>
      <c r="S14" s="40">
        <v>16.399114260407455</v>
      </c>
      <c r="T14" s="40">
        <v>13.85039292730846</v>
      </c>
      <c r="U14" s="40">
        <v>13.536587301587298</v>
      </c>
      <c r="V14" s="40">
        <v>14.185396825396799</v>
      </c>
      <c r="W14" s="40">
        <v>13.958412698412697</v>
      </c>
      <c r="X14" s="40">
        <v>15.103015873015867</v>
      </c>
      <c r="Y14" s="40">
        <v>13.180873015873011</v>
      </c>
      <c r="Z14" s="40">
        <v>13.899126984126982</v>
      </c>
      <c r="AA14" s="40">
        <v>14.895634920634924</v>
      </c>
      <c r="AB14" s="40">
        <v>12.746666666666657</v>
      </c>
      <c r="AC14" s="40">
        <v>15.787539682539686</v>
      </c>
      <c r="AD14" s="40">
        <v>13.5084126984127</v>
      </c>
      <c r="AE14" s="40">
        <v>13.797380952380957</v>
      </c>
      <c r="AF14" s="40">
        <v>14.287936507936505</v>
      </c>
      <c r="AG14" s="40">
        <v>13.98134920634921</v>
      </c>
      <c r="AH14" s="40"/>
    </row>
    <row r="15" spans="1:34" ht="12">
      <c r="A15" s="60" t="s">
        <v>12</v>
      </c>
      <c r="B15" s="39">
        <v>10.594970143080904</v>
      </c>
      <c r="C15" s="40"/>
      <c r="D15" s="39">
        <v>10.3</v>
      </c>
      <c r="E15" s="39">
        <v>7.8</v>
      </c>
      <c r="F15" s="39">
        <v>8.5</v>
      </c>
      <c r="G15" s="39">
        <v>10.2</v>
      </c>
      <c r="H15" s="39">
        <v>13.2</v>
      </c>
      <c r="I15" s="39">
        <v>11.83</v>
      </c>
      <c r="J15" s="39">
        <v>10.45765</v>
      </c>
      <c r="K15" s="39">
        <v>10.603407155025558</v>
      </c>
      <c r="L15" s="39">
        <v>10.96667</v>
      </c>
      <c r="M15" s="39">
        <v>10.54458</v>
      </c>
      <c r="N15" s="39">
        <v>13.556113550626554</v>
      </c>
      <c r="O15" s="39">
        <v>10.277474402338775</v>
      </c>
      <c r="P15" s="40">
        <v>9</v>
      </c>
      <c r="Q15" s="40">
        <v>10.580584198569309</v>
      </c>
      <c r="R15" s="40">
        <v>13.02203252078072</v>
      </c>
      <c r="S15" s="40">
        <v>12.777853492333893</v>
      </c>
      <c r="T15" s="40">
        <v>10.99700460829495</v>
      </c>
      <c r="U15" s="40">
        <v>9.752732871439548</v>
      </c>
      <c r="V15" s="40">
        <v>11.483256528417797</v>
      </c>
      <c r="W15" s="40">
        <v>10.398003072196628</v>
      </c>
      <c r="X15" s="40">
        <v>12.381182795698939</v>
      </c>
      <c r="Y15" s="40">
        <v>9.511827956989254</v>
      </c>
      <c r="Z15" s="40">
        <v>12.471812596006115</v>
      </c>
      <c r="AA15" s="40">
        <v>12.317665130568361</v>
      </c>
      <c r="AB15" s="40">
        <v>10.881029185867899</v>
      </c>
      <c r="AC15" s="40">
        <v>10.878955453149002</v>
      </c>
      <c r="AD15" s="40">
        <v>12.337173579109065</v>
      </c>
      <c r="AE15" s="40">
        <v>10.707603686635942</v>
      </c>
      <c r="AF15" s="40">
        <v>10.133717357910905</v>
      </c>
      <c r="AG15" s="40">
        <v>10.45353302611367</v>
      </c>
      <c r="AH15" s="40"/>
    </row>
    <row r="16" spans="1:34" ht="12">
      <c r="A16" s="57" t="s">
        <v>13</v>
      </c>
      <c r="B16" s="39">
        <v>7.261000839828716</v>
      </c>
      <c r="C16" s="40"/>
      <c r="D16" s="39">
        <v>7</v>
      </c>
      <c r="E16" s="39">
        <v>7.5</v>
      </c>
      <c r="F16" s="39">
        <v>5</v>
      </c>
      <c r="G16" s="39">
        <v>10.1</v>
      </c>
      <c r="H16" s="39">
        <v>8.1</v>
      </c>
      <c r="I16" s="39">
        <v>6.1566</v>
      </c>
      <c r="J16" s="39">
        <v>8.930072</v>
      </c>
      <c r="K16" s="39">
        <v>7.25087890625</v>
      </c>
      <c r="L16" s="39">
        <v>8.076797945205481</v>
      </c>
      <c r="M16" s="39">
        <v>7.13946</v>
      </c>
      <c r="N16" s="39">
        <v>7.92176</v>
      </c>
      <c r="O16" s="39">
        <v>8.793727604946035</v>
      </c>
      <c r="P16" s="39">
        <v>8.360447757258841</v>
      </c>
      <c r="Q16" s="39">
        <v>8.021486276745652</v>
      </c>
      <c r="R16" s="39">
        <v>6.439148571113364</v>
      </c>
      <c r="S16" s="39">
        <v>8.077807250221042</v>
      </c>
      <c r="T16" s="40">
        <v>7.538136942675166</v>
      </c>
      <c r="U16" s="40">
        <v>6.977539682539692</v>
      </c>
      <c r="V16" s="40">
        <v>8.421507936507938</v>
      </c>
      <c r="W16" s="40">
        <v>5.378968253968253</v>
      </c>
      <c r="X16" s="40">
        <v>9.531825396825417</v>
      </c>
      <c r="Y16" s="40">
        <v>6.651031746031744</v>
      </c>
      <c r="Z16" s="40">
        <v>6.369682539682547</v>
      </c>
      <c r="AA16" s="40">
        <v>8.412936507936504</v>
      </c>
      <c r="AB16" s="40">
        <v>9.492579365079374</v>
      </c>
      <c r="AC16" s="40">
        <v>5.844206349206349</v>
      </c>
      <c r="AD16" s="40">
        <v>6.9952380952380935</v>
      </c>
      <c r="AE16" s="40">
        <v>8.232698412698413</v>
      </c>
      <c r="AF16" s="40">
        <v>6.457063492063493</v>
      </c>
      <c r="AG16" s="40">
        <v>8.736190476190478</v>
      </c>
      <c r="AH16" s="40"/>
    </row>
    <row r="17" spans="1:34" ht="12">
      <c r="A17" s="54" t="s">
        <v>19</v>
      </c>
      <c r="B17" s="42">
        <v>4.738679720310757</v>
      </c>
      <c r="C17" s="40"/>
      <c r="D17" s="42">
        <v>5</v>
      </c>
      <c r="E17" s="42">
        <v>4.1</v>
      </c>
      <c r="F17" s="42">
        <v>5.3</v>
      </c>
      <c r="G17" s="42">
        <v>6.4</v>
      </c>
      <c r="H17" s="42">
        <v>2.8</v>
      </c>
      <c r="I17" s="42">
        <v>3.49</v>
      </c>
      <c r="J17" s="42">
        <v>6.1433835845896025</v>
      </c>
      <c r="K17" s="42">
        <v>5.881751227495924</v>
      </c>
      <c r="L17" s="42">
        <v>4.99</v>
      </c>
      <c r="M17" s="42">
        <v>5.813047</v>
      </c>
      <c r="N17" s="42">
        <v>4.105375429844236</v>
      </c>
      <c r="O17" s="42">
        <v>5.957724958999756</v>
      </c>
      <c r="P17" s="42">
        <v>5.032168468033167</v>
      </c>
      <c r="Q17" s="42">
        <v>5.737384618532199</v>
      </c>
      <c r="R17" s="42">
        <v>4.820907626372295</v>
      </c>
      <c r="S17" s="42">
        <v>6.38577512776832</v>
      </c>
      <c r="T17" s="43">
        <v>4.9970046082949375</v>
      </c>
      <c r="U17" s="43">
        <v>3.719969278033794</v>
      </c>
      <c r="V17" s="43">
        <v>3.0854070660522313</v>
      </c>
      <c r="W17" s="43">
        <v>-0.2701996927803377</v>
      </c>
      <c r="X17" s="43">
        <v>5.921198156682017</v>
      </c>
      <c r="Y17" s="43">
        <v>4.835330261136714</v>
      </c>
      <c r="Z17" s="43">
        <v>6.396313364055297</v>
      </c>
      <c r="AA17" s="40">
        <v>5.486943164362511</v>
      </c>
      <c r="AB17" s="40">
        <v>9.507949308755773</v>
      </c>
      <c r="AC17" s="40">
        <v>6.46658986175115</v>
      </c>
      <c r="AD17" s="40">
        <v>5.051228878648234</v>
      </c>
      <c r="AE17" s="40">
        <v>6.813978494623656</v>
      </c>
      <c r="AF17" s="40">
        <v>6.042549923195083</v>
      </c>
      <c r="AG17" s="40">
        <v>5.274731182795699</v>
      </c>
      <c r="AH17" s="40"/>
    </row>
    <row r="18" spans="1:34" s="62" customFormat="1" ht="12">
      <c r="A18" s="54" t="s">
        <v>20</v>
      </c>
      <c r="B18" s="181">
        <v>9.93390679279127</v>
      </c>
      <c r="C18" s="182"/>
      <c r="D18" s="181">
        <f>(30*(D14+D9+D11+D16)+31*(D6+D8+D10+D12+D13+D15+D17)+28*D7)/365</f>
        <v>9.734520547945205</v>
      </c>
      <c r="E18" s="181">
        <f>(30*(E14+E9+E11+E16)+31*(E6+E8+E10+E12+E13+E15+E17)+29*E7)/366</f>
        <v>9.882240437158469</v>
      </c>
      <c r="F18" s="181">
        <f aca="true" t="shared" si="0" ref="F18:P18">(30*(F14+F9+F11+F16)+31*(F6+F8+F10+F12+F13+F15+F17)+28*F7)/365</f>
        <v>9.499452054794519</v>
      </c>
      <c r="G18" s="181">
        <f t="shared" si="0"/>
        <v>10.209041095890411</v>
      </c>
      <c r="H18" s="181">
        <f t="shared" si="0"/>
        <v>10.599999999999998</v>
      </c>
      <c r="I18" s="181">
        <f>(30*(I14+I9+I11+I16)+31*(I6+I8+I10+I12+I13+I15+I17)+29*I7)/366</f>
        <v>9.446972431693988</v>
      </c>
      <c r="J18" s="181">
        <f t="shared" si="0"/>
        <v>10.710872847170887</v>
      </c>
      <c r="K18" s="181">
        <f t="shared" si="0"/>
        <v>10.523540001396592</v>
      </c>
      <c r="L18" s="181">
        <f t="shared" si="0"/>
        <v>10.718295159073012</v>
      </c>
      <c r="M18" s="181">
        <f>(30*(M14+M9+M11+M16)+31*(M6+M8+M10+M12+M13+M15+M17)+29*M7)/366</f>
        <v>10.465584299087006</v>
      </c>
      <c r="N18" s="181">
        <f t="shared" si="0"/>
        <v>10.156182968572319</v>
      </c>
      <c r="O18" s="181">
        <f>(30*(O14+O9+O11+O16)+31*(O6+O8+O10+O12+O13+O15+O17)+28*O7)/365</f>
        <v>10.76310598472634</v>
      </c>
      <c r="P18" s="181">
        <f t="shared" si="0"/>
        <v>10.64090283245016</v>
      </c>
      <c r="Q18" s="181">
        <f>(30*(Q14+Q9+Q11+Q16)+31*(Q6+Q8+Q10+Q12+Q13+Q15+Q17)+29*Q7)/366</f>
        <v>10.586476835431538</v>
      </c>
      <c r="R18" s="181">
        <f>(30*(R14+R9+R11+R16)+31*(R6+R8+R10+R12+R13+R15+R17)+28*R7)/365</f>
        <v>10.499081986428742</v>
      </c>
      <c r="S18" s="181">
        <f>(30*(S14+S9+S11+S16)+31*(S6+S8+S10+S12+S13+S15+S17)+28*S7)/365</f>
        <v>10.771655549022759</v>
      </c>
      <c r="T18" s="181">
        <f>(30*(T14+T9+T11+T16)+31*(T6+T8+T10+T12+T13+T15+T17)+28*T7)/365</f>
        <v>10.541890614812926</v>
      </c>
      <c r="U18" s="181">
        <f>(30*(U14+U9+U11+U16)+31*(U6+U8+U10+U12+U13+U15+U17)+29*U7)/366</f>
        <v>9.95975309169258</v>
      </c>
      <c r="V18" s="181">
        <f>(30*(V14+V9+V11+V16)+31*(V6+V8+V10+V12+V13+V15+V17)+28*V7)/365</f>
        <v>10.10351579491442</v>
      </c>
      <c r="W18" s="181">
        <f>(30*(W14+W9+W11+W16)+31*(W6+W8+W10+W12+W13+W15+W17)+28*W7)/365</f>
        <v>8.956040443574691</v>
      </c>
      <c r="X18" s="181">
        <f>(30*(X14+X9+X11+X16)+31*(X6+X8+X10+X12+X13+X15+X17)+28*X7)/365</f>
        <v>10.73119373776908</v>
      </c>
      <c r="Y18" s="181">
        <f>(30*(Y14+Y9+Y11+Y16)+31*(Y6+Y8+Y10+Y12+Y13+Y15+Y17)+29*Y7)/366</f>
        <v>9.777036169607937</v>
      </c>
      <c r="Z18" s="181">
        <f>(30*(Z14+Z9+Z11+Z16)+31*(Z6+Z8+Z10+Z12+Z13+Z15+Z17)+28*Z7)/365</f>
        <v>9.749041095890407</v>
      </c>
      <c r="AA18" s="183">
        <f>(30*(AA14+AA9+AA11+AA16)+31*(AA6+AA8+AA10+AA12+AA13+AA15+AA17)+28*AA7)/365</f>
        <v>10.941754729288975</v>
      </c>
      <c r="AB18" s="183">
        <f>(30*(AB14+AB9+AB11+AB16)+31*(AB6+AB8+AB10+AB12+AB13+AB15+AB17)+28*AB7)/365</f>
        <v>10.340391389432485</v>
      </c>
      <c r="AC18" s="183">
        <f>(30*(AC14+AC9+AC11+AC16)+31*(AC6+AC8+AC10+AC12+AC13+AC15+AC17)+29*AC7)/366</f>
        <v>10.349315648832041</v>
      </c>
      <c r="AD18" s="183">
        <f>(30*(AD14+AD9+AD11+AD16)+31*(AD6+AD8+AD10+AD12+AD13+AD15+AD17)+28*AD7)/365</f>
        <v>10.607931615568603</v>
      </c>
      <c r="AE18" s="183">
        <f>(30*(AE14+AE9+AE11+AE16)+31*(AE6+AE8+AE10+AE12+AE13+AE15+AE17)+28*AE7)/365</f>
        <v>10.601037181996086</v>
      </c>
      <c r="AF18" s="183">
        <f>(30*(AF14+AF9+AF11+AF16)+31*(AF6+AF8+AF10+AF12+AF13+AF15+AF17)+28*AF7)/365</f>
        <v>10.461646648727987</v>
      </c>
      <c r="AG18" s="183">
        <f>(30*(AG14+AG9+AG11+AG16)+31*(AG6+AG8+AG10+AG12+AG13+AG15+AG17)+29*AG7)/366</f>
        <v>10.774681368722351</v>
      </c>
      <c r="AH18" s="183"/>
    </row>
    <row r="19" spans="1:45" ht="12">
      <c r="A19" s="57"/>
      <c r="B19" s="84"/>
      <c r="C19" s="58"/>
      <c r="D19" s="39"/>
      <c r="E19" s="39"/>
      <c r="F19" s="39"/>
      <c r="G19" s="39"/>
      <c r="H19" s="39"/>
      <c r="I19" s="39"/>
      <c r="J19" s="39"/>
      <c r="K19" s="39"/>
      <c r="L19" s="39"/>
      <c r="M19" s="163"/>
      <c r="N19" s="163"/>
      <c r="O19" s="163"/>
      <c r="P19" s="163"/>
      <c r="Q19" s="163"/>
      <c r="R19" s="163"/>
      <c r="S19" s="163"/>
      <c r="T19" s="163"/>
      <c r="U19" s="163"/>
      <c r="V19" s="163"/>
      <c r="W19" s="163"/>
      <c r="X19" s="163"/>
      <c r="Y19" s="163"/>
      <c r="Z19" s="163"/>
      <c r="AA19" s="163"/>
      <c r="AB19" s="163"/>
      <c r="AC19" s="163"/>
      <c r="AD19" s="163"/>
      <c r="AE19" s="163"/>
      <c r="AF19" s="163"/>
      <c r="AI19" s="41"/>
      <c r="AJ19" s="41"/>
      <c r="AK19" s="41"/>
      <c r="AL19" s="41"/>
      <c r="AM19" s="41"/>
      <c r="AN19" s="41"/>
      <c r="AO19" s="41"/>
      <c r="AP19" s="41"/>
      <c r="AQ19" s="41"/>
      <c r="AR19" s="41"/>
      <c r="AS19" s="41"/>
    </row>
    <row r="20" spans="4:48" ht="12">
      <c r="D20" s="176" t="s">
        <v>138</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84"/>
      <c r="AH20" s="184" t="s">
        <v>2</v>
      </c>
      <c r="AI20" s="41"/>
      <c r="AJ20" s="41"/>
      <c r="AK20" s="41"/>
      <c r="AL20" s="41"/>
      <c r="AM20" s="41"/>
      <c r="AN20" s="41"/>
      <c r="AO20" s="41"/>
      <c r="AP20" s="41"/>
      <c r="AQ20" s="41"/>
      <c r="AR20" s="41"/>
      <c r="AS20" s="41"/>
      <c r="AT20" s="41"/>
      <c r="AU20" s="41"/>
      <c r="AV20" s="41"/>
    </row>
    <row r="21" spans="4:48" ht="12">
      <c r="D21" s="53">
        <v>1991</v>
      </c>
      <c r="E21" s="53">
        <v>1992</v>
      </c>
      <c r="F21" s="53">
        <v>1993</v>
      </c>
      <c r="G21" s="53">
        <v>1994</v>
      </c>
      <c r="H21" s="53">
        <v>1995</v>
      </c>
      <c r="I21" s="53">
        <v>1996</v>
      </c>
      <c r="J21" s="53">
        <v>1997</v>
      </c>
      <c r="K21" s="53">
        <v>1998</v>
      </c>
      <c r="L21" s="53">
        <v>1999</v>
      </c>
      <c r="M21" s="56">
        <v>2000</v>
      </c>
      <c r="N21" s="56">
        <v>2001</v>
      </c>
      <c r="O21" s="56">
        <v>2002</v>
      </c>
      <c r="P21" s="56">
        <v>2003</v>
      </c>
      <c r="Q21" s="56">
        <v>2004</v>
      </c>
      <c r="R21" s="56">
        <v>2005</v>
      </c>
      <c r="S21" s="56">
        <v>2006</v>
      </c>
      <c r="T21" s="56">
        <v>2007</v>
      </c>
      <c r="U21" s="56">
        <v>2008</v>
      </c>
      <c r="V21" s="56">
        <v>2009</v>
      </c>
      <c r="W21" s="56">
        <v>2010</v>
      </c>
      <c r="X21" s="56">
        <v>2011</v>
      </c>
      <c r="Y21" s="56">
        <v>2012</v>
      </c>
      <c r="Z21" s="56">
        <v>2013</v>
      </c>
      <c r="AA21" s="56">
        <v>2014</v>
      </c>
      <c r="AB21" s="56">
        <v>2015</v>
      </c>
      <c r="AC21" s="56">
        <v>2016</v>
      </c>
      <c r="AD21" s="56">
        <f>AD4</f>
        <v>2017</v>
      </c>
      <c r="AE21" s="56">
        <f>AE4</f>
        <v>2018</v>
      </c>
      <c r="AF21" s="56">
        <f>AF4</f>
        <v>2019</v>
      </c>
      <c r="AG21" s="56">
        <f>AG4</f>
        <v>2020</v>
      </c>
      <c r="AH21" s="56">
        <f>AH4</f>
        <v>2021</v>
      </c>
      <c r="AI21" s="41"/>
      <c r="AJ21" s="41"/>
      <c r="AK21" s="41"/>
      <c r="AL21" s="41"/>
      <c r="AM21" s="41"/>
      <c r="AN21" s="41"/>
      <c r="AO21" s="41"/>
      <c r="AP21" s="41"/>
      <c r="AQ21" s="41"/>
      <c r="AR21" s="41"/>
      <c r="AS21" s="41"/>
      <c r="AT21" s="41"/>
      <c r="AU21" s="41"/>
      <c r="AV21" s="41"/>
    </row>
    <row r="22" spans="1:48" ht="12">
      <c r="A22" s="73" t="s">
        <v>15</v>
      </c>
      <c r="D22" s="40"/>
      <c r="E22" s="40"/>
      <c r="F22" s="40"/>
      <c r="G22" s="40"/>
      <c r="H22" s="40"/>
      <c r="I22" s="58"/>
      <c r="J22" s="48"/>
      <c r="K22" s="47"/>
      <c r="L22" s="47"/>
      <c r="M22" s="48"/>
      <c r="N22" s="48"/>
      <c r="Z22" s="39"/>
      <c r="AA22" s="39"/>
      <c r="AB22" s="40"/>
      <c r="AC22" s="41"/>
      <c r="AD22" s="41"/>
      <c r="AE22" s="41"/>
      <c r="AF22" s="41"/>
      <c r="AI22" s="41"/>
      <c r="AJ22" s="41"/>
      <c r="AK22" s="41"/>
      <c r="AL22" s="41"/>
      <c r="AM22" s="41"/>
      <c r="AN22" s="41"/>
      <c r="AO22" s="41"/>
      <c r="AP22" s="41"/>
      <c r="AQ22" s="41"/>
      <c r="AR22" s="41"/>
      <c r="AS22" s="41"/>
      <c r="AT22" s="41"/>
      <c r="AU22" s="41"/>
      <c r="AV22" s="41"/>
    </row>
    <row r="23" spans="1:48" ht="12">
      <c r="A23" s="57" t="s">
        <v>3</v>
      </c>
      <c r="D23" s="41">
        <f>D6-$B6</f>
        <v>-0.8760405955772708</v>
      </c>
      <c r="E23" s="41">
        <f aca="true" t="shared" si="1" ref="D23:G35">E6-$B6</f>
        <v>-0.5760405955772709</v>
      </c>
      <c r="F23" s="41">
        <f t="shared" si="1"/>
        <v>1.423959404422729</v>
      </c>
      <c r="G23" s="41">
        <f t="shared" si="1"/>
        <v>0.6239594044227292</v>
      </c>
      <c r="H23" s="41">
        <f aca="true" t="shared" si="2" ref="H23:V23">IF(H6="..","..",H6-$B6)</f>
        <v>0.3239594044227294</v>
      </c>
      <c r="I23" s="41">
        <f t="shared" si="2"/>
        <v>0.22395940442272888</v>
      </c>
      <c r="J23" s="41">
        <f t="shared" si="2"/>
        <v>-1.676040595577271</v>
      </c>
      <c r="K23" s="41">
        <f t="shared" si="2"/>
        <v>0.8920337287470543</v>
      </c>
      <c r="L23" s="41">
        <f t="shared" si="2"/>
        <v>1.2292611988762374</v>
      </c>
      <c r="M23" s="41">
        <f t="shared" si="2"/>
        <v>0.9239594044227291</v>
      </c>
      <c r="N23" s="41">
        <f t="shared" si="2"/>
        <v>-0.676040595577271</v>
      </c>
      <c r="O23" s="41">
        <f>IF(O6="..","..",O6-$B6)</f>
        <v>1.5175220117755828</v>
      </c>
      <c r="P23" s="41">
        <f t="shared" si="2"/>
        <v>0.28619716506356596</v>
      </c>
      <c r="Q23" s="41">
        <f t="shared" si="2"/>
        <v>0.9107637163338529</v>
      </c>
      <c r="R23" s="41">
        <f t="shared" si="2"/>
        <v>1.784437070691414</v>
      </c>
      <c r="S23" s="41">
        <f t="shared" si="2"/>
        <v>-0.05520052445721735</v>
      </c>
      <c r="T23" s="41">
        <f t="shared" si="2"/>
        <v>2.3405976296786983</v>
      </c>
      <c r="U23" s="41">
        <f t="shared" si="2"/>
        <v>1.7972312938236366</v>
      </c>
      <c r="V23" s="41">
        <f t="shared" si="2"/>
        <v>-1.277039059478954</v>
      </c>
      <c r="W23" s="41">
        <f aca="true" t="shared" si="3" ref="W23:AB23">IF(W6="..","..",W6-$B6)</f>
        <v>-3.0810329150857196</v>
      </c>
      <c r="X23" s="41">
        <f t="shared" si="3"/>
        <v>-0.7200498121671348</v>
      </c>
      <c r="Y23" s="41">
        <f t="shared" si="3"/>
        <v>0.8926998038082887</v>
      </c>
      <c r="Z23" s="41">
        <f t="shared" si="3"/>
        <v>-0.6504645587109099</v>
      </c>
      <c r="AA23" s="41">
        <f t="shared" si="3"/>
        <v>1.0733449650986175</v>
      </c>
      <c r="AB23" s="41">
        <f t="shared" si="3"/>
        <v>0.20114834451489294</v>
      </c>
      <c r="AC23" s="41">
        <f aca="true" t="shared" si="4" ref="AC23:AH32">IF(AC6="..","..",AC6-$B6)</f>
        <v>1.105487822241475</v>
      </c>
      <c r="AD23" s="41">
        <f t="shared" si="4"/>
        <v>-0.24777638666790125</v>
      </c>
      <c r="AE23" s="41">
        <f t="shared" si="4"/>
        <v>0.6746506486623582</v>
      </c>
      <c r="AF23" s="41">
        <f t="shared" si="4"/>
        <v>-0.3396350656233542</v>
      </c>
      <c r="AG23" s="41">
        <f t="shared" si="4"/>
        <v>2.1043741509665077</v>
      </c>
      <c r="AH23" s="41">
        <f t="shared" si="4"/>
        <v>-1.284489136283876</v>
      </c>
      <c r="AI23" s="41"/>
      <c r="AJ23" s="41"/>
      <c r="AK23" s="41"/>
      <c r="AL23" s="41"/>
      <c r="AM23" s="41"/>
      <c r="AN23" s="41"/>
      <c r="AO23" s="41"/>
      <c r="AP23" s="41"/>
      <c r="AQ23" s="41"/>
      <c r="AR23" s="41"/>
      <c r="AS23" s="41"/>
      <c r="AT23" s="41"/>
      <c r="AU23" s="41"/>
      <c r="AV23" s="41"/>
    </row>
    <row r="24" spans="1:48" ht="12">
      <c r="A24" s="57" t="s">
        <v>4</v>
      </c>
      <c r="D24" s="41">
        <f t="shared" si="1"/>
        <v>-2.247475950498964</v>
      </c>
      <c r="E24" s="41">
        <f t="shared" si="1"/>
        <v>1.2525240495010364</v>
      </c>
      <c r="F24" s="41">
        <f t="shared" si="1"/>
        <v>0.7525240495010364</v>
      </c>
      <c r="G24" s="41">
        <f t="shared" si="1"/>
        <v>-1.147475950498964</v>
      </c>
      <c r="H24" s="41">
        <f aca="true" t="shared" si="5" ref="H24:W24">IF(H7="..","..",H7-$B7)</f>
        <v>2.052524049501036</v>
      </c>
      <c r="I24" s="41">
        <f t="shared" si="5"/>
        <v>-1.547475950498964</v>
      </c>
      <c r="J24" s="41">
        <f t="shared" si="5"/>
        <v>2.2359200495010363</v>
      </c>
      <c r="K24" s="41">
        <f t="shared" si="5"/>
        <v>3.1023398874384203</v>
      </c>
      <c r="L24" s="41">
        <f t="shared" si="5"/>
        <v>0.9103020495010359</v>
      </c>
      <c r="M24" s="41">
        <f t="shared" si="5"/>
        <v>1.7999243935828781</v>
      </c>
      <c r="N24" s="41">
        <f t="shared" si="5"/>
        <v>0.15252404950103582</v>
      </c>
      <c r="O24" s="41">
        <f t="shared" si="5"/>
        <v>2.5957411059882247</v>
      </c>
      <c r="P24" s="41">
        <f t="shared" si="5"/>
        <v>-0.1922378614271114</v>
      </c>
      <c r="Q24" s="41">
        <f t="shared" si="5"/>
        <v>0.9492696167466876</v>
      </c>
      <c r="R24" s="41">
        <f t="shared" si="5"/>
        <v>-0.12856175849085805</v>
      </c>
      <c r="S24" s="41">
        <f t="shared" si="5"/>
        <v>-0.47961880627543785</v>
      </c>
      <c r="T24" s="41">
        <f t="shared" si="5"/>
        <v>1.4016781842455632</v>
      </c>
      <c r="U24" s="41">
        <f t="shared" si="5"/>
        <v>0.7166455600568211</v>
      </c>
      <c r="V24" s="41">
        <f t="shared" si="5"/>
        <v>-0.2912684675057635</v>
      </c>
      <c r="W24" s="41">
        <f t="shared" si="5"/>
        <v>-1.897305882471752</v>
      </c>
      <c r="X24" s="41">
        <f aca="true" t="shared" si="6" ref="X24:X29">IF(X7="..","..",X7-$B7)</f>
        <v>1.6991226889568223</v>
      </c>
      <c r="Y24" s="41">
        <f aca="true" t="shared" si="7" ref="Y24:Y35">IF(Y7="..","..",Y7-$B7)</f>
        <v>-0.2588881015662903</v>
      </c>
      <c r="Z24" s="41">
        <f aca="true" t="shared" si="8" ref="Z24:Z29">IF(Z7="..","..",Z7-$B7)</f>
        <v>-1.2660983994785595</v>
      </c>
      <c r="AA24" s="41">
        <f aca="true" t="shared" si="9" ref="AA24:AA34">IF(AA7="..","..",AA7-$B7)</f>
        <v>1.6230172467799528</v>
      </c>
      <c r="AB24" s="41">
        <f aca="true" t="shared" si="10" ref="AB24:AB35">IF(AB7="..","..",AB7-$B7)</f>
        <v>-0.35768003213162114</v>
      </c>
      <c r="AC24" s="41">
        <f t="shared" si="4"/>
        <v>0.4270724895667142</v>
      </c>
      <c r="AD24" s="41">
        <f t="shared" si="4"/>
        <v>1.573612484875187</v>
      </c>
      <c r="AE24" s="41">
        <f t="shared" si="4"/>
        <v>-1.5609113246486181</v>
      </c>
      <c r="AF24" s="41">
        <f t="shared" si="4"/>
        <v>2.237558063106478</v>
      </c>
      <c r="AG24" s="41">
        <f t="shared" si="4"/>
        <v>1.7375815207654046</v>
      </c>
      <c r="AH24" s="41">
        <f t="shared" si="4"/>
        <v>0.48330636242620706</v>
      </c>
      <c r="AI24" s="41"/>
      <c r="AJ24" s="41"/>
      <c r="AK24" s="41"/>
      <c r="AL24" s="41"/>
      <c r="AM24" s="41"/>
      <c r="AN24" s="41"/>
      <c r="AO24" s="41"/>
      <c r="AP24" s="41"/>
      <c r="AQ24" s="41"/>
      <c r="AR24" s="41"/>
      <c r="AS24" s="41"/>
      <c r="AT24" s="41"/>
      <c r="AU24" s="41"/>
      <c r="AV24" s="41"/>
    </row>
    <row r="25" spans="1:48" ht="12">
      <c r="A25" s="57" t="s">
        <v>16</v>
      </c>
      <c r="D25" s="41">
        <f t="shared" si="1"/>
        <v>1.3283572857572343</v>
      </c>
      <c r="E25" s="41">
        <f t="shared" si="1"/>
        <v>0.9283572857572349</v>
      </c>
      <c r="F25" s="41">
        <f t="shared" si="1"/>
        <v>0.12835728575723415</v>
      </c>
      <c r="G25" s="41">
        <f t="shared" si="1"/>
        <v>1.1283572857572342</v>
      </c>
      <c r="H25" s="41">
        <f aca="true" t="shared" si="11" ref="H25:W25">IF(H8="..","..",H8-$B8)</f>
        <v>-0.8716427142427658</v>
      </c>
      <c r="I25" s="41">
        <f t="shared" si="11"/>
        <v>-1.8716427142427658</v>
      </c>
      <c r="J25" s="41">
        <f t="shared" si="11"/>
        <v>1.8983572857572337</v>
      </c>
      <c r="K25" s="41">
        <f t="shared" si="11"/>
        <v>1.5623305745719254</v>
      </c>
      <c r="L25" s="41">
        <f t="shared" si="11"/>
        <v>0.9462955974455447</v>
      </c>
      <c r="M25" s="41">
        <f t="shared" si="11"/>
        <v>1.0699422530775093</v>
      </c>
      <c r="N25" s="41">
        <f t="shared" si="11"/>
        <v>-1.0195765930662644</v>
      </c>
      <c r="O25" s="41">
        <f t="shared" si="11"/>
        <v>1.1554191414132555</v>
      </c>
      <c r="P25" s="41">
        <f t="shared" si="11"/>
        <v>1.34742140107823</v>
      </c>
      <c r="Q25" s="41">
        <f t="shared" si="11"/>
        <v>0.17164773796029476</v>
      </c>
      <c r="R25" s="41">
        <f t="shared" si="11"/>
        <v>0.7718758172878237</v>
      </c>
      <c r="S25" s="41">
        <f t="shared" si="11"/>
        <v>-1.5126812283498818</v>
      </c>
      <c r="T25" s="41">
        <f t="shared" si="11"/>
        <v>0.6481365726842325</v>
      </c>
      <c r="U25" s="41">
        <f t="shared" si="11"/>
        <v>-0.376020594427092</v>
      </c>
      <c r="V25" s="41">
        <f t="shared" si="11"/>
        <v>0.45685190941314957</v>
      </c>
      <c r="W25" s="41">
        <f t="shared" si="11"/>
        <v>-0.37371644696165074</v>
      </c>
      <c r="X25" s="41">
        <f t="shared" si="6"/>
        <v>0.289417193591337</v>
      </c>
      <c r="Y25" s="41">
        <f t="shared" si="7"/>
        <v>1.9822743358441866</v>
      </c>
      <c r="Z25" s="41">
        <f t="shared" si="8"/>
        <v>-3.518954542199759</v>
      </c>
      <c r="AA25" s="41">
        <f t="shared" si="9"/>
        <v>1.0885723395206863</v>
      </c>
      <c r="AB25" s="41">
        <f t="shared" si="10"/>
        <v>-0.14038311362831735</v>
      </c>
      <c r="AC25" s="41">
        <f t="shared" si="4"/>
        <v>-0.3653447111705699</v>
      </c>
      <c r="AD25" s="41">
        <f t="shared" si="4"/>
        <v>2.0166061336835046</v>
      </c>
      <c r="AE25" s="41">
        <f t="shared" si="4"/>
        <v>-1.5810897188510609</v>
      </c>
      <c r="AF25" s="41">
        <f t="shared" si="4"/>
        <v>1.4470208802272806</v>
      </c>
      <c r="AG25" s="41">
        <f t="shared" si="4"/>
        <v>0.32106081878334614</v>
      </c>
      <c r="AH25" s="41"/>
      <c r="AI25" s="41"/>
      <c r="AJ25" s="41"/>
      <c r="AK25" s="41"/>
      <c r="AL25" s="41"/>
      <c r="AM25" s="41"/>
      <c r="AN25" s="41"/>
      <c r="AO25" s="41"/>
      <c r="AP25" s="41"/>
      <c r="AQ25" s="41"/>
      <c r="AR25" s="41"/>
      <c r="AS25" s="41"/>
      <c r="AT25" s="41"/>
      <c r="AU25" s="41"/>
      <c r="AV25" s="41"/>
    </row>
    <row r="26" spans="1:48" ht="12">
      <c r="A26" s="60" t="s">
        <v>6</v>
      </c>
      <c r="D26" s="41">
        <f t="shared" si="1"/>
        <v>-0.39681224012242033</v>
      </c>
      <c r="E26" s="41">
        <f t="shared" si="1"/>
        <v>0.2031877598775793</v>
      </c>
      <c r="F26" s="41">
        <f t="shared" si="1"/>
        <v>0.9031877598775804</v>
      </c>
      <c r="G26" s="41">
        <f t="shared" si="1"/>
        <v>-0.2968122401224207</v>
      </c>
      <c r="H26" s="41">
        <f aca="true" t="shared" si="12" ref="H26:W26">IF(H9="..","..",H9-$B9)</f>
        <v>0.50318775987758</v>
      </c>
      <c r="I26" s="41">
        <f t="shared" si="12"/>
        <v>0.30318775987757896</v>
      </c>
      <c r="J26" s="41">
        <f t="shared" si="12"/>
        <v>0.7061447598775796</v>
      </c>
      <c r="K26" s="41">
        <f t="shared" si="12"/>
        <v>-0.5572652017948867</v>
      </c>
      <c r="L26" s="41">
        <f t="shared" si="12"/>
        <v>1.0217123500415113</v>
      </c>
      <c r="M26" s="41">
        <f t="shared" si="12"/>
        <v>-0.495366661891123</v>
      </c>
      <c r="N26" s="41">
        <f t="shared" si="12"/>
        <v>-0.5899066511080768</v>
      </c>
      <c r="O26" s="41">
        <f t="shared" si="12"/>
        <v>0.961844998671932</v>
      </c>
      <c r="P26" s="41">
        <f t="shared" si="12"/>
        <v>1.5007229591376827</v>
      </c>
      <c r="Q26" s="41">
        <f t="shared" si="12"/>
        <v>1.1537506245719573</v>
      </c>
      <c r="R26" s="41">
        <f t="shared" si="12"/>
        <v>0.43700418381537887</v>
      </c>
      <c r="S26" s="41">
        <f t="shared" si="12"/>
        <v>0.09598212910417914</v>
      </c>
      <c r="T26" s="41">
        <f t="shared" si="12"/>
        <v>2.7705598939163902</v>
      </c>
      <c r="U26" s="41">
        <f>IF(U9="..","..",U9-$B9)</f>
        <v>-0.45212970081832626</v>
      </c>
      <c r="V26" s="41">
        <f t="shared" si="12"/>
        <v>1.3093782360680635</v>
      </c>
      <c r="W26" s="41">
        <f t="shared" si="12"/>
        <v>0.4801718868616973</v>
      </c>
      <c r="X26" s="41">
        <f t="shared" si="6"/>
        <v>3.269140140829947</v>
      </c>
      <c r="Y26" s="41">
        <f t="shared" si="7"/>
        <v>-1.0573677956779886</v>
      </c>
      <c r="Z26" s="41">
        <f t="shared" si="8"/>
        <v>-0.9866535099636904</v>
      </c>
      <c r="AA26" s="41">
        <f t="shared" si="9"/>
        <v>1.7142195059093392</v>
      </c>
      <c r="AB26" s="41">
        <f t="shared" si="10"/>
        <v>0.6894576011474243</v>
      </c>
      <c r="AC26" s="41">
        <f t="shared" si="4"/>
        <v>-0.8927646210748028</v>
      </c>
      <c r="AD26" s="41">
        <f t="shared" si="4"/>
        <v>0.6204496646394855</v>
      </c>
      <c r="AE26" s="41">
        <f t="shared" si="4"/>
        <v>1.1475528392426622</v>
      </c>
      <c r="AF26" s="41">
        <f t="shared" si="4"/>
        <v>0.6739020455918769</v>
      </c>
      <c r="AG26" s="41">
        <f t="shared" si="4"/>
        <v>1.9264433154331364</v>
      </c>
      <c r="AH26" s="41"/>
      <c r="AI26" s="41"/>
      <c r="AJ26" s="41"/>
      <c r="AK26" s="41"/>
      <c r="AL26" s="41"/>
      <c r="AM26" s="41"/>
      <c r="AN26" s="41"/>
      <c r="AO26" s="41"/>
      <c r="AP26" s="41"/>
      <c r="AQ26" s="41"/>
      <c r="AR26" s="41"/>
      <c r="AS26" s="41"/>
      <c r="AT26" s="41"/>
      <c r="AU26" s="41"/>
      <c r="AV26" s="41"/>
    </row>
    <row r="27" spans="1:48" ht="12">
      <c r="A27" s="57" t="s">
        <v>7</v>
      </c>
      <c r="D27" s="41">
        <f t="shared" si="1"/>
        <v>-0.4107911929846111</v>
      </c>
      <c r="E27" s="41">
        <f t="shared" si="1"/>
        <v>1.6892088070153886</v>
      </c>
      <c r="F27" s="41">
        <f t="shared" si="1"/>
        <v>-0.2107911929846118</v>
      </c>
      <c r="G27" s="41">
        <f t="shared" si="1"/>
        <v>-1.0107911929846107</v>
      </c>
      <c r="H27" s="41">
        <f aca="true" t="shared" si="13" ref="H27:W27">IF(H10="..","..",H10-$B10)</f>
        <v>0.18920880701538856</v>
      </c>
      <c r="I27" s="41">
        <f t="shared" si="13"/>
        <v>-2.1107911929846104</v>
      </c>
      <c r="J27" s="41">
        <f t="shared" si="13"/>
        <v>0.12415778660724364</v>
      </c>
      <c r="K27" s="41">
        <f t="shared" si="13"/>
        <v>1.4848498326564012</v>
      </c>
      <c r="L27" s="41">
        <f t="shared" si="13"/>
        <v>1.3812486080104236</v>
      </c>
      <c r="M27" s="41">
        <f t="shared" si="13"/>
        <v>0.6456147970320334</v>
      </c>
      <c r="N27" s="41">
        <f t="shared" si="13"/>
        <v>1.0277155111454679</v>
      </c>
      <c r="O27" s="41">
        <f t="shared" si="13"/>
        <v>0.5112601046911891</v>
      </c>
      <c r="P27" s="41">
        <f t="shared" si="13"/>
        <v>0.6742173257508206</v>
      </c>
      <c r="Q27" s="41">
        <f t="shared" si="13"/>
        <v>0.6919311533653669</v>
      </c>
      <c r="R27" s="41">
        <f t="shared" si="13"/>
        <v>-0.19743713753302394</v>
      </c>
      <c r="S27" s="41">
        <f t="shared" si="13"/>
        <v>0.4215217409893057</v>
      </c>
      <c r="T27" s="41">
        <f t="shared" si="13"/>
        <v>0.46289301754169365</v>
      </c>
      <c r="U27" s="41">
        <f t="shared" si="13"/>
        <v>1.6256911418848041</v>
      </c>
      <c r="V27" s="41">
        <f t="shared" si="13"/>
        <v>0.5319891449570182</v>
      </c>
      <c r="W27" s="41">
        <f t="shared" si="13"/>
        <v>-0.619470148437749</v>
      </c>
      <c r="X27" s="41">
        <f t="shared" si="6"/>
        <v>0.8444315412703691</v>
      </c>
      <c r="Y27" s="41">
        <f t="shared" si="7"/>
        <v>0.18137470563289781</v>
      </c>
      <c r="Z27" s="41">
        <f t="shared" si="8"/>
        <v>-0.8590246799277779</v>
      </c>
      <c r="AA27" s="41">
        <f t="shared" si="9"/>
        <v>0.8480413722995426</v>
      </c>
      <c r="AB27" s="41">
        <f t="shared" si="10"/>
        <v>-0.5471967229385459</v>
      </c>
      <c r="AC27" s="41">
        <f t="shared" si="4"/>
        <v>0.7542857300923167</v>
      </c>
      <c r="AD27" s="41">
        <f t="shared" si="4"/>
        <v>1.5961532514598478</v>
      </c>
      <c r="AE27" s="41">
        <f t="shared" si="4"/>
        <v>1.528456118843346</v>
      </c>
      <c r="AF27" s="41">
        <f t="shared" si="4"/>
        <v>-0.1988096261643335</v>
      </c>
      <c r="AG27" s="41">
        <f t="shared" si="4"/>
        <v>1.1527264721459556</v>
      </c>
      <c r="AH27" s="41"/>
      <c r="AI27" s="41"/>
      <c r="AJ27" s="41"/>
      <c r="AK27" s="41"/>
      <c r="AL27" s="41"/>
      <c r="AM27" s="41"/>
      <c r="AN27" s="41"/>
      <c r="AO27" s="41"/>
      <c r="AP27" s="41"/>
      <c r="AQ27" s="41"/>
      <c r="AR27" s="41"/>
      <c r="AS27" s="41"/>
      <c r="AT27" s="41"/>
      <c r="AU27" s="41"/>
      <c r="AV27" s="41"/>
    </row>
    <row r="28" spans="1:48" ht="12">
      <c r="A28" s="57" t="s">
        <v>17</v>
      </c>
      <c r="D28" s="41">
        <f t="shared" si="1"/>
        <v>-1.8907020530281002</v>
      </c>
      <c r="E28" s="41">
        <f t="shared" si="1"/>
        <v>1.4092979469719005</v>
      </c>
      <c r="F28" s="41">
        <f t="shared" si="1"/>
        <v>0.30929794697190083</v>
      </c>
      <c r="G28" s="41">
        <f t="shared" si="1"/>
        <v>0.20929794697190118</v>
      </c>
      <c r="H28" s="41">
        <f aca="true" t="shared" si="14" ref="H28:W28">IF(H11="..","..",H11-$B11)</f>
        <v>-0.09070205302809953</v>
      </c>
      <c r="I28" s="41">
        <f t="shared" si="14"/>
        <v>0.30929794697190083</v>
      </c>
      <c r="J28" s="41">
        <f t="shared" si="14"/>
        <v>-0.13005632876979156</v>
      </c>
      <c r="K28" s="41">
        <f t="shared" si="14"/>
        <v>0.04367855738485282</v>
      </c>
      <c r="L28" s="41">
        <f t="shared" si="14"/>
        <v>-0.37909188353657797</v>
      </c>
      <c r="M28" s="41">
        <f t="shared" si="14"/>
        <v>0.5738952624081435</v>
      </c>
      <c r="N28" s="41">
        <f t="shared" si="14"/>
        <v>-0.10669503152091409</v>
      </c>
      <c r="O28" s="41">
        <f t="shared" si="14"/>
        <v>0.2249894408990638</v>
      </c>
      <c r="P28" s="41">
        <f t="shared" si="14"/>
        <v>1.8401078129267958</v>
      </c>
      <c r="Q28" s="41">
        <f t="shared" si="14"/>
        <v>1.2174760026285227</v>
      </c>
      <c r="R28" s="41">
        <f t="shared" si="14"/>
        <v>1.260842671219221</v>
      </c>
      <c r="S28" s="41">
        <f t="shared" si="14"/>
        <v>1.6602628457840432</v>
      </c>
      <c r="T28" s="41">
        <f t="shared" si="14"/>
        <v>0.845982250322848</v>
      </c>
      <c r="U28" s="41">
        <f t="shared" si="14"/>
        <v>-0.06240316590566941</v>
      </c>
      <c r="V28" s="41">
        <f t="shared" si="14"/>
        <v>0.6750099597006223</v>
      </c>
      <c r="W28" s="41">
        <f t="shared" si="14"/>
        <v>1.1872344549083937</v>
      </c>
      <c r="X28" s="41">
        <f t="shared" si="6"/>
        <v>-0.07149570382175519</v>
      </c>
      <c r="Y28" s="41">
        <f t="shared" si="7"/>
        <v>-0.5029242752503258</v>
      </c>
      <c r="Z28" s="41">
        <f t="shared" si="8"/>
        <v>-0.14347983080588378</v>
      </c>
      <c r="AA28" s="41">
        <f t="shared" si="9"/>
        <v>1.1296947723687083</v>
      </c>
      <c r="AB28" s="41">
        <f t="shared" si="10"/>
        <v>-0.08403538636143182</v>
      </c>
      <c r="AC28" s="41">
        <f t="shared" si="4"/>
        <v>0.7705677882417383</v>
      </c>
      <c r="AD28" s="41">
        <f t="shared" si="4"/>
        <v>1.8184249310988836</v>
      </c>
      <c r="AE28" s="41">
        <f t="shared" si="4"/>
        <v>1.8546154072893604</v>
      </c>
      <c r="AF28" s="41">
        <f t="shared" si="4"/>
        <v>0.25866302633697913</v>
      </c>
      <c r="AG28" s="41">
        <f t="shared" si="4"/>
        <v>1.0017582644322154</v>
      </c>
      <c r="AH28" s="41"/>
      <c r="AI28" s="41"/>
      <c r="AJ28" s="41"/>
      <c r="AK28" s="41"/>
      <c r="AL28" s="41"/>
      <c r="AM28" s="41"/>
      <c r="AN28" s="41"/>
      <c r="AO28" s="41"/>
      <c r="AP28" s="41"/>
      <c r="AQ28" s="41"/>
      <c r="AR28" s="41"/>
      <c r="AS28" s="41"/>
      <c r="AT28" s="41"/>
      <c r="AU28" s="41"/>
      <c r="AV28" s="41"/>
    </row>
    <row r="29" spans="1:48" ht="12">
      <c r="A29" s="57" t="s">
        <v>9</v>
      </c>
      <c r="D29" s="41">
        <f t="shared" si="1"/>
        <v>0.6628684143571029</v>
      </c>
      <c r="E29" s="41">
        <f t="shared" si="1"/>
        <v>-0.33713158564289714</v>
      </c>
      <c r="F29" s="41">
        <f t="shared" si="1"/>
        <v>-1.337131585642899</v>
      </c>
      <c r="G29" s="41">
        <f t="shared" si="1"/>
        <v>1.1628684143571029</v>
      </c>
      <c r="H29" s="41">
        <f aca="true" t="shared" si="15" ref="H29:W29">IF(H12="..","..",H12-$B12)</f>
        <v>1.9628684143571</v>
      </c>
      <c r="I29" s="41">
        <f t="shared" si="15"/>
        <v>-0.03713158564289998</v>
      </c>
      <c r="J29" s="41">
        <f t="shared" si="15"/>
        <v>0.49733841435710247</v>
      </c>
      <c r="K29" s="41">
        <f t="shared" si="15"/>
        <v>-0.9592149189762171</v>
      </c>
      <c r="L29" s="41">
        <f t="shared" si="15"/>
        <v>1.0452121643570997</v>
      </c>
      <c r="M29" s="41">
        <f t="shared" si="15"/>
        <v>-1.2371315856428993</v>
      </c>
      <c r="N29" s="41">
        <f t="shared" si="15"/>
        <v>0.2671541449806014</v>
      </c>
      <c r="O29" s="41">
        <f t="shared" si="15"/>
        <v>-0.5450218165611158</v>
      </c>
      <c r="P29" s="41">
        <f t="shared" si="15"/>
        <v>1.0499818208432004</v>
      </c>
      <c r="Q29" s="41">
        <f t="shared" si="15"/>
        <v>-0.7374003960108269</v>
      </c>
      <c r="R29" s="41">
        <f t="shared" si="15"/>
        <v>0.17162235479196397</v>
      </c>
      <c r="S29" s="41">
        <f t="shared" si="15"/>
        <v>2.8233901534875585</v>
      </c>
      <c r="T29" s="41">
        <f t="shared" si="15"/>
        <v>-1.188054662565996</v>
      </c>
      <c r="U29" s="41">
        <f t="shared" si="15"/>
        <v>-0.17859876711010259</v>
      </c>
      <c r="V29" s="41">
        <f t="shared" si="15"/>
        <v>-0.2662406486229614</v>
      </c>
      <c r="W29" s="41">
        <f t="shared" si="15"/>
        <v>0.5782293974600421</v>
      </c>
      <c r="X29" s="41">
        <f t="shared" si="6"/>
        <v>-1.124535579498497</v>
      </c>
      <c r="Y29" s="41">
        <f t="shared" si="7"/>
        <v>-1.0479610787304559</v>
      </c>
      <c r="Z29" s="41">
        <f t="shared" si="8"/>
        <v>1.7981218705783029</v>
      </c>
      <c r="AA29" s="41">
        <f t="shared" si="9"/>
        <v>1.158413729257255</v>
      </c>
      <c r="AB29" s="41">
        <f t="shared" si="10"/>
        <v>-0.7159334289608825</v>
      </c>
      <c r="AC29" s="41">
        <f t="shared" si="4"/>
        <v>0.26701587979489005</v>
      </c>
      <c r="AD29" s="41">
        <f t="shared" si="4"/>
        <v>0.02784537288244593</v>
      </c>
      <c r="AE29" s="41">
        <f>IF(AE12="..","..",AE12-$B12)</f>
        <v>2.264250902836359</v>
      </c>
      <c r="AF29" s="41">
        <f t="shared" si="4"/>
        <v>1.1631756340191615</v>
      </c>
      <c r="AG29" s="41">
        <f t="shared" si="4"/>
        <v>-0.761709158607573</v>
      </c>
      <c r="AH29" s="41"/>
      <c r="AI29" s="41"/>
      <c r="AJ29" s="41"/>
      <c r="AK29" s="41"/>
      <c r="AL29" s="41"/>
      <c r="AM29" s="41"/>
      <c r="AN29" s="41"/>
      <c r="AO29" s="41"/>
      <c r="AP29" s="41"/>
      <c r="AQ29" s="41"/>
      <c r="AR29" s="41"/>
      <c r="AS29" s="41"/>
      <c r="AT29" s="41"/>
      <c r="AU29" s="41"/>
      <c r="AV29" s="41"/>
    </row>
    <row r="30" spans="1:48" ht="12">
      <c r="A30" s="57" t="s">
        <v>10</v>
      </c>
      <c r="D30" s="41">
        <f t="shared" si="1"/>
        <v>0.7531773332254943</v>
      </c>
      <c r="E30" s="41">
        <f t="shared" si="1"/>
        <v>-0.946822666774505</v>
      </c>
      <c r="F30" s="41">
        <f t="shared" si="1"/>
        <v>-1.8468226667745054</v>
      </c>
      <c r="G30" s="41">
        <f t="shared" si="1"/>
        <v>-0.34682266677450535</v>
      </c>
      <c r="H30" s="41">
        <f aca="true" t="shared" si="16" ref="H30:W30">IF(H13="..","..",H13-$B13)</f>
        <v>2.653177333225493</v>
      </c>
      <c r="I30" s="41">
        <f t="shared" si="16"/>
        <v>0.41488733322549365</v>
      </c>
      <c r="J30" s="41">
        <f t="shared" si="16"/>
        <v>2.3551073332254937</v>
      </c>
      <c r="K30" s="41">
        <f t="shared" si="16"/>
        <v>-0.3024064231197059</v>
      </c>
      <c r="L30" s="41">
        <f t="shared" si="16"/>
        <v>0.0523643250954251</v>
      </c>
      <c r="M30" s="41">
        <f t="shared" si="16"/>
        <v>0.49317733322549273</v>
      </c>
      <c r="N30" s="41">
        <f t="shared" si="16"/>
        <v>0.4900654488649465</v>
      </c>
      <c r="O30" s="41">
        <f t="shared" si="16"/>
        <v>0.7230403393306553</v>
      </c>
      <c r="P30" s="41">
        <f t="shared" si="16"/>
        <v>1.7660198118388237</v>
      </c>
      <c r="Q30" s="41">
        <f t="shared" si="16"/>
        <v>1.1407895703339541</v>
      </c>
      <c r="R30" s="41">
        <f t="shared" si="16"/>
        <v>-0.1591882675479539</v>
      </c>
      <c r="S30" s="41">
        <f t="shared" si="16"/>
        <v>-0.06909229134787864</v>
      </c>
      <c r="T30" s="41">
        <f t="shared" si="16"/>
        <v>-0.702069580354781</v>
      </c>
      <c r="U30" s="41">
        <f t="shared" si="16"/>
        <v>-0.028696706713063236</v>
      </c>
      <c r="V30" s="41">
        <f t="shared" si="16"/>
        <v>0.30932172646664213</v>
      </c>
      <c r="W30" s="41">
        <f t="shared" si="16"/>
        <v>-0.8974371060986321</v>
      </c>
      <c r="X30" s="41">
        <f aca="true" t="shared" si="17" ref="X30:X35">IF(X13="..","..",X13-$B13)</f>
        <v>-0.8121068449619102</v>
      </c>
      <c r="Y30" s="41">
        <f t="shared" si="7"/>
        <v>0.3843601289244525</v>
      </c>
      <c r="Z30" s="41">
        <f aca="true" t="shared" si="18" ref="Z30:Z35">IF(Z13="..","..",Z13-$B13)</f>
        <v>0.6693063654835321</v>
      </c>
      <c r="AA30" s="41">
        <f t="shared" si="9"/>
        <v>-1.0197105315978785</v>
      </c>
      <c r="AB30" s="41">
        <f t="shared" si="10"/>
        <v>-0.32378119212010326</v>
      </c>
      <c r="AC30" s="41">
        <f t="shared" si="4"/>
        <v>0.6143140459751137</v>
      </c>
      <c r="AD30" s="41">
        <f t="shared" si="4"/>
        <v>-0.6074217451155199</v>
      </c>
      <c r="AE30" s="41">
        <f>IF(AE13="..","..",AE13-$B13)</f>
        <v>0.49365352370168125</v>
      </c>
      <c r="AF30" s="41">
        <f t="shared" si="4"/>
        <v>0.827864833225501</v>
      </c>
      <c r="AG30" s="41">
        <f t="shared" si="4"/>
        <v>0.9699208048076748</v>
      </c>
      <c r="AH30" s="41"/>
      <c r="AI30" s="41"/>
      <c r="AJ30" s="41"/>
      <c r="AK30" s="41"/>
      <c r="AL30" s="41"/>
      <c r="AM30" s="41"/>
      <c r="AN30" s="41"/>
      <c r="AO30" s="41"/>
      <c r="AP30" s="41"/>
      <c r="AQ30" s="41"/>
      <c r="AR30" s="41"/>
      <c r="AS30" s="41"/>
      <c r="AT30" s="41"/>
      <c r="AU30" s="41"/>
      <c r="AV30" s="41"/>
    </row>
    <row r="31" spans="1:48" ht="12">
      <c r="A31" s="57" t="s">
        <v>18</v>
      </c>
      <c r="D31" s="41">
        <f t="shared" si="1"/>
        <v>0.7103620727581248</v>
      </c>
      <c r="E31" s="41">
        <f t="shared" si="1"/>
        <v>-0.7896379272418752</v>
      </c>
      <c r="F31" s="41">
        <f t="shared" si="1"/>
        <v>-1.4896379272418745</v>
      </c>
      <c r="G31" s="41">
        <f t="shared" si="1"/>
        <v>-1.2896379272418752</v>
      </c>
      <c r="H31" s="41">
        <f aca="true" t="shared" si="19" ref="H31:W31">IF(H14="..","..",H14-$B14)</f>
        <v>-0.18963792724187378</v>
      </c>
      <c r="I31" s="41">
        <f t="shared" si="19"/>
        <v>-0.30760792724187525</v>
      </c>
      <c r="J31" s="41">
        <f t="shared" si="19"/>
        <v>0.4673420727581252</v>
      </c>
      <c r="K31" s="41">
        <f t="shared" si="19"/>
        <v>0.8067781566741896</v>
      </c>
      <c r="L31" s="41">
        <f t="shared" si="19"/>
        <v>1.7434976659784756</v>
      </c>
      <c r="M31" s="41">
        <f t="shared" si="19"/>
        <v>1.9103620727581259</v>
      </c>
      <c r="N31" s="41">
        <f t="shared" si="19"/>
        <v>0.06157207275812482</v>
      </c>
      <c r="O31" s="41">
        <f t="shared" si="19"/>
        <v>0.5018964694225119</v>
      </c>
      <c r="P31" s="41">
        <f t="shared" si="19"/>
        <v>0.352615589203344</v>
      </c>
      <c r="Q31" s="41">
        <f t="shared" si="19"/>
        <v>0.782231220139062</v>
      </c>
      <c r="R31" s="41">
        <f t="shared" si="19"/>
        <v>1.0384619110676567</v>
      </c>
      <c r="S31" s="41">
        <f t="shared" si="19"/>
        <v>2.40947633316558</v>
      </c>
      <c r="T31" s="41">
        <f t="shared" si="19"/>
        <v>-0.139244999933414</v>
      </c>
      <c r="U31" s="41">
        <f t="shared" si="19"/>
        <v>-0.4530506256545763</v>
      </c>
      <c r="V31" s="41">
        <f t="shared" si="19"/>
        <v>0.1957588981549243</v>
      </c>
      <c r="W31" s="41">
        <f t="shared" si="19"/>
        <v>-0.031225228829177</v>
      </c>
      <c r="X31" s="41">
        <f t="shared" si="17"/>
        <v>1.1133779457739923</v>
      </c>
      <c r="Y31" s="41">
        <f t="shared" si="7"/>
        <v>-0.8087649113688631</v>
      </c>
      <c r="Z31" s="41">
        <f t="shared" si="18"/>
        <v>-0.09051094311489294</v>
      </c>
      <c r="AA31" s="41">
        <f t="shared" si="9"/>
        <v>0.9059969933930496</v>
      </c>
      <c r="AB31" s="41">
        <f t="shared" si="10"/>
        <v>-1.2429712605752172</v>
      </c>
      <c r="AC31" s="41">
        <f t="shared" si="4"/>
        <v>1.7979017552978114</v>
      </c>
      <c r="AD31" s="41">
        <f t="shared" si="4"/>
        <v>-0.4812252288291745</v>
      </c>
      <c r="AE31" s="41">
        <f>IF(AE14="..","..",AE14-$B14)</f>
        <v>-0.19225697486091775</v>
      </c>
      <c r="AF31" s="41">
        <f>IF(AF14="..","..",AF14-$B14)</f>
        <v>0.298298580694631</v>
      </c>
      <c r="AG31" s="41">
        <f>IF(AG14="..","..",AG14-$B14)</f>
        <v>-0.00828872089266497</v>
      </c>
      <c r="AH31" s="41"/>
      <c r="AI31" s="41"/>
      <c r="AJ31" s="41"/>
      <c r="AK31" s="41"/>
      <c r="AL31" s="41"/>
      <c r="AM31" s="41"/>
      <c r="AN31" s="41"/>
      <c r="AO31" s="41"/>
      <c r="AP31" s="41"/>
      <c r="AQ31" s="41"/>
      <c r="AR31" s="41"/>
      <c r="AS31" s="41"/>
      <c r="AT31" s="41"/>
      <c r="AU31" s="41"/>
      <c r="AV31" s="41"/>
    </row>
    <row r="32" spans="1:48" ht="12">
      <c r="A32" s="60" t="s">
        <v>12</v>
      </c>
      <c r="D32" s="41">
        <f t="shared" si="1"/>
        <v>-0.29497014308090286</v>
      </c>
      <c r="E32" s="41">
        <f t="shared" si="1"/>
        <v>-2.7949701430809037</v>
      </c>
      <c r="F32" s="41">
        <f t="shared" si="1"/>
        <v>-2.0949701430809036</v>
      </c>
      <c r="G32" s="41">
        <f t="shared" si="1"/>
        <v>-0.3949701430809043</v>
      </c>
      <c r="H32" s="41">
        <f aca="true" t="shared" si="20" ref="H32:W32">IF(H15="..","..",H15-$B15)</f>
        <v>2.6050298569190957</v>
      </c>
      <c r="I32" s="41">
        <f t="shared" si="20"/>
        <v>1.2350298569190965</v>
      </c>
      <c r="J32" s="41">
        <f t="shared" si="20"/>
        <v>-0.13732014308090434</v>
      </c>
      <c r="K32" s="41">
        <f t="shared" si="20"/>
        <v>0.00843701194465396</v>
      </c>
      <c r="L32" s="41">
        <f t="shared" si="20"/>
        <v>0.371699856919097</v>
      </c>
      <c r="M32" s="41">
        <f t="shared" si="20"/>
        <v>-0.050390143080903727</v>
      </c>
      <c r="N32" s="41">
        <f t="shared" si="20"/>
        <v>2.9611434075456504</v>
      </c>
      <c r="O32" s="41">
        <f t="shared" si="20"/>
        <v>-0.31749574074212816</v>
      </c>
      <c r="P32" s="41">
        <f t="shared" si="20"/>
        <v>-1.5949701430809036</v>
      </c>
      <c r="Q32" s="41">
        <f t="shared" si="20"/>
        <v>-0.014385944511595028</v>
      </c>
      <c r="R32" s="41">
        <f t="shared" si="20"/>
        <v>2.4270623776998157</v>
      </c>
      <c r="S32" s="41">
        <f t="shared" si="20"/>
        <v>2.1828833492529895</v>
      </c>
      <c r="T32" s="41">
        <f t="shared" si="20"/>
        <v>0.4020344652140473</v>
      </c>
      <c r="U32" s="41">
        <f t="shared" si="20"/>
        <v>-0.8422372716413555</v>
      </c>
      <c r="V32" s="41">
        <f t="shared" si="20"/>
        <v>0.8882863853368939</v>
      </c>
      <c r="W32" s="41">
        <f t="shared" si="20"/>
        <v>-0.19696707088427523</v>
      </c>
      <c r="X32" s="41">
        <f t="shared" si="17"/>
        <v>1.786212652618035</v>
      </c>
      <c r="Y32" s="41">
        <f t="shared" si="7"/>
        <v>-1.0831421860916493</v>
      </c>
      <c r="Z32" s="41">
        <f t="shared" si="18"/>
        <v>1.876842452925212</v>
      </c>
      <c r="AA32" s="41">
        <f t="shared" si="9"/>
        <v>1.7226949874874578</v>
      </c>
      <c r="AB32" s="41">
        <f t="shared" si="10"/>
        <v>0.2860590427869951</v>
      </c>
      <c r="AC32" s="41">
        <f t="shared" si="4"/>
        <v>0.2839853100680987</v>
      </c>
      <c r="AD32" s="41">
        <f t="shared" si="4"/>
        <v>1.742203436028161</v>
      </c>
      <c r="AE32" s="41">
        <f t="shared" si="4"/>
        <v>0.11263354355503807</v>
      </c>
      <c r="AF32" s="41">
        <f>IF(AF15="..","..",AF15-$B15)</f>
        <v>-0.46125278516999835</v>
      </c>
      <c r="AG32" s="41">
        <f>IF(AG15="..","..",AG15-$B15)</f>
        <v>-0.14143711696723393</v>
      </c>
      <c r="AH32" s="41"/>
      <c r="AI32" s="41"/>
      <c r="AJ32" s="41"/>
      <c r="AK32" s="41"/>
      <c r="AL32" s="41"/>
      <c r="AM32" s="41"/>
      <c r="AN32" s="41"/>
      <c r="AO32" s="41"/>
      <c r="AP32" s="41"/>
      <c r="AQ32" s="41"/>
      <c r="AR32" s="41"/>
      <c r="AS32" s="41"/>
      <c r="AT32" s="41"/>
      <c r="AU32" s="41"/>
      <c r="AV32" s="41"/>
    </row>
    <row r="33" spans="1:48" ht="12">
      <c r="A33" s="57" t="s">
        <v>13</v>
      </c>
      <c r="D33" s="41">
        <f t="shared" si="1"/>
        <v>-0.261000839828716</v>
      </c>
      <c r="E33" s="41">
        <f t="shared" si="1"/>
        <v>0.23899916017128398</v>
      </c>
      <c r="F33" s="41">
        <f t="shared" si="1"/>
        <v>-2.261000839828716</v>
      </c>
      <c r="G33" s="41">
        <f t="shared" si="1"/>
        <v>2.8389991601712836</v>
      </c>
      <c r="H33" s="41">
        <f aca="true" t="shared" si="21" ref="H33:W33">IF(H16="..","..",H16-$B16)</f>
        <v>0.8389991601712836</v>
      </c>
      <c r="I33" s="41">
        <f t="shared" si="21"/>
        <v>-1.104400839828716</v>
      </c>
      <c r="J33" s="41">
        <f t="shared" si="21"/>
        <v>1.669071160171283</v>
      </c>
      <c r="K33" s="41">
        <f t="shared" si="21"/>
        <v>-0.01012193357871638</v>
      </c>
      <c r="L33" s="41">
        <f t="shared" si="21"/>
        <v>0.815797105376765</v>
      </c>
      <c r="M33" s="41">
        <f t="shared" si="21"/>
        <v>-0.12154083982871633</v>
      </c>
      <c r="N33" s="41">
        <f t="shared" si="21"/>
        <v>0.6607591601712839</v>
      </c>
      <c r="O33" s="41">
        <f t="shared" si="21"/>
        <v>1.532726765117319</v>
      </c>
      <c r="P33" s="41">
        <f t="shared" si="21"/>
        <v>1.0994469174301251</v>
      </c>
      <c r="Q33" s="41">
        <f t="shared" si="21"/>
        <v>0.7604854369169356</v>
      </c>
      <c r="R33" s="41">
        <f t="shared" si="21"/>
        <v>-0.821852268715352</v>
      </c>
      <c r="S33" s="41">
        <f t="shared" si="21"/>
        <v>0.816806410392326</v>
      </c>
      <c r="T33" s="41">
        <f t="shared" si="21"/>
        <v>0.27713610284645007</v>
      </c>
      <c r="U33" s="41">
        <f t="shared" si="21"/>
        <v>-0.28346115728902443</v>
      </c>
      <c r="V33" s="41">
        <f t="shared" si="21"/>
        <v>1.160507096679222</v>
      </c>
      <c r="W33" s="41">
        <f t="shared" si="21"/>
        <v>-1.882032585860463</v>
      </c>
      <c r="X33" s="41">
        <f t="shared" si="17"/>
        <v>2.2708245569967005</v>
      </c>
      <c r="Y33" s="41">
        <f t="shared" si="7"/>
        <v>-0.6099690937969724</v>
      </c>
      <c r="Z33" s="41">
        <f t="shared" si="18"/>
        <v>-0.8913183001461693</v>
      </c>
      <c r="AA33" s="41">
        <f t="shared" si="9"/>
        <v>1.1519356681077877</v>
      </c>
      <c r="AB33" s="41">
        <f t="shared" si="10"/>
        <v>2.231578525250658</v>
      </c>
      <c r="AC33" s="41">
        <f aca="true" t="shared" si="22" ref="AC33:AG35">IF(AC16="..","..",AC16-$B16)</f>
        <v>-1.416794490622367</v>
      </c>
      <c r="AD33" s="41">
        <f t="shared" si="22"/>
        <v>-0.26576274459062255</v>
      </c>
      <c r="AE33" s="41">
        <f t="shared" si="22"/>
        <v>0.9716975728696973</v>
      </c>
      <c r="AF33" s="41">
        <f t="shared" si="22"/>
        <v>-0.8039373477652232</v>
      </c>
      <c r="AG33" s="41">
        <f t="shared" si="22"/>
        <v>1.4751896363617618</v>
      </c>
      <c r="AH33" s="41"/>
      <c r="AI33" s="41"/>
      <c r="AJ33" s="41"/>
      <c r="AK33" s="41"/>
      <c r="AL33" s="41"/>
      <c r="AM33" s="41"/>
      <c r="AN33" s="41"/>
      <c r="AO33" s="41"/>
      <c r="AP33" s="41"/>
      <c r="AQ33" s="41"/>
      <c r="AR33" s="41"/>
      <c r="AS33" s="41"/>
      <c r="AT33" s="41"/>
      <c r="AU33" s="41"/>
      <c r="AV33" s="41"/>
    </row>
    <row r="34" spans="1:48" ht="12">
      <c r="A34" s="54" t="s">
        <v>19</v>
      </c>
      <c r="D34" s="44">
        <f t="shared" si="1"/>
        <v>0.2613202796892429</v>
      </c>
      <c r="E34" s="44">
        <f t="shared" si="1"/>
        <v>-0.6386797203107575</v>
      </c>
      <c r="F34" s="44">
        <f t="shared" si="1"/>
        <v>0.5613202796892427</v>
      </c>
      <c r="G34" s="44">
        <f t="shared" si="1"/>
        <v>1.6613202796892432</v>
      </c>
      <c r="H34" s="44">
        <f aca="true" t="shared" si="23" ref="H34:W34">IF(H17="..","..",H17-$B17)</f>
        <v>-1.9386797203107573</v>
      </c>
      <c r="I34" s="44">
        <f t="shared" si="23"/>
        <v>-1.248679720310757</v>
      </c>
      <c r="J34" s="44">
        <f t="shared" si="23"/>
        <v>1.4047038642788454</v>
      </c>
      <c r="K34" s="44">
        <f t="shared" si="23"/>
        <v>1.1430715071851667</v>
      </c>
      <c r="L34" s="44">
        <f t="shared" si="23"/>
        <v>0.2513202796892431</v>
      </c>
      <c r="M34" s="44">
        <f t="shared" si="23"/>
        <v>1.074367279689243</v>
      </c>
      <c r="N34" s="41">
        <f t="shared" si="23"/>
        <v>-0.6333042904665209</v>
      </c>
      <c r="O34" s="41">
        <f t="shared" si="23"/>
        <v>1.2190452386889987</v>
      </c>
      <c r="P34" s="41">
        <f t="shared" si="23"/>
        <v>0.2934887477224102</v>
      </c>
      <c r="Q34" s="41">
        <f t="shared" si="23"/>
        <v>0.9987048982214421</v>
      </c>
      <c r="R34" s="41">
        <f t="shared" si="23"/>
        <v>0.08222790606153829</v>
      </c>
      <c r="S34" s="41">
        <f t="shared" si="23"/>
        <v>1.647095407457563</v>
      </c>
      <c r="T34" s="41">
        <f t="shared" si="23"/>
        <v>0.2583248879841804</v>
      </c>
      <c r="U34" s="41">
        <f t="shared" si="23"/>
        <v>-1.018710442276963</v>
      </c>
      <c r="V34" s="41">
        <f t="shared" si="23"/>
        <v>-1.6532726542585259</v>
      </c>
      <c r="W34" s="41">
        <f t="shared" si="23"/>
        <v>-5.008879413091095</v>
      </c>
      <c r="X34" s="41">
        <f t="shared" si="17"/>
        <v>1.18251843637126</v>
      </c>
      <c r="Y34" s="41">
        <f t="shared" si="7"/>
        <v>0.09665054082595681</v>
      </c>
      <c r="Z34" s="41">
        <f t="shared" si="18"/>
        <v>1.65763364374454</v>
      </c>
      <c r="AA34" s="41">
        <f t="shared" si="9"/>
        <v>0.7482634440517542</v>
      </c>
      <c r="AB34" s="41">
        <f t="shared" si="10"/>
        <v>4.769269588445016</v>
      </c>
      <c r="AC34" s="41">
        <f t="shared" si="22"/>
        <v>1.7279101414403932</v>
      </c>
      <c r="AD34" s="41">
        <f t="shared" si="22"/>
        <v>0.3125491583374771</v>
      </c>
      <c r="AE34" s="41">
        <f t="shared" si="22"/>
        <v>2.075298774312899</v>
      </c>
      <c r="AF34" s="41">
        <f t="shared" si="22"/>
        <v>1.303870202884326</v>
      </c>
      <c r="AG34" s="41">
        <f t="shared" si="22"/>
        <v>0.5360514624849415</v>
      </c>
      <c r="AH34" s="41"/>
      <c r="AI34" s="41"/>
      <c r="AJ34" s="41"/>
      <c r="AK34" s="41"/>
      <c r="AL34" s="41"/>
      <c r="AM34" s="41"/>
      <c r="AN34" s="41"/>
      <c r="AO34" s="41"/>
      <c r="AP34" s="41"/>
      <c r="AQ34" s="41"/>
      <c r="AR34" s="41"/>
      <c r="AS34" s="41"/>
      <c r="AT34" s="41"/>
      <c r="AU34" s="41"/>
      <c r="AV34" s="41"/>
    </row>
    <row r="35" spans="1:48" s="62" customFormat="1" ht="12">
      <c r="A35" s="54" t="s">
        <v>20</v>
      </c>
      <c r="D35" s="186">
        <f t="shared" si="1"/>
        <v>-0.19938624484606393</v>
      </c>
      <c r="E35" s="186">
        <f t="shared" si="1"/>
        <v>-0.05166635563280053</v>
      </c>
      <c r="F35" s="186">
        <f t="shared" si="1"/>
        <v>-0.4344547379967505</v>
      </c>
      <c r="G35" s="186">
        <f t="shared" si="1"/>
        <v>0.2751343030991418</v>
      </c>
      <c r="H35" s="186">
        <f aca="true" t="shared" si="24" ref="H35:V35">IF(H18="..","..",H18-$B18)</f>
        <v>0.6660932072087284</v>
      </c>
      <c r="I35" s="186">
        <f t="shared" si="24"/>
        <v>-0.4869343610972816</v>
      </c>
      <c r="J35" s="186">
        <f t="shared" si="24"/>
        <v>0.7769660543796171</v>
      </c>
      <c r="K35" s="186">
        <f t="shared" si="24"/>
        <v>0.5896332086053224</v>
      </c>
      <c r="L35" s="186">
        <f t="shared" si="24"/>
        <v>0.7843883662817426</v>
      </c>
      <c r="M35" s="186">
        <f t="shared" si="24"/>
        <v>0.5316775062957362</v>
      </c>
      <c r="N35" s="186">
        <f t="shared" si="24"/>
        <v>0.2222761757810492</v>
      </c>
      <c r="O35" s="186">
        <f t="shared" si="24"/>
        <v>0.8291991919350714</v>
      </c>
      <c r="P35" s="186">
        <f t="shared" si="24"/>
        <v>0.7069960396588915</v>
      </c>
      <c r="Q35" s="186">
        <f t="shared" si="24"/>
        <v>0.652570042640269</v>
      </c>
      <c r="R35" s="186">
        <f t="shared" si="24"/>
        <v>0.5651751936374723</v>
      </c>
      <c r="S35" s="186">
        <f t="shared" si="24"/>
        <v>0.8377487562314894</v>
      </c>
      <c r="T35" s="186">
        <f t="shared" si="24"/>
        <v>0.6079838220216569</v>
      </c>
      <c r="U35" s="186">
        <f t="shared" si="24"/>
        <v>0.025846298901310405</v>
      </c>
      <c r="V35" s="186">
        <f t="shared" si="24"/>
        <v>0.1696090021231509</v>
      </c>
      <c r="W35" s="186">
        <f>IF(W18="..","..",W18-$B18)</f>
        <v>-0.977866349216578</v>
      </c>
      <c r="X35" s="186">
        <f t="shared" si="17"/>
        <v>0.7972869449778113</v>
      </c>
      <c r="Y35" s="186">
        <f t="shared" si="7"/>
        <v>-0.15687062318333211</v>
      </c>
      <c r="Z35" s="186">
        <f t="shared" si="18"/>
        <v>-0.18486569690086263</v>
      </c>
      <c r="AA35" s="186">
        <f>IF(AA18="..","..",AA18-$B18)</f>
        <v>1.007847936497706</v>
      </c>
      <c r="AB35" s="186">
        <f t="shared" si="10"/>
        <v>0.4064845966412154</v>
      </c>
      <c r="AC35" s="186">
        <f t="shared" si="22"/>
        <v>0.4154088560407718</v>
      </c>
      <c r="AD35" s="186">
        <f t="shared" si="22"/>
        <v>0.6740248227773336</v>
      </c>
      <c r="AE35" s="186">
        <f t="shared" si="22"/>
        <v>0.6671303892048162</v>
      </c>
      <c r="AF35" s="186">
        <f t="shared" si="22"/>
        <v>0.5277398559367175</v>
      </c>
      <c r="AG35" s="186">
        <f t="shared" si="22"/>
        <v>0.8407745759310821</v>
      </c>
      <c r="AH35" s="186"/>
      <c r="AI35" s="187"/>
      <c r="AJ35" s="187"/>
      <c r="AK35" s="187"/>
      <c r="AL35" s="187"/>
      <c r="AM35" s="187"/>
      <c r="AN35" s="187"/>
      <c r="AO35" s="187"/>
      <c r="AP35" s="187"/>
      <c r="AQ35" s="187"/>
      <c r="AR35" s="187"/>
      <c r="AS35" s="187"/>
      <c r="AT35" s="187"/>
      <c r="AU35" s="187"/>
      <c r="AV35" s="187"/>
    </row>
    <row r="36" spans="1:45" ht="12">
      <c r="A36" s="57"/>
      <c r="B36" s="39"/>
      <c r="C36" s="58"/>
      <c r="D36" s="39"/>
      <c r="E36" s="39"/>
      <c r="F36" s="39"/>
      <c r="G36" s="39"/>
      <c r="H36" s="39"/>
      <c r="I36" s="39"/>
      <c r="J36" s="39"/>
      <c r="K36" s="39"/>
      <c r="L36" s="39"/>
      <c r="M36" s="39"/>
      <c r="N36" s="39"/>
      <c r="O36" s="39"/>
      <c r="P36" s="39"/>
      <c r="Q36" s="39"/>
      <c r="R36" s="39"/>
      <c r="S36" s="39"/>
      <c r="T36" s="39"/>
      <c r="U36" s="39"/>
      <c r="V36" s="39"/>
      <c r="W36" s="39"/>
      <c r="X36" s="39"/>
      <c r="Y36" s="39"/>
      <c r="Z36" s="41"/>
      <c r="AA36" s="41"/>
      <c r="AB36" s="41"/>
      <c r="AC36" s="41"/>
      <c r="AD36" s="41"/>
      <c r="AE36" s="41"/>
      <c r="AF36" s="41"/>
      <c r="AI36" s="41"/>
      <c r="AJ36" s="41"/>
      <c r="AK36" s="41"/>
      <c r="AL36" s="41"/>
      <c r="AM36" s="41"/>
      <c r="AN36" s="41"/>
      <c r="AO36" s="41"/>
      <c r="AP36" s="41"/>
      <c r="AQ36" s="41"/>
      <c r="AR36" s="41"/>
      <c r="AS36" s="41"/>
    </row>
    <row r="37" spans="1:34" ht="12">
      <c r="A37" s="48"/>
      <c r="B37" s="50" t="s">
        <v>0</v>
      </c>
      <c r="C37" s="48"/>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84"/>
      <c r="AH37" s="184" t="s">
        <v>41</v>
      </c>
    </row>
    <row r="38" spans="1:34" ht="12">
      <c r="A38" s="48"/>
      <c r="B38" s="50" t="s">
        <v>78</v>
      </c>
      <c r="C38" s="48"/>
      <c r="D38" s="56">
        <v>1991</v>
      </c>
      <c r="E38" s="56">
        <v>1992</v>
      </c>
      <c r="F38" s="56">
        <v>1993</v>
      </c>
      <c r="G38" s="56">
        <v>1994</v>
      </c>
      <c r="H38" s="56">
        <v>1995</v>
      </c>
      <c r="I38" s="56">
        <v>1996</v>
      </c>
      <c r="J38" s="55">
        <v>1997</v>
      </c>
      <c r="K38" s="55">
        <v>1998</v>
      </c>
      <c r="L38" s="55">
        <v>1999</v>
      </c>
      <c r="M38" s="55">
        <v>2000</v>
      </c>
      <c r="N38" s="55">
        <v>2001</v>
      </c>
      <c r="O38" s="55">
        <v>2002</v>
      </c>
      <c r="P38" s="55">
        <v>2003</v>
      </c>
      <c r="Q38" s="55">
        <v>2004</v>
      </c>
      <c r="R38" s="55">
        <v>2005</v>
      </c>
      <c r="S38" s="55">
        <v>2006</v>
      </c>
      <c r="T38" s="56">
        <v>2007</v>
      </c>
      <c r="U38" s="56">
        <v>2008</v>
      </c>
      <c r="V38" s="56">
        <v>2009</v>
      </c>
      <c r="W38" s="56">
        <v>2010</v>
      </c>
      <c r="X38" s="56">
        <v>2011</v>
      </c>
      <c r="Y38" s="56">
        <v>2012</v>
      </c>
      <c r="Z38" s="56">
        <v>2013</v>
      </c>
      <c r="AA38" s="56">
        <v>2014</v>
      </c>
      <c r="AB38" s="56">
        <v>2015</v>
      </c>
      <c r="AC38" s="56">
        <v>2016</v>
      </c>
      <c r="AD38" s="56">
        <f>AD21</f>
        <v>2017</v>
      </c>
      <c r="AE38" s="56">
        <f>AE21</f>
        <v>2018</v>
      </c>
      <c r="AF38" s="56">
        <f>AF21</f>
        <v>2019</v>
      </c>
      <c r="AG38" s="56">
        <f>AG21</f>
        <v>2020</v>
      </c>
      <c r="AH38" s="56">
        <f>AH21</f>
        <v>2021</v>
      </c>
    </row>
    <row r="39" spans="1:25" ht="12">
      <c r="A39" s="73" t="s">
        <v>43</v>
      </c>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34" ht="12">
      <c r="A40" s="72" t="s">
        <v>47</v>
      </c>
      <c r="B40" s="40">
        <v>5.249522196188552</v>
      </c>
      <c r="C40" s="40"/>
      <c r="D40" s="40">
        <f>(31*D6+28*D7+31*D8)/(31+28+31)</f>
        <v>4.707777777777777</v>
      </c>
      <c r="E40" s="40">
        <f>(31*E6+29*E7+31*E8)/(31+29+31)</f>
        <v>5.763736263736264</v>
      </c>
      <c r="F40" s="40">
        <f>(31*F6+28*F7+31*F8)/(31+28+31)</f>
        <v>6.0200000000000005</v>
      </c>
      <c r="G40" s="40">
        <f>(31*G6+28*G7+31*G8)/(31+28+31)</f>
        <v>5.497777777777778</v>
      </c>
      <c r="H40" s="40">
        <f>(31*H6+28*H7+31*H8)/(31+28+31)</f>
        <v>5.7011111111111115</v>
      </c>
      <c r="I40" s="40">
        <f>(31*I6+29*I7+31*I8)/(31+29+31)</f>
        <v>4.190109890109889</v>
      </c>
      <c r="J40" s="40">
        <f>(31*J6+28*J7+31*J8)/(31+28+31)</f>
        <v>6.023389866666667</v>
      </c>
      <c r="K40" s="40">
        <f>(31*K6+28*K7+31*K8)/(31+28+31)</f>
        <v>7.061759105217292</v>
      </c>
      <c r="L40" s="40">
        <f>(31*L6+28*L7+31*L8)/(31+28+31)</f>
        <v>6.283758081004405</v>
      </c>
      <c r="M40" s="40">
        <f>(31*M6+29*M7+31*M8)/(31+29+31)</f>
        <v>6.497403779838483</v>
      </c>
      <c r="N40" s="40">
        <f>(31*N6+28*N7+31*N8)/(31+28+31)</f>
        <v>4.714600552849684</v>
      </c>
      <c r="O40" s="40">
        <f>(31*O6+28*O7+31*O8)/(31+28+31)</f>
        <v>6.979438177054628</v>
      </c>
      <c r="P40" s="40">
        <f>(31*P6+28*P7+31*P8)/(31+28+31)</f>
        <v>5.754078051653652</v>
      </c>
      <c r="Q40" s="40">
        <f>(31*Q6+29*Q7+31*Q8)/(31+29+31)</f>
        <v>5.915808342172128</v>
      </c>
      <c r="R40" s="40">
        <f>(31*R6+28*R7+31*R8)/(31+28+31)</f>
        <v>6.091705327866716</v>
      </c>
      <c r="S40" s="40">
        <f>(31*S6+28*S7+31*S8)/(31+28+31)</f>
        <v>4.561931647840664</v>
      </c>
      <c r="T40" s="40">
        <f>(31*T6+28*T7+31*T8)/(31+28+31)</f>
        <v>6.716725096116875</v>
      </c>
      <c r="U40" s="40">
        <f>(31*U6+29*U7+31*U8)/(31+29+31)</f>
        <v>5.957090528481668</v>
      </c>
      <c r="V40" s="40">
        <f>(31*V6+28*V7+31*V8)/(31+28+31)</f>
        <v>4.8780687830687866</v>
      </c>
      <c r="W40" s="40">
        <f>(31*W6+28*W7+31*W8)/(31+28+31)</f>
        <v>3.4709523809523843</v>
      </c>
      <c r="X40" s="40">
        <f>(31*X6+28*X7+31*X8)/(31+28+31)</f>
        <v>5.631481481481482</v>
      </c>
      <c r="Y40" s="40">
        <f>(31*Y6+29*Y7+31*Y8)/(31+29+31)</f>
        <v>6.14144426980984</v>
      </c>
      <c r="Z40" s="40">
        <f>(31*Z6+28*Z7+31*Z8)/(31+28+31)</f>
        <v>3.421164021164019</v>
      </c>
      <c r="AA40" s="40">
        <f>(31*AA6+28*AA7+31*AA8)/(31+28+31)</f>
        <v>6.500793650793658</v>
      </c>
      <c r="AB40" s="40">
        <f>(31*AB6+28*AB7+31*AB8)/(31+28+31)</f>
        <v>5.160846560846562</v>
      </c>
      <c r="AC40" s="40">
        <f>(31*AC6+29*AC7+31*AC8)/(31+29+31)</f>
        <v>5.632796964939824</v>
      </c>
      <c r="AD40" s="40">
        <f>(31*AD6+28*AD7+31*AD8)/(31+28+31)</f>
        <v>6.350026455026456</v>
      </c>
      <c r="AE40" s="40">
        <f>(31*AE6+28*AE7+31*AE8)/(31+28+31)</f>
        <v>4.45335978835979</v>
      </c>
      <c r="AF40" s="40">
        <f>(31*AF6+28*AF7+31*AF8)/(31+28+31)</f>
        <v>6.328756613756614</v>
      </c>
      <c r="AG40" s="40">
        <f>(31*AG6+29*AG7+31*AG8)/(31+29+31)</f>
        <v>6.624542124542124</v>
      </c>
      <c r="AH40" s="40"/>
    </row>
    <row r="41" spans="1:34" ht="12">
      <c r="A41" s="72" t="s">
        <v>44</v>
      </c>
      <c r="B41" s="40">
        <v>11.300658854692731</v>
      </c>
      <c r="C41" s="40"/>
      <c r="D41" s="40">
        <f aca="true" t="shared" si="25" ref="D41:L41">(30*D9+31*D10+30*D11)/(30+31+30)</f>
        <v>10.406593406593407</v>
      </c>
      <c r="E41" s="40">
        <f t="shared" si="25"/>
        <v>12.407692307692306</v>
      </c>
      <c r="F41" s="40">
        <f t="shared" si="25"/>
        <v>11.62857142857143</v>
      </c>
      <c r="G41" s="40">
        <f t="shared" si="25"/>
        <v>10.927472527472528</v>
      </c>
      <c r="H41" s="40">
        <f t="shared" si="25"/>
        <v>11.5010989010989</v>
      </c>
      <c r="I41" s="40">
        <f t="shared" si="25"/>
        <v>10.783516483516483</v>
      </c>
      <c r="J41" s="40">
        <f t="shared" si="25"/>
        <v>11.532873627418647</v>
      </c>
      <c r="K41" s="40">
        <f t="shared" si="25"/>
        <v>11.637172541286658</v>
      </c>
      <c r="L41" s="40">
        <f t="shared" si="25"/>
        <v>11.983046995829776</v>
      </c>
      <c r="M41" s="40">
        <f>(30*M9+31*M10+30*M11)/(30+31+30)</f>
        <v>11.546482115390573</v>
      </c>
      <c r="N41" s="40">
        <f aca="true" t="shared" si="26" ref="N41:V41">(30*N9+31*N10+30*N11)/(30+31+30)</f>
        <v>11.421110836743717</v>
      </c>
      <c r="O41" s="40">
        <f t="shared" si="26"/>
        <v>11.866088485819729</v>
      </c>
      <c r="P41" s="40">
        <f t="shared" si="26"/>
        <v>12.631710066343388</v>
      </c>
      <c r="Q41" s="40">
        <f t="shared" si="26"/>
        <v>12.318094729092081</v>
      </c>
      <c r="R41" s="40">
        <f t="shared" si="26"/>
        <v>11.793129782028053</v>
      </c>
      <c r="S41" s="40">
        <f t="shared" si="26"/>
        <v>12.023236032904986</v>
      </c>
      <c r="T41" s="40">
        <f t="shared" si="26"/>
        <v>12.650614325802287</v>
      </c>
      <c r="U41" s="40">
        <f t="shared" si="26"/>
        <v>11.684839507403822</v>
      </c>
      <c r="V41" s="40">
        <f t="shared" si="26"/>
        <v>12.13607983674469</v>
      </c>
      <c r="W41" s="40">
        <f>(30*W9+31*W10+30*W11)/(30+31+30)</f>
        <v>11.639324960753529</v>
      </c>
      <c r="X41" s="40">
        <f>(30*X9+31*X10+30*X11)/(30+31+30)</f>
        <v>12.642490842490833</v>
      </c>
      <c r="Y41" s="40">
        <f>(30*Y9+31*Y10+30*Y11)/(30+31+30)</f>
        <v>10.848063840920977</v>
      </c>
      <c r="Z41" s="40">
        <v>10.635452642595498</v>
      </c>
      <c r="AA41" s="40">
        <f aca="true" t="shared" si="27" ref="AA41:AG41">(30*AA9+31*AA10+30*AA11)/(30+31+30)</f>
        <v>12.527106227106218</v>
      </c>
      <c r="AB41" s="40">
        <f t="shared" si="27"/>
        <v>11.313840920983774</v>
      </c>
      <c r="AC41" s="40">
        <f t="shared" si="27"/>
        <v>11.517328664009982</v>
      </c>
      <c r="AD41" s="40">
        <f t="shared" si="27"/>
        <v>12.648427960927965</v>
      </c>
      <c r="AE41" s="40">
        <f t="shared" si="27"/>
        <v>12.811067503924647</v>
      </c>
      <c r="AF41" s="40">
        <f t="shared" si="27"/>
        <v>11.540371533228681</v>
      </c>
      <c r="AG41" s="40">
        <f t="shared" si="27"/>
        <v>12.658687074829931</v>
      </c>
      <c r="AH41" s="40"/>
    </row>
    <row r="42" spans="1:34" ht="12">
      <c r="A42" s="72" t="s">
        <v>45</v>
      </c>
      <c r="B42" s="40">
        <v>15.574909996110824</v>
      </c>
      <c r="C42" s="40"/>
      <c r="D42" s="40">
        <f aca="true" t="shared" si="28" ref="D42:L42">(31*D12+31*D13+30*D14)/(31+31+30)</f>
        <v>16.28369565217391</v>
      </c>
      <c r="E42" s="40">
        <f t="shared" si="28"/>
        <v>14.884782608695653</v>
      </c>
      <c r="F42" s="40">
        <f t="shared" si="28"/>
        <v>14.016304347826088</v>
      </c>
      <c r="G42" s="40">
        <f t="shared" si="28"/>
        <v>15.429347826086957</v>
      </c>
      <c r="H42" s="40">
        <f t="shared" si="28"/>
        <v>17.068478260869565</v>
      </c>
      <c r="I42" s="40">
        <f t="shared" si="28"/>
        <v>15.601890326086957</v>
      </c>
      <c r="J42" s="40">
        <f t="shared" si="28"/>
        <v>16.688454347826088</v>
      </c>
      <c r="K42" s="40">
        <f t="shared" si="28"/>
        <v>15.412878290624432</v>
      </c>
      <c r="L42" s="40">
        <f t="shared" si="28"/>
        <v>16.513277399941067</v>
      </c>
      <c r="M42" s="40">
        <f>(31*M12+31*M13+30*M14)/(31+31+30)</f>
        <v>15.947173913043477</v>
      </c>
      <c r="N42" s="40">
        <f aca="true" t="shared" si="29" ref="N42:V42">(31*N12+31*N13+30*N14)/(31+31+30)</f>
        <v>15.850137926458167</v>
      </c>
      <c r="O42" s="40">
        <f t="shared" si="29"/>
        <v>15.798556390551381</v>
      </c>
      <c r="P42" s="40">
        <f t="shared" si="29"/>
        <v>16.63876345577651</v>
      </c>
      <c r="Q42" s="40">
        <f t="shared" si="29"/>
        <v>15.965910007069397</v>
      </c>
      <c r="R42" s="40">
        <f t="shared" si="29"/>
        <v>15.917728626943369</v>
      </c>
      <c r="S42" s="40">
        <f t="shared" si="29"/>
        <v>17.28868742786406</v>
      </c>
      <c r="T42" s="40">
        <f t="shared" si="29"/>
        <v>14.892614327322274</v>
      </c>
      <c r="U42" s="40">
        <f t="shared" si="29"/>
        <v>15.357326534609134</v>
      </c>
      <c r="V42" s="40">
        <f t="shared" si="29"/>
        <v>15.653260869565191</v>
      </c>
      <c r="W42" s="40">
        <f>(31*W12+31*W13+30*W14)/(31+31+30)</f>
        <v>15.457168737060044</v>
      </c>
      <c r="X42" s="40">
        <f>(31*X12+31*X13+30*X14)/(31+31+30)</f>
        <v>15.285403726708076</v>
      </c>
      <c r="Y42" s="40">
        <f>(31*Y12+31*Y13+30*Y14)/(31+31+30)</f>
        <v>15.087577639751563</v>
      </c>
      <c r="Z42" s="40">
        <v>16.376811594202888</v>
      </c>
      <c r="AA42" s="40">
        <f aca="true" t="shared" si="30" ref="AA42:AG42">(31*AA12+31*AA13+30*AA14)/(31+31+30)</f>
        <v>15.917080745341607</v>
      </c>
      <c r="AB42" s="40">
        <f t="shared" si="30"/>
        <v>14.819254658385093</v>
      </c>
      <c r="AC42" s="40">
        <f t="shared" si="30"/>
        <v>16.458152173913046</v>
      </c>
      <c r="AD42" s="40">
        <f t="shared" si="30"/>
        <v>15.2226966873706</v>
      </c>
      <c r="AE42" s="40">
        <f t="shared" si="30"/>
        <v>16.441511387163562</v>
      </c>
      <c r="AF42" s="40">
        <f t="shared" si="30"/>
        <v>16.3430753429089</v>
      </c>
      <c r="AG42" s="40">
        <f t="shared" si="30"/>
        <v>15.642365424430642</v>
      </c>
      <c r="AH42" s="40"/>
    </row>
    <row r="43" spans="1:34" ht="12">
      <c r="A43" s="72" t="s">
        <v>46</v>
      </c>
      <c r="B43" s="40">
        <v>7.534490988695684</v>
      </c>
      <c r="C43" s="40"/>
      <c r="D43" s="43">
        <f aca="true" t="shared" si="31" ref="D43:L43">(31*D15+30*D16+31*D17)/(31+30+31)</f>
        <v>7.438043478260869</v>
      </c>
      <c r="E43" s="43">
        <f t="shared" si="31"/>
        <v>6.4554347826086955</v>
      </c>
      <c r="F43" s="43">
        <f t="shared" si="31"/>
        <v>6.280434782608695</v>
      </c>
      <c r="G43" s="43">
        <f t="shared" si="31"/>
        <v>8.886956521739132</v>
      </c>
      <c r="H43" s="43">
        <f t="shared" si="31"/>
        <v>8.032608695652174</v>
      </c>
      <c r="I43" s="43">
        <f t="shared" si="31"/>
        <v>7.169760869565218</v>
      </c>
      <c r="J43" s="43">
        <f t="shared" si="31"/>
        <v>8.5058065339378</v>
      </c>
      <c r="K43" s="43">
        <f t="shared" si="31"/>
        <v>7.919198663539848</v>
      </c>
      <c r="L43" s="43">
        <f t="shared" si="31"/>
        <v>8.010442482132222</v>
      </c>
      <c r="M43" s="43">
        <f>(31*M15+30*M16+31*M17)/(31+30+31)</f>
        <v>7.839893880434782</v>
      </c>
      <c r="N43" s="43">
        <f aca="true" t="shared" si="32" ref="N43:U43">(31*N15+30*N16+31*N17)/(31+30+31)</f>
        <v>8.53433650428907</v>
      </c>
      <c r="O43" s="43">
        <f t="shared" si="32"/>
        <v>8.338076177716038</v>
      </c>
      <c r="P43" s="43">
        <f t="shared" si="32"/>
        <v>7.454463643769493</v>
      </c>
      <c r="Q43" s="43">
        <f t="shared" si="32"/>
        <v>8.114148061223004</v>
      </c>
      <c r="R43" s="43">
        <f t="shared" si="32"/>
        <v>8.11201740972983</v>
      </c>
      <c r="S43" s="43">
        <f t="shared" si="32"/>
        <v>9.091377225323912</v>
      </c>
      <c r="T43" s="43">
        <f t="shared" si="32"/>
        <v>7.847373847766756</v>
      </c>
      <c r="U43" s="43">
        <f t="shared" si="32"/>
        <v>6.814999533802873</v>
      </c>
      <c r="V43" s="43">
        <f aca="true" t="shared" si="33" ref="V43:AA43">(31*V15+30*V16+31*V17)/(31+30+31)</f>
        <v>7.655150103519664</v>
      </c>
      <c r="W43" s="43">
        <f t="shared" si="33"/>
        <v>5.166640786749485</v>
      </c>
      <c r="X43" s="43">
        <f t="shared" si="33"/>
        <v>9.275310559006218</v>
      </c>
      <c r="Y43" s="43">
        <f t="shared" si="33"/>
        <v>7.003183229813667</v>
      </c>
      <c r="Z43" s="43">
        <f t="shared" si="33"/>
        <v>8.434808488612829</v>
      </c>
      <c r="AA43" s="43">
        <f t="shared" si="33"/>
        <v>8.74272774327122</v>
      </c>
      <c r="AB43" s="43">
        <f aca="true" t="shared" si="34" ref="AB43:AG43">(31*AB15+30*AB16+31*AB17)/(31+30+31)</f>
        <v>9.96560559006212</v>
      </c>
      <c r="AC43" s="43">
        <f t="shared" si="34"/>
        <v>7.7504140786749485</v>
      </c>
      <c r="AD43" s="43">
        <f t="shared" si="34"/>
        <v>8.140191511387165</v>
      </c>
      <c r="AE43" s="43">
        <f t="shared" si="34"/>
        <v>8.58858695652174</v>
      </c>
      <c r="AF43" s="43">
        <f t="shared" si="34"/>
        <v>7.556262939958591</v>
      </c>
      <c r="AG43" s="43">
        <f t="shared" si="34"/>
        <v>8.148498964803311</v>
      </c>
      <c r="AH43" s="43"/>
    </row>
    <row r="44" spans="1:35" ht="12">
      <c r="A44" s="48"/>
      <c r="B44" s="48"/>
      <c r="C44" s="48"/>
      <c r="D44" s="48"/>
      <c r="E44" s="48"/>
      <c r="F44" s="48"/>
      <c r="G44" s="48"/>
      <c r="H44" s="48"/>
      <c r="I44" s="48"/>
      <c r="J44" s="48"/>
      <c r="K44" s="48"/>
      <c r="L44" s="48"/>
      <c r="M44" s="48"/>
      <c r="N44" s="39"/>
      <c r="O44" s="39"/>
      <c r="P44" s="39"/>
      <c r="Q44" s="39"/>
      <c r="R44" s="39"/>
      <c r="S44" s="39"/>
      <c r="T44" s="39"/>
      <c r="U44" s="39"/>
      <c r="V44" s="39"/>
      <c r="W44" s="39"/>
      <c r="X44" s="39"/>
      <c r="Y44" s="39"/>
      <c r="Z44" s="41"/>
      <c r="AA44" s="41"/>
      <c r="AB44" s="41"/>
      <c r="AC44" s="48"/>
      <c r="AD44" s="48"/>
      <c r="AE44" s="48"/>
      <c r="AF44" s="48"/>
      <c r="AI44" s="48"/>
    </row>
    <row r="45" spans="4:38" ht="12">
      <c r="D45" s="176" t="s">
        <v>138</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84"/>
      <c r="AH45" s="184" t="s">
        <v>2</v>
      </c>
      <c r="AI45" s="48"/>
      <c r="AJ45" s="48"/>
      <c r="AK45" s="48"/>
      <c r="AL45" s="48"/>
    </row>
    <row r="46" spans="4:38" ht="12">
      <c r="D46" s="53">
        <v>1991</v>
      </c>
      <c r="E46" s="53">
        <v>1992</v>
      </c>
      <c r="F46" s="53">
        <v>1993</v>
      </c>
      <c r="G46" s="53">
        <v>1994</v>
      </c>
      <c r="H46" s="53">
        <v>1995</v>
      </c>
      <c r="I46" s="53">
        <v>1996</v>
      </c>
      <c r="J46" s="53">
        <v>1997</v>
      </c>
      <c r="K46" s="53">
        <v>1998</v>
      </c>
      <c r="L46" s="53">
        <v>1999</v>
      </c>
      <c r="M46" s="56">
        <v>2000</v>
      </c>
      <c r="N46" s="56">
        <v>2001</v>
      </c>
      <c r="O46" s="56">
        <v>2002</v>
      </c>
      <c r="P46" s="56">
        <v>2003</v>
      </c>
      <c r="Q46" s="56">
        <v>2004</v>
      </c>
      <c r="R46" s="56">
        <v>2005</v>
      </c>
      <c r="S46" s="56">
        <v>2006</v>
      </c>
      <c r="T46" s="56">
        <v>2007</v>
      </c>
      <c r="U46" s="56">
        <v>2008</v>
      </c>
      <c r="V46" s="56">
        <v>2009</v>
      </c>
      <c r="W46" s="56">
        <v>2010</v>
      </c>
      <c r="X46" s="56">
        <v>2011</v>
      </c>
      <c r="Y46" s="56">
        <v>2012</v>
      </c>
      <c r="Z46" s="56">
        <v>2013</v>
      </c>
      <c r="AA46" s="56">
        <v>2014</v>
      </c>
      <c r="AB46" s="56">
        <v>2015</v>
      </c>
      <c r="AC46" s="56">
        <v>2016</v>
      </c>
      <c r="AD46" s="56">
        <f>AD38</f>
        <v>2017</v>
      </c>
      <c r="AE46" s="56">
        <f>AE38</f>
        <v>2018</v>
      </c>
      <c r="AF46" s="56">
        <f>AF38</f>
        <v>2019</v>
      </c>
      <c r="AG46" s="56">
        <f>AG38</f>
        <v>2020</v>
      </c>
      <c r="AH46" s="56">
        <f>AH38</f>
        <v>2021</v>
      </c>
      <c r="AI46" s="48"/>
      <c r="AJ46" s="48"/>
      <c r="AK46" s="48"/>
      <c r="AL46" s="48"/>
    </row>
    <row r="47" spans="1:38" ht="12">
      <c r="A47" s="73" t="s">
        <v>43</v>
      </c>
      <c r="D47" s="48"/>
      <c r="E47" s="48"/>
      <c r="F47" s="48"/>
      <c r="G47" s="48"/>
      <c r="H47" s="48"/>
      <c r="I47" s="48"/>
      <c r="J47" s="48"/>
      <c r="K47" s="48"/>
      <c r="L47" s="48"/>
      <c r="M47" s="48"/>
      <c r="N47" s="48"/>
      <c r="Z47" s="48"/>
      <c r="AA47" s="48"/>
      <c r="AB47" s="48"/>
      <c r="AC47" s="48"/>
      <c r="AD47" s="48"/>
      <c r="AE47" s="48"/>
      <c r="AF47" s="48"/>
      <c r="AI47" s="48"/>
      <c r="AJ47" s="48"/>
      <c r="AK47" s="48"/>
      <c r="AL47" s="48"/>
    </row>
    <row r="48" spans="1:38" ht="12">
      <c r="A48" s="72" t="s">
        <v>47</v>
      </c>
      <c r="D48" s="41">
        <f aca="true" t="shared" si="35" ref="D48:W48">IF(D40="..","..",D40-$B40)</f>
        <v>-0.5417444184107749</v>
      </c>
      <c r="E48" s="41">
        <f t="shared" si="35"/>
        <v>0.5142140675477114</v>
      </c>
      <c r="F48" s="41">
        <f t="shared" si="35"/>
        <v>0.7704778038114481</v>
      </c>
      <c r="G48" s="41">
        <f t="shared" si="35"/>
        <v>0.248255581589226</v>
      </c>
      <c r="H48" s="41">
        <f t="shared" si="35"/>
        <v>0.45158891492255915</v>
      </c>
      <c r="I48" s="41">
        <f t="shared" si="35"/>
        <v>-1.0594123060786629</v>
      </c>
      <c r="J48" s="41">
        <f t="shared" si="35"/>
        <v>0.7738676704781149</v>
      </c>
      <c r="K48" s="41">
        <f t="shared" si="35"/>
        <v>1.8122369090287398</v>
      </c>
      <c r="L48" s="41">
        <f t="shared" si="35"/>
        <v>1.0342358848158524</v>
      </c>
      <c r="M48" s="41">
        <f t="shared" si="35"/>
        <v>1.2478815836499306</v>
      </c>
      <c r="N48" s="41">
        <f t="shared" si="35"/>
        <v>-0.5349216433388682</v>
      </c>
      <c r="O48" s="41">
        <f t="shared" si="35"/>
        <v>1.7299159808660756</v>
      </c>
      <c r="P48" s="41">
        <f t="shared" si="35"/>
        <v>0.5045558554650995</v>
      </c>
      <c r="Q48" s="41">
        <f t="shared" si="35"/>
        <v>0.6662861459835758</v>
      </c>
      <c r="R48" s="41">
        <f t="shared" si="35"/>
        <v>0.8421831316781638</v>
      </c>
      <c r="S48" s="41">
        <f t="shared" si="35"/>
        <v>-0.6875905483478881</v>
      </c>
      <c r="T48" s="41">
        <f t="shared" si="35"/>
        <v>1.4672028999283224</v>
      </c>
      <c r="U48" s="41">
        <f t="shared" si="35"/>
        <v>0.7075683322931159</v>
      </c>
      <c r="V48" s="41">
        <f t="shared" si="35"/>
        <v>-0.37145341311976576</v>
      </c>
      <c r="W48" s="41">
        <f t="shared" si="35"/>
        <v>-1.778569815236168</v>
      </c>
      <c r="X48" s="41">
        <f aca="true" t="shared" si="36" ref="X48:Y50">IF(X40="..","..",X40-$B40)</f>
        <v>0.3819592852929299</v>
      </c>
      <c r="Y48" s="41">
        <f aca="true" t="shared" si="37" ref="Y48:AG48">IF(Y40="..","..",Y40-$B40)</f>
        <v>0.8919220736212878</v>
      </c>
      <c r="Z48" s="41">
        <f t="shared" si="37"/>
        <v>-1.8283581750245332</v>
      </c>
      <c r="AA48" s="41">
        <f t="shared" si="37"/>
        <v>1.2512714546051056</v>
      </c>
      <c r="AB48" s="41">
        <f t="shared" si="37"/>
        <v>-0.08867563534198997</v>
      </c>
      <c r="AC48" s="41">
        <f t="shared" si="37"/>
        <v>0.38327476875127164</v>
      </c>
      <c r="AD48" s="41">
        <f t="shared" si="37"/>
        <v>1.100504258837904</v>
      </c>
      <c r="AE48" s="41">
        <f t="shared" si="37"/>
        <v>-0.7961624078287626</v>
      </c>
      <c r="AF48" s="41">
        <f t="shared" si="37"/>
        <v>1.0792344175680615</v>
      </c>
      <c r="AG48" s="41">
        <f t="shared" si="37"/>
        <v>1.3750199283535718</v>
      </c>
      <c r="AH48" s="41"/>
      <c r="AI48" s="48"/>
      <c r="AJ48" s="48"/>
      <c r="AK48" s="48"/>
      <c r="AL48" s="48"/>
    </row>
    <row r="49" spans="1:38" ht="12">
      <c r="A49" s="72" t="s">
        <v>44</v>
      </c>
      <c r="D49" s="41">
        <f aca="true" t="shared" si="38" ref="D49:W49">IF(D41="..","..",D41-$B41)</f>
        <v>-0.8940654480993242</v>
      </c>
      <c r="E49" s="41">
        <f t="shared" si="38"/>
        <v>1.1070334529995751</v>
      </c>
      <c r="F49" s="41">
        <f t="shared" si="38"/>
        <v>0.32791257387869877</v>
      </c>
      <c r="G49" s="41">
        <f t="shared" si="38"/>
        <v>-0.3731863272202034</v>
      </c>
      <c r="H49" s="41">
        <f t="shared" si="38"/>
        <v>0.2004400464061682</v>
      </c>
      <c r="I49" s="41">
        <f t="shared" si="38"/>
        <v>-0.5171423711762486</v>
      </c>
      <c r="J49" s="41">
        <f t="shared" si="38"/>
        <v>0.23221477272591606</v>
      </c>
      <c r="K49" s="41">
        <f t="shared" si="38"/>
        <v>0.33651368659392666</v>
      </c>
      <c r="L49" s="41">
        <f t="shared" si="38"/>
        <v>0.6823881411370447</v>
      </c>
      <c r="M49" s="41">
        <f t="shared" si="38"/>
        <v>0.24582326069784166</v>
      </c>
      <c r="N49" s="41">
        <f t="shared" si="38"/>
        <v>0.1204519820509855</v>
      </c>
      <c r="O49" s="41">
        <f t="shared" si="38"/>
        <v>0.5654296311269977</v>
      </c>
      <c r="P49" s="41">
        <f t="shared" si="38"/>
        <v>1.3310512116506565</v>
      </c>
      <c r="Q49" s="41">
        <f t="shared" si="38"/>
        <v>1.0174358743993501</v>
      </c>
      <c r="R49" s="41">
        <f t="shared" si="38"/>
        <v>0.4924709273353223</v>
      </c>
      <c r="S49" s="41">
        <f t="shared" si="38"/>
        <v>0.722577178212255</v>
      </c>
      <c r="T49" s="41">
        <f t="shared" si="38"/>
        <v>1.3499554711095563</v>
      </c>
      <c r="U49" s="41">
        <f t="shared" si="38"/>
        <v>0.38418065271109114</v>
      </c>
      <c r="V49" s="41">
        <f t="shared" si="38"/>
        <v>0.8354209820519589</v>
      </c>
      <c r="W49" s="41">
        <f t="shared" si="38"/>
        <v>0.3386661060607974</v>
      </c>
      <c r="X49" s="41">
        <f t="shared" si="36"/>
        <v>1.341831987798102</v>
      </c>
      <c r="Y49" s="41">
        <f t="shared" si="36"/>
        <v>-0.45259501377175404</v>
      </c>
      <c r="Z49" s="41">
        <f aca="true" t="shared" si="39" ref="Z49:AG51">IF(Z41="..","..",Z41-$B41)</f>
        <v>-0.6652062120972335</v>
      </c>
      <c r="AA49" s="41">
        <f t="shared" si="39"/>
        <v>1.226447372413487</v>
      </c>
      <c r="AB49" s="41">
        <f t="shared" si="39"/>
        <v>0.01318206629104246</v>
      </c>
      <c r="AC49" s="41">
        <f t="shared" si="39"/>
        <v>0.216669809317251</v>
      </c>
      <c r="AD49" s="41">
        <f t="shared" si="39"/>
        <v>1.3477691062352335</v>
      </c>
      <c r="AE49" s="41">
        <f t="shared" si="39"/>
        <v>1.5104086492319162</v>
      </c>
      <c r="AF49" s="41">
        <f t="shared" si="39"/>
        <v>0.23971267853595002</v>
      </c>
      <c r="AG49" s="41">
        <f t="shared" si="39"/>
        <v>1.3580282201372</v>
      </c>
      <c r="AH49" s="41"/>
      <c r="AI49" s="48"/>
      <c r="AJ49" s="48"/>
      <c r="AK49" s="48"/>
      <c r="AL49" s="48"/>
    </row>
    <row r="50" spans="1:38" ht="12">
      <c r="A50" s="72" t="s">
        <v>45</v>
      </c>
      <c r="D50" s="41">
        <f aca="true" t="shared" si="40" ref="D50:W50">IF(D42="..","..",D42-$B42)</f>
        <v>0.7087856560630872</v>
      </c>
      <c r="E50" s="41">
        <f t="shared" si="40"/>
        <v>-0.6901273874151705</v>
      </c>
      <c r="F50" s="41">
        <f t="shared" si="40"/>
        <v>-1.5586056482847361</v>
      </c>
      <c r="G50" s="41">
        <f t="shared" si="40"/>
        <v>-0.14556217002386695</v>
      </c>
      <c r="H50" s="41">
        <f t="shared" si="40"/>
        <v>1.493568264758741</v>
      </c>
      <c r="I50" s="41">
        <f t="shared" si="40"/>
        <v>0.026980329976133532</v>
      </c>
      <c r="J50" s="41">
        <f t="shared" si="40"/>
        <v>1.1135443517152641</v>
      </c>
      <c r="K50" s="41">
        <f t="shared" si="40"/>
        <v>-0.16203170548639179</v>
      </c>
      <c r="L50" s="41">
        <f t="shared" si="40"/>
        <v>0.9383674038302434</v>
      </c>
      <c r="M50" s="41">
        <f t="shared" si="40"/>
        <v>0.3722639169326527</v>
      </c>
      <c r="N50" s="41">
        <f t="shared" si="40"/>
        <v>0.2752279303473433</v>
      </c>
      <c r="O50" s="41">
        <f t="shared" si="40"/>
        <v>0.22364639444055712</v>
      </c>
      <c r="P50" s="41">
        <f t="shared" si="40"/>
        <v>1.063853459665685</v>
      </c>
      <c r="Q50" s="41">
        <f t="shared" si="40"/>
        <v>0.39100001095857273</v>
      </c>
      <c r="R50" s="41">
        <f t="shared" si="40"/>
        <v>0.3428186308325447</v>
      </c>
      <c r="S50" s="41">
        <f t="shared" si="40"/>
        <v>1.7137774317532344</v>
      </c>
      <c r="T50" s="41">
        <f t="shared" si="40"/>
        <v>-0.6822956687885497</v>
      </c>
      <c r="U50" s="41">
        <f t="shared" si="40"/>
        <v>-0.2175834615016896</v>
      </c>
      <c r="V50" s="41">
        <f t="shared" si="40"/>
        <v>0.07835087345436698</v>
      </c>
      <c r="W50" s="41">
        <f t="shared" si="40"/>
        <v>-0.11774125905077959</v>
      </c>
      <c r="X50" s="41">
        <f t="shared" si="36"/>
        <v>-0.2895062694027484</v>
      </c>
      <c r="Y50" s="41">
        <f t="shared" si="36"/>
        <v>-0.48733235635926064</v>
      </c>
      <c r="Z50" s="41">
        <f t="shared" si="39"/>
        <v>0.8019015980920638</v>
      </c>
      <c r="AA50" s="41">
        <f t="shared" si="39"/>
        <v>0.3421707492307835</v>
      </c>
      <c r="AB50" s="41">
        <f t="shared" si="39"/>
        <v>-0.7556553377257309</v>
      </c>
      <c r="AC50" s="41">
        <f t="shared" si="39"/>
        <v>0.8832421778022219</v>
      </c>
      <c r="AD50" s="41">
        <f t="shared" si="39"/>
        <v>-0.3522133087402235</v>
      </c>
      <c r="AE50" s="41">
        <f t="shared" si="39"/>
        <v>0.8666013910527379</v>
      </c>
      <c r="AF50" s="41">
        <f t="shared" si="39"/>
        <v>0.7681653467980762</v>
      </c>
      <c r="AG50" s="41">
        <f t="shared" si="39"/>
        <v>0.06745542831981766</v>
      </c>
      <c r="AH50" s="41"/>
      <c r="AI50" s="48"/>
      <c r="AJ50" s="48"/>
      <c r="AK50" s="48"/>
      <c r="AL50" s="48"/>
    </row>
    <row r="51" spans="1:38" ht="12">
      <c r="A51" s="72" t="s">
        <v>46</v>
      </c>
      <c r="D51" s="44">
        <f aca="true" t="shared" si="41" ref="D51:V51">IF(D43="..","..",D43-$B43)</f>
        <v>-0.0964475104348157</v>
      </c>
      <c r="E51" s="44">
        <f t="shared" si="41"/>
        <v>-1.0790562060869888</v>
      </c>
      <c r="F51" s="44">
        <f t="shared" si="41"/>
        <v>-1.2540562060869895</v>
      </c>
      <c r="G51" s="44">
        <f t="shared" si="41"/>
        <v>1.3524655330434472</v>
      </c>
      <c r="H51" s="44">
        <f t="shared" si="41"/>
        <v>0.4981177069564895</v>
      </c>
      <c r="I51" s="44">
        <f t="shared" si="41"/>
        <v>-0.36473011913046616</v>
      </c>
      <c r="J51" s="44">
        <f t="shared" si="41"/>
        <v>0.971315545242116</v>
      </c>
      <c r="K51" s="44">
        <f t="shared" si="41"/>
        <v>0.38470767484416335</v>
      </c>
      <c r="L51" s="44">
        <f t="shared" si="41"/>
        <v>0.4759514934365372</v>
      </c>
      <c r="M51" s="44">
        <f t="shared" si="41"/>
        <v>0.3054028917390976</v>
      </c>
      <c r="N51" s="44">
        <f t="shared" si="41"/>
        <v>0.9998455155933863</v>
      </c>
      <c r="O51" s="44">
        <f t="shared" si="41"/>
        <v>0.803585189020354</v>
      </c>
      <c r="P51" s="44">
        <f t="shared" si="41"/>
        <v>-0.08002734492619101</v>
      </c>
      <c r="Q51" s="44">
        <f t="shared" si="41"/>
        <v>0.5796570725273194</v>
      </c>
      <c r="R51" s="44">
        <f t="shared" si="41"/>
        <v>0.577526421034146</v>
      </c>
      <c r="S51" s="44">
        <f t="shared" si="41"/>
        <v>1.5568862366282277</v>
      </c>
      <c r="T51" s="44">
        <f t="shared" si="41"/>
        <v>0.3128828590710713</v>
      </c>
      <c r="U51" s="44">
        <f t="shared" si="41"/>
        <v>-0.7194914548928111</v>
      </c>
      <c r="V51" s="44">
        <f t="shared" si="41"/>
        <v>0.12065911482397951</v>
      </c>
      <c r="W51" s="44">
        <f>IF(W43="..","..",W43-$B43)</f>
        <v>-2.367850201946199</v>
      </c>
      <c r="X51" s="44">
        <f>IF(X43="..","..",X43-$B43)</f>
        <v>1.740819570310534</v>
      </c>
      <c r="Y51" s="44">
        <f>IF(Y43="..","..",Y43-$B43)</f>
        <v>-0.5313077588820176</v>
      </c>
      <c r="Z51" s="44">
        <f t="shared" si="39"/>
        <v>0.9003174999171444</v>
      </c>
      <c r="AA51" s="44">
        <f t="shared" si="39"/>
        <v>1.2082367545755348</v>
      </c>
      <c r="AB51" s="44">
        <f t="shared" si="39"/>
        <v>2.4311146013664358</v>
      </c>
      <c r="AC51" s="44">
        <f>IF(AC43="..","..",AC43-$B43)</f>
        <v>0.21592308997926413</v>
      </c>
      <c r="AD51" s="44">
        <f>IF(AD43="..","..",AD43-$B43)</f>
        <v>0.6057005226914809</v>
      </c>
      <c r="AE51" s="44">
        <f>IF(AE43="..","..",AE43-$B43)</f>
        <v>1.054095967826055</v>
      </c>
      <c r="AF51" s="44">
        <f>IF(AF43="..","..",AF43-$B43)</f>
        <v>0.021771951262906875</v>
      </c>
      <c r="AG51" s="44">
        <f>IF(AG43="..","..",AG43-$B43)</f>
        <v>0.6140079761076267</v>
      </c>
      <c r="AH51" s="44"/>
      <c r="AI51" s="48"/>
      <c r="AJ51" s="48"/>
      <c r="AK51" s="48"/>
      <c r="AL51" s="48"/>
    </row>
    <row r="52" spans="1:38" ht="12">
      <c r="A52" s="72"/>
      <c r="D52" s="41"/>
      <c r="E52" s="41"/>
      <c r="F52" s="41"/>
      <c r="G52" s="41"/>
      <c r="H52" s="41"/>
      <c r="I52" s="41"/>
      <c r="J52" s="41"/>
      <c r="K52" s="41"/>
      <c r="L52" s="41"/>
      <c r="M52" s="41"/>
      <c r="N52" s="41"/>
      <c r="O52" s="41"/>
      <c r="P52" s="41"/>
      <c r="Q52" s="41"/>
      <c r="R52" s="41"/>
      <c r="S52" s="41"/>
      <c r="T52" s="41"/>
      <c r="U52" s="41"/>
      <c r="V52" s="41"/>
      <c r="W52" s="41"/>
      <c r="X52" s="41"/>
      <c r="Y52" s="41"/>
      <c r="Z52" s="48"/>
      <c r="AA52" s="48"/>
      <c r="AB52" s="48"/>
      <c r="AC52" s="48"/>
      <c r="AD52" s="48"/>
      <c r="AE52" s="48"/>
      <c r="AF52" s="48"/>
      <c r="AI52" s="48"/>
      <c r="AJ52" s="48"/>
      <c r="AK52" s="48"/>
      <c r="AL52" s="48"/>
    </row>
    <row r="53" spans="2:35" ht="12">
      <c r="B53" s="48"/>
      <c r="C53" s="48"/>
      <c r="D53" s="48"/>
      <c r="E53" s="48"/>
      <c r="F53" s="48"/>
      <c r="G53" s="48"/>
      <c r="H53" s="48"/>
      <c r="I53" s="48"/>
      <c r="J53" s="48"/>
      <c r="K53" s="48"/>
      <c r="L53" s="48"/>
      <c r="M53" s="48"/>
      <c r="N53" s="48"/>
      <c r="O53" s="176" t="s">
        <v>139</v>
      </c>
      <c r="P53" s="176"/>
      <c r="Q53" s="176"/>
      <c r="R53" s="176"/>
      <c r="S53" s="176"/>
      <c r="T53" s="176"/>
      <c r="U53" s="176"/>
      <c r="V53" s="176"/>
      <c r="W53" s="176"/>
      <c r="X53" s="176"/>
      <c r="Y53" s="176"/>
      <c r="Z53" s="176"/>
      <c r="AA53" s="176"/>
      <c r="AB53" s="176"/>
      <c r="AC53" s="176"/>
      <c r="AD53" s="176"/>
      <c r="AE53" s="176"/>
      <c r="AF53" s="176"/>
      <c r="AG53" s="184"/>
      <c r="AH53" s="184" t="s">
        <v>74</v>
      </c>
      <c r="AI53" s="48"/>
    </row>
    <row r="54" spans="2:34" ht="12">
      <c r="B54" s="50" t="s">
        <v>68</v>
      </c>
      <c r="C54" s="48"/>
      <c r="D54" s="48"/>
      <c r="E54" s="48"/>
      <c r="F54" s="48"/>
      <c r="G54" s="48"/>
      <c r="H54" s="48"/>
      <c r="I54" s="48"/>
      <c r="J54" s="48"/>
      <c r="K54" s="48"/>
      <c r="L54" s="48"/>
      <c r="M54" s="48"/>
      <c r="N54" s="48"/>
      <c r="O54" s="56">
        <v>2002</v>
      </c>
      <c r="P54" s="56">
        <v>2003</v>
      </c>
      <c r="Q54" s="56">
        <v>2004</v>
      </c>
      <c r="R54" s="56">
        <v>2005</v>
      </c>
      <c r="S54" s="56">
        <v>2006</v>
      </c>
      <c r="T54" s="56">
        <v>2007</v>
      </c>
      <c r="U54" s="56">
        <v>2008</v>
      </c>
      <c r="V54" s="56">
        <v>2009</v>
      </c>
      <c r="W54" s="56">
        <v>2010</v>
      </c>
      <c r="X54" s="56">
        <v>2011</v>
      </c>
      <c r="Y54" s="56">
        <v>2012</v>
      </c>
      <c r="Z54" s="56">
        <v>2013</v>
      </c>
      <c r="AA54" s="56">
        <v>2014</v>
      </c>
      <c r="AB54" s="56">
        <v>2015</v>
      </c>
      <c r="AC54" s="56">
        <v>2016</v>
      </c>
      <c r="AD54" s="56">
        <v>2017</v>
      </c>
      <c r="AE54" s="56">
        <f>AE46</f>
        <v>2018</v>
      </c>
      <c r="AF54" s="56">
        <f>AF46</f>
        <v>2019</v>
      </c>
      <c r="AG54" s="56">
        <f>AG46</f>
        <v>2020</v>
      </c>
      <c r="AH54" s="56">
        <f>AH46</f>
        <v>2021</v>
      </c>
    </row>
    <row r="55" spans="1:32" ht="12">
      <c r="A55" s="73" t="s">
        <v>15</v>
      </c>
      <c r="B55" s="50" t="s">
        <v>94</v>
      </c>
      <c r="C55" s="48"/>
      <c r="D55" s="48"/>
      <c r="E55" s="48"/>
      <c r="F55" s="48"/>
      <c r="G55" s="48"/>
      <c r="H55" s="48"/>
      <c r="I55" s="48"/>
      <c r="J55" s="48"/>
      <c r="K55" s="48"/>
      <c r="L55" s="48"/>
      <c r="M55" s="48"/>
      <c r="N55" s="48"/>
      <c r="O55" s="67"/>
      <c r="P55" s="67"/>
      <c r="Q55" s="67"/>
      <c r="R55" s="67"/>
      <c r="S55" s="67"/>
      <c r="T55" s="67"/>
      <c r="U55" s="67"/>
      <c r="V55" s="67"/>
      <c r="W55" s="67"/>
      <c r="X55" s="67"/>
      <c r="Y55" s="67"/>
      <c r="Z55" s="48"/>
      <c r="AA55" s="48"/>
      <c r="AB55" s="48"/>
      <c r="AC55" s="48"/>
      <c r="AD55" s="48"/>
      <c r="AE55" s="48"/>
      <c r="AF55" s="48"/>
    </row>
    <row r="56" spans="1:34" ht="12">
      <c r="A56" s="57" t="s">
        <v>3</v>
      </c>
      <c r="B56" s="39">
        <v>10.928638621674232</v>
      </c>
      <c r="C56" s="40"/>
      <c r="D56" s="40"/>
      <c r="E56" s="40"/>
      <c r="F56" s="40"/>
      <c r="G56" s="40"/>
      <c r="H56" s="40"/>
      <c r="I56" s="40"/>
      <c r="J56" s="40"/>
      <c r="K56" s="40"/>
      <c r="L56" s="40"/>
      <c r="M56" s="40"/>
      <c r="N56" s="40"/>
      <c r="O56" s="40">
        <v>9.455041747239477</v>
      </c>
      <c r="P56" s="40">
        <v>10.583783167042997</v>
      </c>
      <c r="Q56" s="40">
        <v>10.00956672683952</v>
      </c>
      <c r="R56" s="40">
        <v>9.139271557563294</v>
      </c>
      <c r="S56" s="40">
        <v>10.979999993654989</v>
      </c>
      <c r="T56" s="40">
        <v>8.584177791093802</v>
      </c>
      <c r="U56" s="40">
        <v>9.12672811059909</v>
      </c>
      <c r="V56" s="40">
        <v>12.200998463901682</v>
      </c>
      <c r="W56" s="40">
        <v>14.004992319508448</v>
      </c>
      <c r="X56" s="40">
        <v>11.644009216589861</v>
      </c>
      <c r="Y56" s="40">
        <v>10.031259600614439</v>
      </c>
      <c r="Z56" s="40">
        <v>11.574423963133643</v>
      </c>
      <c r="AA56" s="81">
        <v>9.85061443932412</v>
      </c>
      <c r="AB56" s="81">
        <v>10.72281105990783</v>
      </c>
      <c r="AC56" s="81">
        <v>9.818471582181258</v>
      </c>
      <c r="AD56" s="81">
        <v>11.17173579109063</v>
      </c>
      <c r="AE56" s="81">
        <v>10.249308755760369</v>
      </c>
      <c r="AF56" s="81">
        <v>11.263594470046081</v>
      </c>
      <c r="AG56" s="81">
        <v>8.819585253456221</v>
      </c>
      <c r="AH56" s="81">
        <v>12.208448540706609</v>
      </c>
    </row>
    <row r="57" spans="1:36" ht="12">
      <c r="A57" s="57" t="s">
        <v>4</v>
      </c>
      <c r="B57" s="39">
        <v>10.857414632048016</v>
      </c>
      <c r="C57" s="40"/>
      <c r="D57" s="40"/>
      <c r="E57" s="40"/>
      <c r="F57" s="40"/>
      <c r="G57" s="40"/>
      <c r="H57" s="40"/>
      <c r="I57" s="40"/>
      <c r="J57" s="40"/>
      <c r="K57" s="40"/>
      <c r="L57" s="40"/>
      <c r="M57" s="40"/>
      <c r="N57" s="40"/>
      <c r="O57" s="40">
        <v>8.27900411022741</v>
      </c>
      <c r="P57" s="40">
        <v>11.06162742014263</v>
      </c>
      <c r="Q57" s="40">
        <v>9.915209595213723</v>
      </c>
      <c r="R57" s="40">
        <v>10.952183841082846</v>
      </c>
      <c r="S57" s="40">
        <v>11.332142855776473</v>
      </c>
      <c r="T57" s="40">
        <v>9.45084586525545</v>
      </c>
      <c r="U57" s="40">
        <v>10.135878489444217</v>
      </c>
      <c r="V57" s="40">
        <v>11.143792517006805</v>
      </c>
      <c r="W57" s="40">
        <v>12.749829931972792</v>
      </c>
      <c r="X57" s="40">
        <v>9.153401360544219</v>
      </c>
      <c r="Y57" s="40">
        <v>11.111412151067327</v>
      </c>
      <c r="Z57" s="40">
        <v>12.118622448979592</v>
      </c>
      <c r="AA57" s="81">
        <v>9.229506802721088</v>
      </c>
      <c r="AB57" s="81">
        <v>11.210204081632652</v>
      </c>
      <c r="AC57" s="81">
        <v>10.425451559934315</v>
      </c>
      <c r="AD57" s="81">
        <v>9.278911564625849</v>
      </c>
      <c r="AE57" s="81">
        <v>12.413435374149657</v>
      </c>
      <c r="AF57" s="81">
        <v>8.614965986394557</v>
      </c>
      <c r="AG57" s="81">
        <v>9.114942528735634</v>
      </c>
      <c r="AH57" s="81">
        <v>10.369217687074832</v>
      </c>
      <c r="AJ57" s="165"/>
    </row>
    <row r="58" spans="1:35" ht="12">
      <c r="A58" s="57" t="s">
        <v>16</v>
      </c>
      <c r="B58" s="39">
        <v>9.043231634944513</v>
      </c>
      <c r="C58" s="40"/>
      <c r="D58" s="40"/>
      <c r="E58" s="40"/>
      <c r="F58" s="40"/>
      <c r="G58" s="40"/>
      <c r="H58" s="40"/>
      <c r="I58" s="40"/>
      <c r="J58" s="40"/>
      <c r="K58" s="40"/>
      <c r="L58" s="40"/>
      <c r="M58" s="40"/>
      <c r="N58" s="40"/>
      <c r="O58" s="40">
        <v>7.8466091298571605</v>
      </c>
      <c r="P58" s="40">
        <v>7.68077250538505</v>
      </c>
      <c r="Q58" s="40">
        <v>8.86045486969515</v>
      </c>
      <c r="R58" s="40">
        <v>8.236315776552223</v>
      </c>
      <c r="S58" s="40">
        <v>10.506544979599845</v>
      </c>
      <c r="T58" s="40">
        <v>8.380220713073024</v>
      </c>
      <c r="U58" s="40">
        <v>9.40437788018433</v>
      </c>
      <c r="V58" s="40">
        <v>8.57150537634407</v>
      </c>
      <c r="W58" s="40">
        <v>9.402073732718879</v>
      </c>
      <c r="X58" s="40">
        <v>8.7389400921659</v>
      </c>
      <c r="Y58" s="40">
        <v>7.046082949913042</v>
      </c>
      <c r="Z58" s="40">
        <v>12.547311827956989</v>
      </c>
      <c r="AA58" s="81">
        <v>7.939784946236562</v>
      </c>
      <c r="AB58" s="81">
        <v>9.16874039938556</v>
      </c>
      <c r="AC58" s="81">
        <v>9.3937019969278</v>
      </c>
      <c r="AD58" s="81">
        <v>7.011751152073732</v>
      </c>
      <c r="AE58" s="81">
        <v>10.609447004608295</v>
      </c>
      <c r="AF58" s="81">
        <v>7.581336405529954</v>
      </c>
      <c r="AG58" s="81">
        <v>8.707296466973888</v>
      </c>
      <c r="AH58" s="81"/>
      <c r="AI58" s="61"/>
    </row>
    <row r="59" spans="1:35" ht="12">
      <c r="A59" s="60" t="s">
        <v>6</v>
      </c>
      <c r="B59" s="39">
        <v>7.149319868100806</v>
      </c>
      <c r="C59" s="40"/>
      <c r="D59" s="40"/>
      <c r="E59" s="40"/>
      <c r="F59" s="40"/>
      <c r="G59" s="40"/>
      <c r="H59" s="40"/>
      <c r="I59" s="40"/>
      <c r="J59" s="40"/>
      <c r="K59" s="40"/>
      <c r="L59" s="40"/>
      <c r="M59" s="40"/>
      <c r="N59" s="40"/>
      <c r="O59" s="40">
        <v>6.116827490281668</v>
      </c>
      <c r="P59" s="40">
        <v>5.619731983506133</v>
      </c>
      <c r="Q59" s="40">
        <v>5.942711043552879</v>
      </c>
      <c r="R59" s="40">
        <v>6.6824914377959965</v>
      </c>
      <c r="S59" s="40">
        <v>7.003903515643312</v>
      </c>
      <c r="T59" s="40">
        <v>4.309721362229192</v>
      </c>
      <c r="U59" s="40">
        <v>7.555317460695911</v>
      </c>
      <c r="V59" s="40">
        <v>5.793809523809533</v>
      </c>
      <c r="W59" s="40">
        <v>6.623015873015863</v>
      </c>
      <c r="X59" s="40">
        <v>3.8340476190476185</v>
      </c>
      <c r="Y59" s="40">
        <v>8.160555555555556</v>
      </c>
      <c r="Z59" s="40">
        <v>8.08984126984127</v>
      </c>
      <c r="AA59" s="81">
        <v>5.388968253968254</v>
      </c>
      <c r="AB59" s="81">
        <v>6.413730158730159</v>
      </c>
      <c r="AC59" s="81">
        <v>7.9959523809523825</v>
      </c>
      <c r="AD59" s="81">
        <v>6.482738095238097</v>
      </c>
      <c r="AE59" s="81">
        <v>6.00269841269841</v>
      </c>
      <c r="AF59" s="81">
        <v>6.429285714285714</v>
      </c>
      <c r="AG59" s="81">
        <v>5.176744444444444</v>
      </c>
      <c r="AH59" s="81"/>
      <c r="AI59" s="61"/>
    </row>
    <row r="60" spans="1:36" ht="12">
      <c r="A60" s="57" t="s">
        <v>7</v>
      </c>
      <c r="B60" s="39">
        <v>4.226471852247395</v>
      </c>
      <c r="C60" s="40"/>
      <c r="D60" s="40"/>
      <c r="E60" s="40"/>
      <c r="F60" s="40"/>
      <c r="G60" s="40"/>
      <c r="H60" s="40"/>
      <c r="I60" s="40"/>
      <c r="J60" s="40"/>
      <c r="K60" s="40"/>
      <c r="L60" s="40"/>
      <c r="M60" s="40"/>
      <c r="N60" s="40"/>
      <c r="O60" s="40">
        <v>3.6002923851557616</v>
      </c>
      <c r="P60" s="40">
        <v>3.649882106159998</v>
      </c>
      <c r="Q60" s="40">
        <v>3.415152570107297</v>
      </c>
      <c r="R60" s="40">
        <v>4.325255258039362</v>
      </c>
      <c r="S60" s="40">
        <v>3.6689209473305113</v>
      </c>
      <c r="T60" s="40">
        <v>3.654329371816758</v>
      </c>
      <c r="U60" s="40">
        <v>2.552688172042993</v>
      </c>
      <c r="V60" s="40">
        <v>3.577803379416332</v>
      </c>
      <c r="W60" s="40">
        <v>4.945622119815687</v>
      </c>
      <c r="X60" s="40">
        <v>3.2774961597542243</v>
      </c>
      <c r="Y60" s="40">
        <v>4.236866359447005</v>
      </c>
      <c r="Z60" s="40">
        <v>4.948233486943165</v>
      </c>
      <c r="AA60" s="81">
        <v>3.251228878648233</v>
      </c>
      <c r="AB60" s="81">
        <v>4.636405529953918</v>
      </c>
      <c r="AC60" s="81">
        <v>3.4156682027649765</v>
      </c>
      <c r="AD60" s="81">
        <v>2.919124423963132</v>
      </c>
      <c r="AE60" s="81">
        <v>2.754915514592934</v>
      </c>
      <c r="AF60" s="81">
        <v>4.324500768049156</v>
      </c>
      <c r="AG60" s="81">
        <v>3.069892473118281</v>
      </c>
      <c r="AH60" s="81"/>
      <c r="AI60" s="61"/>
      <c r="AJ60" s="162"/>
    </row>
    <row r="61" spans="1:36" ht="12">
      <c r="A61" s="57" t="s">
        <v>17</v>
      </c>
      <c r="B61" s="39">
        <v>2.028696529587562</v>
      </c>
      <c r="C61" s="40"/>
      <c r="D61" s="40"/>
      <c r="E61" s="40"/>
      <c r="F61" s="40"/>
      <c r="G61" s="40"/>
      <c r="H61" s="40"/>
      <c r="I61" s="40"/>
      <c r="J61" s="40"/>
      <c r="K61" s="40"/>
      <c r="L61" s="40"/>
      <c r="M61" s="40"/>
      <c r="N61" s="40"/>
      <c r="O61" s="40">
        <v>1.3671052551176583</v>
      </c>
      <c r="P61" s="40">
        <v>0.2665545800043593</v>
      </c>
      <c r="Q61" s="40">
        <v>1.0315925886068056</v>
      </c>
      <c r="R61" s="40">
        <v>1.257734117097956</v>
      </c>
      <c r="S61" s="40">
        <v>0.6452631578110811</v>
      </c>
      <c r="T61" s="40">
        <v>0.9166514734548628</v>
      </c>
      <c r="U61" s="40">
        <v>1.5995948203843133</v>
      </c>
      <c r="V61" s="40">
        <v>1.5675396825396066</v>
      </c>
      <c r="W61" s="40">
        <v>0.9615079365078383</v>
      </c>
      <c r="X61" s="40">
        <v>1.8910317460317458</v>
      </c>
      <c r="Y61" s="40">
        <v>2.1284126984126983</v>
      </c>
      <c r="Z61" s="40">
        <v>1.6752380952380952</v>
      </c>
      <c r="AA61" s="81">
        <v>0.6356349206349206</v>
      </c>
      <c r="AB61" s="81">
        <v>1.8558730158730148</v>
      </c>
      <c r="AC61" s="81">
        <v>0.9230952380952376</v>
      </c>
      <c r="AD61" s="81">
        <v>0.7215079365079367</v>
      </c>
      <c r="AE61" s="81">
        <v>0.48944444444444435</v>
      </c>
      <c r="AF61" s="81">
        <v>1.6428571428571432</v>
      </c>
      <c r="AG61" s="81">
        <v>1.2620634920634923</v>
      </c>
      <c r="AH61" s="81"/>
      <c r="AI61" s="61"/>
      <c r="AJ61" s="61"/>
    </row>
    <row r="62" spans="1:36" ht="12">
      <c r="A62" s="57" t="s">
        <v>9</v>
      </c>
      <c r="B62" s="39">
        <v>0.6914666049927998</v>
      </c>
      <c r="C62" s="40"/>
      <c r="D62" s="40"/>
      <c r="E62" s="40"/>
      <c r="F62" s="40"/>
      <c r="G62" s="40"/>
      <c r="H62" s="40"/>
      <c r="I62" s="40"/>
      <c r="J62" s="40"/>
      <c r="K62" s="40"/>
      <c r="L62" s="40"/>
      <c r="M62" s="40"/>
      <c r="N62" s="40"/>
      <c r="O62" s="40">
        <v>0.6360262264015314</v>
      </c>
      <c r="P62" s="40">
        <v>0.03955857272061307</v>
      </c>
      <c r="Q62" s="40">
        <v>0.6771505253289295</v>
      </c>
      <c r="R62" s="40">
        <v>0.2678686639314079</v>
      </c>
      <c r="S62" s="40">
        <v>0.0045540796963836686</v>
      </c>
      <c r="T62" s="40">
        <v>0.5370967741934165</v>
      </c>
      <c r="U62" s="40">
        <v>0.45021950036376657</v>
      </c>
      <c r="V62" s="40">
        <v>0.2410138248846273</v>
      </c>
      <c r="W62" s="40">
        <v>0.05545314900148353</v>
      </c>
      <c r="X62" s="40">
        <v>0.5017665130568353</v>
      </c>
      <c r="Y62" s="40">
        <v>0.8448540706605218</v>
      </c>
      <c r="Z62" s="40">
        <v>0.12342549923195084</v>
      </c>
      <c r="AA62" s="81">
        <v>0.08387096774193553</v>
      </c>
      <c r="AB62" s="81">
        <v>0.6634408602150537</v>
      </c>
      <c r="AC62" s="81">
        <v>0.36881720430107523</v>
      </c>
      <c r="AD62" s="81">
        <v>0.0767281105990785</v>
      </c>
      <c r="AE62" s="81">
        <v>0</v>
      </c>
      <c r="AF62" s="81">
        <v>0.09516129032258044</v>
      </c>
      <c r="AG62" s="81">
        <v>0.585560675883257</v>
      </c>
      <c r="AH62" s="81"/>
      <c r="AI62" s="61"/>
      <c r="AJ62" s="61"/>
    </row>
    <row r="63" spans="1:36" ht="12">
      <c r="A63" s="57" t="s">
        <v>10</v>
      </c>
      <c r="B63" s="39">
        <v>0.7678856211025389</v>
      </c>
      <c r="C63" s="40"/>
      <c r="D63" s="40"/>
      <c r="E63" s="40"/>
      <c r="F63" s="40"/>
      <c r="G63" s="40"/>
      <c r="H63" s="40"/>
      <c r="I63" s="40"/>
      <c r="J63" s="40"/>
      <c r="K63" s="40"/>
      <c r="L63" s="40"/>
      <c r="M63" s="40"/>
      <c r="N63" s="40"/>
      <c r="O63" s="40">
        <v>0.08563950497617002</v>
      </c>
      <c r="P63" s="40">
        <v>0.26349746088018244</v>
      </c>
      <c r="Q63" s="40">
        <v>0.21989246551281239</v>
      </c>
      <c r="R63" s="40">
        <v>0.3119047534081244</v>
      </c>
      <c r="S63" s="40">
        <v>0.256253537068519</v>
      </c>
      <c r="T63" s="40">
        <v>0.5181336405530578</v>
      </c>
      <c r="U63" s="40">
        <v>0.22311827956972485</v>
      </c>
      <c r="V63" s="40">
        <v>0.20721966205838516</v>
      </c>
      <c r="W63" s="40">
        <v>0.6519201228878783</v>
      </c>
      <c r="X63" s="40">
        <v>0.8145929339477725</v>
      </c>
      <c r="Y63" s="40">
        <v>0.25745007680491544</v>
      </c>
      <c r="Z63" s="40">
        <v>0.11405529953917053</v>
      </c>
      <c r="AA63" s="81">
        <v>0.8386328725038404</v>
      </c>
      <c r="AB63" s="81">
        <v>0.4288018433179725</v>
      </c>
      <c r="AC63" s="81">
        <v>0.14170506912442388</v>
      </c>
      <c r="AD63" s="81">
        <v>0.5165898617511524</v>
      </c>
      <c r="AE63" s="81">
        <v>0.5400153609831028</v>
      </c>
      <c r="AF63" s="81">
        <v>0.2014324116743472</v>
      </c>
      <c r="AG63" s="81">
        <v>0.513748079877112</v>
      </c>
      <c r="AH63" s="81"/>
      <c r="AI63" s="61"/>
      <c r="AJ63" s="61"/>
    </row>
    <row r="64" spans="1:35" ht="12">
      <c r="A64" s="57" t="s">
        <v>18</v>
      </c>
      <c r="B64" s="39">
        <v>2.0960843855505957</v>
      </c>
      <c r="C64" s="40"/>
      <c r="D64" s="40"/>
      <c r="E64" s="40"/>
      <c r="F64" s="40"/>
      <c r="G64" s="40"/>
      <c r="H64" s="40"/>
      <c r="I64" s="40"/>
      <c r="J64" s="40"/>
      <c r="K64" s="40"/>
      <c r="L64" s="40"/>
      <c r="M64" s="40"/>
      <c r="N64" s="40"/>
      <c r="O64" s="40">
        <v>1.2452144170829895</v>
      </c>
      <c r="P64" s="40">
        <v>1.5473196897161459</v>
      </c>
      <c r="Q64" s="40">
        <v>1.2194097241869677</v>
      </c>
      <c r="R64" s="40">
        <v>1.2117618965387014</v>
      </c>
      <c r="S64" s="40">
        <v>0.2554678362573588</v>
      </c>
      <c r="T64" s="40">
        <v>2.1388849206348066</v>
      </c>
      <c r="U64" s="40">
        <v>1.98396825396806</v>
      </c>
      <c r="V64" s="40">
        <v>1.463253968253954</v>
      </c>
      <c r="W64" s="40">
        <v>1.7657142857144268</v>
      </c>
      <c r="X64" s="40">
        <v>1.0246825396825399</v>
      </c>
      <c r="Y64" s="40">
        <v>2.5852380952380947</v>
      </c>
      <c r="Z64" s="40">
        <v>1.912222222222223</v>
      </c>
      <c r="AA64" s="81">
        <v>0.9286507936507943</v>
      </c>
      <c r="AB64" s="81">
        <v>2.75333333333333</v>
      </c>
      <c r="AC64" s="81">
        <v>0.7076190476190471</v>
      </c>
      <c r="AD64" s="81">
        <v>2.070952380952381</v>
      </c>
      <c r="AE64" s="81">
        <v>2.077380952380952</v>
      </c>
      <c r="AF64" s="81">
        <v>1.3948412698412698</v>
      </c>
      <c r="AG64" s="81">
        <v>1.963888888888889</v>
      </c>
      <c r="AH64" s="81"/>
      <c r="AI64" s="48"/>
    </row>
    <row r="65" spans="1:35" ht="12">
      <c r="A65" s="60" t="s">
        <v>12</v>
      </c>
      <c r="B65" s="39">
        <v>4.960531387678505</v>
      </c>
      <c r="C65" s="40"/>
      <c r="D65" s="40"/>
      <c r="E65" s="40"/>
      <c r="F65" s="40"/>
      <c r="G65" s="40"/>
      <c r="H65" s="40"/>
      <c r="I65" s="40"/>
      <c r="J65" s="40"/>
      <c r="K65" s="40"/>
      <c r="L65" s="40"/>
      <c r="M65" s="40"/>
      <c r="N65" s="40"/>
      <c r="O65" s="40">
        <v>5.231003584605505</v>
      </c>
      <c r="P65" s="40">
        <v>6.076933587616012</v>
      </c>
      <c r="Q65" s="40">
        <v>4.934959934705824</v>
      </c>
      <c r="R65" s="40">
        <v>2.555704116890734</v>
      </c>
      <c r="S65" s="40">
        <v>2.7219864176571384</v>
      </c>
      <c r="T65" s="40">
        <v>4.502995391704707</v>
      </c>
      <c r="U65" s="40">
        <v>5.75296850998484</v>
      </c>
      <c r="V65" s="40">
        <v>4.016743471582619</v>
      </c>
      <c r="W65" s="40">
        <v>5.101996927803136</v>
      </c>
      <c r="X65" s="40">
        <v>3.4271889400921656</v>
      </c>
      <c r="Y65" s="40">
        <v>5.988172043010753</v>
      </c>
      <c r="Z65" s="40">
        <v>3.097542242703533</v>
      </c>
      <c r="AA65" s="81">
        <v>3.2535330261136712</v>
      </c>
      <c r="AB65" s="40">
        <v>4.6278033794162825</v>
      </c>
      <c r="AC65" s="81">
        <v>4.621044546850998</v>
      </c>
      <c r="AD65" s="81">
        <v>3.196697388632873</v>
      </c>
      <c r="AE65" s="81">
        <v>4.879493087557604</v>
      </c>
      <c r="AF65" s="81">
        <v>5.366282642089094</v>
      </c>
      <c r="AG65" s="81">
        <v>5.046466973886328</v>
      </c>
      <c r="AH65" s="81"/>
      <c r="AI65" s="48"/>
    </row>
    <row r="66" spans="1:35" ht="12">
      <c r="A66" s="57" t="s">
        <v>13</v>
      </c>
      <c r="B66" s="39">
        <v>8.26280259050396</v>
      </c>
      <c r="C66" s="40"/>
      <c r="D66" s="40"/>
      <c r="E66" s="40"/>
      <c r="F66" s="40"/>
      <c r="G66" s="40"/>
      <c r="H66" s="40"/>
      <c r="I66" s="40"/>
      <c r="J66" s="40"/>
      <c r="K66" s="40"/>
      <c r="L66" s="40"/>
      <c r="M66" s="40"/>
      <c r="N66" s="40"/>
      <c r="O66" s="40">
        <v>6.710843360217679</v>
      </c>
      <c r="P66" s="40">
        <v>7.1494594263980735</v>
      </c>
      <c r="Q66" s="40">
        <v>7.4830386296224</v>
      </c>
      <c r="R66" s="40">
        <v>9.061692992393978</v>
      </c>
      <c r="S66" s="40">
        <v>7.425753067308832</v>
      </c>
      <c r="T66" s="40">
        <v>7.962428571428302</v>
      </c>
      <c r="U66" s="40">
        <v>8.522460317460354</v>
      </c>
      <c r="V66" s="40">
        <v>7.078492063491734</v>
      </c>
      <c r="W66" s="40">
        <v>10.121031746031884</v>
      </c>
      <c r="X66" s="40">
        <v>5.968174603174602</v>
      </c>
      <c r="Y66" s="40">
        <v>8.848968253968254</v>
      </c>
      <c r="Z66" s="40">
        <v>9.13031746031746</v>
      </c>
      <c r="AA66" s="81">
        <v>7.087063492063493</v>
      </c>
      <c r="AB66" s="40">
        <v>6.007420634920634</v>
      </c>
      <c r="AC66" s="81">
        <v>9.655793650793647</v>
      </c>
      <c r="AD66" s="81">
        <v>8.504761904761907</v>
      </c>
      <c r="AE66" s="81">
        <v>7.267301587301588</v>
      </c>
      <c r="AF66" s="81">
        <v>9.042936507936506</v>
      </c>
      <c r="AG66" s="81">
        <v>6.763809523809523</v>
      </c>
      <c r="AH66" s="81"/>
      <c r="AI66" s="48"/>
    </row>
    <row r="67" spans="1:35" ht="12">
      <c r="A67" s="54" t="s">
        <v>19</v>
      </c>
      <c r="B67" s="39">
        <v>10.76649433521719</v>
      </c>
      <c r="C67" s="40"/>
      <c r="D67" s="40"/>
      <c r="E67" s="40"/>
      <c r="F67" s="40"/>
      <c r="G67" s="40"/>
      <c r="H67" s="40"/>
      <c r="I67" s="40"/>
      <c r="J67" s="40"/>
      <c r="K67" s="40"/>
      <c r="L67" s="40"/>
      <c r="M67" s="40"/>
      <c r="N67" s="40"/>
      <c r="O67" s="40">
        <v>9.542275041000245</v>
      </c>
      <c r="P67" s="40">
        <v>10.467831531966835</v>
      </c>
      <c r="Q67" s="40">
        <v>9.756609059888554</v>
      </c>
      <c r="R67" s="40">
        <v>10.671470468301399</v>
      </c>
      <c r="S67" s="40">
        <v>9.123632333521506</v>
      </c>
      <c r="T67" s="40">
        <v>10.463863287250886</v>
      </c>
      <c r="U67" s="40">
        <v>11.780030721966433</v>
      </c>
      <c r="V67" s="40">
        <v>12.4145929339479</v>
      </c>
      <c r="W67" s="43">
        <v>15.77019969278008</v>
      </c>
      <c r="X67" s="40">
        <v>9.57880184331797</v>
      </c>
      <c r="Y67" s="40">
        <v>10.664669738863285</v>
      </c>
      <c r="Z67" s="40">
        <v>9.103686635944701</v>
      </c>
      <c r="AA67" s="81">
        <v>10.013056835637483</v>
      </c>
      <c r="AB67" s="40">
        <v>5.992050691244239</v>
      </c>
      <c r="AC67" s="81">
        <v>9.033410138248847</v>
      </c>
      <c r="AD67" s="81">
        <v>10.448771121351767</v>
      </c>
      <c r="AE67" s="81">
        <v>8.686021505376342</v>
      </c>
      <c r="AF67" s="81">
        <v>9.457450076804914</v>
      </c>
      <c r="AG67" s="81">
        <v>10.225268817204302</v>
      </c>
      <c r="AH67" s="81"/>
      <c r="AI67" s="48"/>
    </row>
    <row r="68" spans="1:35" s="62" customFormat="1" ht="12">
      <c r="A68" s="55" t="s">
        <v>73</v>
      </c>
      <c r="B68" s="183">
        <v>2175.7553863612166</v>
      </c>
      <c r="C68" s="188"/>
      <c r="D68" s="188"/>
      <c r="E68" s="188"/>
      <c r="F68" s="188"/>
      <c r="G68" s="188"/>
      <c r="H68" s="188"/>
      <c r="I68" s="188"/>
      <c r="J68" s="188"/>
      <c r="K68" s="188"/>
      <c r="L68" s="188"/>
      <c r="M68" s="188"/>
      <c r="N68" s="188"/>
      <c r="O68" s="189">
        <v>1823.3153469636786</v>
      </c>
      <c r="P68" s="189">
        <v>1948.8475650376577</v>
      </c>
      <c r="Q68" s="189">
        <v>1931.9310085546904</v>
      </c>
      <c r="R68" s="189">
        <v>1953.8130693004014</v>
      </c>
      <c r="S68" s="189">
        <v>1932.3302882167545</v>
      </c>
      <c r="T68" s="189">
        <v>1860.3196001198226</v>
      </c>
      <c r="U68" s="189">
        <v>2101.774768185188</v>
      </c>
      <c r="V68" s="189">
        <v>2067.2452380952395</v>
      </c>
      <c r="W68" s="190">
        <f>W56*31+W57*28+W58*31+W59*30+W60*31+W61*30+W62*31+W63*31+W64*30+W65*31+W66*30+W67*31</f>
        <v>2489.033333333322</v>
      </c>
      <c r="X68" s="189">
        <f>X56*31+X57*28+X58*31+X59*30+X60*31+X61*30+X62*31+X63*31+X64*30+X65*31+X66*30+X67*31</f>
        <v>1815.3</v>
      </c>
      <c r="Y68" s="189">
        <f>Y56*31+Y57*29+Y58*31+Y59*30+Y60*31+Y61*30+Y62*31+Y63*31+Y64*30+Y65*31+Y66*30+Y67*31</f>
        <v>2185.0761904949236</v>
      </c>
      <c r="Z68" s="189">
        <f>Z56*31+Z57*28+Z58*31+Z59*30+Z60*31+Z61*30+Z62*31+Z63*31+Z64*30+Z65*31+Z66*30+Z67*31</f>
        <v>2250.3190476190475</v>
      </c>
      <c r="AA68" s="189">
        <f>AA56*31+AA57*28+AA58*31+AA59*30+AA60*31+AA61*30+AA62*31+AA63*31+AA64*30+AA65*31+AA66*30+AA67*31</f>
        <v>1771.7880952380951</v>
      </c>
      <c r="AB68" s="189">
        <f>AB56*31+AB57*28+AB58*31+AB59*30+AB60*31+AB61*30+AB62*31+AB63*31+AB64*30+AB65*31+AB66*30+AB67*31</f>
        <v>1948.238095238095</v>
      </c>
      <c r="AC68" s="189">
        <f>AC56*31+AC57*29+AC58*31+AC59*30+AC60*31+AC61*30+AC62*31+AC63*31+AC64*30+AC65*31+AC66*30+AC67*31</f>
        <v>2021.3892857142855</v>
      </c>
      <c r="AD68" s="189">
        <f>AD56*31+AD57*28+AD58*31+AD59*30+AD60*31+AD61*30+AD62*31+AD63*31+AD64*30+AD65*31+AD66*30+AD67*31</f>
        <v>1888.7916666666665</v>
      </c>
      <c r="AE68" s="189">
        <f>AE56*31+AE57*28+AE58*31+AE59*30+AE60*31+AE61*30+AE62*31+AE63*31+AE64*30+AE65*31+AE66*30+AE67*31</f>
        <v>1991.9761904761904</v>
      </c>
      <c r="AF68" s="189">
        <f>AF56*31+AF57*28+AF58*31+AF59*30+AF60*31+AF61*30+AF62*31+AF63*31+AF64*30+AF65*31+AF66*30+AF67*31</f>
        <v>1983.4991666666665</v>
      </c>
      <c r="AG68" s="189">
        <f>AG56*31+AG57*29+AG58*31+AG59*30+AG60*31+AG61*30+AG62*31+AG63*31+AG64*30+AG65*31+AG66*30+AG67*31</f>
        <v>1865.3309047619048</v>
      </c>
      <c r="AH68" s="189"/>
      <c r="AI68" s="57"/>
    </row>
    <row r="69" spans="1:35" s="62" customFormat="1" ht="12">
      <c r="A69" s="55" t="s">
        <v>20</v>
      </c>
      <c r="B69" s="189">
        <v>5.956893597155966</v>
      </c>
      <c r="C69" s="188"/>
      <c r="D69" s="188"/>
      <c r="E69" s="188"/>
      <c r="F69" s="188"/>
      <c r="G69" s="188"/>
      <c r="H69" s="188"/>
      <c r="I69" s="188"/>
      <c r="J69" s="188"/>
      <c r="K69" s="188"/>
      <c r="L69" s="188"/>
      <c r="M69" s="188"/>
      <c r="N69" s="188"/>
      <c r="O69" s="183">
        <v>4.995384512229257</v>
      </c>
      <c r="P69" s="183">
        <v>5.339308397363445</v>
      </c>
      <c r="Q69" s="183">
        <v>5.278500023373471</v>
      </c>
      <c r="R69" s="183">
        <v>5.3529125186312365</v>
      </c>
      <c r="S69" s="183">
        <v>5.294055584155492</v>
      </c>
      <c r="T69" s="183">
        <v>5.0967660277255415</v>
      </c>
      <c r="U69" s="183">
        <v>5.742554011434939</v>
      </c>
      <c r="V69" s="183">
        <v>5.663685583822574</v>
      </c>
      <c r="W69" s="190">
        <f>W68/365</f>
        <v>6.819269406392663</v>
      </c>
      <c r="X69" s="189">
        <f>X68/365</f>
        <v>4.973424657534246</v>
      </c>
      <c r="Y69" s="189">
        <f>Y68/366</f>
        <v>5.970153525942414</v>
      </c>
      <c r="Z69" s="189">
        <f>Z68/365</f>
        <v>6.165257664709719</v>
      </c>
      <c r="AA69" s="189">
        <f>AA68/365</f>
        <v>4.854213959556425</v>
      </c>
      <c r="AB69" s="189">
        <f>AB68/365</f>
        <v>5.337638617090671</v>
      </c>
      <c r="AC69" s="189">
        <f>AC68/366</f>
        <v>5.5229215456674465</v>
      </c>
      <c r="AD69" s="189">
        <f>AD68/365</f>
        <v>5.1747716894977165</v>
      </c>
      <c r="AE69" s="189">
        <f>AE68/365</f>
        <v>5.457469015003261</v>
      </c>
      <c r="AF69" s="189">
        <f>AF68/365</f>
        <v>5.434244292237443</v>
      </c>
      <c r="AG69" s="189">
        <f>AG68/366</f>
        <v>5.096532526671871</v>
      </c>
      <c r="AH69" s="189"/>
      <c r="AI69" s="57"/>
    </row>
    <row r="70" spans="1:38" ht="12">
      <c r="A70" s="72"/>
      <c r="D70" s="41"/>
      <c r="E70" s="41"/>
      <c r="F70" s="41"/>
      <c r="G70" s="41"/>
      <c r="H70" s="41"/>
      <c r="I70" s="41"/>
      <c r="J70" s="41"/>
      <c r="K70" s="41"/>
      <c r="L70" s="41"/>
      <c r="M70" s="41"/>
      <c r="N70" s="41"/>
      <c r="O70" s="41"/>
      <c r="P70" s="41"/>
      <c r="Q70" s="41"/>
      <c r="R70" s="41"/>
      <c r="S70" s="41"/>
      <c r="T70" s="41"/>
      <c r="U70" s="41"/>
      <c r="V70" s="41"/>
      <c r="W70" s="41"/>
      <c r="X70" s="41"/>
      <c r="Y70" s="41"/>
      <c r="Z70" s="83"/>
      <c r="AA70" s="48"/>
      <c r="AB70" s="48"/>
      <c r="AC70" s="48"/>
      <c r="AD70" s="48"/>
      <c r="AE70" s="48"/>
      <c r="AF70" s="48"/>
      <c r="AI70" s="48"/>
      <c r="AJ70" s="48"/>
      <c r="AK70" s="48"/>
      <c r="AL70" s="48"/>
    </row>
    <row r="71" spans="4:38" ht="12">
      <c r="D71" s="41"/>
      <c r="E71" s="41"/>
      <c r="F71" s="41"/>
      <c r="G71" s="41"/>
      <c r="H71" s="41"/>
      <c r="I71" s="41"/>
      <c r="J71" s="41"/>
      <c r="K71" s="41"/>
      <c r="L71" s="41"/>
      <c r="M71" s="41"/>
      <c r="N71" s="41"/>
      <c r="O71" s="176" t="s">
        <v>139</v>
      </c>
      <c r="P71" s="176"/>
      <c r="Q71" s="176"/>
      <c r="R71" s="176"/>
      <c r="S71" s="176"/>
      <c r="T71" s="176"/>
      <c r="U71" s="176"/>
      <c r="V71" s="176"/>
      <c r="W71" s="176"/>
      <c r="X71" s="176"/>
      <c r="Y71" s="176"/>
      <c r="Z71" s="176"/>
      <c r="AA71" s="176"/>
      <c r="AB71" s="176"/>
      <c r="AC71" s="176"/>
      <c r="AD71" s="176"/>
      <c r="AE71" s="176"/>
      <c r="AF71" s="176"/>
      <c r="AG71" s="184"/>
      <c r="AH71" s="184" t="s">
        <v>140</v>
      </c>
      <c r="AI71" s="48"/>
      <c r="AJ71" s="48"/>
      <c r="AK71" s="48"/>
      <c r="AL71" s="48"/>
    </row>
    <row r="72" spans="14:38" ht="12">
      <c r="N72" s="41"/>
      <c r="O72" s="56">
        <v>2002</v>
      </c>
      <c r="P72" s="56">
        <v>2003</v>
      </c>
      <c r="Q72" s="56">
        <v>2004</v>
      </c>
      <c r="R72" s="56">
        <v>2005</v>
      </c>
      <c r="S72" s="56">
        <v>2006</v>
      </c>
      <c r="T72" s="56">
        <v>2007</v>
      </c>
      <c r="U72" s="56">
        <v>2008</v>
      </c>
      <c r="V72" s="56">
        <v>2009</v>
      </c>
      <c r="W72" s="56">
        <v>2010</v>
      </c>
      <c r="X72" s="56">
        <v>2011</v>
      </c>
      <c r="Y72" s="56">
        <v>2012</v>
      </c>
      <c r="Z72" s="56">
        <v>2013</v>
      </c>
      <c r="AA72" s="56">
        <v>2014</v>
      </c>
      <c r="AB72" s="56">
        <v>2015</v>
      </c>
      <c r="AC72" s="56">
        <v>2016</v>
      </c>
      <c r="AD72" s="56">
        <f>AD54</f>
        <v>2017</v>
      </c>
      <c r="AE72" s="56">
        <f>AE54</f>
        <v>2018</v>
      </c>
      <c r="AF72" s="56">
        <f>AF54</f>
        <v>2019</v>
      </c>
      <c r="AG72" s="56">
        <f>AG54</f>
        <v>2020</v>
      </c>
      <c r="AH72" s="56">
        <f>AH54</f>
        <v>2021</v>
      </c>
      <c r="AI72" s="48"/>
      <c r="AJ72" s="48"/>
      <c r="AK72" s="48"/>
      <c r="AL72" s="48"/>
    </row>
    <row r="73" spans="1:38" ht="12">
      <c r="A73" s="73" t="s">
        <v>15</v>
      </c>
      <c r="N73" s="41"/>
      <c r="Z73" s="48"/>
      <c r="AA73" s="48"/>
      <c r="AB73" s="48"/>
      <c r="AC73" s="48"/>
      <c r="AD73" s="48"/>
      <c r="AE73" s="48"/>
      <c r="AF73" s="48"/>
      <c r="AI73" s="48"/>
      <c r="AJ73" s="48"/>
      <c r="AK73" s="48"/>
      <c r="AL73" s="48"/>
    </row>
    <row r="74" spans="1:38" ht="12">
      <c r="A74" s="57" t="s">
        <v>3</v>
      </c>
      <c r="O74" s="41">
        <f>IF(O56="..","..",O56-$B56)</f>
        <v>-1.4735968744347545</v>
      </c>
      <c r="P74" s="41">
        <f aca="true" t="shared" si="42" ref="P74:X74">IF(P56="..","..",P56-$B56)</f>
        <v>-0.3448554546312348</v>
      </c>
      <c r="Q74" s="41">
        <f t="shared" si="42"/>
        <v>-0.9190718948347119</v>
      </c>
      <c r="R74" s="41">
        <f t="shared" si="42"/>
        <v>-1.7893670641109374</v>
      </c>
      <c r="S74" s="41">
        <f t="shared" si="42"/>
        <v>0.0513613719807573</v>
      </c>
      <c r="T74" s="41">
        <f t="shared" si="42"/>
        <v>-2.344460830580429</v>
      </c>
      <c r="U74" s="41">
        <f t="shared" si="42"/>
        <v>-1.8019105110751408</v>
      </c>
      <c r="V74" s="41">
        <f t="shared" si="42"/>
        <v>1.2723598422274502</v>
      </c>
      <c r="W74" s="41">
        <f t="shared" si="42"/>
        <v>3.0763536978342163</v>
      </c>
      <c r="X74" s="41">
        <f t="shared" si="42"/>
        <v>0.7153705949156297</v>
      </c>
      <c r="Y74" s="41">
        <f aca="true" t="shared" si="43" ref="Y74:Y79">IF(Y56="..","..",Y56-$B56)</f>
        <v>-0.897379021059793</v>
      </c>
      <c r="Z74" s="41">
        <f aca="true" t="shared" si="44" ref="Z74:AH75">IF(Z56="..","..",Z56-$B56)</f>
        <v>0.6457853414594119</v>
      </c>
      <c r="AA74" s="41">
        <f t="shared" si="44"/>
        <v>-1.078024182350111</v>
      </c>
      <c r="AB74" s="41">
        <f t="shared" si="44"/>
        <v>-0.2058275617664016</v>
      </c>
      <c r="AC74" s="41">
        <f t="shared" si="44"/>
        <v>-1.110167039492973</v>
      </c>
      <c r="AD74" s="41">
        <f t="shared" si="44"/>
        <v>0.24309716941639792</v>
      </c>
      <c r="AE74" s="41">
        <f t="shared" si="44"/>
        <v>-0.6793298659138625</v>
      </c>
      <c r="AF74" s="41">
        <f t="shared" si="44"/>
        <v>0.33495584837185</v>
      </c>
      <c r="AG74" s="41">
        <f t="shared" si="44"/>
        <v>-2.10905336821801</v>
      </c>
      <c r="AH74" s="41">
        <f>IF(AH56="..","..",AH56-$B56)</f>
        <v>1.2798099190323775</v>
      </c>
      <c r="AI74" s="48"/>
      <c r="AJ74" s="48"/>
      <c r="AK74" s="48"/>
      <c r="AL74" s="48"/>
    </row>
    <row r="75" spans="1:38" ht="12">
      <c r="A75" s="57" t="s">
        <v>4</v>
      </c>
      <c r="O75" s="41">
        <f aca="true" t="shared" si="45" ref="O75:Y85">IF(O57="..","..",O57-$B57)</f>
        <v>-2.578410521820606</v>
      </c>
      <c r="P75" s="41">
        <f t="shared" si="45"/>
        <v>0.20421278809461363</v>
      </c>
      <c r="Q75" s="41">
        <f t="shared" si="45"/>
        <v>-0.9422050368342934</v>
      </c>
      <c r="R75" s="41">
        <f t="shared" si="45"/>
        <v>0.09476920903482977</v>
      </c>
      <c r="S75" s="41">
        <f t="shared" si="45"/>
        <v>0.4747282237284569</v>
      </c>
      <c r="T75" s="41">
        <f t="shared" si="45"/>
        <v>-1.4065687667925655</v>
      </c>
      <c r="U75" s="41">
        <f t="shared" si="45"/>
        <v>-0.7215361426037994</v>
      </c>
      <c r="V75" s="41">
        <f t="shared" si="45"/>
        <v>0.2863778849587888</v>
      </c>
      <c r="W75" s="41">
        <f t="shared" si="45"/>
        <v>1.8924152999247763</v>
      </c>
      <c r="X75" s="41">
        <f t="shared" si="45"/>
        <v>-1.704013271503797</v>
      </c>
      <c r="Y75" s="41">
        <f t="shared" si="43"/>
        <v>0.2539975190193111</v>
      </c>
      <c r="Z75" s="41">
        <f t="shared" si="44"/>
        <v>1.2612078169315755</v>
      </c>
      <c r="AA75" s="41">
        <f t="shared" si="44"/>
        <v>-1.6279078293269276</v>
      </c>
      <c r="AB75" s="41">
        <f t="shared" si="44"/>
        <v>0.35278944958463576</v>
      </c>
      <c r="AC75" s="41">
        <f t="shared" si="44"/>
        <v>-0.43196307211370133</v>
      </c>
      <c r="AD75" s="41">
        <f t="shared" si="44"/>
        <v>-1.578503067422167</v>
      </c>
      <c r="AE75" s="41">
        <f t="shared" si="44"/>
        <v>1.5560207421016408</v>
      </c>
      <c r="AF75" s="41">
        <f t="shared" si="44"/>
        <v>-2.242448645653459</v>
      </c>
      <c r="AG75" s="41">
        <f t="shared" si="44"/>
        <v>-1.742472103312382</v>
      </c>
      <c r="AH75" s="41">
        <f t="shared" si="44"/>
        <v>-0.48819694497318444</v>
      </c>
      <c r="AI75" s="48"/>
      <c r="AJ75" s="48"/>
      <c r="AK75" s="48"/>
      <c r="AL75" s="48"/>
    </row>
    <row r="76" spans="1:38" ht="12">
      <c r="A76" s="57" t="s">
        <v>16</v>
      </c>
      <c r="O76" s="41">
        <f t="shared" si="45"/>
        <v>-1.196622505087353</v>
      </c>
      <c r="P76" s="41">
        <f t="shared" si="45"/>
        <v>-1.362459129559463</v>
      </c>
      <c r="Q76" s="41">
        <f t="shared" si="45"/>
        <v>-0.18277676524936304</v>
      </c>
      <c r="R76" s="41">
        <f t="shared" si="45"/>
        <v>-0.8069158583922906</v>
      </c>
      <c r="S76" s="41">
        <f t="shared" si="45"/>
        <v>1.4633133446553312</v>
      </c>
      <c r="T76" s="41">
        <f t="shared" si="45"/>
        <v>-0.6630109218714892</v>
      </c>
      <c r="U76" s="41">
        <f t="shared" si="45"/>
        <v>0.36114624523981576</v>
      </c>
      <c r="V76" s="41">
        <f t="shared" si="45"/>
        <v>-0.4717262586004427</v>
      </c>
      <c r="W76" s="41">
        <f t="shared" si="45"/>
        <v>0.3588420977743656</v>
      </c>
      <c r="X76" s="41">
        <f t="shared" si="45"/>
        <v>-0.30429154277861414</v>
      </c>
      <c r="Y76" s="41">
        <f t="shared" si="43"/>
        <v>-1.9971486850314717</v>
      </c>
      <c r="Z76" s="41">
        <f aca="true" t="shared" si="46" ref="Z76:Z85">IF(Z58="..","..",Z58-$B58)</f>
        <v>3.5040801930124754</v>
      </c>
      <c r="AA76" s="41">
        <f aca="true" t="shared" si="47" ref="AA76:AB84">IF(AA58="..","..",AA58-$B58)</f>
        <v>-1.103446688707951</v>
      </c>
      <c r="AB76" s="41">
        <f aca="true" t="shared" si="48" ref="AB76:AG80">IF(AB58="..","..",AB58-$B58)</f>
        <v>0.1255087644410473</v>
      </c>
      <c r="AC76" s="41">
        <f t="shared" si="48"/>
        <v>0.3504703619832874</v>
      </c>
      <c r="AD76" s="41">
        <f t="shared" si="48"/>
        <v>-2.0314804828707818</v>
      </c>
      <c r="AE76" s="41">
        <f t="shared" si="48"/>
        <v>1.566215369663782</v>
      </c>
      <c r="AF76" s="41">
        <f t="shared" si="48"/>
        <v>-1.4618952294145595</v>
      </c>
      <c r="AG76" s="41">
        <f t="shared" si="48"/>
        <v>-0.33593516797062506</v>
      </c>
      <c r="AH76" s="41"/>
      <c r="AI76" s="48"/>
      <c r="AJ76" s="48"/>
      <c r="AK76" s="48"/>
      <c r="AL76" s="48"/>
    </row>
    <row r="77" spans="1:38" ht="12">
      <c r="A77" s="60" t="s">
        <v>6</v>
      </c>
      <c r="O77" s="41">
        <f t="shared" si="45"/>
        <v>-1.0324923778191373</v>
      </c>
      <c r="P77" s="41">
        <f t="shared" si="45"/>
        <v>-1.5295878845946724</v>
      </c>
      <c r="Q77" s="41">
        <f t="shared" si="45"/>
        <v>-1.206608824547927</v>
      </c>
      <c r="R77" s="41">
        <f t="shared" si="45"/>
        <v>-0.46682843030480914</v>
      </c>
      <c r="S77" s="41">
        <f t="shared" si="45"/>
        <v>-0.1454163524574934</v>
      </c>
      <c r="T77" s="41">
        <f t="shared" si="45"/>
        <v>-2.8395985058716136</v>
      </c>
      <c r="U77" s="41">
        <f t="shared" si="45"/>
        <v>0.4059975925951056</v>
      </c>
      <c r="V77" s="41">
        <f t="shared" si="45"/>
        <v>-1.3555103442912726</v>
      </c>
      <c r="W77" s="41">
        <f t="shared" si="45"/>
        <v>-0.5263039950849429</v>
      </c>
      <c r="X77" s="41">
        <f t="shared" si="45"/>
        <v>-3.315272249053187</v>
      </c>
      <c r="Y77" s="41">
        <f t="shared" si="43"/>
        <v>1.0112356874547501</v>
      </c>
      <c r="Z77" s="41">
        <f t="shared" si="46"/>
        <v>0.9405214017404635</v>
      </c>
      <c r="AA77" s="41">
        <f t="shared" si="47"/>
        <v>-1.760351614132552</v>
      </c>
      <c r="AB77" s="41">
        <f t="shared" si="48"/>
        <v>-0.7355897093706467</v>
      </c>
      <c r="AC77" s="41">
        <f t="shared" si="48"/>
        <v>0.8466325128515768</v>
      </c>
      <c r="AD77" s="41">
        <f t="shared" si="48"/>
        <v>-0.6665817728627088</v>
      </c>
      <c r="AE77" s="41">
        <f t="shared" si="48"/>
        <v>-1.1466214554023955</v>
      </c>
      <c r="AF77" s="41">
        <f t="shared" si="48"/>
        <v>-0.7200341538150914</v>
      </c>
      <c r="AG77" s="41">
        <f t="shared" si="48"/>
        <v>-1.9725754236563615</v>
      </c>
      <c r="AH77" s="41"/>
      <c r="AI77" s="48"/>
      <c r="AJ77" s="48"/>
      <c r="AK77" s="48"/>
      <c r="AL77" s="48"/>
    </row>
    <row r="78" spans="1:38" ht="12">
      <c r="A78" s="57" t="s">
        <v>7</v>
      </c>
      <c r="O78" s="41">
        <f t="shared" si="45"/>
        <v>-0.6261794670916339</v>
      </c>
      <c r="P78" s="41">
        <f t="shared" si="45"/>
        <v>-0.5765897460873974</v>
      </c>
      <c r="Q78" s="41">
        <f t="shared" si="45"/>
        <v>-0.8113192821400985</v>
      </c>
      <c r="R78" s="41">
        <f t="shared" si="45"/>
        <v>0.09878340579196632</v>
      </c>
      <c r="S78" s="41">
        <f t="shared" si="45"/>
        <v>-0.5575509049168841</v>
      </c>
      <c r="T78" s="41">
        <f t="shared" si="45"/>
        <v>-0.5721424804306374</v>
      </c>
      <c r="U78" s="41">
        <f t="shared" si="45"/>
        <v>-1.6737836802044024</v>
      </c>
      <c r="V78" s="41">
        <f t="shared" si="45"/>
        <v>-0.6486684728310634</v>
      </c>
      <c r="W78" s="41">
        <f t="shared" si="45"/>
        <v>0.7191502675682919</v>
      </c>
      <c r="X78" s="41">
        <f t="shared" si="45"/>
        <v>-0.9489756924931712</v>
      </c>
      <c r="Y78" s="41">
        <f t="shared" si="43"/>
        <v>0.010394507199609215</v>
      </c>
      <c r="Z78" s="41">
        <f t="shared" si="46"/>
        <v>0.7217616346957696</v>
      </c>
      <c r="AA78" s="41">
        <f t="shared" si="47"/>
        <v>-0.9752429735991623</v>
      </c>
      <c r="AB78" s="41">
        <f t="shared" si="48"/>
        <v>0.40993367770652256</v>
      </c>
      <c r="AC78" s="41">
        <f t="shared" si="48"/>
        <v>-0.8108036494824189</v>
      </c>
      <c r="AD78" s="41">
        <f t="shared" si="48"/>
        <v>-1.3073474282842632</v>
      </c>
      <c r="AE78" s="41">
        <f aca="true" t="shared" si="49" ref="AE78:AG83">IF(AE60="..","..",AE60-$B60)</f>
        <v>-1.4715563376544614</v>
      </c>
      <c r="AF78" s="41">
        <f t="shared" si="49"/>
        <v>0.09802891580176087</v>
      </c>
      <c r="AG78" s="41">
        <f t="shared" si="49"/>
        <v>-1.1565793791291146</v>
      </c>
      <c r="AH78" s="41"/>
      <c r="AI78" s="48"/>
      <c r="AJ78" s="48"/>
      <c r="AK78" s="48"/>
      <c r="AL78" s="48"/>
    </row>
    <row r="79" spans="1:38" ht="12">
      <c r="A79" s="57" t="s">
        <v>17</v>
      </c>
      <c r="O79" s="41">
        <f t="shared" si="45"/>
        <v>-0.6615912744699035</v>
      </c>
      <c r="P79" s="41">
        <f t="shared" si="45"/>
        <v>-1.7621419495832025</v>
      </c>
      <c r="Q79" s="41">
        <f t="shared" si="45"/>
        <v>-0.9971039409807563</v>
      </c>
      <c r="R79" s="41">
        <f t="shared" si="45"/>
        <v>-0.770962412489606</v>
      </c>
      <c r="S79" s="41">
        <f t="shared" si="45"/>
        <v>-1.3834333717764808</v>
      </c>
      <c r="T79" s="41">
        <f t="shared" si="45"/>
        <v>-1.112045056132699</v>
      </c>
      <c r="U79" s="41">
        <f t="shared" si="45"/>
        <v>-0.4291017092032485</v>
      </c>
      <c r="V79" s="41">
        <f t="shared" si="45"/>
        <v>-0.46115684704795523</v>
      </c>
      <c r="W79" s="41">
        <f t="shared" si="45"/>
        <v>-1.0671885930797236</v>
      </c>
      <c r="X79" s="41">
        <f t="shared" si="45"/>
        <v>-0.13766478355581602</v>
      </c>
      <c r="Y79" s="41">
        <f t="shared" si="43"/>
        <v>0.09971616882513645</v>
      </c>
      <c r="Z79" s="41">
        <f t="shared" si="46"/>
        <v>-0.35345843434946667</v>
      </c>
      <c r="AA79" s="41">
        <f t="shared" si="47"/>
        <v>-1.3930616089526413</v>
      </c>
      <c r="AB79" s="41">
        <f t="shared" si="47"/>
        <v>-0.17282351371454707</v>
      </c>
      <c r="AC79" s="41">
        <f aca="true" t="shared" si="50" ref="AC79:AC85">IF(AC61="..","..",AC61-$B61)</f>
        <v>-1.1056012914923241</v>
      </c>
      <c r="AD79" s="41">
        <f t="shared" si="48"/>
        <v>-1.3071885930796252</v>
      </c>
      <c r="AE79" s="41">
        <f t="shared" si="49"/>
        <v>-1.5392520851431175</v>
      </c>
      <c r="AF79" s="41">
        <f t="shared" si="49"/>
        <v>-0.3858393867304186</v>
      </c>
      <c r="AG79" s="41">
        <f t="shared" si="49"/>
        <v>-0.7666330375240695</v>
      </c>
      <c r="AH79" s="41"/>
      <c r="AI79" s="48"/>
      <c r="AJ79" s="48"/>
      <c r="AK79" s="48"/>
      <c r="AL79" s="48"/>
    </row>
    <row r="80" spans="1:38" ht="12">
      <c r="A80" s="57" t="s">
        <v>9</v>
      </c>
      <c r="O80" s="41">
        <f t="shared" si="45"/>
        <v>-0.05544037859126838</v>
      </c>
      <c r="P80" s="41">
        <f t="shared" si="45"/>
        <v>-0.6519080322721867</v>
      </c>
      <c r="Q80" s="41">
        <f t="shared" si="45"/>
        <v>-0.014316079663870274</v>
      </c>
      <c r="R80" s="41">
        <f t="shared" si="45"/>
        <v>-0.42359794106139187</v>
      </c>
      <c r="S80" s="41">
        <f t="shared" si="45"/>
        <v>-0.6869125252964161</v>
      </c>
      <c r="T80" s="41">
        <f t="shared" si="45"/>
        <v>-0.15436983079938327</v>
      </c>
      <c r="U80" s="41">
        <f t="shared" si="45"/>
        <v>-0.2412471046290332</v>
      </c>
      <c r="V80" s="41">
        <f t="shared" si="45"/>
        <v>-0.45045278010817247</v>
      </c>
      <c r="W80" s="41">
        <f t="shared" si="45"/>
        <v>-0.6360134559913162</v>
      </c>
      <c r="X80" s="41">
        <f t="shared" si="45"/>
        <v>-0.1897000919359645</v>
      </c>
      <c r="Y80" s="41">
        <f>IF(Y62="..","..",Y62-$B62)</f>
        <v>0.153387465667722</v>
      </c>
      <c r="Z80" s="41">
        <f t="shared" si="46"/>
        <v>-0.568041105760849</v>
      </c>
      <c r="AA80" s="41">
        <f t="shared" si="47"/>
        <v>-0.6075956372508642</v>
      </c>
      <c r="AB80" s="41">
        <f t="shared" si="47"/>
        <v>-0.02802574477774611</v>
      </c>
      <c r="AC80" s="41">
        <f t="shared" si="50"/>
        <v>-0.32264940069172454</v>
      </c>
      <c r="AD80" s="41">
        <f t="shared" si="48"/>
        <v>-0.6147384943937213</v>
      </c>
      <c r="AE80" s="41">
        <f t="shared" si="49"/>
        <v>-0.6914666049927998</v>
      </c>
      <c r="AF80" s="41">
        <f t="shared" si="49"/>
        <v>-0.5963053146702193</v>
      </c>
      <c r="AG80" s="41">
        <f t="shared" si="49"/>
        <v>-0.10590592910954277</v>
      </c>
      <c r="AH80" s="41"/>
      <c r="AI80" s="48"/>
      <c r="AJ80" s="48"/>
      <c r="AK80" s="48"/>
      <c r="AL80" s="48"/>
    </row>
    <row r="81" spans="1:38" ht="12">
      <c r="A81" s="57" t="s">
        <v>10</v>
      </c>
      <c r="O81" s="41">
        <f t="shared" si="45"/>
        <v>-0.6822461161263689</v>
      </c>
      <c r="P81" s="41">
        <f t="shared" si="45"/>
        <v>-0.5043881602223564</v>
      </c>
      <c r="Q81" s="41">
        <f t="shared" si="45"/>
        <v>-0.5479931555897265</v>
      </c>
      <c r="R81" s="41">
        <f t="shared" si="45"/>
        <v>-0.4559808676944145</v>
      </c>
      <c r="S81" s="41">
        <f t="shared" si="45"/>
        <v>-0.5116320840340198</v>
      </c>
      <c r="T81" s="41">
        <f t="shared" si="45"/>
        <v>-0.2497519805494811</v>
      </c>
      <c r="U81" s="41">
        <f t="shared" si="45"/>
        <v>-0.544767341532814</v>
      </c>
      <c r="V81" s="41">
        <f t="shared" si="45"/>
        <v>-0.5606659590441537</v>
      </c>
      <c r="W81" s="41">
        <f t="shared" si="45"/>
        <v>-0.11596549821466062</v>
      </c>
      <c r="X81" s="41">
        <f>IF(X63="..","..",X63-$B63)</f>
        <v>0.04670731284523366</v>
      </c>
      <c r="Y81" s="41">
        <f>IF(Y63="..","..",Y63-$B63)</f>
        <v>-0.5104355442976234</v>
      </c>
      <c r="Z81" s="41">
        <f t="shared" si="46"/>
        <v>-0.6538303215633684</v>
      </c>
      <c r="AA81" s="41">
        <f t="shared" si="47"/>
        <v>0.07074725140130156</v>
      </c>
      <c r="AB81" s="41">
        <f t="shared" si="47"/>
        <v>-0.3390837777845664</v>
      </c>
      <c r="AC81" s="41">
        <f t="shared" si="50"/>
        <v>-0.626180551978115</v>
      </c>
      <c r="AD81" s="41">
        <f>IF(AD63="..","..",AD63-$B63)</f>
        <v>-0.2512957593513865</v>
      </c>
      <c r="AE81" s="41">
        <f t="shared" si="49"/>
        <v>-0.22787026011943612</v>
      </c>
      <c r="AF81" s="41">
        <f t="shared" si="49"/>
        <v>-0.5664532094281917</v>
      </c>
      <c r="AG81" s="41">
        <f t="shared" si="49"/>
        <v>-0.25413754122542687</v>
      </c>
      <c r="AH81" s="41"/>
      <c r="AI81" s="48"/>
      <c r="AJ81" s="48"/>
      <c r="AK81" s="48"/>
      <c r="AL81" s="48"/>
    </row>
    <row r="82" spans="1:38" ht="12">
      <c r="A82" s="57" t="s">
        <v>18</v>
      </c>
      <c r="O82" s="41">
        <f t="shared" si="45"/>
        <v>-0.8508699684676062</v>
      </c>
      <c r="P82" s="41">
        <f t="shared" si="45"/>
        <v>-0.5487646958344499</v>
      </c>
      <c r="Q82" s="41">
        <f t="shared" si="45"/>
        <v>-0.876674661363628</v>
      </c>
      <c r="R82" s="41">
        <f t="shared" si="45"/>
        <v>-0.8843224890118944</v>
      </c>
      <c r="S82" s="41">
        <f t="shared" si="45"/>
        <v>-1.840616549293237</v>
      </c>
      <c r="T82" s="41">
        <f t="shared" si="45"/>
        <v>0.04280053508421089</v>
      </c>
      <c r="U82" s="41">
        <f t="shared" si="45"/>
        <v>-0.11211613158253564</v>
      </c>
      <c r="V82" s="41">
        <f t="shared" si="45"/>
        <v>-0.6328304172966417</v>
      </c>
      <c r="W82" s="41">
        <f t="shared" si="45"/>
        <v>-0.33037009983616894</v>
      </c>
      <c r="X82" s="41">
        <f t="shared" si="45"/>
        <v>-1.0714018458680559</v>
      </c>
      <c r="Y82" s="41">
        <f>IF(Y64="..","..",Y64-$B64)</f>
        <v>0.48915370968749894</v>
      </c>
      <c r="Z82" s="41">
        <f t="shared" si="46"/>
        <v>-0.1838621633283728</v>
      </c>
      <c r="AA82" s="41">
        <f t="shared" si="47"/>
        <v>-1.1674335918998016</v>
      </c>
      <c r="AB82" s="41">
        <f>IF(AB64="..","..",AB64-$B64)</f>
        <v>0.6572489477827341</v>
      </c>
      <c r="AC82" s="41">
        <f t="shared" si="50"/>
        <v>-1.3884653379315486</v>
      </c>
      <c r="AD82" s="41">
        <f>IF(AD64="..","..",AD64-$B64)</f>
        <v>-0.025132004598214852</v>
      </c>
      <c r="AE82" s="41">
        <f t="shared" si="49"/>
        <v>-0.018703433169643624</v>
      </c>
      <c r="AF82" s="41">
        <f t="shared" si="49"/>
        <v>-0.701243115709326</v>
      </c>
      <c r="AG82" s="41">
        <f t="shared" si="49"/>
        <v>-0.1321954966617067</v>
      </c>
      <c r="AH82" s="41"/>
      <c r="AI82" s="48"/>
      <c r="AJ82" s="48"/>
      <c r="AK82" s="48"/>
      <c r="AL82" s="48"/>
    </row>
    <row r="83" spans="1:38" ht="12">
      <c r="A83" s="60" t="s">
        <v>12</v>
      </c>
      <c r="O83" s="41">
        <f t="shared" si="45"/>
        <v>0.27047219692699986</v>
      </c>
      <c r="P83" s="41">
        <f t="shared" si="45"/>
        <v>1.1164021999375073</v>
      </c>
      <c r="Q83" s="41">
        <f t="shared" si="45"/>
        <v>-0.02557145297268093</v>
      </c>
      <c r="R83" s="41">
        <f t="shared" si="45"/>
        <v>-2.404827270787771</v>
      </c>
      <c r="S83" s="41">
        <f t="shared" si="45"/>
        <v>-2.2385449700213664</v>
      </c>
      <c r="T83" s="41">
        <f t="shared" si="45"/>
        <v>-0.4575359959737977</v>
      </c>
      <c r="U83" s="41">
        <f t="shared" si="45"/>
        <v>0.7924371223063353</v>
      </c>
      <c r="V83" s="41">
        <f t="shared" si="45"/>
        <v>-0.9437879160958857</v>
      </c>
      <c r="W83" s="41">
        <f t="shared" si="45"/>
        <v>0.14146554012463142</v>
      </c>
      <c r="X83" s="41">
        <f>IF(X65="..","..",X65-$B65)</f>
        <v>-1.5333424475863393</v>
      </c>
      <c r="Y83" s="41">
        <f>IF(Y65="..","..",Y65-$B65)</f>
        <v>1.027640655332248</v>
      </c>
      <c r="Z83" s="41">
        <f t="shared" si="46"/>
        <v>-1.8629891449749718</v>
      </c>
      <c r="AA83" s="41">
        <f t="shared" si="47"/>
        <v>-1.7069983615648336</v>
      </c>
      <c r="AB83" s="41">
        <f>IF(AB65="..","..",AB65-$B65)</f>
        <v>-0.3327280082622224</v>
      </c>
      <c r="AC83" s="41">
        <f t="shared" si="50"/>
        <v>-0.33948684082750713</v>
      </c>
      <c r="AD83" s="41">
        <f>IF(AD65="..","..",AD65-$B65)</f>
        <v>-1.763833999045632</v>
      </c>
      <c r="AE83" s="41">
        <f t="shared" si="49"/>
        <v>-0.08103830012090096</v>
      </c>
      <c r="AF83" s="41">
        <f t="shared" si="49"/>
        <v>0.405751254410589</v>
      </c>
      <c r="AG83" s="41">
        <f t="shared" si="49"/>
        <v>0.08593558620782282</v>
      </c>
      <c r="AH83" s="41"/>
      <c r="AI83" s="48"/>
      <c r="AJ83" s="48"/>
      <c r="AK83" s="48"/>
      <c r="AL83" s="48"/>
    </row>
    <row r="84" spans="1:38" ht="12">
      <c r="A84" s="57" t="s">
        <v>13</v>
      </c>
      <c r="O84" s="41">
        <f t="shared" si="45"/>
        <v>-1.55195923028628</v>
      </c>
      <c r="P84" s="41">
        <f t="shared" si="45"/>
        <v>-1.1133431641058857</v>
      </c>
      <c r="Q84" s="41">
        <f t="shared" si="45"/>
        <v>-0.7797639608815592</v>
      </c>
      <c r="R84" s="41">
        <f t="shared" si="45"/>
        <v>0.7988904018900183</v>
      </c>
      <c r="S84" s="41">
        <f t="shared" si="45"/>
        <v>-0.8370495231951276</v>
      </c>
      <c r="T84" s="41">
        <f t="shared" si="45"/>
        <v>-0.3003740190756572</v>
      </c>
      <c r="U84" s="41">
        <f t="shared" si="45"/>
        <v>0.25965772695639444</v>
      </c>
      <c r="V84" s="41">
        <f t="shared" si="45"/>
        <v>-1.184310527012225</v>
      </c>
      <c r="W84" s="41">
        <f t="shared" si="45"/>
        <v>1.8582291555279244</v>
      </c>
      <c r="X84" s="41">
        <f>IF(X66="..","..",X66-$B66)</f>
        <v>-2.294627987329357</v>
      </c>
      <c r="Y84" s="41">
        <f>IF(Y66="..","..",Y66-$B66)</f>
        <v>0.5861656634642944</v>
      </c>
      <c r="Z84" s="41">
        <f t="shared" si="46"/>
        <v>0.8675148698135011</v>
      </c>
      <c r="AA84" s="41">
        <f t="shared" si="47"/>
        <v>-1.1757390984404665</v>
      </c>
      <c r="AB84" s="41">
        <f>IF(AB66="..","..",AB66-$B66)</f>
        <v>-2.255381955583325</v>
      </c>
      <c r="AC84" s="41">
        <f t="shared" si="50"/>
        <v>1.3929910602896882</v>
      </c>
      <c r="AD84" s="41">
        <f>IF(AD66="..","..",AD66-$B66)</f>
        <v>0.24195931425794726</v>
      </c>
      <c r="AE84" s="41">
        <f aca="true" t="shared" si="51" ref="AE84:AG85">IF(AE66="..","..",AE66-$B66)</f>
        <v>-0.9955010032023717</v>
      </c>
      <c r="AF84" s="41">
        <f t="shared" si="51"/>
        <v>0.780133917432547</v>
      </c>
      <c r="AG84" s="41">
        <f t="shared" si="51"/>
        <v>-1.4989930666944362</v>
      </c>
      <c r="AH84" s="41"/>
      <c r="AI84" s="48"/>
      <c r="AJ84" s="48"/>
      <c r="AK84" s="48"/>
      <c r="AL84" s="48"/>
    </row>
    <row r="85" spans="1:38" ht="12">
      <c r="A85" s="54" t="s">
        <v>19</v>
      </c>
      <c r="O85" s="41">
        <f t="shared" si="45"/>
        <v>-1.2242192942169456</v>
      </c>
      <c r="P85" s="41">
        <f t="shared" si="45"/>
        <v>-0.2986628032503553</v>
      </c>
      <c r="Q85" s="41">
        <f t="shared" si="45"/>
        <v>-1.009885275328637</v>
      </c>
      <c r="R85" s="41">
        <f t="shared" si="45"/>
        <v>-0.0950238669157919</v>
      </c>
      <c r="S85" s="41">
        <f t="shared" si="45"/>
        <v>-1.6428620016956845</v>
      </c>
      <c r="T85" s="41">
        <f t="shared" si="45"/>
        <v>-0.3026310479663046</v>
      </c>
      <c r="U85" s="41">
        <f t="shared" si="45"/>
        <v>1.0135363867492426</v>
      </c>
      <c r="V85" s="41">
        <f t="shared" si="45"/>
        <v>1.6480985987307086</v>
      </c>
      <c r="W85" s="41">
        <f t="shared" si="45"/>
        <v>5.00370535756289</v>
      </c>
      <c r="X85" s="41">
        <f t="shared" si="45"/>
        <v>-1.1876924918992202</v>
      </c>
      <c r="Y85" s="41">
        <f t="shared" si="45"/>
        <v>-0.1018245963539055</v>
      </c>
      <c r="Z85" s="41">
        <f t="shared" si="46"/>
        <v>-1.6628076992724896</v>
      </c>
      <c r="AA85" s="41">
        <f>IF(AA67="..","..",AA67-$B67)</f>
        <v>-0.7534374995797073</v>
      </c>
      <c r="AB85" s="41">
        <f>IF(AB67="..","..",AB67-$B67)</f>
        <v>-4.774443643972952</v>
      </c>
      <c r="AC85" s="41">
        <f t="shared" si="50"/>
        <v>-1.7330841969683437</v>
      </c>
      <c r="AD85" s="41">
        <f>IF(AD67="..","..",AD67-$B67)</f>
        <v>-0.317723213865424</v>
      </c>
      <c r="AE85" s="41">
        <f t="shared" si="51"/>
        <v>-2.080472829840849</v>
      </c>
      <c r="AF85" s="41">
        <f t="shared" si="51"/>
        <v>-1.3090442584122766</v>
      </c>
      <c r="AG85" s="41">
        <f t="shared" si="51"/>
        <v>-0.5412255180128884</v>
      </c>
      <c r="AH85" s="41"/>
      <c r="AI85" s="48"/>
      <c r="AJ85" s="48"/>
      <c r="AK85" s="48"/>
      <c r="AL85" s="48"/>
    </row>
    <row r="86" spans="1:38" s="62" customFormat="1" ht="12">
      <c r="A86" s="54" t="s">
        <v>20</v>
      </c>
      <c r="O86" s="186">
        <f>IF(O69="..","..",O69-$B69)</f>
        <v>-0.9615090849267087</v>
      </c>
      <c r="P86" s="186">
        <f aca="true" t="shared" si="52" ref="P86:U86">IF(P69="..","..",P69-$B69)</f>
        <v>-0.6175851997925204</v>
      </c>
      <c r="Q86" s="186">
        <f t="shared" si="52"/>
        <v>-0.6783935737824942</v>
      </c>
      <c r="R86" s="186">
        <f t="shared" si="52"/>
        <v>-0.603981078524729</v>
      </c>
      <c r="S86" s="186">
        <f t="shared" si="52"/>
        <v>-0.6628380130004734</v>
      </c>
      <c r="T86" s="186">
        <f t="shared" si="52"/>
        <v>-0.860127569430424</v>
      </c>
      <c r="U86" s="186">
        <f t="shared" si="52"/>
        <v>-0.21433958572102618</v>
      </c>
      <c r="V86" s="186">
        <f aca="true" t="shared" si="53" ref="V86:AA86">IF(V69="..","..",V69-$B69)</f>
        <v>-0.2932080133333912</v>
      </c>
      <c r="W86" s="186">
        <f t="shared" si="53"/>
        <v>0.8623758092366973</v>
      </c>
      <c r="X86" s="186">
        <f t="shared" si="53"/>
        <v>-0.9834689396217193</v>
      </c>
      <c r="Y86" s="186">
        <f t="shared" si="53"/>
        <v>0.013259928786448327</v>
      </c>
      <c r="Z86" s="186">
        <f t="shared" si="53"/>
        <v>0.20836406755375325</v>
      </c>
      <c r="AA86" s="186">
        <f t="shared" si="53"/>
        <v>-1.1026796375995405</v>
      </c>
      <c r="AB86" s="186">
        <f aca="true" t="shared" si="54" ref="AB86:AG86">IF(AB69="..","..",AB69-$B69)</f>
        <v>-0.6192549800652944</v>
      </c>
      <c r="AC86" s="186">
        <f t="shared" si="54"/>
        <v>-0.43397205148851903</v>
      </c>
      <c r="AD86" s="186">
        <f t="shared" si="54"/>
        <v>-0.7821219076582491</v>
      </c>
      <c r="AE86" s="186">
        <f t="shared" si="54"/>
        <v>-0.49942458215270413</v>
      </c>
      <c r="AF86" s="186">
        <f t="shared" si="54"/>
        <v>-0.5226493049185228</v>
      </c>
      <c r="AG86" s="186">
        <f t="shared" si="54"/>
        <v>-0.8603610704840943</v>
      </c>
      <c r="AH86" s="186"/>
      <c r="AI86" s="57"/>
      <c r="AJ86" s="57"/>
      <c r="AK86" s="57"/>
      <c r="AL86" s="57"/>
    </row>
    <row r="87" spans="1:38" ht="12">
      <c r="A87" s="72"/>
      <c r="M87" s="41"/>
      <c r="N87" s="41"/>
      <c r="O87" s="41"/>
      <c r="P87" s="41"/>
      <c r="Q87" s="41"/>
      <c r="R87" s="41"/>
      <c r="S87" s="41"/>
      <c r="T87" s="41"/>
      <c r="U87" s="41"/>
      <c r="V87" s="41"/>
      <c r="W87" s="41"/>
      <c r="X87" s="41"/>
      <c r="Y87" s="41"/>
      <c r="Z87" s="48"/>
      <c r="AA87" s="48"/>
      <c r="AB87" s="48"/>
      <c r="AC87" s="48"/>
      <c r="AD87" s="48"/>
      <c r="AE87" s="48"/>
      <c r="AF87" s="48"/>
      <c r="AI87" s="48"/>
      <c r="AJ87" s="48"/>
      <c r="AK87" s="48"/>
      <c r="AL87" s="48"/>
    </row>
    <row r="88" spans="1:38" ht="12">
      <c r="A88" s="48"/>
      <c r="B88" s="50" t="s">
        <v>0</v>
      </c>
      <c r="C88" s="48"/>
      <c r="N88" s="48"/>
      <c r="O88" s="176"/>
      <c r="P88" s="176"/>
      <c r="Q88" s="176"/>
      <c r="R88" s="176"/>
      <c r="S88" s="176"/>
      <c r="T88" s="176"/>
      <c r="U88" s="176"/>
      <c r="V88" s="176"/>
      <c r="W88" s="176"/>
      <c r="X88" s="176"/>
      <c r="Y88" s="176"/>
      <c r="Z88" s="176"/>
      <c r="AA88" s="176"/>
      <c r="AB88" s="176"/>
      <c r="AC88" s="176"/>
      <c r="AD88" s="176"/>
      <c r="AE88" s="176"/>
      <c r="AF88" s="176"/>
      <c r="AG88" s="184"/>
      <c r="AH88" s="184" t="s">
        <v>70</v>
      </c>
      <c r="AI88" s="48"/>
      <c r="AJ88" s="48"/>
      <c r="AK88" s="48"/>
      <c r="AL88" s="48"/>
    </row>
    <row r="89" spans="1:38" ht="12">
      <c r="A89" s="48"/>
      <c r="B89" s="50" t="s">
        <v>94</v>
      </c>
      <c r="C89" s="48"/>
      <c r="M89" s="48"/>
      <c r="N89" s="48"/>
      <c r="O89" s="55">
        <v>2002</v>
      </c>
      <c r="P89" s="55">
        <v>2003</v>
      </c>
      <c r="Q89" s="55">
        <v>2004</v>
      </c>
      <c r="R89" s="55">
        <v>2005</v>
      </c>
      <c r="S89" s="55">
        <v>2006</v>
      </c>
      <c r="T89" s="56">
        <v>2007</v>
      </c>
      <c r="U89" s="56">
        <v>2008</v>
      </c>
      <c r="V89" s="56">
        <v>2009</v>
      </c>
      <c r="W89" s="56">
        <v>2010</v>
      </c>
      <c r="X89" s="56">
        <v>2011</v>
      </c>
      <c r="Y89" s="56">
        <v>2012</v>
      </c>
      <c r="Z89" s="56">
        <v>2013</v>
      </c>
      <c r="AA89" s="56">
        <v>2014</v>
      </c>
      <c r="AB89" s="56">
        <v>2015</v>
      </c>
      <c r="AC89" s="56">
        <v>2016</v>
      </c>
      <c r="AD89" s="56">
        <f>AD72</f>
        <v>2017</v>
      </c>
      <c r="AE89" s="56">
        <f>AE72</f>
        <v>2018</v>
      </c>
      <c r="AF89" s="56">
        <f>AF72</f>
        <v>2019</v>
      </c>
      <c r="AG89" s="56">
        <f>AG72</f>
        <v>2020</v>
      </c>
      <c r="AH89" s="56">
        <f>AH72</f>
        <v>2021</v>
      </c>
      <c r="AI89" s="48"/>
      <c r="AJ89" s="48"/>
      <c r="AK89" s="48"/>
      <c r="AL89" s="48"/>
    </row>
    <row r="90" spans="1:38" ht="12">
      <c r="A90" s="73" t="s">
        <v>43</v>
      </c>
      <c r="B90" s="48"/>
      <c r="C90" s="48"/>
      <c r="M90" s="48"/>
      <c r="N90" s="48"/>
      <c r="O90" s="48"/>
      <c r="P90" s="48"/>
      <c r="Q90" s="48"/>
      <c r="R90" s="48"/>
      <c r="S90" s="48"/>
      <c r="T90" s="48"/>
      <c r="U90" s="48"/>
      <c r="V90" s="48"/>
      <c r="W90" s="48"/>
      <c r="X90" s="48"/>
      <c r="Y90" s="48"/>
      <c r="Z90" s="48"/>
      <c r="AA90" s="48"/>
      <c r="AB90" s="48"/>
      <c r="AC90" s="48"/>
      <c r="AD90" s="48"/>
      <c r="AE90" s="48"/>
      <c r="AF90" s="48"/>
      <c r="AI90" s="48"/>
      <c r="AJ90" s="48"/>
      <c r="AK90" s="48"/>
      <c r="AL90" s="48"/>
    </row>
    <row r="91" spans="1:38" ht="12">
      <c r="A91" s="72" t="s">
        <v>47</v>
      </c>
      <c r="B91" s="40">
        <v>10.258725111474101</v>
      </c>
      <c r="C91" s="40"/>
      <c r="M91" s="48"/>
      <c r="N91" s="48"/>
      <c r="O91" s="40">
        <f>(31*O56+28*O57+31*O58)/(31+28+31)</f>
        <v>8.535147691959592</v>
      </c>
      <c r="P91" s="40">
        <f>(31*P56+28*P57+31*P58)/(31+28+31)</f>
        <v>9.732519928991811</v>
      </c>
      <c r="Q91" s="40">
        <f>(31*Q56+29*Q57+31*Q58)/(31+29+31)</f>
        <v>9.588041184107391</v>
      </c>
      <c r="R91" s="40">
        <f>(31*R56+28*R57+31*R58)/(31+28+31)</f>
        <v>9.392270610087786</v>
      </c>
      <c r="S91" s="40">
        <f>(31*S56+28*S57+31*S58)/(31+28+31)</f>
        <v>10.92647660147379</v>
      </c>
      <c r="T91" s="40">
        <f>(31*T56+28*T57+31*T58)/(31+28+31)</f>
        <v>8.78355597618138</v>
      </c>
      <c r="U91" s="40">
        <f>(31*U56+29*U57+31*U58)/(31+29+31)</f>
        <v>9.542909471518332</v>
      </c>
      <c r="V91" s="40">
        <f>(31*V56+28*V57+31*V58)/(31+28+31)</f>
        <v>10.62193121693121</v>
      </c>
      <c r="W91" s="40">
        <f>(31*W56+28*W57+31*W58)/(31+28+31)</f>
        <v>12.029047619047615</v>
      </c>
      <c r="X91" s="40">
        <f>(31*X56+28*X57+31*X58)/(31+28+31)</f>
        <v>9.868518518518519</v>
      </c>
      <c r="Y91" s="40">
        <f>(31*Y56+29*Y57+31*Y58)/(31+29+31)</f>
        <v>9.358555730190158</v>
      </c>
      <c r="Z91" s="40">
        <f>(31*Z56+28*Z57+31*Z58)/(31+28+31)</f>
        <v>12.07883597883598</v>
      </c>
      <c r="AA91" s="40">
        <f>(31*AA56+28*AA57+31*AA58)/(31+28+31)</f>
        <v>8.99920634920635</v>
      </c>
      <c r="AB91" s="40">
        <f>(31*AB56+28*AB57+31*AB58)/(31+28+31)</f>
        <v>10.339153439153439</v>
      </c>
      <c r="AC91" s="40">
        <f>(31*AC56+29*AC57+31*AC58)/(31+29+31)</f>
        <v>9.867203035060177</v>
      </c>
      <c r="AD91" s="40">
        <f>(31*AD56+28*AD57+31*AD58)/(31+28+31)</f>
        <v>9.149973544973545</v>
      </c>
      <c r="AE91" s="40">
        <f>(31*AE56+28*AE57+31*AE58)/(31+28+31)</f>
        <v>11.04664021164021</v>
      </c>
      <c r="AF91" s="40">
        <f>(31*AF56+28*AF57+31*AF58)/(31+28+31)</f>
        <v>9.171243386243386</v>
      </c>
      <c r="AG91" s="40">
        <f>(31*AG56+29*AG57+31*AG58)/(31+29+31)</f>
        <v>8.875457875457876</v>
      </c>
      <c r="AH91" s="40"/>
      <c r="AI91" s="48"/>
      <c r="AJ91" s="48"/>
      <c r="AK91" s="48"/>
      <c r="AL91" s="48"/>
    </row>
    <row r="92" spans="1:38" ht="12">
      <c r="A92" s="72" t="s">
        <v>44</v>
      </c>
      <c r="B92" s="40">
        <v>4.465506806047475</v>
      </c>
      <c r="C92" s="40"/>
      <c r="M92" s="48"/>
      <c r="N92" s="48"/>
      <c r="O92" s="40">
        <f aca="true" t="shared" si="55" ref="O92:V92">(30*O59+31*O60+30*O61)/(30+31+30)</f>
        <v>3.6937038055143776</v>
      </c>
      <c r="P92" s="40">
        <f t="shared" si="55"/>
        <v>3.183900463695327</v>
      </c>
      <c r="Q92" s="40">
        <f t="shared" si="55"/>
        <v>3.4626246004188657</v>
      </c>
      <c r="R92" s="40">
        <f t="shared" si="55"/>
        <v>4.0910953807257</v>
      </c>
      <c r="S92" s="40">
        <f t="shared" si="55"/>
        <v>3.7715554897898644</v>
      </c>
      <c r="T92" s="40">
        <f t="shared" si="55"/>
        <v>2.9678614900751774</v>
      </c>
      <c r="U92" s="40">
        <f t="shared" si="55"/>
        <v>3.8877000194037303</v>
      </c>
      <c r="V92" s="40">
        <f t="shared" si="55"/>
        <v>3.6456305599162695</v>
      </c>
      <c r="W92" s="40">
        <f>(30*W59+31*W60+30*W61)/(30+31+30)</f>
        <v>4.185164835164806</v>
      </c>
      <c r="X92" s="40">
        <f>(30*X59+31*X60+30*X61)/(30+31+30)</f>
        <v>3.0038984824699106</v>
      </c>
      <c r="Y92" s="40">
        <f>(30*Y59+31*Y60+30*Y61)/(30+31+30)</f>
        <v>4.835295656724228</v>
      </c>
      <c r="Z92" s="40">
        <v>4.904918890633176</v>
      </c>
      <c r="AA92" s="40">
        <f aca="true" t="shared" si="56" ref="AA92:AG92">(30*AA59+31*AA60+30*AA61)/(30+31+30)</f>
        <v>3.0936944008372573</v>
      </c>
      <c r="AB92" s="40">
        <f t="shared" si="56"/>
        <v>4.305677655677655</v>
      </c>
      <c r="AC92" s="40">
        <f t="shared" si="56"/>
        <v>4.10392464678179</v>
      </c>
      <c r="AD92" s="40">
        <f t="shared" si="56"/>
        <v>3.3694531658817373</v>
      </c>
      <c r="AE92" s="40">
        <f t="shared" si="56"/>
        <v>3.0787545787545776</v>
      </c>
      <c r="AF92" s="40">
        <f t="shared" si="56"/>
        <v>4.13432757718472</v>
      </c>
      <c r="AG92" s="40">
        <f t="shared" si="56"/>
        <v>3.168471480900053</v>
      </c>
      <c r="AH92" s="40"/>
      <c r="AI92" s="48"/>
      <c r="AJ92" s="48"/>
      <c r="AK92" s="48"/>
      <c r="AL92" s="48"/>
    </row>
    <row r="93" spans="1:38" ht="12">
      <c r="A93" s="72" t="s">
        <v>45</v>
      </c>
      <c r="B93" s="40">
        <v>1.1752440279942757</v>
      </c>
      <c r="C93" s="40"/>
      <c r="M93" s="48"/>
      <c r="N93" s="48"/>
      <c r="O93" s="40">
        <f aca="true" t="shared" si="57" ref="O93:V93">(31*O62+31*O63+30*O64)/(31+31+30)</f>
        <v>0.6492181541869394</v>
      </c>
      <c r="P93" s="40">
        <f t="shared" si="57"/>
        <v>0.6066774753598808</v>
      </c>
      <c r="Q93" s="40">
        <f t="shared" si="57"/>
        <v>0.6998980917576417</v>
      </c>
      <c r="R93" s="40">
        <f t="shared" si="57"/>
        <v>0.5904981829748538</v>
      </c>
      <c r="S93" s="40">
        <f t="shared" si="57"/>
        <v>0.17118555660252985</v>
      </c>
      <c r="T93" s="40">
        <f t="shared" si="57"/>
        <v>1.0530292443063576</v>
      </c>
      <c r="U93" s="40">
        <f t="shared" si="57"/>
        <v>0.8738317260541307</v>
      </c>
      <c r="V93" s="40">
        <f t="shared" si="57"/>
        <v>0.6281832298136087</v>
      </c>
      <c r="W93" s="40">
        <f>(31*W62+31*W63+30*W64)/(31+31+30)</f>
        <v>0.8141304347826415</v>
      </c>
      <c r="X93" s="40">
        <f>(31*X62+31*X63+30*X64)/(31+31+30)</f>
        <v>0.7776915113871634</v>
      </c>
      <c r="Y93" s="40">
        <f>(31*Y62+31*Y63+30*Y64)/(31+31+30)</f>
        <v>1.2144409937888196</v>
      </c>
      <c r="Z93" s="40">
        <v>0.7035714285714288</v>
      </c>
      <c r="AA93" s="40">
        <f aca="true" t="shared" si="58" ref="AA93:AG93">(31*AA62+31*AA63+30*AA64)/(31+31+30)</f>
        <v>0.6136645962732922</v>
      </c>
      <c r="AB93" s="40">
        <f t="shared" si="58"/>
        <v>1.2658643892339534</v>
      </c>
      <c r="AC93" s="40">
        <f t="shared" si="58"/>
        <v>0.4027691511387162</v>
      </c>
      <c r="AD93" s="40">
        <f t="shared" si="58"/>
        <v>0.8752329192546585</v>
      </c>
      <c r="AE93" s="40">
        <f t="shared" si="58"/>
        <v>0.8593685300207037</v>
      </c>
      <c r="AF93" s="40">
        <f t="shared" si="58"/>
        <v>0.5547787267080745</v>
      </c>
      <c r="AG93" s="40">
        <f t="shared" si="58"/>
        <v>1.010817805383023</v>
      </c>
      <c r="AH93" s="40"/>
      <c r="AI93" s="48"/>
      <c r="AJ93" s="48"/>
      <c r="AK93" s="48"/>
      <c r="AL93" s="48"/>
    </row>
    <row r="94" spans="1:38" ht="12">
      <c r="A94" s="72" t="s">
        <v>46</v>
      </c>
      <c r="B94" s="40">
        <v>7.993716033966145</v>
      </c>
      <c r="C94" s="40"/>
      <c r="M94" s="48"/>
      <c r="N94" s="48"/>
      <c r="O94" s="43">
        <f aca="true" t="shared" si="59" ref="O94:U94">(31*O65+30*O66+31*O67)/(31+30+31)</f>
        <v>7.16627106739466</v>
      </c>
      <c r="P94" s="43">
        <f t="shared" si="59"/>
        <v>7.906211972815331</v>
      </c>
      <c r="Q94" s="43">
        <f t="shared" si="59"/>
        <v>7.390541279577149</v>
      </c>
      <c r="R94" s="43">
        <f t="shared" si="59"/>
        <v>7.41188262948669</v>
      </c>
      <c r="S94" s="43">
        <f t="shared" si="59"/>
        <v>6.412899709845684</v>
      </c>
      <c r="T94" s="43">
        <f t="shared" si="59"/>
        <v>7.639624741200788</v>
      </c>
      <c r="U94" s="43">
        <f t="shared" si="59"/>
        <v>8.686921583851088</v>
      </c>
      <c r="V94" s="43">
        <f aca="true" t="shared" si="60" ref="V94:AG94">(31*V65+30*V66+31*V67)/(31+30+31)</f>
        <v>7.844849896480414</v>
      </c>
      <c r="W94" s="43">
        <f t="shared" si="60"/>
        <v>10.333359213250395</v>
      </c>
      <c r="X94" s="43">
        <f t="shared" si="60"/>
        <v>6.328597308488611</v>
      </c>
      <c r="Y94" s="43">
        <f t="shared" si="60"/>
        <v>8.496816770186335</v>
      </c>
      <c r="Z94" s="43">
        <f t="shared" si="60"/>
        <v>7.088561076604555</v>
      </c>
      <c r="AA94" s="43">
        <f t="shared" si="60"/>
        <v>6.7812629399585935</v>
      </c>
      <c r="AB94" s="43">
        <f t="shared" si="60"/>
        <v>5.537370600414078</v>
      </c>
      <c r="AC94" s="43">
        <f t="shared" si="60"/>
        <v>7.749585921325051</v>
      </c>
      <c r="AD94" s="43">
        <f t="shared" si="60"/>
        <v>7.371221532091098</v>
      </c>
      <c r="AE94" s="43">
        <f t="shared" si="60"/>
        <v>6.940760869565217</v>
      </c>
      <c r="AF94" s="43">
        <f t="shared" si="60"/>
        <v>7.943737060041407</v>
      </c>
      <c r="AG94" s="43">
        <f t="shared" si="60"/>
        <v>7.351501035196687</v>
      </c>
      <c r="AH94" s="43"/>
      <c r="AI94" s="48"/>
      <c r="AJ94" s="48"/>
      <c r="AK94" s="48"/>
      <c r="AL94" s="48"/>
    </row>
    <row r="95" spans="1:38" ht="12">
      <c r="A95" s="48"/>
      <c r="B95" s="48"/>
      <c r="C95" s="48"/>
      <c r="M95" s="48"/>
      <c r="N95" s="48"/>
      <c r="O95" s="48"/>
      <c r="P95" s="48"/>
      <c r="Q95" s="48"/>
      <c r="R95" s="48"/>
      <c r="S95" s="48"/>
      <c r="T95" s="48"/>
      <c r="U95" s="48"/>
      <c r="V95" s="48"/>
      <c r="W95" s="48"/>
      <c r="X95" s="48"/>
      <c r="Y95" s="48"/>
      <c r="Z95" s="48"/>
      <c r="AA95" s="48"/>
      <c r="AB95" s="48"/>
      <c r="AC95" s="48"/>
      <c r="AD95" s="48"/>
      <c r="AE95" s="48"/>
      <c r="AF95" s="48"/>
      <c r="AI95" s="48"/>
      <c r="AJ95" s="48"/>
      <c r="AK95" s="48"/>
      <c r="AL95" s="48"/>
    </row>
    <row r="96" spans="15:38" ht="12">
      <c r="O96" s="176"/>
      <c r="P96" s="176"/>
      <c r="Q96" s="176"/>
      <c r="R96" s="176"/>
      <c r="S96" s="176"/>
      <c r="T96" s="176"/>
      <c r="U96" s="176"/>
      <c r="V96" s="176"/>
      <c r="W96" s="176"/>
      <c r="X96" s="176"/>
      <c r="Y96" s="176"/>
      <c r="Z96" s="176"/>
      <c r="AA96" s="176"/>
      <c r="AB96" s="176"/>
      <c r="AC96" s="176"/>
      <c r="AD96" s="176"/>
      <c r="AE96" s="176"/>
      <c r="AF96" s="176"/>
      <c r="AG96" s="184"/>
      <c r="AH96" s="184" t="s">
        <v>71</v>
      </c>
      <c r="AI96" s="48"/>
      <c r="AJ96" s="48"/>
      <c r="AK96" s="48"/>
      <c r="AL96" s="48"/>
    </row>
    <row r="97" spans="15:38" ht="12">
      <c r="O97" s="56">
        <v>2002</v>
      </c>
      <c r="P97" s="56">
        <v>2003</v>
      </c>
      <c r="Q97" s="56">
        <v>2004</v>
      </c>
      <c r="R97" s="56">
        <v>2005</v>
      </c>
      <c r="S97" s="56">
        <v>2006</v>
      </c>
      <c r="T97" s="56">
        <v>2007</v>
      </c>
      <c r="U97" s="56">
        <v>2008</v>
      </c>
      <c r="V97" s="56">
        <v>2009</v>
      </c>
      <c r="W97" s="56">
        <v>2010</v>
      </c>
      <c r="X97" s="56">
        <v>2011</v>
      </c>
      <c r="Y97" s="56">
        <v>2012</v>
      </c>
      <c r="Z97" s="56">
        <v>2013</v>
      </c>
      <c r="AA97" s="56">
        <v>2014</v>
      </c>
      <c r="AB97" s="56">
        <v>2015</v>
      </c>
      <c r="AC97" s="56">
        <v>2016</v>
      </c>
      <c r="AD97" s="56">
        <v>2017</v>
      </c>
      <c r="AE97" s="56">
        <f>AE89</f>
        <v>2018</v>
      </c>
      <c r="AF97" s="56">
        <f>AF89</f>
        <v>2019</v>
      </c>
      <c r="AG97" s="56">
        <f>AG89</f>
        <v>2020</v>
      </c>
      <c r="AH97" s="56">
        <f>AH89</f>
        <v>2021</v>
      </c>
      <c r="AI97" s="48"/>
      <c r="AJ97" s="48"/>
      <c r="AK97" s="48"/>
      <c r="AL97" s="48"/>
    </row>
    <row r="98" spans="1:38" ht="12">
      <c r="A98" s="73" t="s">
        <v>43</v>
      </c>
      <c r="Z98" s="48"/>
      <c r="AA98" s="48"/>
      <c r="AB98" s="48"/>
      <c r="AC98" s="48"/>
      <c r="AD98" s="48"/>
      <c r="AE98" s="48"/>
      <c r="AF98" s="48"/>
      <c r="AI98" s="48"/>
      <c r="AJ98" s="48"/>
      <c r="AK98" s="48"/>
      <c r="AL98" s="48"/>
    </row>
    <row r="99" spans="1:38" ht="12">
      <c r="A99" s="72" t="s">
        <v>47</v>
      </c>
      <c r="O99" s="41">
        <f>IF(O91="..","..",O91-$B91)</f>
        <v>-1.723577419514509</v>
      </c>
      <c r="P99" s="41">
        <f aca="true" t="shared" si="61" ref="P99:W99">IF(P91="..","..",P91-$B91)</f>
        <v>-0.5262051824822898</v>
      </c>
      <c r="Q99" s="41">
        <f t="shared" si="61"/>
        <v>-0.67068392736671</v>
      </c>
      <c r="R99" s="41">
        <f t="shared" si="61"/>
        <v>-0.8664545013863147</v>
      </c>
      <c r="S99" s="41">
        <f t="shared" si="61"/>
        <v>0.6677514899996897</v>
      </c>
      <c r="T99" s="41">
        <f t="shared" si="61"/>
        <v>-1.4751691352927203</v>
      </c>
      <c r="U99" s="41">
        <f t="shared" si="61"/>
        <v>-0.7158156399557694</v>
      </c>
      <c r="V99" s="41">
        <f t="shared" si="61"/>
        <v>0.36320610545710963</v>
      </c>
      <c r="W99" s="41">
        <f t="shared" si="61"/>
        <v>1.770322507573514</v>
      </c>
      <c r="X99" s="41">
        <f aca="true" t="shared" si="62" ref="X99:Y101">IF(X91="..","..",X91-$B91)</f>
        <v>-0.39020659295558247</v>
      </c>
      <c r="Y99" s="41">
        <f t="shared" si="62"/>
        <v>-0.9001693812839431</v>
      </c>
      <c r="Z99" s="41">
        <f aca="true" t="shared" si="63" ref="Z99:AG101">IF(Z91="..","..",Z91-$B91)</f>
        <v>1.820110867361878</v>
      </c>
      <c r="AA99" s="41">
        <f t="shared" si="63"/>
        <v>-1.259518762267751</v>
      </c>
      <c r="AB99" s="41">
        <f t="shared" si="63"/>
        <v>0.08042832767933739</v>
      </c>
      <c r="AC99" s="41">
        <f t="shared" si="63"/>
        <v>-0.3915220764139242</v>
      </c>
      <c r="AD99" s="41">
        <f t="shared" si="63"/>
        <v>-1.1087515665005565</v>
      </c>
      <c r="AE99" s="41">
        <f t="shared" si="63"/>
        <v>0.7879151001661082</v>
      </c>
      <c r="AF99" s="41">
        <f t="shared" si="63"/>
        <v>-1.087481725230715</v>
      </c>
      <c r="AG99" s="41">
        <f t="shared" si="63"/>
        <v>-1.3832672360162253</v>
      </c>
      <c r="AH99" s="41"/>
      <c r="AI99" s="48"/>
      <c r="AJ99" s="48"/>
      <c r="AK99" s="48"/>
      <c r="AL99" s="48"/>
    </row>
    <row r="100" spans="1:38" ht="12">
      <c r="A100" s="72" t="s">
        <v>44</v>
      </c>
      <c r="O100" s="41">
        <f aca="true" t="shared" si="64" ref="O100:W100">IF(O92="..","..",O92-$B92)</f>
        <v>-0.7718030005330978</v>
      </c>
      <c r="P100" s="41">
        <f t="shared" si="64"/>
        <v>-1.2816063423521484</v>
      </c>
      <c r="Q100" s="41">
        <f t="shared" si="64"/>
        <v>-1.0028822056286097</v>
      </c>
      <c r="R100" s="41">
        <f t="shared" si="64"/>
        <v>-0.3744114253217754</v>
      </c>
      <c r="S100" s="41">
        <f t="shared" si="64"/>
        <v>-0.693951316257611</v>
      </c>
      <c r="T100" s="41">
        <f t="shared" si="64"/>
        <v>-1.497645315972298</v>
      </c>
      <c r="U100" s="41">
        <f t="shared" si="64"/>
        <v>-0.5778067866437451</v>
      </c>
      <c r="V100" s="41">
        <f t="shared" si="64"/>
        <v>-0.8198762461312059</v>
      </c>
      <c r="W100" s="41">
        <f t="shared" si="64"/>
        <v>-0.2803419708826693</v>
      </c>
      <c r="X100" s="41">
        <f t="shared" si="62"/>
        <v>-1.4616083235775648</v>
      </c>
      <c r="Y100" s="41">
        <f t="shared" si="62"/>
        <v>0.3697888506767528</v>
      </c>
      <c r="Z100" s="41">
        <f t="shared" si="63"/>
        <v>0.439412084585701</v>
      </c>
      <c r="AA100" s="41">
        <f t="shared" si="63"/>
        <v>-1.371812405210218</v>
      </c>
      <c r="AB100" s="41">
        <f t="shared" si="63"/>
        <v>-0.15982915036982082</v>
      </c>
      <c r="AC100" s="41">
        <f t="shared" si="63"/>
        <v>-0.3615821592656854</v>
      </c>
      <c r="AD100" s="41">
        <f t="shared" si="63"/>
        <v>-1.0960536401657381</v>
      </c>
      <c r="AE100" s="41">
        <f t="shared" si="63"/>
        <v>-1.3867522272928978</v>
      </c>
      <c r="AF100" s="41">
        <f t="shared" si="63"/>
        <v>-0.3311792288627551</v>
      </c>
      <c r="AG100" s="41">
        <f t="shared" si="63"/>
        <v>-1.2970353251474225</v>
      </c>
      <c r="AH100" s="41"/>
      <c r="AI100" s="48"/>
      <c r="AJ100" s="48"/>
      <c r="AK100" s="48"/>
      <c r="AL100" s="48"/>
    </row>
    <row r="101" spans="1:38" ht="12">
      <c r="A101" s="72" t="s">
        <v>45</v>
      </c>
      <c r="O101" s="41">
        <f aca="true" t="shared" si="65" ref="O101:W101">IF(O93="..","..",O93-$B93)</f>
        <v>-0.5260258738073363</v>
      </c>
      <c r="P101" s="41">
        <f t="shared" si="65"/>
        <v>-0.5685665526343949</v>
      </c>
      <c r="Q101" s="41">
        <f t="shared" si="65"/>
        <v>-0.475345936236634</v>
      </c>
      <c r="R101" s="41">
        <f t="shared" si="65"/>
        <v>-0.584745845019422</v>
      </c>
      <c r="S101" s="41">
        <f t="shared" si="65"/>
        <v>-1.004058471391746</v>
      </c>
      <c r="T101" s="41">
        <f t="shared" si="65"/>
        <v>-0.12221478368791816</v>
      </c>
      <c r="U101" s="41">
        <f t="shared" si="65"/>
        <v>-0.301412301940145</v>
      </c>
      <c r="V101" s="41">
        <f t="shared" si="65"/>
        <v>-0.547060798180667</v>
      </c>
      <c r="W101" s="41">
        <f t="shared" si="65"/>
        <v>-0.3611135932116343</v>
      </c>
      <c r="X101" s="41">
        <f t="shared" si="62"/>
        <v>-0.3975525166071123</v>
      </c>
      <c r="Y101" s="41">
        <f t="shared" si="62"/>
        <v>0.0391969657945439</v>
      </c>
      <c r="Z101" s="41">
        <f t="shared" si="63"/>
        <v>-0.4716725994228469</v>
      </c>
      <c r="AA101" s="41">
        <f t="shared" si="63"/>
        <v>-0.5615794317209836</v>
      </c>
      <c r="AB101" s="41">
        <f t="shared" si="63"/>
        <v>0.09062036123967765</v>
      </c>
      <c r="AC101" s="41">
        <f t="shared" si="63"/>
        <v>-0.7724748768555596</v>
      </c>
      <c r="AD101" s="41">
        <f t="shared" si="63"/>
        <v>-0.3000111087396172</v>
      </c>
      <c r="AE101" s="41">
        <f t="shared" si="63"/>
        <v>-0.31587549797357206</v>
      </c>
      <c r="AF101" s="41">
        <f t="shared" si="63"/>
        <v>-0.6204653012862013</v>
      </c>
      <c r="AG101" s="41">
        <f t="shared" si="63"/>
        <v>-0.16442622261125273</v>
      </c>
      <c r="AH101" s="41"/>
      <c r="AI101" s="48"/>
      <c r="AJ101" s="48"/>
      <c r="AK101" s="48"/>
      <c r="AL101" s="48"/>
    </row>
    <row r="102" spans="1:38" ht="12">
      <c r="A102" s="72" t="s">
        <v>46</v>
      </c>
      <c r="O102" s="44">
        <f aca="true" t="shared" si="66" ref="O102:V102">IF(O94="..","..",O94-$B94)</f>
        <v>-0.8274449665714849</v>
      </c>
      <c r="P102" s="44">
        <f t="shared" si="66"/>
        <v>-0.08750406115081333</v>
      </c>
      <c r="Q102" s="44">
        <f t="shared" si="66"/>
        <v>-0.6031747543889958</v>
      </c>
      <c r="R102" s="44">
        <f t="shared" si="66"/>
        <v>-0.5818334044794549</v>
      </c>
      <c r="S102" s="44">
        <f t="shared" si="66"/>
        <v>-1.5808163241204607</v>
      </c>
      <c r="T102" s="44">
        <f t="shared" si="66"/>
        <v>-0.35409129276535634</v>
      </c>
      <c r="U102" s="44">
        <f t="shared" si="66"/>
        <v>0.6932055498849437</v>
      </c>
      <c r="V102" s="44">
        <f t="shared" si="66"/>
        <v>-0.1488661374857303</v>
      </c>
      <c r="W102" s="44">
        <f aca="true" t="shared" si="67" ref="W102:AG102">IF(W94="..","..",W94-$B94)</f>
        <v>2.3396431792842503</v>
      </c>
      <c r="X102" s="44">
        <f t="shared" si="67"/>
        <v>-1.6651187254775337</v>
      </c>
      <c r="Y102" s="44">
        <f t="shared" si="67"/>
        <v>0.5031007362201905</v>
      </c>
      <c r="Z102" s="44">
        <f t="shared" si="67"/>
        <v>-0.9051549573615896</v>
      </c>
      <c r="AA102" s="44">
        <f t="shared" si="67"/>
        <v>-1.212453094007551</v>
      </c>
      <c r="AB102" s="44">
        <f t="shared" si="67"/>
        <v>-2.456345433552067</v>
      </c>
      <c r="AC102" s="44">
        <f t="shared" si="67"/>
        <v>-0.24413011264109397</v>
      </c>
      <c r="AD102" s="44">
        <f t="shared" si="67"/>
        <v>-0.622494501875047</v>
      </c>
      <c r="AE102" s="44">
        <f t="shared" si="67"/>
        <v>-1.0529551644009274</v>
      </c>
      <c r="AF102" s="44">
        <f t="shared" si="67"/>
        <v>-0.0499789739247376</v>
      </c>
      <c r="AG102" s="44">
        <f t="shared" si="67"/>
        <v>-0.6422149987694574</v>
      </c>
      <c r="AH102" s="44"/>
      <c r="AI102" s="48"/>
      <c r="AJ102" s="48"/>
      <c r="AK102" s="48"/>
      <c r="AL102" s="48"/>
    </row>
    <row r="103" spans="1:38" ht="12">
      <c r="A103" s="72"/>
      <c r="D103" s="41"/>
      <c r="E103" s="41"/>
      <c r="F103" s="41"/>
      <c r="G103" s="41"/>
      <c r="H103" s="41"/>
      <c r="I103" s="41"/>
      <c r="J103" s="41"/>
      <c r="K103" s="41"/>
      <c r="L103" s="41"/>
      <c r="O103" s="41"/>
      <c r="P103" s="41"/>
      <c r="Q103" s="41"/>
      <c r="R103" s="41"/>
      <c r="S103" s="41"/>
      <c r="T103" s="41"/>
      <c r="U103" s="41"/>
      <c r="V103" s="41"/>
      <c r="W103" s="41"/>
      <c r="X103" s="41"/>
      <c r="Y103" s="41"/>
      <c r="Z103" s="48"/>
      <c r="AA103" s="48"/>
      <c r="AB103" s="48"/>
      <c r="AC103" s="48"/>
      <c r="AD103" s="48"/>
      <c r="AE103" s="48"/>
      <c r="AF103" s="48"/>
      <c r="AI103" s="48"/>
      <c r="AJ103" s="48"/>
      <c r="AK103" s="48"/>
      <c r="AL103" s="48"/>
    </row>
    <row r="104" spans="1:38" ht="12" hidden="1">
      <c r="A104" s="72"/>
      <c r="D104" s="41"/>
      <c r="E104" s="41"/>
      <c r="F104" s="41"/>
      <c r="G104" s="41"/>
      <c r="H104" s="41"/>
      <c r="I104" s="41"/>
      <c r="J104" s="41"/>
      <c r="K104" s="41"/>
      <c r="L104" s="41"/>
      <c r="M104" s="41"/>
      <c r="N104" s="41"/>
      <c r="O104" s="41"/>
      <c r="P104" s="41"/>
      <c r="Q104" s="41"/>
      <c r="R104" s="41"/>
      <c r="S104" s="41"/>
      <c r="T104" s="41"/>
      <c r="U104" s="41"/>
      <c r="V104" s="41"/>
      <c r="W104" s="41"/>
      <c r="X104" s="41"/>
      <c r="Y104" s="41"/>
      <c r="Z104" s="48"/>
      <c r="AA104" s="48"/>
      <c r="AB104" s="48"/>
      <c r="AC104" s="48"/>
      <c r="AD104" s="48"/>
      <c r="AE104" s="48"/>
      <c r="AF104" s="48"/>
      <c r="AI104" s="48"/>
      <c r="AJ104" s="48"/>
      <c r="AK104" s="48"/>
      <c r="AL104" s="48"/>
    </row>
    <row r="105" spans="1:25" ht="12.75" customHeight="1" hidden="1">
      <c r="A105" s="48"/>
      <c r="B105" s="50" t="s">
        <v>0</v>
      </c>
      <c r="C105" s="47"/>
      <c r="D105" s="4"/>
      <c r="E105" s="51"/>
      <c r="F105" s="51"/>
      <c r="G105" s="51"/>
      <c r="H105" s="51"/>
      <c r="I105" s="51"/>
      <c r="J105" s="51"/>
      <c r="K105" s="51"/>
      <c r="L105" s="51"/>
      <c r="M105" s="218" t="s">
        <v>1</v>
      </c>
      <c r="N105" s="219"/>
      <c r="O105" s="219"/>
      <c r="P105" s="219"/>
      <c r="Q105" s="219"/>
      <c r="R105" s="219"/>
      <c r="S105" s="219"/>
      <c r="T105" s="219"/>
      <c r="U105" s="219"/>
      <c r="V105" s="219"/>
      <c r="W105" s="219"/>
      <c r="X105" s="219"/>
      <c r="Y105" s="52"/>
    </row>
    <row r="106" spans="1:23" ht="12.75" customHeight="1" hidden="1">
      <c r="A106" s="48"/>
      <c r="B106" s="50" t="s">
        <v>39</v>
      </c>
      <c r="C106" s="47"/>
      <c r="D106" s="53">
        <v>1991</v>
      </c>
      <c r="E106" s="53">
        <v>1992</v>
      </c>
      <c r="F106" s="53">
        <v>1993</v>
      </c>
      <c r="G106" s="53">
        <v>1994</v>
      </c>
      <c r="H106" s="53">
        <v>1995</v>
      </c>
      <c r="I106" s="53">
        <v>1996</v>
      </c>
      <c r="J106" s="54">
        <v>1997</v>
      </c>
      <c r="K106" s="54">
        <v>1998</v>
      </c>
      <c r="L106" s="54">
        <v>1999</v>
      </c>
      <c r="M106" s="55">
        <v>2000</v>
      </c>
      <c r="N106" s="55">
        <v>2001</v>
      </c>
      <c r="O106" s="55">
        <v>2002</v>
      </c>
      <c r="P106" s="55">
        <v>2003</v>
      </c>
      <c r="Q106" s="55">
        <v>2004</v>
      </c>
      <c r="R106" s="55">
        <v>2005</v>
      </c>
      <c r="S106" s="55">
        <v>2006</v>
      </c>
      <c r="T106" s="56">
        <v>2007</v>
      </c>
      <c r="U106" s="56">
        <v>2008</v>
      </c>
      <c r="V106" s="56">
        <v>2009</v>
      </c>
      <c r="W106" s="56">
        <v>2010</v>
      </c>
    </row>
    <row r="107" spans="1:25" ht="15" customHeight="1" hidden="1">
      <c r="A107" s="73" t="s">
        <v>90</v>
      </c>
      <c r="B107" s="48"/>
      <c r="C107" s="48"/>
      <c r="D107" s="48"/>
      <c r="E107" s="48"/>
      <c r="F107" s="48"/>
      <c r="G107" s="48"/>
      <c r="H107" s="48"/>
      <c r="I107" s="48"/>
      <c r="J107" s="48"/>
      <c r="K107" s="48"/>
      <c r="L107" s="48"/>
      <c r="M107" s="48"/>
      <c r="N107" s="48"/>
      <c r="O107" s="48"/>
      <c r="P107" s="48"/>
      <c r="Q107" s="48"/>
      <c r="R107" s="48"/>
      <c r="S107" s="48"/>
      <c r="T107" s="52"/>
      <c r="U107" s="52"/>
      <c r="V107" s="52"/>
      <c r="W107" s="52"/>
      <c r="X107" s="52"/>
      <c r="Y107" s="52"/>
    </row>
    <row r="108" spans="1:25" ht="12.75" customHeight="1" hidden="1">
      <c r="A108" s="57" t="s">
        <v>3</v>
      </c>
      <c r="B108" s="39">
        <v>4.269112537292595</v>
      </c>
      <c r="C108" s="40"/>
      <c r="D108" s="39">
        <v>4</v>
      </c>
      <c r="E108" s="39">
        <v>4.8</v>
      </c>
      <c r="F108" s="39">
        <v>5.1</v>
      </c>
      <c r="G108" s="39">
        <v>4.4</v>
      </c>
      <c r="H108" s="39">
        <v>5.4</v>
      </c>
      <c r="I108" s="39">
        <v>5.2</v>
      </c>
      <c r="J108" s="39">
        <v>2.4</v>
      </c>
      <c r="K108" s="39">
        <v>6.158691588785042</v>
      </c>
      <c r="L108" s="39">
        <v>5.743125</v>
      </c>
      <c r="M108" s="39">
        <v>5.086454545367851</v>
      </c>
      <c r="N108" s="39">
        <v>3.781329688309049</v>
      </c>
      <c r="O108" s="39">
        <v>5.736341056784011</v>
      </c>
      <c r="P108" s="39">
        <v>4.891941749087525</v>
      </c>
      <c r="Q108" s="66">
        <v>5.439264416675386</v>
      </c>
      <c r="R108" s="66">
        <v>6.693600697830675</v>
      </c>
      <c r="S108" s="66">
        <v>4.785152063377481</v>
      </c>
      <c r="T108" s="40">
        <v>6.957601510859296</v>
      </c>
      <c r="U108" s="40">
        <v>6.304336734693872</v>
      </c>
      <c r="V108" s="40">
        <v>2.5741496598639473</v>
      </c>
      <c r="W108" s="40">
        <v>1.2725340136054417</v>
      </c>
      <c r="X108" s="40"/>
      <c r="Y108" s="40"/>
    </row>
    <row r="109" spans="1:25" ht="12.75" customHeight="1" hidden="1">
      <c r="A109" s="57" t="s">
        <v>4</v>
      </c>
      <c r="B109" s="39">
        <v>4.227946339400642</v>
      </c>
      <c r="C109" s="40"/>
      <c r="D109" s="39">
        <v>1.4</v>
      </c>
      <c r="E109" s="39">
        <v>4.6</v>
      </c>
      <c r="F109" s="39">
        <v>6</v>
      </c>
      <c r="G109" s="39">
        <v>4.5</v>
      </c>
      <c r="H109" s="39">
        <v>6.3</v>
      </c>
      <c r="I109" s="39">
        <v>2.6</v>
      </c>
      <c r="J109" s="39">
        <v>6.054307</v>
      </c>
      <c r="K109" s="39">
        <v>6.628349</v>
      </c>
      <c r="L109" s="39">
        <v>5.66865671641791</v>
      </c>
      <c r="M109" s="39">
        <v>6.258348294236504</v>
      </c>
      <c r="N109" s="39">
        <v>4.922000004445965</v>
      </c>
      <c r="O109" s="39">
        <v>7.8041666689393825</v>
      </c>
      <c r="P109" s="39">
        <v>4.022243338753912</v>
      </c>
      <c r="Q109" s="40">
        <v>6.05762195704823</v>
      </c>
      <c r="R109" s="40">
        <v>5.475305412445757</v>
      </c>
      <c r="S109" s="40">
        <v>4.014464288215553</v>
      </c>
      <c r="T109" s="40">
        <v>5.938005643808256</v>
      </c>
      <c r="U109" s="40">
        <v>5.227295918286255</v>
      </c>
      <c r="V109" s="40">
        <v>3.45221088435374</v>
      </c>
      <c r="W109" s="40">
        <v>2.567942176870745</v>
      </c>
      <c r="X109" s="40"/>
      <c r="Y109" s="40"/>
    </row>
    <row r="110" spans="1:25" ht="12.75" customHeight="1" hidden="1">
      <c r="A110" s="57" t="s">
        <v>5</v>
      </c>
      <c r="B110" s="39">
        <v>5.8954498855941075</v>
      </c>
      <c r="C110" s="40"/>
      <c r="D110" s="39">
        <v>7.6</v>
      </c>
      <c r="E110" s="39">
        <v>7.5</v>
      </c>
      <c r="F110" s="39">
        <v>5.8</v>
      </c>
      <c r="G110" s="39">
        <v>6.4</v>
      </c>
      <c r="H110" s="39">
        <v>5.6</v>
      </c>
      <c r="I110" s="39">
        <v>3.7</v>
      </c>
      <c r="J110" s="39">
        <v>8.337651515151526</v>
      </c>
      <c r="K110" s="39">
        <v>7.658074074074064</v>
      </c>
      <c r="L110" s="39">
        <v>6.797694524495683</v>
      </c>
      <c r="M110" s="39">
        <v>7.415611510791373</v>
      </c>
      <c r="N110" s="39">
        <v>5.05748547001222</v>
      </c>
      <c r="O110" s="39">
        <v>7.35015174465562</v>
      </c>
      <c r="P110" s="39">
        <v>7.719708580203766</v>
      </c>
      <c r="Q110" s="40">
        <v>5.238843657803218</v>
      </c>
      <c r="R110" s="40">
        <v>5.766232888656732</v>
      </c>
      <c r="S110" s="40">
        <v>4.955843204795521</v>
      </c>
      <c r="T110" s="40">
        <v>7.201428571428567</v>
      </c>
      <c r="U110" s="40">
        <v>6.105986394525368</v>
      </c>
      <c r="V110" s="40">
        <v>7.161292517006804</v>
      </c>
      <c r="W110" s="40">
        <v>5.3679591836734755</v>
      </c>
      <c r="X110" s="40"/>
      <c r="Y110" s="40"/>
    </row>
    <row r="111" spans="1:25" ht="12.75" customHeight="1" hidden="1">
      <c r="A111" s="57" t="s">
        <v>6</v>
      </c>
      <c r="B111" s="39">
        <v>7.738749140224091</v>
      </c>
      <c r="C111" s="40"/>
      <c r="D111" s="39">
        <v>8.1</v>
      </c>
      <c r="E111" s="39">
        <v>8.1</v>
      </c>
      <c r="F111" s="39">
        <v>8.7</v>
      </c>
      <c r="G111" s="39">
        <v>7</v>
      </c>
      <c r="H111" s="39">
        <v>8.2</v>
      </c>
      <c r="I111" s="39">
        <v>8.6</v>
      </c>
      <c r="J111" s="39">
        <v>8.509082</v>
      </c>
      <c r="K111" s="39">
        <v>7.855783582089569</v>
      </c>
      <c r="L111" s="39">
        <v>9.084358523725841</v>
      </c>
      <c r="M111" s="39">
        <v>7.9</v>
      </c>
      <c r="N111" s="39">
        <v>7.8398686613936475</v>
      </c>
      <c r="O111" s="39">
        <v>9.416603404703414</v>
      </c>
      <c r="P111" s="39">
        <v>9.606415078845227</v>
      </c>
      <c r="Q111" s="40">
        <v>9.194578324033909</v>
      </c>
      <c r="R111" s="40">
        <v>8.103367872102531</v>
      </c>
      <c r="S111" s="40">
        <v>8.49237287429542</v>
      </c>
      <c r="T111" s="40">
        <v>11.058474576271193</v>
      </c>
      <c r="U111" s="40">
        <v>7.717346938370037</v>
      </c>
      <c r="V111" s="40">
        <v>9.482482993197268</v>
      </c>
      <c r="W111" s="40">
        <v>7.867006802721078</v>
      </c>
      <c r="X111" s="40"/>
      <c r="Y111" s="40"/>
    </row>
    <row r="112" spans="1:25" ht="12.75" customHeight="1" hidden="1">
      <c r="A112" s="57" t="s">
        <v>7</v>
      </c>
      <c r="B112" s="39">
        <v>10.542634526541484</v>
      </c>
      <c r="C112" s="40"/>
      <c r="D112" s="39">
        <v>10.4</v>
      </c>
      <c r="E112" s="39">
        <v>11.7</v>
      </c>
      <c r="F112" s="39">
        <v>10.6</v>
      </c>
      <c r="G112" s="39">
        <v>11.1</v>
      </c>
      <c r="H112" s="39">
        <v>10.1</v>
      </c>
      <c r="I112" s="39">
        <v>8.3</v>
      </c>
      <c r="J112" s="39">
        <v>11.181460674157323</v>
      </c>
      <c r="K112" s="39">
        <v>12.429867674858217</v>
      </c>
      <c r="L112" s="39">
        <v>12.287568555758694</v>
      </c>
      <c r="M112" s="39">
        <v>11.8</v>
      </c>
      <c r="N112" s="39">
        <v>11.59406307254657</v>
      </c>
      <c r="O112" s="39">
        <v>11.6533144151679</v>
      </c>
      <c r="P112" s="39">
        <v>11.243301878194764</v>
      </c>
      <c r="Q112" s="40">
        <v>11.702204431751674</v>
      </c>
      <c r="R112" s="40">
        <v>10.493653533868427</v>
      </c>
      <c r="S112" s="40">
        <v>11.921468933283048</v>
      </c>
      <c r="T112" s="40">
        <v>12.249245283018855</v>
      </c>
      <c r="U112" s="40">
        <v>12.442942176870744</v>
      </c>
      <c r="V112" s="40">
        <v>10.826275510204088</v>
      </c>
      <c r="W112" s="40">
        <v>10.44651360544219</v>
      </c>
      <c r="X112" s="40"/>
      <c r="Y112" s="40"/>
    </row>
    <row r="113" spans="1:25" ht="12.75" customHeight="1" hidden="1">
      <c r="A113" s="57" t="s">
        <v>8</v>
      </c>
      <c r="B113" s="39">
        <v>13.40570779398663</v>
      </c>
      <c r="C113" s="40"/>
      <c r="D113" s="39">
        <v>12</v>
      </c>
      <c r="E113" s="39">
        <v>15.3</v>
      </c>
      <c r="F113" s="39">
        <v>13.8</v>
      </c>
      <c r="G113" s="39">
        <v>12.8</v>
      </c>
      <c r="H113" s="39">
        <v>13.1</v>
      </c>
      <c r="I113" s="39">
        <v>14</v>
      </c>
      <c r="J113" s="39">
        <v>13.931428571428555</v>
      </c>
      <c r="K113" s="39">
        <v>13.748533950617277</v>
      </c>
      <c r="L113" s="39">
        <v>13.596715328467143</v>
      </c>
      <c r="M113" s="39">
        <v>14.203246753246749</v>
      </c>
      <c r="N113" s="39">
        <v>14.1685993903462</v>
      </c>
      <c r="O113" s="39">
        <v>13.87613982378893</v>
      </c>
      <c r="P113" s="39">
        <v>15.947435910885151</v>
      </c>
      <c r="Q113" s="40">
        <v>14.535095326140187</v>
      </c>
      <c r="R113" s="40">
        <v>14.565229499621916</v>
      </c>
      <c r="S113" s="40">
        <v>15.220601495280304</v>
      </c>
      <c r="T113" s="40">
        <v>14.245392749244703</v>
      </c>
      <c r="U113" s="40">
        <v>13.867574931880116</v>
      </c>
      <c r="V113" s="40">
        <v>14.256714383094735</v>
      </c>
      <c r="W113" s="40">
        <v>14.289183673469381</v>
      </c>
      <c r="X113" s="40"/>
      <c r="Y113" s="40"/>
    </row>
    <row r="114" spans="1:25" ht="12.75" customHeight="1" hidden="1">
      <c r="A114" s="57" t="s">
        <v>9</v>
      </c>
      <c r="B114" s="39">
        <v>15.926491013888885</v>
      </c>
      <c r="C114" s="40"/>
      <c r="D114" s="39">
        <v>16.8</v>
      </c>
      <c r="E114" s="39">
        <v>16.3</v>
      </c>
      <c r="F114" s="39">
        <v>15.2</v>
      </c>
      <c r="G114" s="39">
        <v>17.1</v>
      </c>
      <c r="H114" s="39">
        <v>17.9</v>
      </c>
      <c r="I114" s="39">
        <v>16.1</v>
      </c>
      <c r="J114" s="39">
        <v>16.5951</v>
      </c>
      <c r="K114" s="39">
        <v>15.267314814814812</v>
      </c>
      <c r="L114" s="39">
        <v>17.002010489510493</v>
      </c>
      <c r="M114" s="39">
        <v>15.4</v>
      </c>
      <c r="N114" s="39">
        <v>16.3626242679224</v>
      </c>
      <c r="O114" s="39">
        <v>15.37954544885592</v>
      </c>
      <c r="P114" s="39">
        <v>17.44242425326144</v>
      </c>
      <c r="Q114" s="40">
        <v>15.21703630243578</v>
      </c>
      <c r="R114" s="40">
        <v>16.935227276145163</v>
      </c>
      <c r="S114" s="40">
        <v>19.328185328185345</v>
      </c>
      <c r="T114" s="40">
        <v>15.35017035775127</v>
      </c>
      <c r="U114" s="40">
        <v>15.707613344739062</v>
      </c>
      <c r="V114" s="40">
        <v>16.726785714285707</v>
      </c>
      <c r="W114" s="40">
        <v>17.197363945578232</v>
      </c>
      <c r="X114" s="40"/>
      <c r="Y114" s="40"/>
    </row>
    <row r="115" spans="1:25" ht="12.75" customHeight="1" hidden="1">
      <c r="A115" s="57" t="s">
        <v>10</v>
      </c>
      <c r="B115" s="39">
        <v>16.538241441184155</v>
      </c>
      <c r="C115" s="40"/>
      <c r="D115" s="39">
        <v>17.2</v>
      </c>
      <c r="E115" s="39">
        <v>15.8</v>
      </c>
      <c r="F115" s="39">
        <v>15.1</v>
      </c>
      <c r="G115" s="39">
        <v>16.8</v>
      </c>
      <c r="H115" s="39">
        <v>19.8</v>
      </c>
      <c r="I115" s="39">
        <v>17.4696</v>
      </c>
      <c r="J115" s="39">
        <v>19.03937</v>
      </c>
      <c r="K115" s="39">
        <v>16.470366972477063</v>
      </c>
      <c r="L115" s="39">
        <v>16.696996466431116</v>
      </c>
      <c r="M115" s="39">
        <v>17.1</v>
      </c>
      <c r="N115" s="39">
        <v>16.8258823563071</v>
      </c>
      <c r="O115" s="39">
        <v>17.570865367467587</v>
      </c>
      <c r="P115" s="65">
        <v>18.597619060970484</v>
      </c>
      <c r="Q115" s="40">
        <v>18.17564613492067</v>
      </c>
      <c r="R115" s="40">
        <v>15.89633103377176</v>
      </c>
      <c r="S115" s="40">
        <v>16.473724007561422</v>
      </c>
      <c r="T115" s="40">
        <v>15.571683673469359</v>
      </c>
      <c r="U115" s="40">
        <v>16.400425170068036</v>
      </c>
      <c r="V115" s="40">
        <v>16.457482993197296</v>
      </c>
      <c r="W115" s="40">
        <v>16.235119047619012</v>
      </c>
      <c r="X115" s="40"/>
      <c r="Y115" s="40"/>
    </row>
    <row r="116" spans="1:25" ht="12.75" customHeight="1" hidden="1">
      <c r="A116" s="60" t="s">
        <v>11</v>
      </c>
      <c r="B116" s="39">
        <v>14.145618722571212</v>
      </c>
      <c r="C116" s="40"/>
      <c r="D116" s="39">
        <v>15.5</v>
      </c>
      <c r="E116" s="39">
        <v>13.2</v>
      </c>
      <c r="F116" s="39">
        <v>13</v>
      </c>
      <c r="G116" s="39">
        <v>13.5</v>
      </c>
      <c r="H116" s="39">
        <v>15.5</v>
      </c>
      <c r="I116" s="39">
        <v>13.88286</v>
      </c>
      <c r="J116" s="39">
        <v>15.26514</v>
      </c>
      <c r="K116" s="39">
        <v>14.695068285280733</v>
      </c>
      <c r="L116" s="39">
        <v>16.117577548005897</v>
      </c>
      <c r="M116" s="39">
        <v>15.8</v>
      </c>
      <c r="N116" s="39">
        <v>14.22575</v>
      </c>
      <c r="O116" s="39">
        <v>14.894486415782364</v>
      </c>
      <c r="P116" s="65">
        <v>14.699632886011642</v>
      </c>
      <c r="Q116" s="40">
        <v>14.945520002174378</v>
      </c>
      <c r="R116" s="65">
        <v>15.600683063327693</v>
      </c>
      <c r="S116" s="65">
        <v>16.242304776345723</v>
      </c>
      <c r="T116" s="40">
        <v>14.1139837398374</v>
      </c>
      <c r="U116" s="40">
        <v>14.554897959183648</v>
      </c>
      <c r="V116" s="40">
        <v>14.589591836734705</v>
      </c>
      <c r="W116" s="40">
        <v>14.283061224489783</v>
      </c>
      <c r="X116" s="40"/>
      <c r="Y116" s="40"/>
    </row>
    <row r="117" spans="1:25" ht="12.75" customHeight="1" hidden="1">
      <c r="A117" s="57" t="s">
        <v>12</v>
      </c>
      <c r="B117" s="39">
        <v>10.84341023850085</v>
      </c>
      <c r="C117" s="40"/>
      <c r="D117" s="39">
        <v>10.4</v>
      </c>
      <c r="E117" s="39">
        <v>9.3</v>
      </c>
      <c r="F117" s="39">
        <v>8.9</v>
      </c>
      <c r="G117" s="39">
        <v>10.9</v>
      </c>
      <c r="H117" s="39">
        <v>13.3</v>
      </c>
      <c r="I117" s="39">
        <v>12.197</v>
      </c>
      <c r="J117" s="39">
        <v>11.77685</v>
      </c>
      <c r="K117" s="39">
        <v>11.51533333333334</v>
      </c>
      <c r="L117" s="39">
        <v>11.36483</v>
      </c>
      <c r="M117" s="39">
        <v>10.75444</v>
      </c>
      <c r="N117" s="39">
        <v>13.8515738645708</v>
      </c>
      <c r="O117" s="39">
        <v>10.815500938775465</v>
      </c>
      <c r="P117" s="39">
        <v>10.258918411493925</v>
      </c>
      <c r="Q117" s="40">
        <v>11.254429140736855</v>
      </c>
      <c r="R117" s="61">
        <v>12.83801801113395</v>
      </c>
      <c r="S117" s="61">
        <v>12.781037735849054</v>
      </c>
      <c r="T117" s="40">
        <v>11.02551369863015</v>
      </c>
      <c r="U117" s="40">
        <v>10.880425531914895</v>
      </c>
      <c r="V117" s="40">
        <v>11.534183673469357</v>
      </c>
      <c r="W117" s="40">
        <v>11.390204081632652</v>
      </c>
      <c r="X117" s="40"/>
      <c r="Y117" s="40"/>
    </row>
    <row r="118" spans="1:25" ht="12.75" customHeight="1" hidden="1">
      <c r="A118" s="57" t="s">
        <v>13</v>
      </c>
      <c r="B118" s="39">
        <v>7.658460295048515</v>
      </c>
      <c r="C118" s="40"/>
      <c r="D118" s="39">
        <v>7.1</v>
      </c>
      <c r="E118" s="39">
        <v>6.9</v>
      </c>
      <c r="F118" s="39">
        <v>6.9</v>
      </c>
      <c r="G118" s="39">
        <v>10.2</v>
      </c>
      <c r="H118" s="39">
        <v>9.1</v>
      </c>
      <c r="I118" s="39">
        <v>7.427</v>
      </c>
      <c r="J118" s="39">
        <v>8.487734</v>
      </c>
      <c r="K118" s="39">
        <v>7.128923357664227</v>
      </c>
      <c r="L118" s="39">
        <v>8.94963099630994</v>
      </c>
      <c r="M118" s="39">
        <v>6.8941</v>
      </c>
      <c r="N118" s="39">
        <v>8.33966</v>
      </c>
      <c r="O118" s="39">
        <v>9.102969357572581</v>
      </c>
      <c r="P118" s="39">
        <v>8.724103592956554</v>
      </c>
      <c r="Q118" s="39">
        <v>8.955322870474316</v>
      </c>
      <c r="R118" s="39">
        <v>10.209999996484923</v>
      </c>
      <c r="S118" s="39">
        <v>8.299810426540288</v>
      </c>
      <c r="T118" s="40">
        <v>8.004607508532427</v>
      </c>
      <c r="U118" s="40">
        <v>7.496252129471889</v>
      </c>
      <c r="V118" s="40">
        <v>9.93282312925171</v>
      </c>
      <c r="W118" s="40">
        <v>8.003741496598648</v>
      </c>
      <c r="X118" s="40"/>
      <c r="Y118" s="40"/>
    </row>
    <row r="119" spans="1:25" ht="12.75" customHeight="1" hidden="1">
      <c r="A119" s="59" t="s">
        <v>14</v>
      </c>
      <c r="B119" s="42">
        <v>5.630606060402851</v>
      </c>
      <c r="C119" s="40"/>
      <c r="D119" s="42">
        <v>5.6</v>
      </c>
      <c r="E119" s="42">
        <v>5.5</v>
      </c>
      <c r="F119" s="42">
        <v>4.7</v>
      </c>
      <c r="G119" s="42">
        <v>7.3</v>
      </c>
      <c r="H119" s="42">
        <v>5.6</v>
      </c>
      <c r="I119" s="42">
        <v>3.89</v>
      </c>
      <c r="J119" s="42">
        <v>6.6293154761904605</v>
      </c>
      <c r="K119" s="42">
        <v>5.9064233576642415</v>
      </c>
      <c r="L119" s="42">
        <v>6.109</v>
      </c>
      <c r="M119" s="42">
        <v>6.497231</v>
      </c>
      <c r="N119" s="42">
        <v>5.070030353720298</v>
      </c>
      <c r="O119" s="42">
        <v>6.2721719476724465</v>
      </c>
      <c r="P119" s="65">
        <v>5.691560514520403</v>
      </c>
      <c r="Q119" s="39">
        <v>6.31607629692725</v>
      </c>
      <c r="R119" s="39">
        <v>4.298444982991513</v>
      </c>
      <c r="S119" s="39">
        <v>6.78846153846154</v>
      </c>
      <c r="T119" s="43">
        <v>5.399931972789104</v>
      </c>
      <c r="U119" s="40">
        <v>4.1626530612244865</v>
      </c>
      <c r="V119" s="40">
        <v>4.310272108843532</v>
      </c>
      <c r="W119" s="40">
        <v>-0.3617687074829936</v>
      </c>
      <c r="X119" s="40"/>
      <c r="Y119" s="40"/>
    </row>
    <row r="120" spans="1:25" ht="15" customHeight="1" hidden="1">
      <c r="A120" s="55" t="s">
        <v>91</v>
      </c>
      <c r="B120" s="45">
        <f>+B18</f>
        <v>9.93390679279127</v>
      </c>
      <c r="C120" s="40"/>
      <c r="D120" s="45">
        <f aca="true" t="shared" si="68" ref="D120:U120">(4*(D108+D109+D111+D112+D114+D115+D117+D118)+5*(D110+D113+D116+D119))/52</f>
        <v>9.713461538461539</v>
      </c>
      <c r="E120" s="45">
        <f t="shared" si="68"/>
        <v>9.951923076923077</v>
      </c>
      <c r="F120" s="45">
        <f t="shared" si="68"/>
        <v>9.471153846153847</v>
      </c>
      <c r="G120" s="45">
        <f t="shared" si="68"/>
        <v>10.153846153846153</v>
      </c>
      <c r="H120" s="45">
        <f t="shared" si="68"/>
        <v>10.757692307692308</v>
      </c>
      <c r="I120" s="45">
        <f t="shared" si="68"/>
        <v>9.402667307692306</v>
      </c>
      <c r="J120" s="45">
        <f t="shared" si="68"/>
        <v>10.711409471355422</v>
      </c>
      <c r="K120" s="45">
        <f t="shared" si="68"/>
        <v>10.45882730065905</v>
      </c>
      <c r="L120" s="45">
        <f t="shared" si="68"/>
        <v>10.774877769181915</v>
      </c>
      <c r="M120" s="45">
        <f t="shared" si="68"/>
        <v>10.468342647665539</v>
      </c>
      <c r="N120" s="45">
        <f t="shared" si="68"/>
        <v>10.128410264084149</v>
      </c>
      <c r="O120" s="45">
        <f t="shared" si="68"/>
        <v>10.805422621010804</v>
      </c>
      <c r="P120" s="45">
        <f t="shared" si="68"/>
        <v>10.758453056006925</v>
      </c>
      <c r="Q120" s="45">
        <f t="shared" si="68"/>
        <v>10.560809437067933</v>
      </c>
      <c r="R120" s="45">
        <f>(4*(R108+R109+R111+R112+R114+R115+R117+R118)+5*(R110+R113+R116)+6*R119)/53</f>
        <v>10.415724763983274</v>
      </c>
      <c r="S120" s="45">
        <f t="shared" si="68"/>
        <v>10.77732534045473</v>
      </c>
      <c r="T120" s="45">
        <f t="shared" si="68"/>
        <v>10.56586334953581</v>
      </c>
      <c r="U120" s="45">
        <f t="shared" si="68"/>
        <v>10.041579105994755</v>
      </c>
      <c r="V120" s="45">
        <f>(4*(V108+V109+V111+V112+V114+V115+V117+V118)+5*(V110+V113+V116+V119))/52</f>
        <v>10.10644100884022</v>
      </c>
      <c r="W120" s="45">
        <f>(4*(W108+W109+W111+W112+W114+W115+W117+W118)+5*(W110+W113+W116+W119))/52</f>
        <v>8.996420722135003</v>
      </c>
      <c r="X120" s="40"/>
      <c r="Y120" s="40"/>
    </row>
    <row r="121" spans="2:35" ht="12.75" customHeight="1" hidden="1">
      <c r="B121" s="40"/>
      <c r="C121" s="58"/>
      <c r="D121" s="40"/>
      <c r="E121" s="40"/>
      <c r="F121" s="40"/>
      <c r="G121" s="40"/>
      <c r="H121" s="40"/>
      <c r="I121" s="40"/>
      <c r="J121" s="40"/>
      <c r="K121" s="40"/>
      <c r="L121" s="40"/>
      <c r="M121" s="48"/>
      <c r="N121" s="48"/>
      <c r="O121" s="48"/>
      <c r="P121" s="48"/>
      <c r="Q121" s="48"/>
      <c r="R121" s="48"/>
      <c r="S121" s="48"/>
      <c r="T121" s="40"/>
      <c r="U121" s="40"/>
      <c r="V121" s="40"/>
      <c r="W121" s="40"/>
      <c r="X121" s="40"/>
      <c r="Y121" s="40"/>
      <c r="Z121" s="46"/>
      <c r="AA121" s="46"/>
      <c r="AB121" s="46"/>
      <c r="AC121" s="46"/>
      <c r="AD121" s="46"/>
      <c r="AE121" s="46"/>
      <c r="AF121" s="46"/>
      <c r="AI121" s="48"/>
    </row>
    <row r="122" spans="1:35" ht="12.75" customHeight="1" hidden="1">
      <c r="A122" s="48"/>
      <c r="B122" s="48"/>
      <c r="C122" s="48"/>
      <c r="D122" s="4"/>
      <c r="E122" s="51"/>
      <c r="F122" s="51"/>
      <c r="G122" s="51"/>
      <c r="H122" s="51"/>
      <c r="I122" s="51"/>
      <c r="J122" s="51"/>
      <c r="K122" s="51"/>
      <c r="L122" s="51"/>
      <c r="M122" s="218" t="s">
        <v>2</v>
      </c>
      <c r="N122" s="219"/>
      <c r="O122" s="219"/>
      <c r="P122" s="219"/>
      <c r="Q122" s="219"/>
      <c r="R122" s="219"/>
      <c r="S122" s="219"/>
      <c r="T122" s="219"/>
      <c r="U122" s="219"/>
      <c r="V122" s="219"/>
      <c r="W122" s="219"/>
      <c r="X122" s="219"/>
      <c r="Y122" s="48"/>
      <c r="Z122" s="48"/>
      <c r="AA122" s="48"/>
      <c r="AB122" s="48"/>
      <c r="AC122" s="48"/>
      <c r="AD122" s="48"/>
      <c r="AE122" s="48"/>
      <c r="AF122" s="48"/>
      <c r="AI122" s="48"/>
    </row>
    <row r="123" spans="1:35" ht="12.75" customHeight="1" hidden="1">
      <c r="A123" s="48"/>
      <c r="B123" s="48"/>
      <c r="C123" s="48"/>
      <c r="D123" s="53">
        <v>1991</v>
      </c>
      <c r="E123" s="53">
        <v>1992</v>
      </c>
      <c r="F123" s="53">
        <v>1993</v>
      </c>
      <c r="G123" s="53">
        <v>1994</v>
      </c>
      <c r="H123" s="53">
        <v>1995</v>
      </c>
      <c r="I123" s="53">
        <v>1996</v>
      </c>
      <c r="J123" s="53">
        <v>1997</v>
      </c>
      <c r="K123" s="53">
        <v>1998</v>
      </c>
      <c r="L123" s="53">
        <v>1999</v>
      </c>
      <c r="M123" s="56">
        <v>2000</v>
      </c>
      <c r="N123" s="56">
        <v>2001</v>
      </c>
      <c r="O123" s="56">
        <v>2002</v>
      </c>
      <c r="P123" s="56">
        <v>2003</v>
      </c>
      <c r="Q123" s="56">
        <v>2004</v>
      </c>
      <c r="R123" s="56">
        <v>2005</v>
      </c>
      <c r="S123" s="56">
        <v>2006</v>
      </c>
      <c r="T123" s="56">
        <v>2007</v>
      </c>
      <c r="U123" s="56">
        <v>2008</v>
      </c>
      <c r="V123" s="56">
        <v>2009</v>
      </c>
      <c r="W123" s="56">
        <v>2010</v>
      </c>
      <c r="Z123" s="48"/>
      <c r="AA123" s="48"/>
      <c r="AB123" s="48"/>
      <c r="AC123" s="48"/>
      <c r="AD123" s="48"/>
      <c r="AE123" s="48"/>
      <c r="AF123" s="48"/>
      <c r="AI123" s="48"/>
    </row>
    <row r="124" spans="1:35" ht="15" customHeight="1" hidden="1">
      <c r="A124" s="73" t="s">
        <v>90</v>
      </c>
      <c r="B124" s="48"/>
      <c r="C124" s="48"/>
      <c r="D124" s="48"/>
      <c r="E124" s="48"/>
      <c r="F124" s="48"/>
      <c r="G124" s="48"/>
      <c r="H124" s="48"/>
      <c r="I124" s="47"/>
      <c r="J124" s="47"/>
      <c r="K124" s="47"/>
      <c r="L124" s="47"/>
      <c r="M124" s="48"/>
      <c r="N124" s="48"/>
      <c r="Z124" s="48"/>
      <c r="AA124" s="48"/>
      <c r="AB124" s="48"/>
      <c r="AC124" s="48"/>
      <c r="AD124" s="48"/>
      <c r="AE124" s="48"/>
      <c r="AF124" s="48"/>
      <c r="AI124" s="48"/>
    </row>
    <row r="125" spans="1:35" ht="12.75" customHeight="1" hidden="1">
      <c r="A125" s="57" t="s">
        <v>3</v>
      </c>
      <c r="B125" s="48"/>
      <c r="C125" s="48"/>
      <c r="D125" s="41">
        <f aca="true" t="shared" si="69" ref="D125:J137">D108-$B108</f>
        <v>-0.2691125372925951</v>
      </c>
      <c r="E125" s="41">
        <f t="shared" si="69"/>
        <v>0.5308874627074047</v>
      </c>
      <c r="F125" s="41">
        <f t="shared" si="69"/>
        <v>0.8308874627074045</v>
      </c>
      <c r="G125" s="41">
        <f t="shared" si="69"/>
        <v>0.13088746270740526</v>
      </c>
      <c r="H125" s="41">
        <f t="shared" si="69"/>
        <v>1.1308874627074053</v>
      </c>
      <c r="I125" s="41">
        <f t="shared" si="69"/>
        <v>0.9308874627074051</v>
      </c>
      <c r="J125" s="41">
        <f t="shared" si="69"/>
        <v>-1.8691125372925952</v>
      </c>
      <c r="K125" s="41">
        <f aca="true" t="shared" si="70" ref="K125:K137">IF(K108="..","..",K108-$B108)</f>
        <v>1.889579051492447</v>
      </c>
      <c r="L125" s="41">
        <f aca="true" t="shared" si="71" ref="L125:W125">L108-$B108</f>
        <v>1.474012462707405</v>
      </c>
      <c r="M125" s="41">
        <f t="shared" si="71"/>
        <v>0.817342008075256</v>
      </c>
      <c r="N125" s="41">
        <f t="shared" si="71"/>
        <v>-0.4877828489835463</v>
      </c>
      <c r="O125" s="41">
        <f t="shared" si="71"/>
        <v>1.4672285194914156</v>
      </c>
      <c r="P125" s="41">
        <f t="shared" si="71"/>
        <v>0.6228292117949303</v>
      </c>
      <c r="Q125" s="41">
        <f t="shared" si="71"/>
        <v>1.1701518793827912</v>
      </c>
      <c r="R125" s="41">
        <f t="shared" si="71"/>
        <v>2.42448816053808</v>
      </c>
      <c r="S125" s="41">
        <f t="shared" si="71"/>
        <v>0.516039526084886</v>
      </c>
      <c r="T125" s="41">
        <f t="shared" si="71"/>
        <v>2.6884889735667006</v>
      </c>
      <c r="U125" s="41">
        <f t="shared" si="71"/>
        <v>2.035224197401277</v>
      </c>
      <c r="V125" s="41">
        <f t="shared" si="71"/>
        <v>-1.6949628774286478</v>
      </c>
      <c r="W125" s="41">
        <f t="shared" si="71"/>
        <v>-2.9965785236871536</v>
      </c>
      <c r="X125" s="41"/>
      <c r="Y125" s="41"/>
      <c r="Z125" s="48"/>
      <c r="AA125" s="48"/>
      <c r="AB125" s="48"/>
      <c r="AC125" s="48"/>
      <c r="AD125" s="48"/>
      <c r="AE125" s="48"/>
      <c r="AF125" s="48"/>
      <c r="AI125" s="48"/>
    </row>
    <row r="126" spans="1:35" ht="12.75" customHeight="1" hidden="1">
      <c r="A126" s="57" t="s">
        <v>4</v>
      </c>
      <c r="B126" s="48"/>
      <c r="C126" s="48"/>
      <c r="D126" s="41">
        <f t="shared" si="69"/>
        <v>-2.827946339400642</v>
      </c>
      <c r="E126" s="41">
        <f t="shared" si="69"/>
        <v>0.3720536605993576</v>
      </c>
      <c r="F126" s="41">
        <f t="shared" si="69"/>
        <v>1.772053660599358</v>
      </c>
      <c r="G126" s="41">
        <f t="shared" si="69"/>
        <v>0.272053660599358</v>
      </c>
      <c r="H126" s="41">
        <f t="shared" si="69"/>
        <v>2.072053660599358</v>
      </c>
      <c r="I126" s="41">
        <f t="shared" si="69"/>
        <v>-1.627946339400642</v>
      </c>
      <c r="J126" s="41">
        <f t="shared" si="69"/>
        <v>1.8263606605993576</v>
      </c>
      <c r="K126" s="41">
        <f t="shared" si="70"/>
        <v>2.400402660599358</v>
      </c>
      <c r="L126" s="41">
        <f aca="true" t="shared" si="72" ref="L126:W126">L109-$B109</f>
        <v>1.4407103770172682</v>
      </c>
      <c r="M126" s="41">
        <f t="shared" si="72"/>
        <v>2.0304019548358623</v>
      </c>
      <c r="N126" s="41">
        <f t="shared" si="72"/>
        <v>0.6940536650453231</v>
      </c>
      <c r="O126" s="41">
        <f t="shared" si="72"/>
        <v>3.5762203295387405</v>
      </c>
      <c r="P126" s="64">
        <f t="shared" si="72"/>
        <v>-0.20570300064673042</v>
      </c>
      <c r="Q126" s="41">
        <f t="shared" si="72"/>
        <v>1.8296756176475881</v>
      </c>
      <c r="R126" s="41">
        <f t="shared" si="72"/>
        <v>1.2473590730451152</v>
      </c>
      <c r="S126" s="41">
        <f t="shared" si="72"/>
        <v>-0.213482051185089</v>
      </c>
      <c r="T126" s="41">
        <f t="shared" si="72"/>
        <v>1.710059304407614</v>
      </c>
      <c r="U126" s="41">
        <f t="shared" si="72"/>
        <v>0.9993495788856128</v>
      </c>
      <c r="V126" s="41">
        <f t="shared" si="72"/>
        <v>-0.775735455046902</v>
      </c>
      <c r="W126" s="41">
        <f t="shared" si="72"/>
        <v>-1.660004162529897</v>
      </c>
      <c r="X126" s="41"/>
      <c r="Y126" s="41"/>
      <c r="Z126" s="48"/>
      <c r="AA126" s="48"/>
      <c r="AB126" s="48"/>
      <c r="AC126" s="48"/>
      <c r="AD126" s="48"/>
      <c r="AE126" s="48"/>
      <c r="AF126" s="48"/>
      <c r="AI126" s="48"/>
    </row>
    <row r="127" spans="1:35" ht="12.75" customHeight="1" hidden="1">
      <c r="A127" s="57" t="s">
        <v>5</v>
      </c>
      <c r="B127" s="48"/>
      <c r="C127" s="48"/>
      <c r="D127" s="41">
        <f t="shared" si="69"/>
        <v>1.704550114405892</v>
      </c>
      <c r="E127" s="41">
        <f t="shared" si="69"/>
        <v>1.6045501144058925</v>
      </c>
      <c r="F127" s="41">
        <f t="shared" si="69"/>
        <v>-0.09544988559410772</v>
      </c>
      <c r="G127" s="41">
        <f t="shared" si="69"/>
        <v>0.5045501144058928</v>
      </c>
      <c r="H127" s="41">
        <f t="shared" si="69"/>
        <v>-0.2954498855941079</v>
      </c>
      <c r="I127" s="41">
        <f t="shared" si="69"/>
        <v>-2.1954498855941074</v>
      </c>
      <c r="J127" s="41">
        <f t="shared" si="69"/>
        <v>2.4422016295574185</v>
      </c>
      <c r="K127" s="41">
        <f t="shared" si="70"/>
        <v>1.7626241884799567</v>
      </c>
      <c r="L127" s="41">
        <f aca="true" t="shared" si="73" ref="L127:W127">L110-$B110</f>
        <v>0.9022446389015757</v>
      </c>
      <c r="M127" s="41">
        <f t="shared" si="73"/>
        <v>1.5201616251972654</v>
      </c>
      <c r="N127" s="41">
        <f t="shared" si="73"/>
        <v>-0.8379644155818875</v>
      </c>
      <c r="O127" s="41">
        <f t="shared" si="73"/>
        <v>1.4547018590615126</v>
      </c>
      <c r="P127" s="41">
        <f t="shared" si="73"/>
        <v>1.8242586946096582</v>
      </c>
      <c r="Q127" s="41">
        <f t="shared" si="73"/>
        <v>-0.6566062277908893</v>
      </c>
      <c r="R127" s="41">
        <f t="shared" si="73"/>
        <v>-0.12921699693737576</v>
      </c>
      <c r="S127" s="41">
        <f t="shared" si="73"/>
        <v>-0.9396066807985868</v>
      </c>
      <c r="T127" s="41">
        <f t="shared" si="73"/>
        <v>1.305978685834459</v>
      </c>
      <c r="U127" s="41">
        <f t="shared" si="73"/>
        <v>0.21053650893126008</v>
      </c>
      <c r="V127" s="41">
        <f t="shared" si="73"/>
        <v>1.2658426314126965</v>
      </c>
      <c r="W127" s="41">
        <f t="shared" si="73"/>
        <v>-0.5274907019206321</v>
      </c>
      <c r="X127" s="41"/>
      <c r="Y127" s="41"/>
      <c r="Z127" s="48"/>
      <c r="AA127" s="48"/>
      <c r="AB127" s="48"/>
      <c r="AC127" s="48"/>
      <c r="AD127" s="48"/>
      <c r="AE127" s="48"/>
      <c r="AF127" s="48"/>
      <c r="AI127" s="48"/>
    </row>
    <row r="128" spans="1:35" ht="12.75" customHeight="1" hidden="1">
      <c r="A128" s="57" t="s">
        <v>6</v>
      </c>
      <c r="B128" s="48"/>
      <c r="C128" s="48"/>
      <c r="D128" s="41">
        <f t="shared" si="69"/>
        <v>0.3612508597759083</v>
      </c>
      <c r="E128" s="41">
        <f t="shared" si="69"/>
        <v>0.3612508597759083</v>
      </c>
      <c r="F128" s="41">
        <f t="shared" si="69"/>
        <v>0.961250859775908</v>
      </c>
      <c r="G128" s="41">
        <f t="shared" si="69"/>
        <v>-0.7387491402240913</v>
      </c>
      <c r="H128" s="41">
        <f t="shared" si="69"/>
        <v>0.46125085977590796</v>
      </c>
      <c r="I128" s="41">
        <f t="shared" si="69"/>
        <v>0.8612508597759083</v>
      </c>
      <c r="J128" s="41">
        <f t="shared" si="69"/>
        <v>0.770332859775908</v>
      </c>
      <c r="K128" s="41">
        <f t="shared" si="70"/>
        <v>0.11703444186547785</v>
      </c>
      <c r="L128" s="41">
        <f aca="true" t="shared" si="74" ref="L128:W128">L111-$B111</f>
        <v>1.34560938350175</v>
      </c>
      <c r="M128" s="41">
        <f t="shared" si="74"/>
        <v>0.16125085977590903</v>
      </c>
      <c r="N128" s="41">
        <f t="shared" si="74"/>
        <v>0.10111952116955614</v>
      </c>
      <c r="O128" s="41">
        <f t="shared" si="74"/>
        <v>1.6778542644793228</v>
      </c>
      <c r="P128" s="41">
        <f t="shared" si="74"/>
        <v>1.867665938621136</v>
      </c>
      <c r="Q128" s="41">
        <f t="shared" si="74"/>
        <v>1.4558291838098176</v>
      </c>
      <c r="R128" s="41">
        <f t="shared" si="74"/>
        <v>0.36461873187843974</v>
      </c>
      <c r="S128" s="41">
        <f t="shared" si="74"/>
        <v>0.7536237340713283</v>
      </c>
      <c r="T128" s="41">
        <f t="shared" si="74"/>
        <v>3.3197254360471016</v>
      </c>
      <c r="U128" s="41">
        <f t="shared" si="74"/>
        <v>-0.021402201854054503</v>
      </c>
      <c r="V128" s="41">
        <f t="shared" si="74"/>
        <v>1.7437338529731763</v>
      </c>
      <c r="W128" s="41">
        <f t="shared" si="74"/>
        <v>0.12825766249698667</v>
      </c>
      <c r="X128" s="41"/>
      <c r="Y128" s="41"/>
      <c r="Z128" s="48"/>
      <c r="AA128" s="48"/>
      <c r="AB128" s="48"/>
      <c r="AC128" s="48"/>
      <c r="AD128" s="48"/>
      <c r="AE128" s="48"/>
      <c r="AF128" s="48"/>
      <c r="AI128" s="48"/>
    </row>
    <row r="129" spans="1:35" ht="12.75" customHeight="1" hidden="1">
      <c r="A129" s="57" t="s">
        <v>7</v>
      </c>
      <c r="B129" s="48"/>
      <c r="C129" s="48"/>
      <c r="D129" s="41">
        <f t="shared" si="69"/>
        <v>-0.14263452654148345</v>
      </c>
      <c r="E129" s="41">
        <f t="shared" si="69"/>
        <v>1.1573654734585155</v>
      </c>
      <c r="F129" s="41">
        <f t="shared" si="69"/>
        <v>0.05736547345851584</v>
      </c>
      <c r="G129" s="41">
        <f t="shared" si="69"/>
        <v>0.5573654734585158</v>
      </c>
      <c r="H129" s="41">
        <f t="shared" si="69"/>
        <v>-0.44263452654148416</v>
      </c>
      <c r="I129" s="41">
        <f t="shared" si="69"/>
        <v>-2.242634526541483</v>
      </c>
      <c r="J129" s="41">
        <f t="shared" si="69"/>
        <v>0.6388261476158394</v>
      </c>
      <c r="K129" s="41">
        <f t="shared" si="70"/>
        <v>1.8872331483167333</v>
      </c>
      <c r="L129" s="41">
        <f aca="true" t="shared" si="75" ref="L129:W129">L112-$B112</f>
        <v>1.7449340292172106</v>
      </c>
      <c r="M129" s="41">
        <f t="shared" si="75"/>
        <v>1.257365473458517</v>
      </c>
      <c r="N129" s="41">
        <f t="shared" si="75"/>
        <v>1.051428546005086</v>
      </c>
      <c r="O129" s="41">
        <f t="shared" si="75"/>
        <v>1.1106798886264162</v>
      </c>
      <c r="P129" s="41">
        <f t="shared" si="75"/>
        <v>0.70066735165328</v>
      </c>
      <c r="Q129" s="41">
        <f t="shared" si="75"/>
        <v>1.1595699052101907</v>
      </c>
      <c r="R129" s="41">
        <f t="shared" si="75"/>
        <v>-0.04898099267305689</v>
      </c>
      <c r="S129" s="41">
        <f t="shared" si="75"/>
        <v>1.3788344067415643</v>
      </c>
      <c r="T129" s="41">
        <f t="shared" si="75"/>
        <v>1.706610756477371</v>
      </c>
      <c r="U129" s="41">
        <f t="shared" si="75"/>
        <v>1.9003076503292604</v>
      </c>
      <c r="V129" s="41">
        <f t="shared" si="75"/>
        <v>0.28364098366260393</v>
      </c>
      <c r="W129" s="41">
        <f t="shared" si="75"/>
        <v>-0.09612092109929371</v>
      </c>
      <c r="X129" s="41"/>
      <c r="Y129" s="41"/>
      <c r="Z129" s="48"/>
      <c r="AA129" s="48"/>
      <c r="AB129" s="48"/>
      <c r="AC129" s="48"/>
      <c r="AD129" s="48"/>
      <c r="AE129" s="48"/>
      <c r="AF129" s="48"/>
      <c r="AI129" s="48"/>
    </row>
    <row r="130" spans="1:35" ht="12.75" customHeight="1" hidden="1">
      <c r="A130" s="57" t="s">
        <v>8</v>
      </c>
      <c r="B130" s="48"/>
      <c r="C130" s="48"/>
      <c r="D130" s="41">
        <f t="shared" si="69"/>
        <v>-1.4057077939866307</v>
      </c>
      <c r="E130" s="41">
        <f t="shared" si="69"/>
        <v>1.89429220601337</v>
      </c>
      <c r="F130" s="41">
        <f t="shared" si="69"/>
        <v>0.39429220601337</v>
      </c>
      <c r="G130" s="41">
        <f t="shared" si="69"/>
        <v>-0.60570779398663</v>
      </c>
      <c r="H130" s="41">
        <f t="shared" si="69"/>
        <v>-0.30570779398663106</v>
      </c>
      <c r="I130" s="41">
        <f t="shared" si="69"/>
        <v>0.5942922060133693</v>
      </c>
      <c r="J130" s="41">
        <f t="shared" si="69"/>
        <v>0.5257207774419239</v>
      </c>
      <c r="K130" s="41">
        <f t="shared" si="70"/>
        <v>0.34282615663064675</v>
      </c>
      <c r="L130" s="41">
        <f aca="true" t="shared" si="76" ref="L130:W130">L113-$B113</f>
        <v>0.19100753448051222</v>
      </c>
      <c r="M130" s="41">
        <f t="shared" si="76"/>
        <v>0.7975389592601179</v>
      </c>
      <c r="N130" s="41">
        <f t="shared" si="76"/>
        <v>0.7628915963595695</v>
      </c>
      <c r="O130" s="41">
        <f t="shared" si="76"/>
        <v>0.4704320298022999</v>
      </c>
      <c r="P130" s="41">
        <f t="shared" si="76"/>
        <v>2.54172811689852</v>
      </c>
      <c r="Q130" s="41">
        <f t="shared" si="76"/>
        <v>1.1293875321535563</v>
      </c>
      <c r="R130" s="41">
        <f t="shared" si="76"/>
        <v>1.1595217056352851</v>
      </c>
      <c r="S130" s="41">
        <f t="shared" si="76"/>
        <v>1.8148937012936734</v>
      </c>
      <c r="T130" s="41">
        <f t="shared" si="76"/>
        <v>0.8396849552580719</v>
      </c>
      <c r="U130" s="41">
        <f t="shared" si="76"/>
        <v>0.4618671378934849</v>
      </c>
      <c r="V130" s="41">
        <f t="shared" si="76"/>
        <v>0.8510065891081044</v>
      </c>
      <c r="W130" s="41">
        <f t="shared" si="76"/>
        <v>0.8834758794827504</v>
      </c>
      <c r="X130" s="41"/>
      <c r="Y130" s="41"/>
      <c r="Z130" s="48"/>
      <c r="AA130" s="48"/>
      <c r="AB130" s="48"/>
      <c r="AC130" s="48"/>
      <c r="AD130" s="48"/>
      <c r="AE130" s="48"/>
      <c r="AF130" s="48"/>
      <c r="AI130" s="48"/>
    </row>
    <row r="131" spans="1:35" ht="12.75" customHeight="1" hidden="1">
      <c r="A131" s="57" t="s">
        <v>9</v>
      </c>
      <c r="B131" s="48"/>
      <c r="C131" s="48"/>
      <c r="D131" s="41">
        <f t="shared" si="69"/>
        <v>0.8735089861111156</v>
      </c>
      <c r="E131" s="41">
        <f t="shared" si="69"/>
        <v>0.3735089861111156</v>
      </c>
      <c r="F131" s="41">
        <f t="shared" si="69"/>
        <v>-0.7264910138888858</v>
      </c>
      <c r="G131" s="41">
        <f t="shared" si="69"/>
        <v>1.1735089861111163</v>
      </c>
      <c r="H131" s="41">
        <f t="shared" si="69"/>
        <v>1.9735089861111135</v>
      </c>
      <c r="I131" s="41">
        <f t="shared" si="69"/>
        <v>0.17350898611111631</v>
      </c>
      <c r="J131" s="41">
        <f t="shared" si="69"/>
        <v>0.6686089861111135</v>
      </c>
      <c r="K131" s="41">
        <f t="shared" si="70"/>
        <v>-0.6591761990740732</v>
      </c>
      <c r="L131" s="41">
        <f aca="true" t="shared" si="77" ref="L131:W131">L114-$B114</f>
        <v>1.0755194756216078</v>
      </c>
      <c r="M131" s="41">
        <f t="shared" si="77"/>
        <v>-0.5264910138888848</v>
      </c>
      <c r="N131" s="41">
        <f t="shared" si="77"/>
        <v>0.4361332540335141</v>
      </c>
      <c r="O131" s="41">
        <f t="shared" si="77"/>
        <v>-0.5469455650329653</v>
      </c>
      <c r="P131" s="41">
        <f t="shared" si="77"/>
        <v>1.5159332393725542</v>
      </c>
      <c r="Q131" s="41">
        <f t="shared" si="77"/>
        <v>-0.7094547114531053</v>
      </c>
      <c r="R131" s="41">
        <f t="shared" si="77"/>
        <v>1.0087362622562779</v>
      </c>
      <c r="S131" s="41">
        <f t="shared" si="77"/>
        <v>3.40169431429646</v>
      </c>
      <c r="T131" s="41">
        <f t="shared" si="77"/>
        <v>-0.5763206561376144</v>
      </c>
      <c r="U131" s="41">
        <f t="shared" si="77"/>
        <v>-0.21887766914982265</v>
      </c>
      <c r="V131" s="41">
        <f t="shared" si="77"/>
        <v>0.8002947003968224</v>
      </c>
      <c r="W131" s="41">
        <f t="shared" si="77"/>
        <v>1.2708729316893468</v>
      </c>
      <c r="X131" s="41"/>
      <c r="Y131" s="41"/>
      <c r="Z131" s="48"/>
      <c r="AA131" s="48"/>
      <c r="AB131" s="48"/>
      <c r="AC131" s="48"/>
      <c r="AD131" s="48"/>
      <c r="AE131" s="48"/>
      <c r="AF131" s="48"/>
      <c r="AI131" s="48"/>
    </row>
    <row r="132" spans="1:35" ht="12.75" customHeight="1" hidden="1">
      <c r="A132" s="57" t="s">
        <v>10</v>
      </c>
      <c r="B132" s="48"/>
      <c r="C132" s="48"/>
      <c r="D132" s="41">
        <f t="shared" si="69"/>
        <v>0.6617585588158441</v>
      </c>
      <c r="E132" s="41">
        <f t="shared" si="69"/>
        <v>-0.7382414411841545</v>
      </c>
      <c r="F132" s="41">
        <f t="shared" si="69"/>
        <v>-1.4382414411841555</v>
      </c>
      <c r="G132" s="41">
        <f t="shared" si="69"/>
        <v>0.26175855881584553</v>
      </c>
      <c r="H132" s="41">
        <f t="shared" si="69"/>
        <v>3.2617585588158455</v>
      </c>
      <c r="I132" s="41">
        <f t="shared" si="69"/>
        <v>0.9313585588158446</v>
      </c>
      <c r="J132" s="41">
        <f t="shared" si="69"/>
        <v>2.5011285588158465</v>
      </c>
      <c r="K132" s="41">
        <f t="shared" si="70"/>
        <v>-0.06787446870709246</v>
      </c>
      <c r="L132" s="41">
        <f aca="true" t="shared" si="78" ref="L132:N137">L115-$B115</f>
        <v>0.15875502524696117</v>
      </c>
      <c r="M132" s="41">
        <f t="shared" si="78"/>
        <v>0.5617585588158462</v>
      </c>
      <c r="N132" s="41">
        <f t="shared" si="78"/>
        <v>0.287640915122946</v>
      </c>
      <c r="O132" s="41">
        <f>IF(O115="..","..",O115-$B115)</f>
        <v>1.0326239262834314</v>
      </c>
      <c r="P132" s="41">
        <f aca="true" t="shared" si="79" ref="P132:W137">P115-$B115</f>
        <v>2.0593776197863285</v>
      </c>
      <c r="Q132" s="41">
        <f t="shared" si="79"/>
        <v>1.6374046937365137</v>
      </c>
      <c r="R132" s="41">
        <f t="shared" si="79"/>
        <v>-0.6419104074123947</v>
      </c>
      <c r="S132" s="41">
        <f t="shared" si="79"/>
        <v>-0.06451743362273277</v>
      </c>
      <c r="T132" s="41">
        <f t="shared" si="79"/>
        <v>-0.9665577677147965</v>
      </c>
      <c r="U132" s="41">
        <f t="shared" si="79"/>
        <v>-0.13781627111611883</v>
      </c>
      <c r="V132" s="41">
        <f t="shared" si="79"/>
        <v>-0.0807584479868595</v>
      </c>
      <c r="W132" s="41">
        <f t="shared" si="79"/>
        <v>-0.30312239356514326</v>
      </c>
      <c r="X132" s="41"/>
      <c r="Y132" s="41"/>
      <c r="Z132" s="48"/>
      <c r="AA132" s="48"/>
      <c r="AB132" s="48"/>
      <c r="AC132" s="48"/>
      <c r="AD132" s="48"/>
      <c r="AE132" s="48"/>
      <c r="AF132" s="48"/>
      <c r="AI132" s="48"/>
    </row>
    <row r="133" spans="1:35" ht="12.75" customHeight="1" hidden="1">
      <c r="A133" s="60" t="s">
        <v>11</v>
      </c>
      <c r="B133" s="48"/>
      <c r="C133" s="48"/>
      <c r="D133" s="41">
        <f t="shared" si="69"/>
        <v>1.3543812774287876</v>
      </c>
      <c r="E133" s="41">
        <f t="shared" si="69"/>
        <v>-0.9456187225712132</v>
      </c>
      <c r="F133" s="41">
        <f t="shared" si="69"/>
        <v>-1.1456187225712124</v>
      </c>
      <c r="G133" s="41">
        <f t="shared" si="69"/>
        <v>-0.6456187225712124</v>
      </c>
      <c r="H133" s="41">
        <f t="shared" si="69"/>
        <v>1.3543812774287876</v>
      </c>
      <c r="I133" s="41">
        <f t="shared" si="69"/>
        <v>-0.2627587225712116</v>
      </c>
      <c r="J133" s="41">
        <f t="shared" si="69"/>
        <v>1.1195212774287882</v>
      </c>
      <c r="K133" s="41">
        <f t="shared" si="70"/>
        <v>0.5494495627095208</v>
      </c>
      <c r="L133" s="41">
        <f t="shared" si="78"/>
        <v>1.971958825434685</v>
      </c>
      <c r="M133" s="41">
        <f t="shared" si="78"/>
        <v>1.6543812774287883</v>
      </c>
      <c r="N133" s="41">
        <f t="shared" si="78"/>
        <v>0.08013127742878723</v>
      </c>
      <c r="O133" s="41">
        <f>IF(O116="..","..",O116-$B116)</f>
        <v>0.7488676932111513</v>
      </c>
      <c r="P133" s="41">
        <f t="shared" si="79"/>
        <v>0.5540141634404296</v>
      </c>
      <c r="Q133" s="41">
        <f t="shared" si="79"/>
        <v>0.7999012796031657</v>
      </c>
      <c r="R133" s="41">
        <f t="shared" si="79"/>
        <v>1.455064340756481</v>
      </c>
      <c r="S133" s="41">
        <f t="shared" si="79"/>
        <v>2.0966860537745102</v>
      </c>
      <c r="T133" s="41">
        <f t="shared" si="79"/>
        <v>-0.03163498273381293</v>
      </c>
      <c r="U133" s="41">
        <f t="shared" si="79"/>
        <v>0.40927923661243604</v>
      </c>
      <c r="V133" s="41">
        <f t="shared" si="79"/>
        <v>0.4439731141634926</v>
      </c>
      <c r="W133" s="41">
        <f t="shared" si="79"/>
        <v>0.13744250191857077</v>
      </c>
      <c r="X133" s="41"/>
      <c r="Y133" s="41"/>
      <c r="Z133" s="48"/>
      <c r="AA133" s="48"/>
      <c r="AB133" s="48"/>
      <c r="AC133" s="48"/>
      <c r="AD133" s="48"/>
      <c r="AE133" s="48"/>
      <c r="AF133" s="48"/>
      <c r="AI133" s="48"/>
    </row>
    <row r="134" spans="1:35" ht="12.75" customHeight="1" hidden="1">
      <c r="A134" s="57" t="s">
        <v>12</v>
      </c>
      <c r="B134" s="48"/>
      <c r="C134" s="48"/>
      <c r="D134" s="41">
        <f t="shared" si="69"/>
        <v>-0.4434102385008494</v>
      </c>
      <c r="E134" s="41">
        <f t="shared" si="69"/>
        <v>-1.543410238500849</v>
      </c>
      <c r="F134" s="41">
        <f t="shared" si="69"/>
        <v>-1.9434102385008494</v>
      </c>
      <c r="G134" s="41">
        <f t="shared" si="69"/>
        <v>0.056589761499150626</v>
      </c>
      <c r="H134" s="41">
        <f t="shared" si="69"/>
        <v>2.456589761499151</v>
      </c>
      <c r="I134" s="41">
        <f t="shared" si="69"/>
        <v>1.3535897614991494</v>
      </c>
      <c r="J134" s="41">
        <f t="shared" si="69"/>
        <v>0.9334397614991499</v>
      </c>
      <c r="K134" s="41">
        <f t="shared" si="70"/>
        <v>0.6719230948324899</v>
      </c>
      <c r="L134" s="41">
        <f t="shared" si="78"/>
        <v>0.5214197614991498</v>
      </c>
      <c r="M134" s="41">
        <f t="shared" si="78"/>
        <v>-0.08897023850084906</v>
      </c>
      <c r="N134" s="41">
        <f t="shared" si="78"/>
        <v>3.008163626069951</v>
      </c>
      <c r="O134" s="41">
        <f>IF(O117="..","..",O117-$B117)</f>
        <v>-0.02790929972538514</v>
      </c>
      <c r="P134" s="41">
        <f t="shared" si="79"/>
        <v>-0.584491827006925</v>
      </c>
      <c r="Q134" s="41">
        <f t="shared" si="79"/>
        <v>0.41101890223600535</v>
      </c>
      <c r="R134" s="41">
        <f t="shared" si="79"/>
        <v>1.9946077726331009</v>
      </c>
      <c r="S134" s="41">
        <f t="shared" si="79"/>
        <v>1.9376274973482044</v>
      </c>
      <c r="T134" s="41">
        <f t="shared" si="79"/>
        <v>0.18210346012929968</v>
      </c>
      <c r="U134" s="41">
        <f t="shared" si="79"/>
        <v>0.0370152934140453</v>
      </c>
      <c r="V134" s="41">
        <f t="shared" si="79"/>
        <v>0.6907734349685075</v>
      </c>
      <c r="W134" s="41">
        <f t="shared" si="79"/>
        <v>0.5467938431318018</v>
      </c>
      <c r="X134" s="41"/>
      <c r="Y134" s="41"/>
      <c r="Z134" s="48"/>
      <c r="AA134" s="48"/>
      <c r="AB134" s="48"/>
      <c r="AC134" s="48"/>
      <c r="AD134" s="48"/>
      <c r="AE134" s="48"/>
      <c r="AF134" s="48"/>
      <c r="AI134" s="48"/>
    </row>
    <row r="135" spans="1:35" ht="12.75" customHeight="1" hidden="1">
      <c r="A135" s="57" t="s">
        <v>13</v>
      </c>
      <c r="B135" s="48"/>
      <c r="C135" s="48"/>
      <c r="D135" s="41">
        <f t="shared" si="69"/>
        <v>-0.5584602950485156</v>
      </c>
      <c r="E135" s="41">
        <f t="shared" si="69"/>
        <v>-0.7584602950485149</v>
      </c>
      <c r="F135" s="41">
        <f t="shared" si="69"/>
        <v>-0.7584602950485149</v>
      </c>
      <c r="G135" s="41">
        <f t="shared" si="69"/>
        <v>2.541539704951484</v>
      </c>
      <c r="H135" s="41">
        <f t="shared" si="69"/>
        <v>1.4415397049514844</v>
      </c>
      <c r="I135" s="41">
        <f t="shared" si="69"/>
        <v>-0.23146029504851562</v>
      </c>
      <c r="J135" s="41">
        <f t="shared" si="69"/>
        <v>0.8292737049514844</v>
      </c>
      <c r="K135" s="41">
        <f t="shared" si="70"/>
        <v>-0.5295369373842886</v>
      </c>
      <c r="L135" s="41">
        <f t="shared" si="78"/>
        <v>1.291170701261425</v>
      </c>
      <c r="M135" s="41">
        <f t="shared" si="78"/>
        <v>-0.7643602950485153</v>
      </c>
      <c r="N135" s="41">
        <f t="shared" si="78"/>
        <v>0.6811997049514851</v>
      </c>
      <c r="O135" s="41">
        <f>IF(O118="..","..",O118-$B118)</f>
        <v>1.444509062524066</v>
      </c>
      <c r="P135" s="41">
        <f t="shared" si="79"/>
        <v>1.0656432979080392</v>
      </c>
      <c r="Q135" s="41">
        <f t="shared" si="79"/>
        <v>1.2968625754258003</v>
      </c>
      <c r="R135" s="41">
        <f t="shared" si="79"/>
        <v>2.5515397014364076</v>
      </c>
      <c r="S135" s="41">
        <f t="shared" si="79"/>
        <v>0.6413501314917731</v>
      </c>
      <c r="T135" s="41">
        <f t="shared" si="79"/>
        <v>0.34614721348391164</v>
      </c>
      <c r="U135" s="41">
        <f t="shared" si="79"/>
        <v>-0.16220816557662587</v>
      </c>
      <c r="V135" s="41">
        <f t="shared" si="79"/>
        <v>2.2743628342031954</v>
      </c>
      <c r="W135" s="41">
        <f t="shared" si="79"/>
        <v>0.345281201550133</v>
      </c>
      <c r="X135" s="41"/>
      <c r="Y135" s="41"/>
      <c r="Z135" s="48"/>
      <c r="AA135" s="48"/>
      <c r="AB135" s="48"/>
      <c r="AC135" s="48"/>
      <c r="AD135" s="48"/>
      <c r="AE135" s="48"/>
      <c r="AF135" s="48"/>
      <c r="AI135" s="48"/>
    </row>
    <row r="136" spans="1:35" ht="12.75" customHeight="1" hidden="1">
      <c r="A136" s="59" t="s">
        <v>14</v>
      </c>
      <c r="B136" s="48"/>
      <c r="C136" s="48"/>
      <c r="D136" s="44">
        <f t="shared" si="69"/>
        <v>-0.0306060604028513</v>
      </c>
      <c r="E136" s="44">
        <f t="shared" si="69"/>
        <v>-0.13060606040285094</v>
      </c>
      <c r="F136" s="44">
        <f t="shared" si="69"/>
        <v>-0.9306060604028508</v>
      </c>
      <c r="G136" s="44">
        <f t="shared" si="69"/>
        <v>1.6693939395971489</v>
      </c>
      <c r="H136" s="44">
        <f t="shared" si="69"/>
        <v>-0.0306060604028513</v>
      </c>
      <c r="I136" s="44">
        <f t="shared" si="69"/>
        <v>-1.7406060604028508</v>
      </c>
      <c r="J136" s="44">
        <f t="shared" si="69"/>
        <v>0.9987094157876095</v>
      </c>
      <c r="K136" s="44">
        <f t="shared" si="70"/>
        <v>0.2758172972613906</v>
      </c>
      <c r="L136" s="44">
        <f t="shared" si="78"/>
        <v>0.47839393959714904</v>
      </c>
      <c r="M136" s="44">
        <f t="shared" si="78"/>
        <v>0.8666249395971493</v>
      </c>
      <c r="N136" s="44">
        <f t="shared" si="78"/>
        <v>-0.5605757066825525</v>
      </c>
      <c r="O136" s="44">
        <f>O119-$B119</f>
        <v>0.6415658872695955</v>
      </c>
      <c r="P136" s="44">
        <f t="shared" si="79"/>
        <v>0.06095445411755218</v>
      </c>
      <c r="Q136" s="44">
        <f t="shared" si="79"/>
        <v>0.6854702365243988</v>
      </c>
      <c r="R136" s="41">
        <f t="shared" si="79"/>
        <v>-1.332161077411338</v>
      </c>
      <c r="S136" s="41">
        <f t="shared" si="79"/>
        <v>1.1578554780586892</v>
      </c>
      <c r="T136" s="41">
        <f t="shared" si="79"/>
        <v>-0.23067408761374697</v>
      </c>
      <c r="U136" s="41">
        <f t="shared" si="79"/>
        <v>-1.4679529991783644</v>
      </c>
      <c r="V136" s="41">
        <f t="shared" si="79"/>
        <v>-1.320333951559319</v>
      </c>
      <c r="W136" s="41">
        <f t="shared" si="79"/>
        <v>-5.9923747678858446</v>
      </c>
      <c r="X136" s="41"/>
      <c r="Y136" s="41"/>
      <c r="Z136" s="48"/>
      <c r="AA136" s="48"/>
      <c r="AB136" s="48"/>
      <c r="AC136" s="48"/>
      <c r="AD136" s="48"/>
      <c r="AE136" s="48"/>
      <c r="AF136" s="48"/>
      <c r="AI136" s="48"/>
    </row>
    <row r="137" spans="1:35" ht="15" customHeight="1" hidden="1">
      <c r="A137" s="55" t="s">
        <v>91</v>
      </c>
      <c r="B137" s="48"/>
      <c r="C137" s="48"/>
      <c r="D137" s="44">
        <f t="shared" si="69"/>
        <v>-0.2204452543297304</v>
      </c>
      <c r="E137" s="44">
        <f t="shared" si="69"/>
        <v>0.018016284131807225</v>
      </c>
      <c r="F137" s="44">
        <f t="shared" si="69"/>
        <v>-0.4627529466374227</v>
      </c>
      <c r="G137" s="44">
        <f t="shared" si="69"/>
        <v>0.21993936105488388</v>
      </c>
      <c r="H137" s="44">
        <f t="shared" si="69"/>
        <v>0.8237855149010382</v>
      </c>
      <c r="I137" s="44">
        <f t="shared" si="69"/>
        <v>-0.531239485098963</v>
      </c>
      <c r="J137" s="44">
        <f t="shared" si="69"/>
        <v>0.7775026785641526</v>
      </c>
      <c r="K137" s="44">
        <f t="shared" si="70"/>
        <v>0.5249205078677814</v>
      </c>
      <c r="L137" s="44">
        <f t="shared" si="78"/>
        <v>0.8409709763906452</v>
      </c>
      <c r="M137" s="44">
        <f t="shared" si="78"/>
        <v>0.5344358548742694</v>
      </c>
      <c r="N137" s="44">
        <f t="shared" si="78"/>
        <v>0.19450347129287948</v>
      </c>
      <c r="O137" s="44">
        <f>O120-$B120</f>
        <v>0.8715158282195343</v>
      </c>
      <c r="P137" s="44">
        <f t="shared" si="79"/>
        <v>0.8245462632156553</v>
      </c>
      <c r="Q137" s="44">
        <f t="shared" si="79"/>
        <v>0.6269026442766634</v>
      </c>
      <c r="R137" s="49">
        <f t="shared" si="79"/>
        <v>0.48181797119200453</v>
      </c>
      <c r="S137" s="49">
        <f t="shared" si="79"/>
        <v>0.843418547663461</v>
      </c>
      <c r="T137" s="49">
        <f t="shared" si="79"/>
        <v>0.6319565567445409</v>
      </c>
      <c r="U137" s="49">
        <f t="shared" si="79"/>
        <v>0.10767231320348536</v>
      </c>
      <c r="V137" s="49">
        <f t="shared" si="79"/>
        <v>0.17253421604895003</v>
      </c>
      <c r="W137" s="49">
        <f t="shared" si="79"/>
        <v>-0.9374860706562664</v>
      </c>
      <c r="X137" s="41"/>
      <c r="Y137" s="41"/>
      <c r="Z137" s="48"/>
      <c r="AA137" s="48"/>
      <c r="AB137" s="48"/>
      <c r="AC137" s="48"/>
      <c r="AD137" s="48"/>
      <c r="AE137" s="48"/>
      <c r="AF137" s="48"/>
      <c r="AI137" s="48"/>
    </row>
    <row r="138" spans="1:35" ht="12.75" customHeight="1" hidden="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1"/>
      <c r="Y138" s="41"/>
      <c r="Z138" s="48"/>
      <c r="AA138" s="48"/>
      <c r="AB138" s="48"/>
      <c r="AC138" s="48"/>
      <c r="AD138" s="48"/>
      <c r="AE138" s="48"/>
      <c r="AF138" s="48"/>
      <c r="AI138" s="48"/>
    </row>
    <row r="139" ht="12.75" customHeight="1" hidden="1"/>
    <row r="140" spans="1:35" ht="12.75" customHeight="1" hidden="1">
      <c r="A140" s="57" t="s">
        <v>64</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I140" s="48"/>
    </row>
    <row r="141" spans="1:35" ht="12.75" customHeight="1" hidden="1">
      <c r="A141" s="60"/>
      <c r="B141" s="80" t="s">
        <v>51</v>
      </c>
      <c r="C141" s="48"/>
      <c r="D141" s="48"/>
      <c r="E141" s="48"/>
      <c r="F141" s="48"/>
      <c r="G141" s="48"/>
      <c r="H141" s="48"/>
      <c r="I141" s="48"/>
      <c r="J141" s="48"/>
      <c r="K141" s="48"/>
      <c r="L141" s="48"/>
      <c r="M141" s="48"/>
      <c r="N141" s="48"/>
      <c r="O141" s="56">
        <v>2002</v>
      </c>
      <c r="P141" s="56">
        <v>2003</v>
      </c>
      <c r="Q141" s="56">
        <v>2004</v>
      </c>
      <c r="R141" s="56">
        <v>2005</v>
      </c>
      <c r="S141" s="56">
        <v>2006</v>
      </c>
      <c r="T141" s="56">
        <v>2007</v>
      </c>
      <c r="U141" s="56">
        <v>2008</v>
      </c>
      <c r="V141" s="56">
        <v>2009</v>
      </c>
      <c r="W141" s="56">
        <v>2010</v>
      </c>
      <c r="Z141" s="48"/>
      <c r="AA141" s="48"/>
      <c r="AB141" s="48"/>
      <c r="AC141" s="48"/>
      <c r="AD141" s="48"/>
      <c r="AE141" s="48"/>
      <c r="AF141" s="48"/>
      <c r="AI141" s="48"/>
    </row>
    <row r="142" spans="1:35" ht="12.75" customHeight="1" hidden="1">
      <c r="A142" s="57" t="s">
        <v>52</v>
      </c>
      <c r="B142" s="40">
        <v>11.2347558486639</v>
      </c>
      <c r="C142" s="40"/>
      <c r="D142" s="40"/>
      <c r="E142" s="40"/>
      <c r="F142" s="40"/>
      <c r="G142" s="40"/>
      <c r="H142" s="40"/>
      <c r="I142" s="40"/>
      <c r="J142" s="40"/>
      <c r="K142" s="40"/>
      <c r="L142" s="40"/>
      <c r="M142" s="40"/>
      <c r="N142" s="40"/>
      <c r="O142" s="40">
        <v>10.492246513324984</v>
      </c>
      <c r="P142" s="40">
        <v>10.54924489416317</v>
      </c>
      <c r="Q142" s="40">
        <v>10.05662347960957</v>
      </c>
      <c r="R142" s="40">
        <v>8.807254728662084</v>
      </c>
      <c r="S142" s="40">
        <v>10.716249994038204</v>
      </c>
      <c r="T142" s="40">
        <v>8.543144626271575</v>
      </c>
      <c r="U142" s="40">
        <v>9.195663265306232</v>
      </c>
      <c r="V142" s="48"/>
      <c r="W142" s="48"/>
      <c r="X142" s="48"/>
      <c r="Y142" s="48"/>
      <c r="Z142" s="48"/>
      <c r="AA142" s="48"/>
      <c r="AB142" s="48"/>
      <c r="AC142" s="48"/>
      <c r="AD142" s="48"/>
      <c r="AE142" s="48"/>
      <c r="AF142" s="48"/>
      <c r="AI142" s="48"/>
    </row>
    <row r="143" spans="1:35" ht="12.75" customHeight="1" hidden="1">
      <c r="A143" s="57" t="s">
        <v>53</v>
      </c>
      <c r="B143" s="40">
        <v>11.275824351230112</v>
      </c>
      <c r="C143" s="40"/>
      <c r="D143" s="40"/>
      <c r="E143" s="40"/>
      <c r="F143" s="40"/>
      <c r="G143" s="40"/>
      <c r="H143" s="40"/>
      <c r="I143" s="40"/>
      <c r="J143" s="40"/>
      <c r="K143" s="40"/>
      <c r="L143" s="40"/>
      <c r="M143" s="40"/>
      <c r="N143" s="40"/>
      <c r="O143" s="40">
        <v>7.734925162811373</v>
      </c>
      <c r="P143" s="40">
        <v>11.495462007795158</v>
      </c>
      <c r="Q143" s="40">
        <v>9.453808350168158</v>
      </c>
      <c r="R143" s="40">
        <v>10.010921089928788</v>
      </c>
      <c r="S143" s="40">
        <v>11.485535711784449</v>
      </c>
      <c r="T143" s="40">
        <v>9.561424394912928</v>
      </c>
      <c r="U143" s="40">
        <v>10.272704081713758</v>
      </c>
      <c r="V143" s="48"/>
      <c r="W143" s="48"/>
      <c r="Z143" s="48"/>
      <c r="AA143" s="48"/>
      <c r="AB143" s="48"/>
      <c r="AC143" s="48"/>
      <c r="AD143" s="48"/>
      <c r="AE143" s="48"/>
      <c r="AF143" s="48"/>
      <c r="AI143" s="48"/>
    </row>
    <row r="144" spans="1:35" ht="12.75" customHeight="1" hidden="1">
      <c r="A144" s="57" t="s">
        <v>54</v>
      </c>
      <c r="B144" s="40">
        <v>9.615055150946644</v>
      </c>
      <c r="C144" s="40"/>
      <c r="D144" s="40"/>
      <c r="E144" s="40"/>
      <c r="F144" s="40"/>
      <c r="G144" s="40"/>
      <c r="H144" s="40"/>
      <c r="I144" s="40"/>
      <c r="J144" s="40"/>
      <c r="K144" s="40"/>
      <c r="L144" s="40"/>
      <c r="M144" s="40"/>
      <c r="N144" s="40"/>
      <c r="O144" s="40">
        <v>8.127610693405623</v>
      </c>
      <c r="P144" s="40">
        <v>7.778684219347626</v>
      </c>
      <c r="Q144" s="40">
        <v>10.246882809911934</v>
      </c>
      <c r="R144" s="40">
        <v>9.720685809839049</v>
      </c>
      <c r="S144" s="40">
        <v>10.507030065591843</v>
      </c>
      <c r="T144" s="40">
        <v>8.298571428571444</v>
      </c>
      <c r="U144" s="40">
        <v>9.394013605474603</v>
      </c>
      <c r="V144" s="48"/>
      <c r="W144" s="48"/>
      <c r="X144" s="48"/>
      <c r="Y144" s="48"/>
      <c r="Z144" s="48"/>
      <c r="AA144" s="48"/>
      <c r="AB144" s="48"/>
      <c r="AC144" s="48"/>
      <c r="AD144" s="48"/>
      <c r="AE144" s="48"/>
      <c r="AF144" s="48"/>
      <c r="AI144" s="48"/>
    </row>
    <row r="145" spans="1:35" ht="12.75" customHeight="1" hidden="1">
      <c r="A145" s="57" t="s">
        <v>55</v>
      </c>
      <c r="B145" s="40">
        <v>7.792765840633354</v>
      </c>
      <c r="C145" s="40"/>
      <c r="D145" s="40"/>
      <c r="E145" s="40"/>
      <c r="F145" s="40"/>
      <c r="G145" s="40"/>
      <c r="H145" s="40"/>
      <c r="I145" s="40"/>
      <c r="J145" s="40"/>
      <c r="K145" s="40"/>
      <c r="L145" s="40"/>
      <c r="M145" s="40"/>
      <c r="N145" s="40"/>
      <c r="O145" s="40">
        <v>6.072504187801833</v>
      </c>
      <c r="P145" s="40">
        <v>6.0016760869237995</v>
      </c>
      <c r="Q145" s="40">
        <v>6.310603397325862</v>
      </c>
      <c r="R145" s="40">
        <v>7.402924501920896</v>
      </c>
      <c r="S145" s="40">
        <v>7.004088352924353</v>
      </c>
      <c r="T145" s="40">
        <v>4.42271671826634</v>
      </c>
      <c r="U145" s="40">
        <v>7.782653061629985</v>
      </c>
      <c r="V145" s="48"/>
      <c r="W145" s="48"/>
      <c r="Z145" s="48"/>
      <c r="AA145" s="48"/>
      <c r="AB145" s="48"/>
      <c r="AC145" s="48"/>
      <c r="AD145" s="48"/>
      <c r="AE145" s="48"/>
      <c r="AF145" s="48"/>
      <c r="AI145" s="48"/>
    </row>
    <row r="146" spans="1:35" ht="12.75" customHeight="1" hidden="1">
      <c r="A146" s="57" t="s">
        <v>7</v>
      </c>
      <c r="B146" s="40">
        <v>5.108618609316037</v>
      </c>
      <c r="C146" s="40"/>
      <c r="D146" s="40"/>
      <c r="E146" s="40"/>
      <c r="F146" s="40"/>
      <c r="G146" s="40"/>
      <c r="H146" s="40"/>
      <c r="I146" s="40"/>
      <c r="J146" s="40"/>
      <c r="K146" s="40"/>
      <c r="L146" s="40"/>
      <c r="M146" s="40"/>
      <c r="N146" s="40"/>
      <c r="O146" s="40">
        <v>3.8774435911809984</v>
      </c>
      <c r="P146" s="40">
        <v>4.258056604190604</v>
      </c>
      <c r="Q146" s="40">
        <v>3.80378003059966</v>
      </c>
      <c r="R146" s="40">
        <v>5.020522941468712</v>
      </c>
      <c r="S146" s="40">
        <v>3.58006473605458</v>
      </c>
      <c r="T146" s="40">
        <v>3.2798982750996055</v>
      </c>
      <c r="U146" s="40">
        <v>3.1557823129251585</v>
      </c>
      <c r="V146" s="48"/>
      <c r="W146" s="48"/>
      <c r="X146" s="48"/>
      <c r="Y146" s="48"/>
      <c r="Z146" s="48"/>
      <c r="AA146" s="48"/>
      <c r="AB146" s="48"/>
      <c r="AC146" s="48"/>
      <c r="AD146" s="48"/>
      <c r="AE146" s="48"/>
      <c r="AF146" s="48"/>
      <c r="AI146" s="48"/>
    </row>
    <row r="147" spans="1:35" ht="12.75" customHeight="1" hidden="1">
      <c r="A147" s="60" t="s">
        <v>56</v>
      </c>
      <c r="B147" s="40">
        <v>2.706019471150694</v>
      </c>
      <c r="C147" s="40"/>
      <c r="D147" s="40"/>
      <c r="E147" s="40"/>
      <c r="F147" s="40"/>
      <c r="G147" s="40"/>
      <c r="H147" s="40"/>
      <c r="I147" s="40"/>
      <c r="J147" s="40"/>
      <c r="K147" s="40"/>
      <c r="L147" s="40"/>
      <c r="M147" s="40"/>
      <c r="N147" s="40"/>
      <c r="O147" s="40">
        <v>1.7781704169666155</v>
      </c>
      <c r="P147" s="40">
        <v>0.45637009285247215</v>
      </c>
      <c r="Q147" s="40">
        <v>1.5981111034798234</v>
      </c>
      <c r="R147" s="40">
        <v>1.7882941154048502</v>
      </c>
      <c r="S147" s="40">
        <v>1.166917290095996</v>
      </c>
      <c r="T147" s="40">
        <v>1.554347879502705</v>
      </c>
      <c r="U147" s="40">
        <v>1.7409452201933546</v>
      </c>
      <c r="V147" s="48"/>
      <c r="W147" s="48"/>
      <c r="Z147" s="48"/>
      <c r="AA147" s="48"/>
      <c r="AB147" s="48"/>
      <c r="AC147" s="48"/>
      <c r="AD147" s="48"/>
      <c r="AE147" s="48"/>
      <c r="AF147" s="48"/>
      <c r="AI147" s="48"/>
    </row>
    <row r="148" spans="1:35" ht="12.75" customHeight="1" hidden="1">
      <c r="A148" s="57" t="s">
        <v>57</v>
      </c>
      <c r="B148" s="40">
        <v>1.205950882554177</v>
      </c>
      <c r="C148" s="40"/>
      <c r="D148" s="40"/>
      <c r="E148" s="40"/>
      <c r="F148" s="40"/>
      <c r="G148" s="40"/>
      <c r="H148" s="40"/>
      <c r="I148" s="40"/>
      <c r="J148" s="40"/>
      <c r="K148" s="40"/>
      <c r="L148" s="40"/>
      <c r="M148" s="40"/>
      <c r="N148" s="40"/>
      <c r="O148" s="40">
        <v>0.7321794124922357</v>
      </c>
      <c r="P148" s="40">
        <v>0.05770676404912445</v>
      </c>
      <c r="Q148" s="40">
        <v>0.79392360001802</v>
      </c>
      <c r="R148" s="40">
        <v>0.20382652761173903</v>
      </c>
      <c r="S148" s="40">
        <v>0.005042016806710491</v>
      </c>
      <c r="T148" s="40">
        <v>0.466836734693791</v>
      </c>
      <c r="U148" s="40">
        <v>0.5291545828857273</v>
      </c>
      <c r="V148" s="48"/>
      <c r="W148" s="48"/>
      <c r="X148" s="48"/>
      <c r="Y148" s="48"/>
      <c r="Z148" s="48"/>
      <c r="AA148" s="48"/>
      <c r="AB148" s="48"/>
      <c r="AC148" s="48"/>
      <c r="AD148" s="48"/>
      <c r="AE148" s="48"/>
      <c r="AF148" s="48"/>
      <c r="AI148" s="48"/>
    </row>
    <row r="149" spans="1:35" ht="12.75" customHeight="1" hidden="1">
      <c r="A149" s="57" t="s">
        <v>58</v>
      </c>
      <c r="B149" s="40">
        <v>0.9525381745360667</v>
      </c>
      <c r="C149" s="40"/>
      <c r="D149" s="40"/>
      <c r="E149" s="40"/>
      <c r="F149" s="40"/>
      <c r="G149" s="40"/>
      <c r="H149" s="40"/>
      <c r="I149" s="40"/>
      <c r="J149" s="40"/>
      <c r="K149" s="40"/>
      <c r="L149" s="40"/>
      <c r="M149" s="40"/>
      <c r="N149" s="40"/>
      <c r="O149" s="40">
        <v>0.03739035114608612</v>
      </c>
      <c r="P149" s="40">
        <v>0.006578946023955368</v>
      </c>
      <c r="Q149" s="40">
        <v>0.062400791853193215</v>
      </c>
      <c r="R149" s="40">
        <v>0.2534566323773415</v>
      </c>
      <c r="S149" s="40">
        <v>0.18286340852131902</v>
      </c>
      <c r="T149" s="40">
        <v>0.5385204081633048</v>
      </c>
      <c r="U149" s="40">
        <v>0.24702380952362393</v>
      </c>
      <c r="V149" s="48"/>
      <c r="W149" s="48"/>
      <c r="Z149" s="48"/>
      <c r="AA149" s="48"/>
      <c r="AB149" s="48"/>
      <c r="AC149" s="48"/>
      <c r="AD149" s="48"/>
      <c r="AE149" s="48"/>
      <c r="AF149" s="48"/>
      <c r="AI149" s="48"/>
    </row>
    <row r="150" spans="1:35" ht="12.75" customHeight="1" hidden="1">
      <c r="A150" s="57" t="s">
        <v>59</v>
      </c>
      <c r="B150" s="40">
        <v>2.192536977159367</v>
      </c>
      <c r="C150" s="40"/>
      <c r="D150" s="40"/>
      <c r="E150" s="40"/>
      <c r="F150" s="40"/>
      <c r="G150" s="40"/>
      <c r="H150" s="40"/>
      <c r="I150" s="40"/>
      <c r="J150" s="40"/>
      <c r="K150" s="40"/>
      <c r="L150" s="40"/>
      <c r="M150" s="40"/>
      <c r="N150" s="40"/>
      <c r="O150" s="40">
        <v>1.061236417721786</v>
      </c>
      <c r="P150" s="40">
        <v>1.2295071123049695</v>
      </c>
      <c r="Q150" s="40">
        <v>1.0659226136548179</v>
      </c>
      <c r="R150" s="40">
        <v>0.8229455674297674</v>
      </c>
      <c r="S150" s="40">
        <v>0.29964912280708345</v>
      </c>
      <c r="T150" s="40">
        <v>1.8328605442175636</v>
      </c>
      <c r="U150" s="40">
        <v>1.3578911564624208</v>
      </c>
      <c r="V150" s="48"/>
      <c r="W150" s="48"/>
      <c r="X150" s="48"/>
      <c r="Y150" s="48"/>
      <c r="Z150" s="48"/>
      <c r="AA150" s="48"/>
      <c r="AB150" s="48"/>
      <c r="AC150" s="48"/>
      <c r="AD150" s="48"/>
      <c r="AE150" s="48"/>
      <c r="AF150" s="48"/>
      <c r="AI150" s="48"/>
    </row>
    <row r="151" spans="1:35" ht="12.75" customHeight="1" hidden="1">
      <c r="A151" s="57" t="s">
        <v>60</v>
      </c>
      <c r="B151" s="40">
        <v>4.833776573262122</v>
      </c>
      <c r="C151" s="40"/>
      <c r="D151" s="40"/>
      <c r="E151" s="40"/>
      <c r="F151" s="40"/>
      <c r="G151" s="40"/>
      <c r="H151" s="40"/>
      <c r="I151" s="40"/>
      <c r="J151" s="40"/>
      <c r="K151" s="40"/>
      <c r="L151" s="40"/>
      <c r="M151" s="40"/>
      <c r="N151" s="40"/>
      <c r="O151" s="40">
        <v>4.69691938814087</v>
      </c>
      <c r="P151" s="40">
        <v>5.281364865000723</v>
      </c>
      <c r="Q151" s="40">
        <v>4.258467547981323</v>
      </c>
      <c r="R151" s="40">
        <v>2.6956902785729455</v>
      </c>
      <c r="S151" s="40">
        <v>2.7187969924811446</v>
      </c>
      <c r="T151" s="40">
        <v>4.479081632652773</v>
      </c>
      <c r="U151" s="40">
        <v>4.615233843537432</v>
      </c>
      <c r="V151" s="48"/>
      <c r="W151" s="48"/>
      <c r="Z151" s="48"/>
      <c r="AA151" s="48"/>
      <c r="AB151" s="48"/>
      <c r="AC151" s="48"/>
      <c r="AD151" s="48"/>
      <c r="AE151" s="48"/>
      <c r="AF151" s="48"/>
      <c r="AI151" s="48"/>
    </row>
    <row r="152" spans="1:35" ht="12.75" customHeight="1" hidden="1">
      <c r="A152" s="57" t="s">
        <v>61</v>
      </c>
      <c r="B152" s="40">
        <v>7.8716096044292385</v>
      </c>
      <c r="C152" s="40"/>
      <c r="D152" s="40"/>
      <c r="E152" s="40"/>
      <c r="F152" s="40"/>
      <c r="G152" s="40"/>
      <c r="H152" s="40"/>
      <c r="I152" s="40"/>
      <c r="J152" s="40"/>
      <c r="K152" s="40"/>
      <c r="L152" s="40"/>
      <c r="M152" s="40"/>
      <c r="N152" s="40"/>
      <c r="O152" s="40">
        <v>6.398084049362711</v>
      </c>
      <c r="P152" s="40">
        <v>6.774247191514701</v>
      </c>
      <c r="Q152" s="40">
        <v>6.550075403217198</v>
      </c>
      <c r="R152" s="40">
        <v>5.340714290251162</v>
      </c>
      <c r="S152" s="40">
        <v>7.205882045801005</v>
      </c>
      <c r="T152" s="40">
        <v>7.497585034013341</v>
      </c>
      <c r="U152" s="40">
        <v>8.011522108843817</v>
      </c>
      <c r="V152" s="48"/>
      <c r="W152" s="48"/>
      <c r="X152" s="48"/>
      <c r="Y152" s="48"/>
      <c r="Z152" s="48"/>
      <c r="AA152" s="48"/>
      <c r="AB152" s="48"/>
      <c r="AC152" s="48"/>
      <c r="AD152" s="48"/>
      <c r="AE152" s="48"/>
      <c r="AF152" s="48"/>
      <c r="AI152" s="48"/>
    </row>
    <row r="153" spans="1:35" ht="12.75" customHeight="1" hidden="1">
      <c r="A153" s="57" t="s">
        <v>62</v>
      </c>
      <c r="B153" s="40">
        <v>9.87833656947797</v>
      </c>
      <c r="C153" s="40"/>
      <c r="D153" s="40"/>
      <c r="E153" s="40"/>
      <c r="F153" s="40"/>
      <c r="G153" s="40"/>
      <c r="H153" s="40"/>
      <c r="I153" s="40"/>
      <c r="J153" s="40"/>
      <c r="K153" s="40"/>
      <c r="L153" s="40"/>
      <c r="M153" s="40"/>
      <c r="N153" s="40"/>
      <c r="O153" s="40">
        <v>9.227969922801929</v>
      </c>
      <c r="P153" s="40">
        <v>9.810932534665518</v>
      </c>
      <c r="Q153" s="40">
        <v>9.179391153862282</v>
      </c>
      <c r="R153" s="40">
        <v>11.19211604710828</v>
      </c>
      <c r="S153" s="40">
        <v>8.721081871344586</v>
      </c>
      <c r="T153" s="40">
        <v>10.06540816326556</v>
      </c>
      <c r="U153" s="40">
        <v>11.586278195488873</v>
      </c>
      <c r="V153" s="48"/>
      <c r="W153" s="48"/>
      <c r="Z153" s="48"/>
      <c r="AA153" s="48"/>
      <c r="AB153" s="48"/>
      <c r="AC153" s="48"/>
      <c r="AD153" s="48"/>
      <c r="AE153" s="48"/>
      <c r="AF153" s="48"/>
      <c r="AI153" s="48"/>
    </row>
    <row r="154" spans="1:35" ht="12.75" customHeight="1" hidden="1">
      <c r="A154" s="79" t="s">
        <v>63</v>
      </c>
      <c r="B154" s="77">
        <v>5.922082234754884</v>
      </c>
      <c r="C154" s="40"/>
      <c r="D154" s="40"/>
      <c r="E154" s="40"/>
      <c r="F154" s="40"/>
      <c r="G154" s="40"/>
      <c r="H154" s="40"/>
      <c r="I154" s="40"/>
      <c r="J154" s="40"/>
      <c r="K154" s="40"/>
      <c r="L154" s="40"/>
      <c r="M154" s="40"/>
      <c r="N154" s="40"/>
      <c r="O154" s="77">
        <v>5.021955920760079</v>
      </c>
      <c r="P154" s="77">
        <v>5.270669600663421</v>
      </c>
      <c r="Q154" s="77">
        <v>5.300197477069928</v>
      </c>
      <c r="R154" s="77">
        <v>5.429312598286654</v>
      </c>
      <c r="S154" s="77">
        <v>5.289759322747011</v>
      </c>
      <c r="T154" s="77">
        <v>5.075245603347712</v>
      </c>
      <c r="U154" s="77">
        <v>5.733517598532373</v>
      </c>
      <c r="V154" s="78"/>
      <c r="W154" s="78"/>
      <c r="X154" s="48"/>
      <c r="Y154" s="48"/>
      <c r="Z154" s="48"/>
      <c r="AA154" s="48"/>
      <c r="AB154" s="48"/>
      <c r="AC154" s="48"/>
      <c r="AD154" s="48"/>
      <c r="AE154" s="48"/>
      <c r="AF154" s="48"/>
      <c r="AI154" s="48"/>
    </row>
    <row r="155" ht="12.75" customHeight="1" hidden="1"/>
    <row r="156" spans="1:35" ht="12">
      <c r="A156" s="5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I156" s="48"/>
    </row>
    <row r="157" spans="1:35" ht="12">
      <c r="A157" s="85" t="s">
        <v>131</v>
      </c>
      <c r="B157" s="48"/>
      <c r="C157" s="48"/>
      <c r="D157" s="48"/>
      <c r="E157" s="48"/>
      <c r="F157" s="48"/>
      <c r="G157" s="48"/>
      <c r="H157" s="48"/>
      <c r="I157" s="48"/>
      <c r="J157" s="48"/>
      <c r="K157" s="48"/>
      <c r="L157" s="48"/>
      <c r="M157" s="48"/>
      <c r="N157" s="48"/>
      <c r="O157" s="48"/>
      <c r="P157" s="68"/>
      <c r="Q157" s="68"/>
      <c r="R157" s="68"/>
      <c r="S157" s="68"/>
      <c r="T157" s="48"/>
      <c r="U157" s="48"/>
      <c r="V157" s="48"/>
      <c r="W157" s="40"/>
      <c r="X157" s="40"/>
      <c r="Y157" s="40"/>
      <c r="Z157" s="48"/>
      <c r="AA157" s="48"/>
      <c r="AB157" s="48"/>
      <c r="AC157" s="48"/>
      <c r="AD157" s="48"/>
      <c r="AE157" s="48"/>
      <c r="AF157" s="48"/>
      <c r="AI157" s="48"/>
    </row>
    <row r="158" spans="1:50" s="5" customFormat="1" ht="12">
      <c r="A158" s="120" t="s">
        <v>120</v>
      </c>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c r="AH158"/>
      <c r="AI158" s="13"/>
      <c r="AJ158" s="13"/>
      <c r="AK158" s="13"/>
      <c r="AL158" s="13"/>
      <c r="AM158" s="13"/>
      <c r="AN158" s="13"/>
      <c r="AO158" s="13"/>
      <c r="AP158" s="13"/>
      <c r="AQ158" s="14"/>
      <c r="AR158" s="14"/>
      <c r="AS158" s="14"/>
      <c r="AT158" s="14"/>
      <c r="AU158" s="14"/>
      <c r="AV158" s="14"/>
      <c r="AW158" s="14"/>
      <c r="AX158" s="14"/>
    </row>
    <row r="159" spans="1:35" ht="12">
      <c r="A159" s="86" t="s">
        <v>69</v>
      </c>
      <c r="B159" s="33"/>
      <c r="C159" s="33"/>
      <c r="D159" s="33"/>
      <c r="E159" s="33"/>
      <c r="F159" s="70"/>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I159" s="48"/>
    </row>
    <row r="160" spans="1:50" s="5" customFormat="1" ht="12">
      <c r="A160" s="85" t="s">
        <v>101</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c r="AH160"/>
      <c r="AI160" s="13"/>
      <c r="AJ160" s="13"/>
      <c r="AK160" s="13"/>
      <c r="AL160" s="13"/>
      <c r="AM160" s="13"/>
      <c r="AN160" s="13"/>
      <c r="AO160" s="13"/>
      <c r="AP160" s="13"/>
      <c r="AQ160" s="14"/>
      <c r="AR160" s="14"/>
      <c r="AS160" s="14"/>
      <c r="AT160" s="14"/>
      <c r="AU160" s="14"/>
      <c r="AV160" s="14"/>
      <c r="AW160" s="14"/>
      <c r="AX160" s="14"/>
    </row>
    <row r="161" spans="1:50" s="5" customFormat="1" ht="12">
      <c r="A161" s="92" t="s">
        <v>97</v>
      </c>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c r="AH161"/>
      <c r="AI161" s="13"/>
      <c r="AJ161" s="13"/>
      <c r="AK161" s="13"/>
      <c r="AL161" s="13"/>
      <c r="AM161" s="13"/>
      <c r="AN161" s="13"/>
      <c r="AO161" s="13"/>
      <c r="AP161" s="13"/>
      <c r="AQ161" s="14"/>
      <c r="AR161" s="14"/>
      <c r="AS161" s="14"/>
      <c r="AT161" s="14"/>
      <c r="AU161" s="14"/>
      <c r="AV161" s="14"/>
      <c r="AW161" s="14"/>
      <c r="AX161" s="14"/>
    </row>
    <row r="162" ht="12">
      <c r="A162" s="85" t="s">
        <v>95</v>
      </c>
    </row>
    <row r="163" ht="12">
      <c r="A163" s="92" t="s">
        <v>98</v>
      </c>
    </row>
    <row r="164" spans="1:3" ht="12" hidden="1">
      <c r="A164" s="86" t="s">
        <v>92</v>
      </c>
      <c r="B164" s="48"/>
      <c r="C164" s="48"/>
    </row>
    <row r="165" spans="1:3" ht="12" hidden="1">
      <c r="A165" s="86" t="s">
        <v>93</v>
      </c>
      <c r="B165" s="48"/>
      <c r="C165" s="48"/>
    </row>
    <row r="167" ht="12">
      <c r="A167" s="107" t="s">
        <v>102</v>
      </c>
    </row>
  </sheetData>
  <sheetProtection/>
  <mergeCells count="2">
    <mergeCell ref="M105:X105"/>
    <mergeCell ref="M122:X122"/>
  </mergeCells>
  <hyperlinks>
    <hyperlink ref="A161" r:id="rId1" display="https://www.gov.uk/government/statistical-data-sets/maps-of-uk-weather-stations"/>
    <hyperlink ref="A163" r:id="rId2" display="https://www.gov.uk/government/collections/energy-trends"/>
    <hyperlink ref="A167" location="Contents!A1" display="Return to contents page"/>
    <hyperlink ref="A158" r:id="rId3" display="https://www.gov.uk/government/statistics/weather-digest-of-united-kingdom-energy-statistics-dukes"/>
  </hyperlinks>
  <printOptions horizontalCentered="1" verticalCentered="1"/>
  <pageMargins left="0" right="0" top="0.3937007874015748" bottom="0.3937007874015748" header="0" footer="0"/>
  <pageSetup horizontalDpi="600" verticalDpi="600" orientation="portrait" paperSize="9" scale="56" r:id="rId4"/>
  <colBreaks count="1" manualBreakCount="1">
    <brk id="31" max="138" man="1"/>
  </colBreaks>
  <ignoredErrors>
    <ignoredError sqref="E18 I18:M18 Q18 U18 Q40:U40 M40 E40:I40 Q91:U91 Y40 Y91 R120 K125:K137 Y18 Y68:Y69 AC91 AC40 AC18 AC68:AC69" formula="1"/>
  </ignoredErrors>
</worksheet>
</file>

<file path=xl/worksheets/sheet5.xml><?xml version="1.0" encoding="utf-8"?>
<worksheet xmlns="http://schemas.openxmlformats.org/spreadsheetml/2006/main" xmlns:r="http://schemas.openxmlformats.org/officeDocument/2006/relationships">
  <sheetPr codeName="Sheet3">
    <pageSetUpPr fitToPage="1"/>
  </sheetPr>
  <dimension ref="A1:Z45"/>
  <sheetViews>
    <sheetView zoomScale="85" zoomScaleNormal="85" zoomScalePageLayoutView="0" workbookViewId="0" topLeftCell="A1">
      <selection activeCell="Z13" sqref="Z13"/>
    </sheetView>
  </sheetViews>
  <sheetFormatPr defaultColWidth="9.140625" defaultRowHeight="12.75"/>
  <cols>
    <col min="1" max="1" width="8.421875" style="0" customWidth="1"/>
    <col min="2" max="2" width="9.421875" style="0" customWidth="1"/>
    <col min="3" max="3" width="9.421875" style="0" bestFit="1" customWidth="1"/>
    <col min="4" max="4" width="9.00390625" style="0" customWidth="1"/>
    <col min="5" max="5" width="8.421875" style="0" customWidth="1"/>
    <col min="6" max="6" width="10.00390625" style="0" bestFit="1" customWidth="1"/>
    <col min="7" max="9" width="10.00390625" style="0" customWidth="1"/>
    <col min="10" max="12" width="9.421875" style="0" bestFit="1" customWidth="1"/>
    <col min="13" max="15" width="10.421875" style="0" bestFit="1" customWidth="1"/>
    <col min="18" max="19" width="7.421875" style="0" customWidth="1"/>
    <col min="20" max="20" width="9.00390625" style="0" customWidth="1"/>
  </cols>
  <sheetData>
    <row r="1" spans="3:26" ht="12">
      <c r="C1" s="1"/>
      <c r="Z1" s="71" t="s">
        <v>52</v>
      </c>
    </row>
    <row r="2" spans="2:26" ht="12">
      <c r="B2" s="1" t="s">
        <v>42</v>
      </c>
      <c r="C2" s="1"/>
      <c r="Z2" s="71" t="s">
        <v>53</v>
      </c>
    </row>
    <row r="3" spans="3:26" ht="12">
      <c r="C3" s="1"/>
      <c r="T3" s="61"/>
      <c r="Z3" s="71" t="s">
        <v>54</v>
      </c>
    </row>
    <row r="4" spans="1:26" ht="12">
      <c r="A4" s="71" t="s">
        <v>66</v>
      </c>
      <c r="I4" s="71" t="s">
        <v>65</v>
      </c>
      <c r="T4" s="61"/>
      <c r="Z4" s="71" t="s">
        <v>55</v>
      </c>
    </row>
    <row r="5" spans="2:26" ht="12">
      <c r="B5" s="1"/>
      <c r="Q5" s="62"/>
      <c r="R5" s="62"/>
      <c r="S5" s="62"/>
      <c r="T5" s="63"/>
      <c r="Z5" s="71" t="s">
        <v>7</v>
      </c>
    </row>
    <row r="6" spans="3:26" ht="12">
      <c r="C6" s="71" t="s">
        <v>49</v>
      </c>
      <c r="D6" s="71" t="s">
        <v>76</v>
      </c>
      <c r="E6" s="71" t="s">
        <v>77</v>
      </c>
      <c r="F6" s="71" t="s">
        <v>99</v>
      </c>
      <c r="G6" s="71" t="s">
        <v>119</v>
      </c>
      <c r="H6" s="71" t="s">
        <v>121</v>
      </c>
      <c r="I6" s="71"/>
      <c r="J6" s="71" t="s">
        <v>49</v>
      </c>
      <c r="K6" s="71" t="s">
        <v>76</v>
      </c>
      <c r="L6" s="71" t="s">
        <v>77</v>
      </c>
      <c r="M6" s="71" t="s">
        <v>99</v>
      </c>
      <c r="N6" s="71" t="s">
        <v>119</v>
      </c>
      <c r="O6" s="71" t="s">
        <v>121</v>
      </c>
      <c r="R6" s="61"/>
      <c r="Z6" s="71" t="s">
        <v>56</v>
      </c>
    </row>
    <row r="7" spans="2:26" ht="12">
      <c r="B7">
        <v>6</v>
      </c>
      <c r="C7" t="str">
        <f aca="true" t="shared" si="0" ref="C7:H19">$B$2&amp;C$6&amp;$B7</f>
        <v>Data!X6</v>
      </c>
      <c r="D7" t="str">
        <f t="shared" si="0"/>
        <v>Data!Y6</v>
      </c>
      <c r="E7" t="str">
        <f t="shared" si="0"/>
        <v>Data!Z6</v>
      </c>
      <c r="F7" t="str">
        <f t="shared" si="0"/>
        <v>Data!AA6</v>
      </c>
      <c r="G7" t="str">
        <f t="shared" si="0"/>
        <v>Data!AB6</v>
      </c>
      <c r="H7" t="str">
        <f t="shared" si="0"/>
        <v>Data!AC6</v>
      </c>
      <c r="I7">
        <v>23</v>
      </c>
      <c r="J7" t="str">
        <f aca="true" t="shared" si="1" ref="J7:O19">$B$2&amp;J$6&amp;$I7</f>
        <v>Data!X23</v>
      </c>
      <c r="K7" t="str">
        <f t="shared" si="1"/>
        <v>Data!Y23</v>
      </c>
      <c r="L7" t="str">
        <f t="shared" si="1"/>
        <v>Data!Z23</v>
      </c>
      <c r="M7" t="str">
        <f t="shared" si="1"/>
        <v>Data!AA23</v>
      </c>
      <c r="N7" t="str">
        <f t="shared" si="1"/>
        <v>Data!AB23</v>
      </c>
      <c r="O7" t="str">
        <f t="shared" si="1"/>
        <v>Data!AC23</v>
      </c>
      <c r="R7" s="61"/>
      <c r="Z7" s="71" t="s">
        <v>57</v>
      </c>
    </row>
    <row r="8" spans="2:26" ht="12">
      <c r="B8">
        <v>7</v>
      </c>
      <c r="C8" t="str">
        <f t="shared" si="0"/>
        <v>Data!X7</v>
      </c>
      <c r="D8" t="str">
        <f t="shared" si="0"/>
        <v>Data!Y7</v>
      </c>
      <c r="E8" t="str">
        <f t="shared" si="0"/>
        <v>Data!Z7</v>
      </c>
      <c r="F8" t="str">
        <f t="shared" si="0"/>
        <v>Data!AA7</v>
      </c>
      <c r="G8" t="str">
        <f t="shared" si="0"/>
        <v>Data!AB7</v>
      </c>
      <c r="H8" t="str">
        <f t="shared" si="0"/>
        <v>Data!AC7</v>
      </c>
      <c r="I8">
        <v>24</v>
      </c>
      <c r="J8" t="str">
        <f t="shared" si="1"/>
        <v>Data!X24</v>
      </c>
      <c r="K8" t="str">
        <f t="shared" si="1"/>
        <v>Data!Y24</v>
      </c>
      <c r="L8" t="str">
        <f t="shared" si="1"/>
        <v>Data!Z24</v>
      </c>
      <c r="M8" t="str">
        <f t="shared" si="1"/>
        <v>Data!AA24</v>
      </c>
      <c r="N8" t="str">
        <f t="shared" si="1"/>
        <v>Data!AB24</v>
      </c>
      <c r="O8" t="str">
        <f t="shared" si="1"/>
        <v>Data!AC24</v>
      </c>
      <c r="P8" s="62"/>
      <c r="Q8" s="62"/>
      <c r="R8" s="63"/>
      <c r="Z8" s="71" t="s">
        <v>58</v>
      </c>
    </row>
    <row r="9" spans="2:26" ht="12">
      <c r="B9">
        <v>8</v>
      </c>
      <c r="C9" t="str">
        <f t="shared" si="0"/>
        <v>Data!X8</v>
      </c>
      <c r="D9" t="str">
        <f t="shared" si="0"/>
        <v>Data!Y8</v>
      </c>
      <c r="E9" t="str">
        <f t="shared" si="0"/>
        <v>Data!Z8</v>
      </c>
      <c r="F9" t="str">
        <f t="shared" si="0"/>
        <v>Data!AA8</v>
      </c>
      <c r="G9" t="str">
        <f t="shared" si="0"/>
        <v>Data!AB8</v>
      </c>
      <c r="H9" t="str">
        <f t="shared" si="0"/>
        <v>Data!AC8</v>
      </c>
      <c r="I9">
        <v>25</v>
      </c>
      <c r="J9" t="str">
        <f t="shared" si="1"/>
        <v>Data!X25</v>
      </c>
      <c r="K9" t="str">
        <f t="shared" si="1"/>
        <v>Data!Y25</v>
      </c>
      <c r="L9" t="str">
        <f t="shared" si="1"/>
        <v>Data!Z25</v>
      </c>
      <c r="M9" t="str">
        <f t="shared" si="1"/>
        <v>Data!AA25</v>
      </c>
      <c r="N9" t="str">
        <f t="shared" si="1"/>
        <v>Data!AB25</v>
      </c>
      <c r="O9" t="str">
        <f t="shared" si="1"/>
        <v>Data!AC25</v>
      </c>
      <c r="R9" s="61"/>
      <c r="Z9" s="71" t="s">
        <v>59</v>
      </c>
    </row>
    <row r="10" spans="2:26" ht="12">
      <c r="B10">
        <v>9</v>
      </c>
      <c r="C10" t="str">
        <f t="shared" si="0"/>
        <v>Data!X9</v>
      </c>
      <c r="D10" t="str">
        <f t="shared" si="0"/>
        <v>Data!Y9</v>
      </c>
      <c r="E10" t="str">
        <f t="shared" si="0"/>
        <v>Data!Z9</v>
      </c>
      <c r="F10" t="str">
        <f t="shared" si="0"/>
        <v>Data!AA9</v>
      </c>
      <c r="G10" t="str">
        <f t="shared" si="0"/>
        <v>Data!AB9</v>
      </c>
      <c r="H10" t="str">
        <f t="shared" si="0"/>
        <v>Data!AC9</v>
      </c>
      <c r="I10">
        <v>26</v>
      </c>
      <c r="J10" t="str">
        <f t="shared" si="1"/>
        <v>Data!X26</v>
      </c>
      <c r="K10" t="str">
        <f t="shared" si="1"/>
        <v>Data!Y26</v>
      </c>
      <c r="L10" t="str">
        <f t="shared" si="1"/>
        <v>Data!Z26</v>
      </c>
      <c r="M10" t="str">
        <f t="shared" si="1"/>
        <v>Data!AA26</v>
      </c>
      <c r="N10" t="str">
        <f t="shared" si="1"/>
        <v>Data!AB26</v>
      </c>
      <c r="O10" t="str">
        <f t="shared" si="1"/>
        <v>Data!AC26</v>
      </c>
      <c r="R10" s="61"/>
      <c r="Z10" s="71" t="s">
        <v>60</v>
      </c>
    </row>
    <row r="11" spans="2:26" ht="12">
      <c r="B11">
        <v>10</v>
      </c>
      <c r="C11" t="str">
        <f t="shared" si="0"/>
        <v>Data!X10</v>
      </c>
      <c r="D11" t="str">
        <f t="shared" si="0"/>
        <v>Data!Y10</v>
      </c>
      <c r="E11" t="str">
        <f t="shared" si="0"/>
        <v>Data!Z10</v>
      </c>
      <c r="F11" t="str">
        <f t="shared" si="0"/>
        <v>Data!AA10</v>
      </c>
      <c r="G11" t="str">
        <f t="shared" si="0"/>
        <v>Data!AB10</v>
      </c>
      <c r="H11" t="str">
        <f t="shared" si="0"/>
        <v>Data!AC10</v>
      </c>
      <c r="I11">
        <v>27</v>
      </c>
      <c r="J11" t="str">
        <f t="shared" si="1"/>
        <v>Data!X27</v>
      </c>
      <c r="K11" t="str">
        <f t="shared" si="1"/>
        <v>Data!Y27</v>
      </c>
      <c r="L11" t="str">
        <f t="shared" si="1"/>
        <v>Data!Z27</v>
      </c>
      <c r="M11" t="str">
        <f t="shared" si="1"/>
        <v>Data!AA27</v>
      </c>
      <c r="N11" t="str">
        <f t="shared" si="1"/>
        <v>Data!AB27</v>
      </c>
      <c r="O11" t="str">
        <f t="shared" si="1"/>
        <v>Data!AC27</v>
      </c>
      <c r="P11" s="62"/>
      <c r="Q11" s="62"/>
      <c r="R11" s="63"/>
      <c r="Z11" s="71" t="s">
        <v>61</v>
      </c>
    </row>
    <row r="12" spans="2:26" ht="12">
      <c r="B12">
        <v>11</v>
      </c>
      <c r="C12" t="str">
        <f t="shared" si="0"/>
        <v>Data!X11</v>
      </c>
      <c r="D12" t="str">
        <f t="shared" si="0"/>
        <v>Data!Y11</v>
      </c>
      <c r="E12" t="str">
        <f t="shared" si="0"/>
        <v>Data!Z11</v>
      </c>
      <c r="F12" t="str">
        <f t="shared" si="0"/>
        <v>Data!AA11</v>
      </c>
      <c r="G12" t="str">
        <f t="shared" si="0"/>
        <v>Data!AB11</v>
      </c>
      <c r="H12" t="str">
        <f t="shared" si="0"/>
        <v>Data!AC11</v>
      </c>
      <c r="I12">
        <v>28</v>
      </c>
      <c r="J12" t="str">
        <f t="shared" si="1"/>
        <v>Data!X28</v>
      </c>
      <c r="K12" t="str">
        <f t="shared" si="1"/>
        <v>Data!Y28</v>
      </c>
      <c r="L12" t="str">
        <f t="shared" si="1"/>
        <v>Data!Z28</v>
      </c>
      <c r="M12" t="str">
        <f t="shared" si="1"/>
        <v>Data!AA28</v>
      </c>
      <c r="N12" t="str">
        <f t="shared" si="1"/>
        <v>Data!AB28</v>
      </c>
      <c r="O12" t="str">
        <f t="shared" si="1"/>
        <v>Data!AC28</v>
      </c>
      <c r="R12" s="61"/>
      <c r="Z12" s="71" t="s">
        <v>62</v>
      </c>
    </row>
    <row r="13" spans="2:26" ht="12">
      <c r="B13">
        <v>12</v>
      </c>
      <c r="C13" t="str">
        <f t="shared" si="0"/>
        <v>Data!X12</v>
      </c>
      <c r="D13" t="str">
        <f t="shared" si="0"/>
        <v>Data!Y12</v>
      </c>
      <c r="E13" t="str">
        <f t="shared" si="0"/>
        <v>Data!Z12</v>
      </c>
      <c r="F13" t="str">
        <f t="shared" si="0"/>
        <v>Data!AA12</v>
      </c>
      <c r="G13" t="str">
        <f t="shared" si="0"/>
        <v>Data!AB12</v>
      </c>
      <c r="H13" t="str">
        <f t="shared" si="0"/>
        <v>Data!AC12</v>
      </c>
      <c r="I13">
        <v>29</v>
      </c>
      <c r="J13" t="str">
        <f t="shared" si="1"/>
        <v>Data!X29</v>
      </c>
      <c r="K13" t="str">
        <f t="shared" si="1"/>
        <v>Data!Y29</v>
      </c>
      <c r="L13" t="str">
        <f t="shared" si="1"/>
        <v>Data!Z29</v>
      </c>
      <c r="M13" t="str">
        <f t="shared" si="1"/>
        <v>Data!AA29</v>
      </c>
      <c r="N13" t="str">
        <f t="shared" si="1"/>
        <v>Data!AB29</v>
      </c>
      <c r="O13" t="str">
        <f t="shared" si="1"/>
        <v>Data!AC29</v>
      </c>
      <c r="R13" s="61"/>
      <c r="Z13" s="71"/>
    </row>
    <row r="14" spans="2:18" ht="12">
      <c r="B14">
        <v>13</v>
      </c>
      <c r="C14" t="str">
        <f t="shared" si="0"/>
        <v>Data!X13</v>
      </c>
      <c r="D14" t="str">
        <f t="shared" si="0"/>
        <v>Data!Y13</v>
      </c>
      <c r="E14" t="str">
        <f t="shared" si="0"/>
        <v>Data!Z13</v>
      </c>
      <c r="F14" t="str">
        <f t="shared" si="0"/>
        <v>Data!AA13</v>
      </c>
      <c r="G14" t="str">
        <f t="shared" si="0"/>
        <v>Data!AB13</v>
      </c>
      <c r="H14" t="str">
        <f t="shared" si="0"/>
        <v>Data!AC13</v>
      </c>
      <c r="I14">
        <v>30</v>
      </c>
      <c r="J14" t="str">
        <f t="shared" si="1"/>
        <v>Data!X30</v>
      </c>
      <c r="K14" t="str">
        <f t="shared" si="1"/>
        <v>Data!Y30</v>
      </c>
      <c r="L14" t="str">
        <f t="shared" si="1"/>
        <v>Data!Z30</v>
      </c>
      <c r="M14" t="str">
        <f t="shared" si="1"/>
        <v>Data!AA30</v>
      </c>
      <c r="N14" t="str">
        <f t="shared" si="1"/>
        <v>Data!AB30</v>
      </c>
      <c r="O14" t="str">
        <f t="shared" si="1"/>
        <v>Data!AC30</v>
      </c>
      <c r="P14" s="62"/>
      <c r="Q14" s="62"/>
      <c r="R14" s="63"/>
    </row>
    <row r="15" spans="2:18" ht="12">
      <c r="B15">
        <v>14</v>
      </c>
      <c r="C15" t="str">
        <f t="shared" si="0"/>
        <v>Data!X14</v>
      </c>
      <c r="D15" t="str">
        <f t="shared" si="0"/>
        <v>Data!Y14</v>
      </c>
      <c r="E15" t="str">
        <f t="shared" si="0"/>
        <v>Data!Z14</v>
      </c>
      <c r="F15" t="str">
        <f t="shared" si="0"/>
        <v>Data!AA14</v>
      </c>
      <c r="G15" t="str">
        <f t="shared" si="0"/>
        <v>Data!AB14</v>
      </c>
      <c r="H15" t="str">
        <f t="shared" si="0"/>
        <v>Data!AC14</v>
      </c>
      <c r="I15">
        <v>31</v>
      </c>
      <c r="J15" t="str">
        <f t="shared" si="1"/>
        <v>Data!X31</v>
      </c>
      <c r="K15" t="str">
        <f t="shared" si="1"/>
        <v>Data!Y31</v>
      </c>
      <c r="L15" t="str">
        <f t="shared" si="1"/>
        <v>Data!Z31</v>
      </c>
      <c r="M15" t="str">
        <f t="shared" si="1"/>
        <v>Data!AA31</v>
      </c>
      <c r="N15" t="str">
        <f t="shared" si="1"/>
        <v>Data!AB31</v>
      </c>
      <c r="O15" t="str">
        <f t="shared" si="1"/>
        <v>Data!AC31</v>
      </c>
      <c r="R15" s="61"/>
    </row>
    <row r="16" spans="2:18" ht="12">
      <c r="B16">
        <v>15</v>
      </c>
      <c r="C16" t="str">
        <f t="shared" si="0"/>
        <v>Data!X15</v>
      </c>
      <c r="D16" t="str">
        <f t="shared" si="0"/>
        <v>Data!Y15</v>
      </c>
      <c r="E16" t="str">
        <f t="shared" si="0"/>
        <v>Data!Z15</v>
      </c>
      <c r="F16" t="str">
        <f t="shared" si="0"/>
        <v>Data!AA15</v>
      </c>
      <c r="G16" t="str">
        <f t="shared" si="0"/>
        <v>Data!AB15</v>
      </c>
      <c r="H16" t="str">
        <f t="shared" si="0"/>
        <v>Data!AC15</v>
      </c>
      <c r="I16">
        <v>32</v>
      </c>
      <c r="J16" t="str">
        <f t="shared" si="1"/>
        <v>Data!X32</v>
      </c>
      <c r="K16" t="str">
        <f t="shared" si="1"/>
        <v>Data!Y32</v>
      </c>
      <c r="L16" t="str">
        <f t="shared" si="1"/>
        <v>Data!Z32</v>
      </c>
      <c r="M16" t="str">
        <f t="shared" si="1"/>
        <v>Data!AA32</v>
      </c>
      <c r="N16" t="str">
        <f t="shared" si="1"/>
        <v>Data!AB32</v>
      </c>
      <c r="O16" t="str">
        <f t="shared" si="1"/>
        <v>Data!AC32</v>
      </c>
      <c r="R16" s="61"/>
    </row>
    <row r="17" spans="2:18" ht="12">
      <c r="B17">
        <v>16</v>
      </c>
      <c r="C17" t="str">
        <f t="shared" si="0"/>
        <v>Data!X16</v>
      </c>
      <c r="D17" t="str">
        <f t="shared" si="0"/>
        <v>Data!Y16</v>
      </c>
      <c r="E17" t="str">
        <f t="shared" si="0"/>
        <v>Data!Z16</v>
      </c>
      <c r="F17" t="str">
        <f t="shared" si="0"/>
        <v>Data!AA16</v>
      </c>
      <c r="G17" t="str">
        <f t="shared" si="0"/>
        <v>Data!AB16</v>
      </c>
      <c r="H17" t="str">
        <f t="shared" si="0"/>
        <v>Data!AC16</v>
      </c>
      <c r="I17">
        <v>33</v>
      </c>
      <c r="J17" t="str">
        <f t="shared" si="1"/>
        <v>Data!X33</v>
      </c>
      <c r="K17" t="str">
        <f t="shared" si="1"/>
        <v>Data!Y33</v>
      </c>
      <c r="L17" t="str">
        <f t="shared" si="1"/>
        <v>Data!Z33</v>
      </c>
      <c r="M17" t="str">
        <f t="shared" si="1"/>
        <v>Data!AA33</v>
      </c>
      <c r="N17" t="str">
        <f t="shared" si="1"/>
        <v>Data!AB33</v>
      </c>
      <c r="O17" t="str">
        <f t="shared" si="1"/>
        <v>Data!AC33</v>
      </c>
      <c r="P17" s="62"/>
      <c r="Q17" s="62"/>
      <c r="R17" s="63"/>
    </row>
    <row r="18" spans="2:15" ht="12">
      <c r="B18">
        <v>17</v>
      </c>
      <c r="C18" t="str">
        <f t="shared" si="0"/>
        <v>Data!X17</v>
      </c>
      <c r="D18" t="str">
        <f t="shared" si="0"/>
        <v>Data!Y17</v>
      </c>
      <c r="E18" t="str">
        <f t="shared" si="0"/>
        <v>Data!Z17</v>
      </c>
      <c r="F18" t="str">
        <f t="shared" si="0"/>
        <v>Data!AA17</v>
      </c>
      <c r="G18" t="str">
        <f t="shared" si="0"/>
        <v>Data!AB17</v>
      </c>
      <c r="H18" t="str">
        <f t="shared" si="0"/>
        <v>Data!AC17</v>
      </c>
      <c r="I18">
        <v>34</v>
      </c>
      <c r="J18" t="str">
        <f t="shared" si="1"/>
        <v>Data!X34</v>
      </c>
      <c r="K18" t="str">
        <f t="shared" si="1"/>
        <v>Data!Y34</v>
      </c>
      <c r="L18" t="str">
        <f t="shared" si="1"/>
        <v>Data!Z34</v>
      </c>
      <c r="M18" t="str">
        <f t="shared" si="1"/>
        <v>Data!AA34</v>
      </c>
      <c r="N18" t="str">
        <f t="shared" si="1"/>
        <v>Data!AB34</v>
      </c>
      <c r="O18" t="str">
        <f t="shared" si="1"/>
        <v>Data!AC34</v>
      </c>
    </row>
    <row r="19" spans="2:15" ht="12">
      <c r="B19">
        <v>18</v>
      </c>
      <c r="C19" t="str">
        <f t="shared" si="0"/>
        <v>Data!X18</v>
      </c>
      <c r="D19" t="str">
        <f t="shared" si="0"/>
        <v>Data!Y18</v>
      </c>
      <c r="E19" t="str">
        <f t="shared" si="0"/>
        <v>Data!Z18</v>
      </c>
      <c r="F19" t="str">
        <f t="shared" si="0"/>
        <v>Data!AA18</v>
      </c>
      <c r="G19" t="str">
        <f t="shared" si="0"/>
        <v>Data!AB18</v>
      </c>
      <c r="H19" t="str">
        <f t="shared" si="0"/>
        <v>Data!AC18</v>
      </c>
      <c r="I19">
        <v>35</v>
      </c>
      <c r="J19" t="str">
        <f t="shared" si="1"/>
        <v>Data!X35</v>
      </c>
      <c r="K19" t="str">
        <f t="shared" si="1"/>
        <v>Data!Y35</v>
      </c>
      <c r="L19" t="str">
        <f t="shared" si="1"/>
        <v>Data!Z35</v>
      </c>
      <c r="M19" t="str">
        <f t="shared" si="1"/>
        <v>Data!AA35</v>
      </c>
      <c r="N19" t="str">
        <f t="shared" si="1"/>
        <v>Data!AB35</v>
      </c>
      <c r="O19" t="str">
        <f t="shared" si="1"/>
        <v>Data!AC35</v>
      </c>
    </row>
    <row r="20" ht="12">
      <c r="A20" s="71" t="s">
        <v>43</v>
      </c>
    </row>
    <row r="21" spans="2:15" ht="12">
      <c r="B21">
        <v>40</v>
      </c>
      <c r="C21" t="str">
        <f aca="true" t="shared" si="2" ref="C21:H24">$B$2&amp;C$6&amp;$B21</f>
        <v>Data!X40</v>
      </c>
      <c r="D21" t="str">
        <f t="shared" si="2"/>
        <v>Data!Y40</v>
      </c>
      <c r="E21" t="str">
        <f t="shared" si="2"/>
        <v>Data!Z40</v>
      </c>
      <c r="F21" t="str">
        <f t="shared" si="2"/>
        <v>Data!AA40</v>
      </c>
      <c r="G21" t="str">
        <f t="shared" si="2"/>
        <v>Data!AB40</v>
      </c>
      <c r="H21" t="str">
        <f t="shared" si="2"/>
        <v>Data!AC40</v>
      </c>
      <c r="I21">
        <v>48</v>
      </c>
      <c r="J21" t="str">
        <f aca="true" t="shared" si="3" ref="J21:O24">$B$2&amp;J$6&amp;$I21</f>
        <v>Data!X48</v>
      </c>
      <c r="K21" t="str">
        <f t="shared" si="3"/>
        <v>Data!Y48</v>
      </c>
      <c r="L21" t="str">
        <f t="shared" si="3"/>
        <v>Data!Z48</v>
      </c>
      <c r="M21" t="str">
        <f t="shared" si="3"/>
        <v>Data!AA48</v>
      </c>
      <c r="N21" t="str">
        <f t="shared" si="3"/>
        <v>Data!AB48</v>
      </c>
      <c r="O21" t="str">
        <f t="shared" si="3"/>
        <v>Data!AC48</v>
      </c>
    </row>
    <row r="22" spans="2:15" ht="12">
      <c r="B22">
        <v>41</v>
      </c>
      <c r="C22" t="str">
        <f t="shared" si="2"/>
        <v>Data!X41</v>
      </c>
      <c r="D22" t="str">
        <f t="shared" si="2"/>
        <v>Data!Y41</v>
      </c>
      <c r="E22" t="str">
        <f t="shared" si="2"/>
        <v>Data!Z41</v>
      </c>
      <c r="F22" t="str">
        <f t="shared" si="2"/>
        <v>Data!AA41</v>
      </c>
      <c r="G22" t="str">
        <f t="shared" si="2"/>
        <v>Data!AB41</v>
      </c>
      <c r="H22" t="str">
        <f t="shared" si="2"/>
        <v>Data!AC41</v>
      </c>
      <c r="I22">
        <v>49</v>
      </c>
      <c r="J22" t="str">
        <f t="shared" si="3"/>
        <v>Data!X49</v>
      </c>
      <c r="K22" t="str">
        <f t="shared" si="3"/>
        <v>Data!Y49</v>
      </c>
      <c r="L22" t="str">
        <f t="shared" si="3"/>
        <v>Data!Z49</v>
      </c>
      <c r="M22" t="str">
        <f t="shared" si="3"/>
        <v>Data!AA49</v>
      </c>
      <c r="N22" t="str">
        <f t="shared" si="3"/>
        <v>Data!AB49</v>
      </c>
      <c r="O22" t="str">
        <f t="shared" si="3"/>
        <v>Data!AC49</v>
      </c>
    </row>
    <row r="23" spans="2:15" ht="12">
      <c r="B23">
        <v>42</v>
      </c>
      <c r="C23" t="str">
        <f t="shared" si="2"/>
        <v>Data!X42</v>
      </c>
      <c r="D23" t="str">
        <f t="shared" si="2"/>
        <v>Data!Y42</v>
      </c>
      <c r="E23" t="str">
        <f t="shared" si="2"/>
        <v>Data!Z42</v>
      </c>
      <c r="F23" t="str">
        <f t="shared" si="2"/>
        <v>Data!AA42</v>
      </c>
      <c r="G23" t="str">
        <f t="shared" si="2"/>
        <v>Data!AB42</v>
      </c>
      <c r="H23" t="str">
        <f t="shared" si="2"/>
        <v>Data!AC42</v>
      </c>
      <c r="I23">
        <v>50</v>
      </c>
      <c r="J23" t="str">
        <f t="shared" si="3"/>
        <v>Data!X50</v>
      </c>
      <c r="K23" t="str">
        <f t="shared" si="3"/>
        <v>Data!Y50</v>
      </c>
      <c r="L23" t="str">
        <f t="shared" si="3"/>
        <v>Data!Z50</v>
      </c>
      <c r="M23" t="str">
        <f t="shared" si="3"/>
        <v>Data!AA50</v>
      </c>
      <c r="N23" t="str">
        <f t="shared" si="3"/>
        <v>Data!AB50</v>
      </c>
      <c r="O23" t="str">
        <f t="shared" si="3"/>
        <v>Data!AC50</v>
      </c>
    </row>
    <row r="24" spans="2:15" ht="12">
      <c r="B24">
        <v>43</v>
      </c>
      <c r="C24" t="str">
        <f t="shared" si="2"/>
        <v>Data!X43</v>
      </c>
      <c r="D24" t="str">
        <f t="shared" si="2"/>
        <v>Data!Y43</v>
      </c>
      <c r="E24" t="str">
        <f t="shared" si="2"/>
        <v>Data!Z43</v>
      </c>
      <c r="F24" t="str">
        <f t="shared" si="2"/>
        <v>Data!AA43</v>
      </c>
      <c r="G24" t="str">
        <f t="shared" si="2"/>
        <v>Data!AB43</v>
      </c>
      <c r="H24" t="str">
        <f t="shared" si="2"/>
        <v>Data!AC43</v>
      </c>
      <c r="I24">
        <v>51</v>
      </c>
      <c r="J24" t="str">
        <f t="shared" si="3"/>
        <v>Data!X51</v>
      </c>
      <c r="K24" t="str">
        <f t="shared" si="3"/>
        <v>Data!Y51</v>
      </c>
      <c r="L24" t="str">
        <f t="shared" si="3"/>
        <v>Data!Z51</v>
      </c>
      <c r="M24" t="str">
        <f t="shared" si="3"/>
        <v>Data!AA51</v>
      </c>
      <c r="N24" t="str">
        <f t="shared" si="3"/>
        <v>Data!AB51</v>
      </c>
      <c r="O24" t="str">
        <f t="shared" si="3"/>
        <v>Data!AC51</v>
      </c>
    </row>
    <row r="26" ht="12">
      <c r="A26" s="71" t="s">
        <v>67</v>
      </c>
    </row>
    <row r="27" spans="2:15" ht="12">
      <c r="B27">
        <v>56</v>
      </c>
      <c r="C27" t="str">
        <f aca="true" t="shared" si="4" ref="C27:H40">$B$2&amp;C$6&amp;$B27</f>
        <v>Data!X56</v>
      </c>
      <c r="D27" t="str">
        <f t="shared" si="4"/>
        <v>Data!Y56</v>
      </c>
      <c r="E27" t="str">
        <f t="shared" si="4"/>
        <v>Data!Z56</v>
      </c>
      <c r="F27" t="str">
        <f t="shared" si="4"/>
        <v>Data!AA56</v>
      </c>
      <c r="G27" t="str">
        <f t="shared" si="4"/>
        <v>Data!AB56</v>
      </c>
      <c r="H27" t="str">
        <f t="shared" si="4"/>
        <v>Data!AC56</v>
      </c>
      <c r="I27">
        <v>74</v>
      </c>
      <c r="J27" t="str">
        <f aca="true" t="shared" si="5" ref="J27:O39">$B$2&amp;J$6&amp;$I27</f>
        <v>Data!X74</v>
      </c>
      <c r="K27" t="str">
        <f t="shared" si="5"/>
        <v>Data!Y74</v>
      </c>
      <c r="L27" t="str">
        <f t="shared" si="5"/>
        <v>Data!Z74</v>
      </c>
      <c r="M27" t="str">
        <f t="shared" si="5"/>
        <v>Data!AA74</v>
      </c>
      <c r="N27" t="str">
        <f t="shared" si="5"/>
        <v>Data!AB74</v>
      </c>
      <c r="O27" t="str">
        <f t="shared" si="5"/>
        <v>Data!AC74</v>
      </c>
    </row>
    <row r="28" spans="2:15" ht="12">
      <c r="B28">
        <f>B27+1</f>
        <v>57</v>
      </c>
      <c r="C28" t="str">
        <f t="shared" si="4"/>
        <v>Data!X57</v>
      </c>
      <c r="D28" t="str">
        <f t="shared" si="4"/>
        <v>Data!Y57</v>
      </c>
      <c r="E28" t="str">
        <f t="shared" si="4"/>
        <v>Data!Z57</v>
      </c>
      <c r="F28" t="str">
        <f t="shared" si="4"/>
        <v>Data!AA57</v>
      </c>
      <c r="G28" t="str">
        <f t="shared" si="4"/>
        <v>Data!AB57</v>
      </c>
      <c r="H28" t="str">
        <f t="shared" si="4"/>
        <v>Data!AC57</v>
      </c>
      <c r="I28">
        <f>I27+1</f>
        <v>75</v>
      </c>
      <c r="J28" t="str">
        <f t="shared" si="5"/>
        <v>Data!X75</v>
      </c>
      <c r="K28" t="str">
        <f t="shared" si="5"/>
        <v>Data!Y75</v>
      </c>
      <c r="L28" t="str">
        <f t="shared" si="5"/>
        <v>Data!Z75</v>
      </c>
      <c r="M28" t="str">
        <f t="shared" si="5"/>
        <v>Data!AA75</v>
      </c>
      <c r="N28" t="str">
        <f t="shared" si="5"/>
        <v>Data!AB75</v>
      </c>
      <c r="O28" t="str">
        <f t="shared" si="5"/>
        <v>Data!AC75</v>
      </c>
    </row>
    <row r="29" spans="2:15" ht="12">
      <c r="B29">
        <f aca="true" t="shared" si="6" ref="B29:B40">B28+1</f>
        <v>58</v>
      </c>
      <c r="C29" t="str">
        <f t="shared" si="4"/>
        <v>Data!X58</v>
      </c>
      <c r="D29" t="str">
        <f t="shared" si="4"/>
        <v>Data!Y58</v>
      </c>
      <c r="E29" t="str">
        <f t="shared" si="4"/>
        <v>Data!Z58</v>
      </c>
      <c r="F29" t="str">
        <f t="shared" si="4"/>
        <v>Data!AA58</v>
      </c>
      <c r="G29" t="str">
        <f t="shared" si="4"/>
        <v>Data!AB58</v>
      </c>
      <c r="H29" t="str">
        <f t="shared" si="4"/>
        <v>Data!AC58</v>
      </c>
      <c r="I29">
        <f aca="true" t="shared" si="7" ref="I29:I39">I28+1</f>
        <v>76</v>
      </c>
      <c r="J29" t="str">
        <f t="shared" si="5"/>
        <v>Data!X76</v>
      </c>
      <c r="K29" t="str">
        <f t="shared" si="5"/>
        <v>Data!Y76</v>
      </c>
      <c r="L29" t="str">
        <f t="shared" si="5"/>
        <v>Data!Z76</v>
      </c>
      <c r="M29" t="str">
        <f t="shared" si="5"/>
        <v>Data!AA76</v>
      </c>
      <c r="N29" t="str">
        <f t="shared" si="5"/>
        <v>Data!AB76</v>
      </c>
      <c r="O29" t="str">
        <f t="shared" si="5"/>
        <v>Data!AC76</v>
      </c>
    </row>
    <row r="30" spans="2:15" ht="12">
      <c r="B30">
        <f t="shared" si="6"/>
        <v>59</v>
      </c>
      <c r="C30" t="str">
        <f t="shared" si="4"/>
        <v>Data!X59</v>
      </c>
      <c r="D30" t="str">
        <f t="shared" si="4"/>
        <v>Data!Y59</v>
      </c>
      <c r="E30" t="str">
        <f t="shared" si="4"/>
        <v>Data!Z59</v>
      </c>
      <c r="F30" t="str">
        <f t="shared" si="4"/>
        <v>Data!AA59</v>
      </c>
      <c r="G30" t="str">
        <f t="shared" si="4"/>
        <v>Data!AB59</v>
      </c>
      <c r="H30" t="str">
        <f t="shared" si="4"/>
        <v>Data!AC59</v>
      </c>
      <c r="I30">
        <f t="shared" si="7"/>
        <v>77</v>
      </c>
      <c r="J30" t="str">
        <f t="shared" si="5"/>
        <v>Data!X77</v>
      </c>
      <c r="K30" t="str">
        <f t="shared" si="5"/>
        <v>Data!Y77</v>
      </c>
      <c r="L30" t="str">
        <f t="shared" si="5"/>
        <v>Data!Z77</v>
      </c>
      <c r="M30" t="str">
        <f t="shared" si="5"/>
        <v>Data!AA77</v>
      </c>
      <c r="N30" t="str">
        <f t="shared" si="5"/>
        <v>Data!AB77</v>
      </c>
      <c r="O30" t="str">
        <f t="shared" si="5"/>
        <v>Data!AC77</v>
      </c>
    </row>
    <row r="31" spans="2:15" ht="12">
      <c r="B31">
        <f t="shared" si="6"/>
        <v>60</v>
      </c>
      <c r="C31" t="str">
        <f t="shared" si="4"/>
        <v>Data!X60</v>
      </c>
      <c r="D31" t="str">
        <f t="shared" si="4"/>
        <v>Data!Y60</v>
      </c>
      <c r="E31" t="str">
        <f t="shared" si="4"/>
        <v>Data!Z60</v>
      </c>
      <c r="F31" t="str">
        <f t="shared" si="4"/>
        <v>Data!AA60</v>
      </c>
      <c r="G31" t="str">
        <f t="shared" si="4"/>
        <v>Data!AB60</v>
      </c>
      <c r="H31" t="str">
        <f t="shared" si="4"/>
        <v>Data!AC60</v>
      </c>
      <c r="I31">
        <f t="shared" si="7"/>
        <v>78</v>
      </c>
      <c r="J31" t="str">
        <f t="shared" si="5"/>
        <v>Data!X78</v>
      </c>
      <c r="K31" t="str">
        <f t="shared" si="5"/>
        <v>Data!Y78</v>
      </c>
      <c r="L31" t="str">
        <f t="shared" si="5"/>
        <v>Data!Z78</v>
      </c>
      <c r="M31" t="str">
        <f t="shared" si="5"/>
        <v>Data!AA78</v>
      </c>
      <c r="N31" t="str">
        <f t="shared" si="5"/>
        <v>Data!AB78</v>
      </c>
      <c r="O31" t="str">
        <f t="shared" si="5"/>
        <v>Data!AC78</v>
      </c>
    </row>
    <row r="32" spans="2:15" ht="12">
      <c r="B32">
        <f t="shared" si="6"/>
        <v>61</v>
      </c>
      <c r="C32" t="str">
        <f t="shared" si="4"/>
        <v>Data!X61</v>
      </c>
      <c r="D32" t="str">
        <f t="shared" si="4"/>
        <v>Data!Y61</v>
      </c>
      <c r="E32" t="str">
        <f t="shared" si="4"/>
        <v>Data!Z61</v>
      </c>
      <c r="F32" t="str">
        <f t="shared" si="4"/>
        <v>Data!AA61</v>
      </c>
      <c r="G32" t="str">
        <f t="shared" si="4"/>
        <v>Data!AB61</v>
      </c>
      <c r="H32" t="str">
        <f t="shared" si="4"/>
        <v>Data!AC61</v>
      </c>
      <c r="I32">
        <f t="shared" si="7"/>
        <v>79</v>
      </c>
      <c r="J32" t="str">
        <f t="shared" si="5"/>
        <v>Data!X79</v>
      </c>
      <c r="K32" t="str">
        <f t="shared" si="5"/>
        <v>Data!Y79</v>
      </c>
      <c r="L32" t="str">
        <f t="shared" si="5"/>
        <v>Data!Z79</v>
      </c>
      <c r="M32" t="str">
        <f t="shared" si="5"/>
        <v>Data!AA79</v>
      </c>
      <c r="N32" t="str">
        <f t="shared" si="5"/>
        <v>Data!AB79</v>
      </c>
      <c r="O32" t="str">
        <f t="shared" si="5"/>
        <v>Data!AC79</v>
      </c>
    </row>
    <row r="33" spans="2:15" ht="12">
      <c r="B33">
        <f t="shared" si="6"/>
        <v>62</v>
      </c>
      <c r="C33" t="str">
        <f t="shared" si="4"/>
        <v>Data!X62</v>
      </c>
      <c r="D33" t="str">
        <f t="shared" si="4"/>
        <v>Data!Y62</v>
      </c>
      <c r="E33" t="str">
        <f t="shared" si="4"/>
        <v>Data!Z62</v>
      </c>
      <c r="F33" t="str">
        <f t="shared" si="4"/>
        <v>Data!AA62</v>
      </c>
      <c r="G33" t="str">
        <f t="shared" si="4"/>
        <v>Data!AB62</v>
      </c>
      <c r="H33" t="str">
        <f t="shared" si="4"/>
        <v>Data!AC62</v>
      </c>
      <c r="I33">
        <f t="shared" si="7"/>
        <v>80</v>
      </c>
      <c r="J33" t="str">
        <f t="shared" si="5"/>
        <v>Data!X80</v>
      </c>
      <c r="K33" t="str">
        <f t="shared" si="5"/>
        <v>Data!Y80</v>
      </c>
      <c r="L33" t="str">
        <f t="shared" si="5"/>
        <v>Data!Z80</v>
      </c>
      <c r="M33" t="str">
        <f t="shared" si="5"/>
        <v>Data!AA80</v>
      </c>
      <c r="N33" t="str">
        <f t="shared" si="5"/>
        <v>Data!AB80</v>
      </c>
      <c r="O33" t="str">
        <f t="shared" si="5"/>
        <v>Data!AC80</v>
      </c>
    </row>
    <row r="34" spans="2:15" ht="12">
      <c r="B34">
        <f t="shared" si="6"/>
        <v>63</v>
      </c>
      <c r="C34" t="str">
        <f t="shared" si="4"/>
        <v>Data!X63</v>
      </c>
      <c r="D34" t="str">
        <f t="shared" si="4"/>
        <v>Data!Y63</v>
      </c>
      <c r="E34" t="str">
        <f t="shared" si="4"/>
        <v>Data!Z63</v>
      </c>
      <c r="F34" t="str">
        <f t="shared" si="4"/>
        <v>Data!AA63</v>
      </c>
      <c r="G34" t="str">
        <f t="shared" si="4"/>
        <v>Data!AB63</v>
      </c>
      <c r="H34" t="str">
        <f t="shared" si="4"/>
        <v>Data!AC63</v>
      </c>
      <c r="I34">
        <f t="shared" si="7"/>
        <v>81</v>
      </c>
      <c r="J34" t="str">
        <f t="shared" si="5"/>
        <v>Data!X81</v>
      </c>
      <c r="K34" t="str">
        <f t="shared" si="5"/>
        <v>Data!Y81</v>
      </c>
      <c r="L34" t="str">
        <f t="shared" si="5"/>
        <v>Data!Z81</v>
      </c>
      <c r="M34" t="str">
        <f t="shared" si="5"/>
        <v>Data!AA81</v>
      </c>
      <c r="N34" t="str">
        <f t="shared" si="5"/>
        <v>Data!AB81</v>
      </c>
      <c r="O34" t="str">
        <f t="shared" si="5"/>
        <v>Data!AC81</v>
      </c>
    </row>
    <row r="35" spans="2:15" ht="12">
      <c r="B35">
        <f t="shared" si="6"/>
        <v>64</v>
      </c>
      <c r="C35" t="str">
        <f t="shared" si="4"/>
        <v>Data!X64</v>
      </c>
      <c r="D35" t="str">
        <f t="shared" si="4"/>
        <v>Data!Y64</v>
      </c>
      <c r="E35" t="str">
        <f t="shared" si="4"/>
        <v>Data!Z64</v>
      </c>
      <c r="F35" t="str">
        <f t="shared" si="4"/>
        <v>Data!AA64</v>
      </c>
      <c r="G35" t="str">
        <f t="shared" si="4"/>
        <v>Data!AB64</v>
      </c>
      <c r="H35" t="str">
        <f t="shared" si="4"/>
        <v>Data!AC64</v>
      </c>
      <c r="I35">
        <f t="shared" si="7"/>
        <v>82</v>
      </c>
      <c r="J35" t="str">
        <f t="shared" si="5"/>
        <v>Data!X82</v>
      </c>
      <c r="K35" t="str">
        <f t="shared" si="5"/>
        <v>Data!Y82</v>
      </c>
      <c r="L35" t="str">
        <f t="shared" si="5"/>
        <v>Data!Z82</v>
      </c>
      <c r="M35" t="str">
        <f t="shared" si="5"/>
        <v>Data!AA82</v>
      </c>
      <c r="N35" t="str">
        <f t="shared" si="5"/>
        <v>Data!AB82</v>
      </c>
      <c r="O35" t="str">
        <f t="shared" si="5"/>
        <v>Data!AC82</v>
      </c>
    </row>
    <row r="36" spans="2:15" ht="12">
      <c r="B36">
        <f t="shared" si="6"/>
        <v>65</v>
      </c>
      <c r="C36" t="str">
        <f t="shared" si="4"/>
        <v>Data!X65</v>
      </c>
      <c r="D36" t="str">
        <f t="shared" si="4"/>
        <v>Data!Y65</v>
      </c>
      <c r="E36" t="str">
        <f t="shared" si="4"/>
        <v>Data!Z65</v>
      </c>
      <c r="F36" t="str">
        <f t="shared" si="4"/>
        <v>Data!AA65</v>
      </c>
      <c r="G36" t="str">
        <f t="shared" si="4"/>
        <v>Data!AB65</v>
      </c>
      <c r="H36" t="str">
        <f t="shared" si="4"/>
        <v>Data!AC65</v>
      </c>
      <c r="I36">
        <f t="shared" si="7"/>
        <v>83</v>
      </c>
      <c r="J36" t="str">
        <f t="shared" si="5"/>
        <v>Data!X83</v>
      </c>
      <c r="K36" t="str">
        <f t="shared" si="5"/>
        <v>Data!Y83</v>
      </c>
      <c r="L36" t="str">
        <f t="shared" si="5"/>
        <v>Data!Z83</v>
      </c>
      <c r="M36" t="str">
        <f t="shared" si="5"/>
        <v>Data!AA83</v>
      </c>
      <c r="N36" t="str">
        <f t="shared" si="5"/>
        <v>Data!AB83</v>
      </c>
      <c r="O36" t="str">
        <f t="shared" si="5"/>
        <v>Data!AC83</v>
      </c>
    </row>
    <row r="37" spans="2:15" ht="12">
      <c r="B37">
        <f t="shared" si="6"/>
        <v>66</v>
      </c>
      <c r="C37" t="str">
        <f t="shared" si="4"/>
        <v>Data!X66</v>
      </c>
      <c r="D37" t="str">
        <f t="shared" si="4"/>
        <v>Data!Y66</v>
      </c>
      <c r="E37" t="str">
        <f t="shared" si="4"/>
        <v>Data!Z66</v>
      </c>
      <c r="F37" t="str">
        <f t="shared" si="4"/>
        <v>Data!AA66</v>
      </c>
      <c r="G37" t="str">
        <f t="shared" si="4"/>
        <v>Data!AB66</v>
      </c>
      <c r="H37" t="str">
        <f t="shared" si="4"/>
        <v>Data!AC66</v>
      </c>
      <c r="I37">
        <f t="shared" si="7"/>
        <v>84</v>
      </c>
      <c r="J37" t="str">
        <f t="shared" si="5"/>
        <v>Data!X84</v>
      </c>
      <c r="K37" t="str">
        <f t="shared" si="5"/>
        <v>Data!Y84</v>
      </c>
      <c r="L37" t="str">
        <f t="shared" si="5"/>
        <v>Data!Z84</v>
      </c>
      <c r="M37" t="str">
        <f t="shared" si="5"/>
        <v>Data!AA84</v>
      </c>
      <c r="N37" t="str">
        <f t="shared" si="5"/>
        <v>Data!AB84</v>
      </c>
      <c r="O37" t="str">
        <f t="shared" si="5"/>
        <v>Data!AC84</v>
      </c>
    </row>
    <row r="38" spans="2:15" ht="12">
      <c r="B38">
        <f t="shared" si="6"/>
        <v>67</v>
      </c>
      <c r="C38" t="str">
        <f t="shared" si="4"/>
        <v>Data!X67</v>
      </c>
      <c r="D38" t="str">
        <f t="shared" si="4"/>
        <v>Data!Y67</v>
      </c>
      <c r="E38" t="str">
        <f t="shared" si="4"/>
        <v>Data!Z67</v>
      </c>
      <c r="F38" t="str">
        <f t="shared" si="4"/>
        <v>Data!AA67</v>
      </c>
      <c r="G38" t="str">
        <f t="shared" si="4"/>
        <v>Data!AB67</v>
      </c>
      <c r="H38" t="str">
        <f t="shared" si="4"/>
        <v>Data!AC67</v>
      </c>
      <c r="I38">
        <f t="shared" si="7"/>
        <v>85</v>
      </c>
      <c r="J38" t="str">
        <f t="shared" si="5"/>
        <v>Data!X85</v>
      </c>
      <c r="K38" t="str">
        <f t="shared" si="5"/>
        <v>Data!Y85</v>
      </c>
      <c r="L38" t="str">
        <f t="shared" si="5"/>
        <v>Data!Z85</v>
      </c>
      <c r="M38" t="str">
        <f t="shared" si="5"/>
        <v>Data!AA85</v>
      </c>
      <c r="N38" t="str">
        <f t="shared" si="5"/>
        <v>Data!AB85</v>
      </c>
      <c r="O38" t="str">
        <f t="shared" si="5"/>
        <v>Data!AC85</v>
      </c>
    </row>
    <row r="39" spans="2:15" ht="12">
      <c r="B39">
        <f t="shared" si="6"/>
        <v>68</v>
      </c>
      <c r="C39" t="str">
        <f t="shared" si="4"/>
        <v>Data!X68</v>
      </c>
      <c r="D39" t="str">
        <f t="shared" si="4"/>
        <v>Data!Y68</v>
      </c>
      <c r="E39" t="str">
        <f t="shared" si="4"/>
        <v>Data!Z68</v>
      </c>
      <c r="F39" t="str">
        <f t="shared" si="4"/>
        <v>Data!AA68</v>
      </c>
      <c r="G39" t="str">
        <f t="shared" si="4"/>
        <v>Data!AB68</v>
      </c>
      <c r="H39" t="str">
        <f t="shared" si="4"/>
        <v>Data!AC68</v>
      </c>
      <c r="I39">
        <f t="shared" si="7"/>
        <v>86</v>
      </c>
      <c r="J39" t="str">
        <f t="shared" si="5"/>
        <v>Data!X86</v>
      </c>
      <c r="K39" t="str">
        <f t="shared" si="5"/>
        <v>Data!Y86</v>
      </c>
      <c r="L39" t="str">
        <f t="shared" si="5"/>
        <v>Data!Z86</v>
      </c>
      <c r="M39" t="str">
        <f t="shared" si="5"/>
        <v>Data!AA86</v>
      </c>
      <c r="N39" t="str">
        <f t="shared" si="5"/>
        <v>Data!AB86</v>
      </c>
      <c r="O39" t="str">
        <f t="shared" si="5"/>
        <v>Data!AC86</v>
      </c>
    </row>
    <row r="40" spans="2:8" ht="12">
      <c r="B40">
        <f t="shared" si="6"/>
        <v>69</v>
      </c>
      <c r="C40" t="str">
        <f t="shared" si="4"/>
        <v>Data!X69</v>
      </c>
      <c r="D40" t="str">
        <f t="shared" si="4"/>
        <v>Data!Y69</v>
      </c>
      <c r="E40" t="str">
        <f t="shared" si="4"/>
        <v>Data!Z69</v>
      </c>
      <c r="F40" t="str">
        <f t="shared" si="4"/>
        <v>Data!AA69</v>
      </c>
      <c r="G40" t="str">
        <f t="shared" si="4"/>
        <v>Data!AB69</v>
      </c>
      <c r="H40" t="str">
        <f t="shared" si="4"/>
        <v>Data!AC69</v>
      </c>
    </row>
    <row r="42" spans="2:15" ht="12">
      <c r="B42">
        <v>91</v>
      </c>
      <c r="C42" t="str">
        <f aca="true" t="shared" si="8" ref="C42:H45">$B$2&amp;C$6&amp;$B42</f>
        <v>Data!X91</v>
      </c>
      <c r="D42" t="str">
        <f t="shared" si="8"/>
        <v>Data!Y91</v>
      </c>
      <c r="E42" t="str">
        <f t="shared" si="8"/>
        <v>Data!Z91</v>
      </c>
      <c r="F42" t="str">
        <f t="shared" si="8"/>
        <v>Data!AA91</v>
      </c>
      <c r="G42" t="str">
        <f t="shared" si="8"/>
        <v>Data!AB91</v>
      </c>
      <c r="H42" t="str">
        <f t="shared" si="8"/>
        <v>Data!AC91</v>
      </c>
      <c r="I42">
        <v>99</v>
      </c>
      <c r="J42" t="str">
        <f aca="true" t="shared" si="9" ref="J42:O45">$B$2&amp;J$6&amp;$I42</f>
        <v>Data!X99</v>
      </c>
      <c r="K42" t="str">
        <f t="shared" si="9"/>
        <v>Data!Y99</v>
      </c>
      <c r="L42" t="str">
        <f t="shared" si="9"/>
        <v>Data!Z99</v>
      </c>
      <c r="M42" t="str">
        <f t="shared" si="9"/>
        <v>Data!AA99</v>
      </c>
      <c r="N42" t="str">
        <f t="shared" si="9"/>
        <v>Data!AB99</v>
      </c>
      <c r="O42" t="str">
        <f t="shared" si="9"/>
        <v>Data!AC99</v>
      </c>
    </row>
    <row r="43" spans="2:15" ht="12">
      <c r="B43">
        <f>B42+1</f>
        <v>92</v>
      </c>
      <c r="C43" t="str">
        <f t="shared" si="8"/>
        <v>Data!X92</v>
      </c>
      <c r="D43" t="str">
        <f t="shared" si="8"/>
        <v>Data!Y92</v>
      </c>
      <c r="E43" t="str">
        <f t="shared" si="8"/>
        <v>Data!Z92</v>
      </c>
      <c r="F43" t="str">
        <f t="shared" si="8"/>
        <v>Data!AA92</v>
      </c>
      <c r="G43" t="str">
        <f t="shared" si="8"/>
        <v>Data!AB92</v>
      </c>
      <c r="H43" t="str">
        <f t="shared" si="8"/>
        <v>Data!AC92</v>
      </c>
      <c r="I43">
        <f>I42+1</f>
        <v>100</v>
      </c>
      <c r="J43" t="str">
        <f t="shared" si="9"/>
        <v>Data!X100</v>
      </c>
      <c r="K43" t="str">
        <f t="shared" si="9"/>
        <v>Data!Y100</v>
      </c>
      <c r="L43" t="str">
        <f t="shared" si="9"/>
        <v>Data!Z100</v>
      </c>
      <c r="M43" t="str">
        <f t="shared" si="9"/>
        <v>Data!AA100</v>
      </c>
      <c r="N43" t="str">
        <f t="shared" si="9"/>
        <v>Data!AB100</v>
      </c>
      <c r="O43" t="str">
        <f t="shared" si="9"/>
        <v>Data!AC100</v>
      </c>
    </row>
    <row r="44" spans="2:15" ht="12">
      <c r="B44">
        <f>B43+1</f>
        <v>93</v>
      </c>
      <c r="C44" t="str">
        <f t="shared" si="8"/>
        <v>Data!X93</v>
      </c>
      <c r="D44" t="str">
        <f t="shared" si="8"/>
        <v>Data!Y93</v>
      </c>
      <c r="E44" t="str">
        <f t="shared" si="8"/>
        <v>Data!Z93</v>
      </c>
      <c r="F44" t="str">
        <f t="shared" si="8"/>
        <v>Data!AA93</v>
      </c>
      <c r="G44" t="str">
        <f t="shared" si="8"/>
        <v>Data!AB93</v>
      </c>
      <c r="H44" t="str">
        <f t="shared" si="8"/>
        <v>Data!AC93</v>
      </c>
      <c r="I44">
        <f>I43+1</f>
        <v>101</v>
      </c>
      <c r="J44" t="str">
        <f t="shared" si="9"/>
        <v>Data!X101</v>
      </c>
      <c r="K44" t="str">
        <f t="shared" si="9"/>
        <v>Data!Y101</v>
      </c>
      <c r="L44" t="str">
        <f t="shared" si="9"/>
        <v>Data!Z101</v>
      </c>
      <c r="M44" t="str">
        <f t="shared" si="9"/>
        <v>Data!AA101</v>
      </c>
      <c r="N44" t="str">
        <f t="shared" si="9"/>
        <v>Data!AB101</v>
      </c>
      <c r="O44" t="str">
        <f t="shared" si="9"/>
        <v>Data!AC101</v>
      </c>
    </row>
    <row r="45" spans="2:15" ht="12">
      <c r="B45">
        <f>B44+1</f>
        <v>94</v>
      </c>
      <c r="C45" t="str">
        <f t="shared" si="8"/>
        <v>Data!X94</v>
      </c>
      <c r="D45" t="str">
        <f t="shared" si="8"/>
        <v>Data!Y94</v>
      </c>
      <c r="E45" t="str">
        <f t="shared" si="8"/>
        <v>Data!Z94</v>
      </c>
      <c r="F45" t="str">
        <f t="shared" si="8"/>
        <v>Data!AA94</v>
      </c>
      <c r="G45" t="str">
        <f t="shared" si="8"/>
        <v>Data!AB94</v>
      </c>
      <c r="H45" t="str">
        <f t="shared" si="8"/>
        <v>Data!AC94</v>
      </c>
      <c r="I45">
        <f>I44+1</f>
        <v>102</v>
      </c>
      <c r="J45" t="str">
        <f t="shared" si="9"/>
        <v>Data!X102</v>
      </c>
      <c r="K45" t="str">
        <f t="shared" si="9"/>
        <v>Data!Y102</v>
      </c>
      <c r="L45" t="str">
        <f t="shared" si="9"/>
        <v>Data!Z102</v>
      </c>
      <c r="M45" t="str">
        <f t="shared" si="9"/>
        <v>Data!AA102</v>
      </c>
      <c r="N45" t="str">
        <f t="shared" si="9"/>
        <v>Data!AB102</v>
      </c>
      <c r="O45" t="str">
        <f t="shared" si="9"/>
        <v>Data!AC102</v>
      </c>
    </row>
  </sheetData>
  <sheetProtection/>
  <printOptions gridLines="1"/>
  <pageMargins left="0.75" right="0.75" top="1" bottom="1" header="0.5" footer="0.5"/>
  <pageSetup fitToHeight="1" fitToWidth="1" horizontalDpi="300" verticalDpi="300" orientation="landscape" paperSize="9" scale="5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A1:I19"/>
  <sheetViews>
    <sheetView zoomScalePageLayoutView="0" workbookViewId="0" topLeftCell="A1">
      <selection activeCell="A1" sqref="A1"/>
    </sheetView>
  </sheetViews>
  <sheetFormatPr defaultColWidth="9.140625" defaultRowHeight="12.75"/>
  <cols>
    <col min="2" max="2" width="13.421875" style="0" customWidth="1"/>
  </cols>
  <sheetData>
    <row r="1" spans="1:9" ht="34.5">
      <c r="A1" s="24" t="s">
        <v>21</v>
      </c>
      <c r="B1" s="5"/>
      <c r="C1" s="5"/>
      <c r="D1" s="5"/>
      <c r="E1" s="5"/>
      <c r="F1" s="5"/>
      <c r="G1" s="5"/>
      <c r="H1" s="5"/>
      <c r="I1" s="5"/>
    </row>
    <row r="2" spans="1:9" ht="14.25">
      <c r="A2" s="30" t="s">
        <v>22</v>
      </c>
      <c r="B2" s="31"/>
      <c r="C2" s="31"/>
      <c r="D2" s="31"/>
      <c r="E2" s="31"/>
      <c r="F2" s="31"/>
      <c r="G2" s="31"/>
      <c r="H2" s="31"/>
      <c r="I2" s="32" t="s">
        <v>23</v>
      </c>
    </row>
    <row r="3" spans="1:9" ht="12">
      <c r="A3" s="28"/>
      <c r="B3" s="26"/>
      <c r="C3" s="25"/>
      <c r="D3" s="25"/>
      <c r="E3" s="25"/>
      <c r="F3" s="26"/>
      <c r="G3" s="25"/>
      <c r="H3" s="25"/>
      <c r="I3" s="27"/>
    </row>
    <row r="4" spans="1:9" ht="12">
      <c r="A4" s="9" t="s">
        <v>24</v>
      </c>
      <c r="B4" s="12"/>
      <c r="C4" s="16" t="s">
        <v>1</v>
      </c>
      <c r="D4" s="16"/>
      <c r="E4" s="16"/>
      <c r="F4" s="12"/>
      <c r="G4" s="16"/>
      <c r="H4" s="16"/>
      <c r="I4" s="16"/>
    </row>
    <row r="5" spans="1:9" ht="12">
      <c r="A5" s="9"/>
      <c r="B5" s="12"/>
      <c r="C5" s="17"/>
      <c r="D5" s="17">
        <v>1999</v>
      </c>
      <c r="E5" s="17">
        <v>2000</v>
      </c>
      <c r="F5" s="18"/>
      <c r="G5" s="17"/>
      <c r="H5" s="17"/>
      <c r="I5" s="17"/>
    </row>
    <row r="6" spans="1:9" ht="12">
      <c r="A6" s="9" t="s">
        <v>25</v>
      </c>
      <c r="B6" s="9"/>
      <c r="C6" s="9"/>
      <c r="D6" s="9"/>
      <c r="E6" s="9"/>
      <c r="F6" s="8"/>
      <c r="G6" s="9"/>
      <c r="H6" s="9"/>
      <c r="I6" s="9"/>
    </row>
    <row r="7" spans="1:9" ht="12">
      <c r="A7" s="9" t="s">
        <v>3</v>
      </c>
      <c r="B7" s="9" t="s">
        <v>26</v>
      </c>
      <c r="C7" s="11"/>
      <c r="D7" s="11">
        <v>5.6</v>
      </c>
      <c r="E7" s="11">
        <v>5.227380951685019</v>
      </c>
      <c r="F7" s="20"/>
      <c r="G7" s="11"/>
      <c r="H7" s="11"/>
      <c r="I7" s="11"/>
    </row>
    <row r="8" spans="1:9" ht="12">
      <c r="A8" s="9" t="s">
        <v>4</v>
      </c>
      <c r="B8" s="9" t="s">
        <v>27</v>
      </c>
      <c r="C8" s="11"/>
      <c r="D8" s="11">
        <v>5.6</v>
      </c>
      <c r="E8" s="11">
        <v>6.551344086611684</v>
      </c>
      <c r="F8" s="19"/>
      <c r="G8" s="11"/>
      <c r="H8" s="11"/>
      <c r="I8" s="11"/>
    </row>
    <row r="9" spans="1:9" ht="12">
      <c r="A9" s="9" t="s">
        <v>5</v>
      </c>
      <c r="B9" s="9" t="s">
        <v>28</v>
      </c>
      <c r="C9" s="11"/>
      <c r="D9" s="11">
        <v>7.9</v>
      </c>
      <c r="E9" s="11">
        <v>7.437771345875552</v>
      </c>
      <c r="F9" s="19"/>
      <c r="G9" s="11"/>
      <c r="H9" s="11"/>
      <c r="I9" s="11"/>
    </row>
    <row r="10" spans="1:9" ht="12">
      <c r="A10" s="9" t="s">
        <v>6</v>
      </c>
      <c r="B10" s="9" t="s">
        <v>29</v>
      </c>
      <c r="C10" s="11"/>
      <c r="D10" s="11">
        <v>9.3</v>
      </c>
      <c r="E10" s="11">
        <v>7.866666666666671</v>
      </c>
      <c r="F10" s="19"/>
      <c r="G10" s="11"/>
      <c r="H10" s="11"/>
      <c r="I10" s="11"/>
    </row>
    <row r="11" spans="1:9" ht="12">
      <c r="A11" s="9" t="s">
        <v>7</v>
      </c>
      <c r="B11" s="9" t="s">
        <v>30</v>
      </c>
      <c r="C11" s="11"/>
      <c r="D11" s="11">
        <v>12.911029411764716</v>
      </c>
      <c r="E11" s="11">
        <v>12.208532110091744</v>
      </c>
      <c r="F11" s="19"/>
      <c r="G11" s="11"/>
      <c r="H11" s="11"/>
      <c r="I11" s="11"/>
    </row>
    <row r="12" spans="1:9" ht="12">
      <c r="A12" s="9" t="s">
        <v>8</v>
      </c>
      <c r="B12" s="9" t="s">
        <v>36</v>
      </c>
      <c r="C12" s="11"/>
      <c r="D12" s="11">
        <v>14.075145348837207</v>
      </c>
      <c r="E12" s="11">
        <v>14.2032467532467</v>
      </c>
      <c r="F12" s="19"/>
      <c r="G12" s="11"/>
      <c r="H12" s="11"/>
      <c r="I12" s="11"/>
    </row>
    <row r="13" spans="1:9" ht="12">
      <c r="A13" s="9" t="s">
        <v>9</v>
      </c>
      <c r="B13" s="9" t="s">
        <v>37</v>
      </c>
      <c r="C13" s="11"/>
      <c r="D13" s="11">
        <v>17.6285714285714</v>
      </c>
      <c r="E13" s="11">
        <v>15.21605166051663</v>
      </c>
      <c r="F13" s="19"/>
      <c r="G13" s="11"/>
      <c r="H13" s="11"/>
      <c r="I13" s="11"/>
    </row>
    <row r="14" spans="1:9" ht="12">
      <c r="A14" s="9" t="s">
        <v>10</v>
      </c>
      <c r="B14" s="9" t="s">
        <v>38</v>
      </c>
      <c r="C14" s="11"/>
      <c r="D14" s="11">
        <v>16.127338129496408</v>
      </c>
      <c r="E14" s="11">
        <v>17.041452205882337</v>
      </c>
      <c r="F14" s="19"/>
      <c r="G14" s="11"/>
      <c r="H14" s="11"/>
      <c r="I14" s="11"/>
    </row>
    <row r="15" spans="1:9" ht="12">
      <c r="A15" s="9" t="s">
        <v>11</v>
      </c>
      <c r="B15" s="9" t="s">
        <v>31</v>
      </c>
      <c r="C15" s="11"/>
      <c r="D15" s="11">
        <v>15.469868035190647</v>
      </c>
      <c r="E15" s="29">
        <v>15.8</v>
      </c>
      <c r="F15" s="19"/>
      <c r="G15" s="11"/>
      <c r="H15" s="11"/>
      <c r="I15" s="11"/>
    </row>
    <row r="16" spans="1:9" ht="12">
      <c r="A16" s="9" t="s">
        <v>12</v>
      </c>
      <c r="B16" s="9" t="s">
        <v>32</v>
      </c>
      <c r="C16" s="11"/>
      <c r="D16" s="11">
        <v>10.98112522686025</v>
      </c>
      <c r="E16" s="19">
        <v>10.75444</v>
      </c>
      <c r="F16" s="19"/>
      <c r="G16" s="11"/>
      <c r="H16" s="11"/>
      <c r="I16" s="11"/>
    </row>
    <row r="17" spans="1:9" ht="12">
      <c r="A17" s="9" t="s">
        <v>13</v>
      </c>
      <c r="B17" s="9" t="s">
        <v>33</v>
      </c>
      <c r="C17" s="11"/>
      <c r="D17" s="11">
        <v>8.132110091743122</v>
      </c>
      <c r="E17" s="11">
        <v>6.8941</v>
      </c>
      <c r="F17" s="19"/>
      <c r="G17" s="11"/>
      <c r="H17" s="11"/>
      <c r="I17" s="11"/>
    </row>
    <row r="18" spans="1:9" ht="12">
      <c r="A18" s="21" t="s">
        <v>14</v>
      </c>
      <c r="B18" s="21" t="s">
        <v>35</v>
      </c>
      <c r="C18" s="23"/>
      <c r="D18" s="23">
        <v>5.2</v>
      </c>
      <c r="E18" s="23">
        <v>6.5</v>
      </c>
      <c r="F18" s="22"/>
      <c r="G18" s="23"/>
      <c r="H18" s="23"/>
      <c r="I18" s="23"/>
    </row>
    <row r="19" spans="1:9" ht="12">
      <c r="A19" s="21" t="s">
        <v>34</v>
      </c>
      <c r="B19" s="23"/>
      <c r="C19" s="23"/>
      <c r="D19" s="3">
        <f>(4*(D7+D8+D10+D11+D13+D14+D16+D17)+5*(D9+D12+D15+D18))/52</f>
        <v>10.737418539882364</v>
      </c>
      <c r="E19" s="3">
        <f>(4*(E7+E8+E10+E11+E13+E14+E16+E17)+5*(E9+E12+E15+E18))/52</f>
        <v>10.514326177335146</v>
      </c>
      <c r="F19" s="23"/>
      <c r="G19" s="23"/>
      <c r="H19" s="23"/>
      <c r="I19" s="23"/>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473"/>
  <sheetViews>
    <sheetView zoomScalePageLayoutView="0" workbookViewId="0" topLeftCell="A250">
      <selection activeCell="A1" sqref="A1"/>
    </sheetView>
  </sheetViews>
  <sheetFormatPr defaultColWidth="9.140625" defaultRowHeight="12.75"/>
  <cols>
    <col min="1" max="1" width="5.421875" style="88" bestFit="1" customWidth="1"/>
    <col min="2" max="2" width="6.421875" style="62" bestFit="1" customWidth="1"/>
    <col min="3" max="3" width="14.421875" style="2" bestFit="1" customWidth="1"/>
    <col min="4" max="4" width="23.421875" style="2" bestFit="1" customWidth="1"/>
    <col min="6" max="6" width="5.421875" style="88" bestFit="1" customWidth="1"/>
    <col min="7" max="7" width="7.421875" style="62" bestFit="1" customWidth="1"/>
    <col min="8" max="8" width="11.421875" style="2" bestFit="1" customWidth="1"/>
    <col min="9" max="9" width="23.421875" style="2" bestFit="1" customWidth="1"/>
    <col min="11" max="11" width="5.421875" style="2" bestFit="1" customWidth="1"/>
    <col min="12" max="12" width="9.421875" style="2" bestFit="1" customWidth="1"/>
    <col min="13" max="13" width="23.421875" style="2" customWidth="1"/>
  </cols>
  <sheetData>
    <row r="1" spans="1:13" s="62" customFormat="1" ht="12" thickBot="1">
      <c r="A1" s="89" t="s">
        <v>79</v>
      </c>
      <c r="B1" s="90" t="s">
        <v>80</v>
      </c>
      <c r="C1" s="91" t="s">
        <v>82</v>
      </c>
      <c r="D1" s="91" t="s">
        <v>83</v>
      </c>
      <c r="E1" s="90"/>
      <c r="F1" s="89" t="s">
        <v>79</v>
      </c>
      <c r="G1" s="90" t="s">
        <v>43</v>
      </c>
      <c r="H1" s="91" t="s">
        <v>88</v>
      </c>
      <c r="I1" s="91" t="s">
        <v>83</v>
      </c>
      <c r="J1" s="90"/>
      <c r="K1" s="89" t="s">
        <v>79</v>
      </c>
      <c r="L1" s="91" t="s">
        <v>89</v>
      </c>
      <c r="M1" s="91" t="s">
        <v>83</v>
      </c>
    </row>
    <row r="2" spans="1:13" ht="12">
      <c r="A2" s="88">
        <v>1991</v>
      </c>
      <c r="B2" s="62" t="s">
        <v>81</v>
      </c>
      <c r="C2" s="87">
        <f>Data!D6</f>
        <v>3.7</v>
      </c>
      <c r="D2" s="87">
        <f>Data!D23</f>
        <v>-0.8760405955772708</v>
      </c>
      <c r="F2" s="88">
        <v>1991</v>
      </c>
      <c r="G2" s="62" t="s">
        <v>84</v>
      </c>
      <c r="H2" s="87">
        <f>Data!D40</f>
        <v>4.707777777777777</v>
      </c>
      <c r="I2" s="87">
        <f>Data!D48</f>
        <v>-0.5417444184107749</v>
      </c>
      <c r="K2" s="88">
        <v>1991</v>
      </c>
      <c r="L2" s="87">
        <f>Data!D18</f>
        <v>9.734520547945205</v>
      </c>
      <c r="M2" s="87">
        <f>Data!D35</f>
        <v>-0.19938624484606393</v>
      </c>
    </row>
    <row r="3" spans="2:13" ht="12">
      <c r="B3" s="62" t="s">
        <v>53</v>
      </c>
      <c r="C3" s="87">
        <f>Data!D7</f>
        <v>2.4</v>
      </c>
      <c r="D3" s="87">
        <f>Data!D24</f>
        <v>-2.247475950498964</v>
      </c>
      <c r="G3" s="62" t="s">
        <v>85</v>
      </c>
      <c r="H3" s="87">
        <f>Data!D41</f>
        <v>10.406593406593407</v>
      </c>
      <c r="I3" s="87">
        <f>Data!D49</f>
        <v>-0.8940654480993242</v>
      </c>
      <c r="K3" s="88">
        <v>1992</v>
      </c>
      <c r="L3" s="87">
        <f>Data!E18</f>
        <v>9.882240437158469</v>
      </c>
      <c r="M3" s="87">
        <f>Data!E35</f>
        <v>-0.05166635563280053</v>
      </c>
    </row>
    <row r="4" spans="2:13" ht="12">
      <c r="B4" s="62" t="s">
        <v>54</v>
      </c>
      <c r="C4" s="87">
        <f>Data!D8</f>
        <v>7.8</v>
      </c>
      <c r="D4" s="87">
        <f>Data!D25</f>
        <v>1.3283572857572343</v>
      </c>
      <c r="G4" s="62" t="s">
        <v>86</v>
      </c>
      <c r="H4" s="87">
        <f>Data!D42</f>
        <v>16.28369565217391</v>
      </c>
      <c r="I4" s="87">
        <f>Data!D50</f>
        <v>0.7087856560630872</v>
      </c>
      <c r="K4" s="88">
        <v>1993</v>
      </c>
      <c r="L4" s="87">
        <f>Data!F18</f>
        <v>9.499452054794519</v>
      </c>
      <c r="M4" s="87">
        <f>Data!F35</f>
        <v>-0.4344547379967505</v>
      </c>
    </row>
    <row r="5" spans="2:13" ht="12">
      <c r="B5" s="62" t="s">
        <v>55</v>
      </c>
      <c r="C5" s="87">
        <f>Data!D9</f>
        <v>8</v>
      </c>
      <c r="D5" s="87">
        <f>Data!D26</f>
        <v>-0.39681224012242033</v>
      </c>
      <c r="G5" s="62" t="s">
        <v>87</v>
      </c>
      <c r="H5" s="87">
        <f>Data!D43</f>
        <v>7.438043478260869</v>
      </c>
      <c r="I5" s="87">
        <f>Data!D51</f>
        <v>-0.0964475104348157</v>
      </c>
      <c r="K5" s="88">
        <v>1994</v>
      </c>
      <c r="L5" s="87">
        <f>Data!G18</f>
        <v>10.209041095890411</v>
      </c>
      <c r="M5" s="87">
        <f>Data!G35</f>
        <v>0.2751343030991418</v>
      </c>
    </row>
    <row r="6" spans="2:13" ht="12">
      <c r="B6" s="62" t="s">
        <v>7</v>
      </c>
      <c r="C6" s="87">
        <f>Data!D10</f>
        <v>11</v>
      </c>
      <c r="D6" s="87">
        <f>Data!D27</f>
        <v>-0.4107911929846111</v>
      </c>
      <c r="F6" s="88">
        <v>1992</v>
      </c>
      <c r="G6" s="62" t="s">
        <v>84</v>
      </c>
      <c r="H6" s="87">
        <f>Data!E40</f>
        <v>5.763736263736264</v>
      </c>
      <c r="I6" s="87">
        <f>Data!E48</f>
        <v>0.5142140675477114</v>
      </c>
      <c r="K6" s="88">
        <v>1995</v>
      </c>
      <c r="L6" s="87">
        <f>Data!H18</f>
        <v>10.599999999999998</v>
      </c>
      <c r="M6" s="87">
        <f>Data!H35</f>
        <v>0.6660932072087284</v>
      </c>
    </row>
    <row r="7" spans="2:13" ht="12">
      <c r="B7" s="62" t="s">
        <v>56</v>
      </c>
      <c r="C7" s="87">
        <f>Data!D11</f>
        <v>12.2</v>
      </c>
      <c r="D7" s="87">
        <f>Data!D28</f>
        <v>-1.8907020530281002</v>
      </c>
      <c r="G7" s="62" t="s">
        <v>85</v>
      </c>
      <c r="H7" s="87">
        <f>Data!E41</f>
        <v>12.407692307692306</v>
      </c>
      <c r="I7" s="87">
        <f>Data!E49</f>
        <v>1.1070334529995751</v>
      </c>
      <c r="K7" s="88">
        <v>1996</v>
      </c>
      <c r="L7" s="87">
        <f>Data!I18</f>
        <v>9.446972431693988</v>
      </c>
      <c r="M7" s="87">
        <f>Data!I35</f>
        <v>-0.4869343610972816</v>
      </c>
    </row>
    <row r="8" spans="2:13" ht="12">
      <c r="B8" s="62" t="s">
        <v>57</v>
      </c>
      <c r="C8" s="87">
        <f>Data!D12</f>
        <v>17.1</v>
      </c>
      <c r="D8" s="87">
        <f>Data!D29</f>
        <v>0.6628684143571029</v>
      </c>
      <c r="G8" s="62" t="s">
        <v>86</v>
      </c>
      <c r="H8" s="87">
        <f>Data!E42</f>
        <v>14.884782608695653</v>
      </c>
      <c r="I8" s="87">
        <f>Data!E50</f>
        <v>-0.6901273874151705</v>
      </c>
      <c r="K8" s="88">
        <v>1997</v>
      </c>
      <c r="L8" s="87">
        <f>Data!J18</f>
        <v>10.710872847170887</v>
      </c>
      <c r="M8" s="87">
        <f>Data!J35</f>
        <v>0.7769660543796171</v>
      </c>
    </row>
    <row r="9" spans="2:13" ht="12">
      <c r="B9" s="62" t="s">
        <v>58</v>
      </c>
      <c r="C9" s="87">
        <f>Data!D13</f>
        <v>17</v>
      </c>
      <c r="D9" s="87">
        <f>Data!D30</f>
        <v>0.7531773332254943</v>
      </c>
      <c r="G9" s="62" t="s">
        <v>87</v>
      </c>
      <c r="H9" s="87">
        <f>Data!E43</f>
        <v>6.4554347826086955</v>
      </c>
      <c r="I9" s="87">
        <f>Data!E51</f>
        <v>-1.0790562060869888</v>
      </c>
      <c r="K9" s="88">
        <v>1998</v>
      </c>
      <c r="L9" s="87">
        <f>Data!K18</f>
        <v>10.523540001396592</v>
      </c>
      <c r="M9" s="87">
        <f>Data!K35</f>
        <v>0.5896332086053224</v>
      </c>
    </row>
    <row r="10" spans="2:13" ht="12">
      <c r="B10" s="62" t="s">
        <v>59</v>
      </c>
      <c r="C10" s="87">
        <f>Data!D14</f>
        <v>14.7</v>
      </c>
      <c r="D10" s="87">
        <f>Data!D31</f>
        <v>0.7103620727581248</v>
      </c>
      <c r="F10" s="88">
        <v>1993</v>
      </c>
      <c r="G10" s="62" t="s">
        <v>84</v>
      </c>
      <c r="H10" s="87">
        <f>Data!F40</f>
        <v>6.0200000000000005</v>
      </c>
      <c r="I10" s="87">
        <f>Data!F48</f>
        <v>0.7704778038114481</v>
      </c>
      <c r="K10" s="88">
        <v>1999</v>
      </c>
      <c r="L10" s="87">
        <f>Data!L18</f>
        <v>10.718295159073012</v>
      </c>
      <c r="M10" s="87">
        <f>Data!L35</f>
        <v>0.7843883662817426</v>
      </c>
    </row>
    <row r="11" spans="2:13" ht="12">
      <c r="B11" s="62" t="s">
        <v>60</v>
      </c>
      <c r="C11" s="87">
        <f>Data!D15</f>
        <v>10.3</v>
      </c>
      <c r="D11" s="87">
        <f>Data!D32</f>
        <v>-0.29497014308090286</v>
      </c>
      <c r="G11" s="62" t="s">
        <v>85</v>
      </c>
      <c r="H11" s="87">
        <f>Data!F41</f>
        <v>11.62857142857143</v>
      </c>
      <c r="I11" s="87">
        <f>Data!F49</f>
        <v>0.32791257387869877</v>
      </c>
      <c r="K11" s="88">
        <v>2000</v>
      </c>
      <c r="L11" s="87">
        <f>Data!M18</f>
        <v>10.465584299087006</v>
      </c>
      <c r="M11" s="87">
        <f>Data!M35</f>
        <v>0.5316775062957362</v>
      </c>
    </row>
    <row r="12" spans="2:13" ht="12">
      <c r="B12" s="62" t="s">
        <v>61</v>
      </c>
      <c r="C12" s="87">
        <f>Data!D16</f>
        <v>7</v>
      </c>
      <c r="D12" s="87">
        <f>Data!D33</f>
        <v>-0.261000839828716</v>
      </c>
      <c r="G12" s="62" t="s">
        <v>86</v>
      </c>
      <c r="H12" s="87">
        <f>Data!F42</f>
        <v>14.016304347826088</v>
      </c>
      <c r="I12" s="87">
        <f>Data!F50</f>
        <v>-1.5586056482847361</v>
      </c>
      <c r="K12" s="88">
        <v>2001</v>
      </c>
      <c r="L12" s="87">
        <f>Data!N18</f>
        <v>10.156182968572319</v>
      </c>
      <c r="M12" s="87">
        <f>Data!N35</f>
        <v>0.2222761757810492</v>
      </c>
    </row>
    <row r="13" spans="2:13" ht="12">
      <c r="B13" s="62" t="s">
        <v>62</v>
      </c>
      <c r="C13" s="87">
        <f>Data!D17</f>
        <v>5</v>
      </c>
      <c r="D13" s="87">
        <f>Data!D34</f>
        <v>0.2613202796892429</v>
      </c>
      <c r="G13" s="62" t="s">
        <v>87</v>
      </c>
      <c r="H13" s="87">
        <f>Data!F43</f>
        <v>6.280434782608695</v>
      </c>
      <c r="I13" s="87">
        <f>Data!F51</f>
        <v>-1.2540562060869895</v>
      </c>
      <c r="K13" s="88">
        <v>2002</v>
      </c>
      <c r="L13" s="87">
        <f>Data!O18</f>
        <v>10.76310598472634</v>
      </c>
      <c r="M13" s="87">
        <f>Data!O35</f>
        <v>0.8291991919350714</v>
      </c>
    </row>
    <row r="14" spans="1:13" ht="12">
      <c r="A14" s="88">
        <v>1992</v>
      </c>
      <c r="B14" s="62" t="s">
        <v>52</v>
      </c>
      <c r="C14" s="87">
        <f>Data!E6</f>
        <v>4</v>
      </c>
      <c r="D14" s="87">
        <f>Data!E23</f>
        <v>-0.5760405955772709</v>
      </c>
      <c r="F14" s="88">
        <v>1994</v>
      </c>
      <c r="G14" s="62" t="s">
        <v>84</v>
      </c>
      <c r="H14" s="87">
        <f>Data!G40</f>
        <v>5.497777777777778</v>
      </c>
      <c r="I14" s="87">
        <f>Data!G48</f>
        <v>0.248255581589226</v>
      </c>
      <c r="K14" s="88">
        <v>2003</v>
      </c>
      <c r="L14" s="87">
        <f>Data!P18</f>
        <v>10.64090283245016</v>
      </c>
      <c r="M14" s="87">
        <f>Data!P35</f>
        <v>0.7069960396588915</v>
      </c>
    </row>
    <row r="15" spans="2:13" ht="12">
      <c r="B15" s="62" t="s">
        <v>53</v>
      </c>
      <c r="C15" s="87">
        <f>Data!E7</f>
        <v>5.9</v>
      </c>
      <c r="D15" s="87">
        <f>Data!E24</f>
        <v>1.2525240495010364</v>
      </c>
      <c r="G15" s="62" t="s">
        <v>85</v>
      </c>
      <c r="H15" s="87">
        <f>Data!G41</f>
        <v>10.927472527472528</v>
      </c>
      <c r="I15" s="87">
        <f>Data!G49</f>
        <v>-0.3731863272202034</v>
      </c>
      <c r="K15" s="88">
        <v>2004</v>
      </c>
      <c r="L15" s="87">
        <f>Data!Q18</f>
        <v>10.586476835431538</v>
      </c>
      <c r="M15" s="87">
        <f>Data!Q35</f>
        <v>0.652570042640269</v>
      </c>
    </row>
    <row r="16" spans="2:13" ht="12">
      <c r="B16" s="62" t="s">
        <v>54</v>
      </c>
      <c r="C16" s="87">
        <f>Data!E8</f>
        <v>7.4</v>
      </c>
      <c r="D16" s="87">
        <f>Data!E25</f>
        <v>0.9283572857572349</v>
      </c>
      <c r="G16" s="62" t="s">
        <v>86</v>
      </c>
      <c r="H16" s="87">
        <f>Data!G42</f>
        <v>15.429347826086957</v>
      </c>
      <c r="I16" s="87">
        <f>Data!G50</f>
        <v>-0.14556217002386695</v>
      </c>
      <c r="K16" s="88">
        <v>2005</v>
      </c>
      <c r="L16" s="87">
        <f>Data!R18</f>
        <v>10.499081986428742</v>
      </c>
      <c r="M16" s="87">
        <f>Data!R35</f>
        <v>0.5651751936374723</v>
      </c>
    </row>
    <row r="17" spans="2:13" ht="12">
      <c r="B17" s="62" t="s">
        <v>55</v>
      </c>
      <c r="C17" s="87">
        <f>Data!E9</f>
        <v>8.6</v>
      </c>
      <c r="D17" s="87">
        <f>Data!E26</f>
        <v>0.2031877598775793</v>
      </c>
      <c r="G17" s="62" t="s">
        <v>87</v>
      </c>
      <c r="H17" s="87">
        <f>Data!G43</f>
        <v>8.886956521739132</v>
      </c>
      <c r="I17" s="87">
        <f>Data!G51</f>
        <v>1.3524655330434472</v>
      </c>
      <c r="K17" s="88">
        <v>2006</v>
      </c>
      <c r="L17" s="87">
        <f>Data!S18</f>
        <v>10.771655549022759</v>
      </c>
      <c r="M17" s="87">
        <f>Data!S35</f>
        <v>0.8377487562314894</v>
      </c>
    </row>
    <row r="18" spans="2:13" ht="12">
      <c r="B18" s="62" t="s">
        <v>7</v>
      </c>
      <c r="C18" s="87">
        <f>Data!E10</f>
        <v>13.1</v>
      </c>
      <c r="D18" s="87">
        <f>Data!E27</f>
        <v>1.6892088070153886</v>
      </c>
      <c r="F18" s="88">
        <v>1995</v>
      </c>
      <c r="G18" s="62" t="s">
        <v>84</v>
      </c>
      <c r="H18" s="87">
        <f>Data!H40</f>
        <v>5.7011111111111115</v>
      </c>
      <c r="I18" s="87">
        <f>Data!H48</f>
        <v>0.45158891492255915</v>
      </c>
      <c r="K18" s="88">
        <v>2007</v>
      </c>
      <c r="L18" s="87">
        <f>Data!T18</f>
        <v>10.541890614812926</v>
      </c>
      <c r="M18" s="87">
        <f>Data!T35</f>
        <v>0.6079838220216569</v>
      </c>
    </row>
    <row r="19" spans="2:13" ht="12">
      <c r="B19" s="62" t="s">
        <v>56</v>
      </c>
      <c r="C19" s="87">
        <f>Data!E11</f>
        <v>15.5</v>
      </c>
      <c r="D19" s="87">
        <f>Data!E28</f>
        <v>1.4092979469719005</v>
      </c>
      <c r="G19" s="62" t="s">
        <v>85</v>
      </c>
      <c r="H19" s="87">
        <f>Data!H41</f>
        <v>11.5010989010989</v>
      </c>
      <c r="I19" s="87">
        <f>Data!H49</f>
        <v>0.2004400464061682</v>
      </c>
      <c r="K19" s="88">
        <v>2008</v>
      </c>
      <c r="L19" s="87">
        <f>Data!U18</f>
        <v>9.95975309169258</v>
      </c>
      <c r="M19" s="87">
        <f>Data!U35</f>
        <v>0.025846298901310405</v>
      </c>
    </row>
    <row r="20" spans="2:13" ht="12">
      <c r="B20" s="62" t="s">
        <v>57</v>
      </c>
      <c r="C20" s="87">
        <f>Data!E12</f>
        <v>16.1</v>
      </c>
      <c r="D20" s="87">
        <f>Data!E29</f>
        <v>-0.33713158564289714</v>
      </c>
      <c r="G20" s="62" t="s">
        <v>86</v>
      </c>
      <c r="H20" s="87">
        <f>Data!H42</f>
        <v>17.068478260869565</v>
      </c>
      <c r="I20" s="87">
        <f>Data!H50</f>
        <v>1.493568264758741</v>
      </c>
      <c r="K20" s="88">
        <v>2009</v>
      </c>
      <c r="L20" s="87">
        <f>Data!V18</f>
        <v>10.10351579491442</v>
      </c>
      <c r="M20" s="87">
        <f>Data!V35</f>
        <v>0.1696090021231509</v>
      </c>
    </row>
    <row r="21" spans="2:13" ht="12">
      <c r="B21" s="62" t="s">
        <v>58</v>
      </c>
      <c r="C21" s="87">
        <f>Data!E13</f>
        <v>15.3</v>
      </c>
      <c r="D21" s="87">
        <f>Data!E30</f>
        <v>-0.946822666774505</v>
      </c>
      <c r="G21" s="62" t="s">
        <v>87</v>
      </c>
      <c r="H21" s="87">
        <f>Data!H43</f>
        <v>8.032608695652174</v>
      </c>
      <c r="I21" s="87">
        <f>Data!H51</f>
        <v>0.4981177069564895</v>
      </c>
      <c r="K21" s="88">
        <v>2010</v>
      </c>
      <c r="L21" s="87">
        <f>Data!W18</f>
        <v>8.956040443574691</v>
      </c>
      <c r="M21" s="87">
        <f>Data!W35</f>
        <v>-0.977866349216578</v>
      </c>
    </row>
    <row r="22" spans="2:13" ht="12">
      <c r="B22" s="62" t="s">
        <v>59</v>
      </c>
      <c r="C22" s="87">
        <f>Data!E14</f>
        <v>13.2</v>
      </c>
      <c r="D22" s="87">
        <f>Data!E31</f>
        <v>-0.7896379272418752</v>
      </c>
      <c r="F22" s="88">
        <v>1996</v>
      </c>
      <c r="G22" s="62" t="s">
        <v>84</v>
      </c>
      <c r="H22" s="87">
        <f>Data!I40</f>
        <v>4.190109890109889</v>
      </c>
      <c r="I22" s="87">
        <f>Data!I48</f>
        <v>-1.0594123060786629</v>
      </c>
      <c r="K22" s="88">
        <v>2011</v>
      </c>
      <c r="L22" s="87">
        <f>Data!X18</f>
        <v>10.73119373776908</v>
      </c>
      <c r="M22" s="87">
        <f>Data!X35</f>
        <v>0.7972869449778113</v>
      </c>
    </row>
    <row r="23" spans="2:13" ht="12">
      <c r="B23" s="62" t="s">
        <v>60</v>
      </c>
      <c r="C23" s="87">
        <f>Data!E15</f>
        <v>7.8</v>
      </c>
      <c r="D23" s="87">
        <f>Data!E32</f>
        <v>-2.7949701430809037</v>
      </c>
      <c r="G23" s="62" t="s">
        <v>85</v>
      </c>
      <c r="H23" s="87">
        <f>Data!I41</f>
        <v>10.783516483516483</v>
      </c>
      <c r="I23" s="87">
        <f>Data!I49</f>
        <v>-0.5171423711762486</v>
      </c>
      <c r="K23" s="88">
        <v>2012</v>
      </c>
      <c r="L23" s="87">
        <f>Data!Y18</f>
        <v>9.777036169607937</v>
      </c>
      <c r="M23" s="87">
        <f>Data!Y35</f>
        <v>-0.15687062318333211</v>
      </c>
    </row>
    <row r="24" spans="2:13" ht="12">
      <c r="B24" s="62" t="s">
        <v>61</v>
      </c>
      <c r="C24" s="87">
        <f>Data!E16</f>
        <v>7.5</v>
      </c>
      <c r="D24" s="87">
        <f>Data!E33</f>
        <v>0.23899916017128398</v>
      </c>
      <c r="G24" s="62" t="s">
        <v>86</v>
      </c>
      <c r="H24" s="87">
        <f>Data!I42</f>
        <v>15.601890326086957</v>
      </c>
      <c r="I24" s="87">
        <f>Data!I50</f>
        <v>0.026980329976133532</v>
      </c>
      <c r="K24" s="88">
        <v>2013</v>
      </c>
      <c r="L24" s="87">
        <f>Data!Z18</f>
        <v>9.749041095890407</v>
      </c>
      <c r="M24" s="87">
        <f>Data!Z35</f>
        <v>-0.18486569690086263</v>
      </c>
    </row>
    <row r="25" spans="2:13" ht="12">
      <c r="B25" s="62" t="s">
        <v>62</v>
      </c>
      <c r="C25" s="87">
        <f>Data!E17</f>
        <v>4.1</v>
      </c>
      <c r="D25" s="87">
        <f>Data!E34</f>
        <v>-0.6386797203107575</v>
      </c>
      <c r="G25" s="62" t="s">
        <v>87</v>
      </c>
      <c r="H25" s="87">
        <f>Data!I43</f>
        <v>7.169760869565218</v>
      </c>
      <c r="I25" s="87">
        <f>Data!I51</f>
        <v>-0.36473011913046616</v>
      </c>
      <c r="K25" s="87"/>
      <c r="L25" s="87"/>
      <c r="M25" s="87"/>
    </row>
    <row r="26" spans="1:13" ht="12">
      <c r="A26" s="88">
        <v>1993</v>
      </c>
      <c r="B26" s="62" t="s">
        <v>52</v>
      </c>
      <c r="C26" s="87">
        <f>Data!F6</f>
        <v>6</v>
      </c>
      <c r="D26" s="87">
        <f>Data!F23</f>
        <v>1.423959404422729</v>
      </c>
      <c r="F26" s="88">
        <v>1997</v>
      </c>
      <c r="G26" s="62" t="s">
        <v>84</v>
      </c>
      <c r="H26" s="87">
        <f>Data!J40</f>
        <v>6.023389866666667</v>
      </c>
      <c r="I26" s="87">
        <f>Data!J48</f>
        <v>0.7738676704781149</v>
      </c>
      <c r="K26" s="87"/>
      <c r="L26" s="87"/>
      <c r="M26" s="87"/>
    </row>
    <row r="27" spans="2:13" ht="12">
      <c r="B27" s="62" t="s">
        <v>53</v>
      </c>
      <c r="C27" s="87">
        <f>Data!F7</f>
        <v>5.4</v>
      </c>
      <c r="D27" s="87">
        <f>Data!F24</f>
        <v>0.7525240495010364</v>
      </c>
      <c r="G27" s="62" t="s">
        <v>85</v>
      </c>
      <c r="H27" s="87">
        <f>Data!J41</f>
        <v>11.532873627418647</v>
      </c>
      <c r="I27" s="87">
        <f>Data!J49</f>
        <v>0.23221477272591606</v>
      </c>
      <c r="K27" s="87"/>
      <c r="L27" s="87"/>
      <c r="M27" s="87"/>
    </row>
    <row r="28" spans="2:13" ht="12">
      <c r="B28" s="62" t="s">
        <v>54</v>
      </c>
      <c r="C28" s="87">
        <f>Data!F8</f>
        <v>6.6</v>
      </c>
      <c r="D28" s="87">
        <f>Data!F25</f>
        <v>0.12835728575723415</v>
      </c>
      <c r="G28" s="62" t="s">
        <v>86</v>
      </c>
      <c r="H28" s="87">
        <f>Data!J42</f>
        <v>16.688454347826088</v>
      </c>
      <c r="I28" s="87">
        <f>Data!J50</f>
        <v>1.1135443517152641</v>
      </c>
      <c r="K28" s="87"/>
      <c r="L28" s="87"/>
      <c r="M28" s="87"/>
    </row>
    <row r="29" spans="2:13" ht="12">
      <c r="B29" s="62" t="s">
        <v>55</v>
      </c>
      <c r="C29" s="87">
        <f>Data!F9</f>
        <v>9.3</v>
      </c>
      <c r="D29" s="87">
        <f>Data!F26</f>
        <v>0.9031877598775804</v>
      </c>
      <c r="G29" s="62" t="s">
        <v>87</v>
      </c>
      <c r="H29" s="87">
        <f>Data!J43</f>
        <v>8.5058065339378</v>
      </c>
      <c r="I29" s="87">
        <f>Data!J51</f>
        <v>0.971315545242116</v>
      </c>
      <c r="K29" s="87"/>
      <c r="L29" s="87"/>
      <c r="M29" s="87"/>
    </row>
    <row r="30" spans="2:13" ht="12">
      <c r="B30" s="62" t="s">
        <v>7</v>
      </c>
      <c r="C30" s="87">
        <f>Data!F10</f>
        <v>11.2</v>
      </c>
      <c r="D30" s="87">
        <f>Data!F27</f>
        <v>-0.2107911929846118</v>
      </c>
      <c r="F30" s="88">
        <v>1998</v>
      </c>
      <c r="G30" s="62" t="s">
        <v>84</v>
      </c>
      <c r="H30" s="87">
        <f>Data!K40</f>
        <v>7.061759105217292</v>
      </c>
      <c r="I30" s="87">
        <f>Data!K48</f>
        <v>1.8122369090287398</v>
      </c>
      <c r="K30" s="87"/>
      <c r="L30" s="87"/>
      <c r="M30" s="87"/>
    </row>
    <row r="31" spans="2:13" ht="12">
      <c r="B31" s="62" t="s">
        <v>56</v>
      </c>
      <c r="C31" s="87">
        <f>Data!F11</f>
        <v>14.4</v>
      </c>
      <c r="D31" s="87">
        <f>Data!F28</f>
        <v>0.30929794697190083</v>
      </c>
      <c r="G31" s="62" t="s">
        <v>85</v>
      </c>
      <c r="H31" s="87">
        <f>Data!K41</f>
        <v>11.637172541286658</v>
      </c>
      <c r="I31" s="87">
        <f>Data!K49</f>
        <v>0.33651368659392666</v>
      </c>
      <c r="K31" s="87"/>
      <c r="L31" s="87"/>
      <c r="M31" s="87"/>
    </row>
    <row r="32" spans="2:13" ht="12">
      <c r="B32" s="62" t="s">
        <v>57</v>
      </c>
      <c r="C32" s="87">
        <f>Data!F12</f>
        <v>15.1</v>
      </c>
      <c r="D32" s="87">
        <f>Data!F29</f>
        <v>-1.337131585642899</v>
      </c>
      <c r="G32" s="62" t="s">
        <v>86</v>
      </c>
      <c r="H32" s="87">
        <f>Data!K42</f>
        <v>15.412878290624432</v>
      </c>
      <c r="I32" s="87">
        <f>Data!K50</f>
        <v>-0.16203170548639179</v>
      </c>
      <c r="K32" s="87"/>
      <c r="L32" s="87"/>
      <c r="M32" s="87"/>
    </row>
    <row r="33" spans="2:13" ht="12">
      <c r="B33" s="62" t="s">
        <v>58</v>
      </c>
      <c r="C33" s="87">
        <f>Data!F13</f>
        <v>14.4</v>
      </c>
      <c r="D33" s="87">
        <f>Data!F30</f>
        <v>-1.8468226667745054</v>
      </c>
      <c r="G33" s="62" t="s">
        <v>87</v>
      </c>
      <c r="H33" s="87">
        <f>Data!K43</f>
        <v>7.919198663539848</v>
      </c>
      <c r="I33" s="87">
        <f>Data!K51</f>
        <v>0.38470767484416335</v>
      </c>
      <c r="K33" s="87"/>
      <c r="L33" s="87"/>
      <c r="M33" s="87"/>
    </row>
    <row r="34" spans="2:13" ht="12">
      <c r="B34" s="62" t="s">
        <v>59</v>
      </c>
      <c r="C34" s="87">
        <f>Data!F14</f>
        <v>12.5</v>
      </c>
      <c r="D34" s="87">
        <f>Data!F31</f>
        <v>-1.4896379272418745</v>
      </c>
      <c r="F34" s="88">
        <v>1999</v>
      </c>
      <c r="G34" s="62" t="s">
        <v>84</v>
      </c>
      <c r="H34" s="87">
        <f>Data!L40</f>
        <v>6.283758081004405</v>
      </c>
      <c r="I34" s="87">
        <f>Data!L48</f>
        <v>1.0342358848158524</v>
      </c>
      <c r="K34" s="87"/>
      <c r="L34" s="87"/>
      <c r="M34" s="87"/>
    </row>
    <row r="35" spans="2:13" ht="12">
      <c r="B35" s="62" t="s">
        <v>60</v>
      </c>
      <c r="C35" s="87">
        <f>Data!F15</f>
        <v>8.5</v>
      </c>
      <c r="D35" s="87">
        <f>Data!F32</f>
        <v>-2.0949701430809036</v>
      </c>
      <c r="G35" s="62" t="s">
        <v>85</v>
      </c>
      <c r="H35" s="87">
        <f>Data!L41</f>
        <v>11.983046995829776</v>
      </c>
      <c r="I35" s="87">
        <f>Data!L49</f>
        <v>0.6823881411370447</v>
      </c>
      <c r="K35" s="87"/>
      <c r="L35" s="87"/>
      <c r="M35" s="87"/>
    </row>
    <row r="36" spans="2:13" ht="12">
      <c r="B36" s="62" t="s">
        <v>61</v>
      </c>
      <c r="C36" s="87">
        <f>Data!F16</f>
        <v>5</v>
      </c>
      <c r="D36" s="87">
        <f>Data!F33</f>
        <v>-2.261000839828716</v>
      </c>
      <c r="G36" s="62" t="s">
        <v>86</v>
      </c>
      <c r="H36" s="87">
        <f>Data!L42</f>
        <v>16.513277399941067</v>
      </c>
      <c r="I36" s="87">
        <f>Data!L50</f>
        <v>0.9383674038302434</v>
      </c>
      <c r="K36" s="87"/>
      <c r="L36" s="87"/>
      <c r="M36" s="87"/>
    </row>
    <row r="37" spans="2:13" ht="12">
      <c r="B37" s="62" t="s">
        <v>62</v>
      </c>
      <c r="C37" s="87">
        <f>Data!F17</f>
        <v>5.3</v>
      </c>
      <c r="D37" s="87">
        <f>Data!F34</f>
        <v>0.5613202796892427</v>
      </c>
      <c r="G37" s="62" t="s">
        <v>87</v>
      </c>
      <c r="H37" s="87">
        <f>Data!L43</f>
        <v>8.010442482132222</v>
      </c>
      <c r="I37" s="87">
        <f>Data!L51</f>
        <v>0.4759514934365372</v>
      </c>
      <c r="K37" s="87"/>
      <c r="L37" s="87"/>
      <c r="M37" s="87"/>
    </row>
    <row r="38" spans="1:13" ht="12">
      <c r="A38" s="88">
        <v>1994</v>
      </c>
      <c r="B38" s="62" t="s">
        <v>52</v>
      </c>
      <c r="C38" s="87">
        <f>Data!G6</f>
        <v>5.2</v>
      </c>
      <c r="D38" s="87">
        <f>Data!G23</f>
        <v>0.6239594044227292</v>
      </c>
      <c r="F38" s="88">
        <v>2000</v>
      </c>
      <c r="G38" s="62" t="s">
        <v>84</v>
      </c>
      <c r="H38" s="87">
        <f>Data!M40</f>
        <v>6.497403779838483</v>
      </c>
      <c r="I38" s="87">
        <f>Data!M48</f>
        <v>1.2478815836499306</v>
      </c>
      <c r="K38" s="87"/>
      <c r="L38" s="87"/>
      <c r="M38" s="87"/>
    </row>
    <row r="39" spans="2:13" ht="12">
      <c r="B39" s="62" t="s">
        <v>53</v>
      </c>
      <c r="C39" s="87">
        <f>Data!G7</f>
        <v>3.5</v>
      </c>
      <c r="D39" s="87">
        <f>Data!G24</f>
        <v>-1.147475950498964</v>
      </c>
      <c r="G39" s="62" t="s">
        <v>85</v>
      </c>
      <c r="H39" s="87">
        <f>Data!M41</f>
        <v>11.546482115390573</v>
      </c>
      <c r="I39" s="87">
        <f>Data!M49</f>
        <v>0.24582326069784166</v>
      </c>
      <c r="K39" s="87"/>
      <c r="L39" s="87"/>
      <c r="M39" s="87"/>
    </row>
    <row r="40" spans="2:13" ht="12">
      <c r="B40" s="62" t="s">
        <v>54</v>
      </c>
      <c r="C40" s="87">
        <f>Data!G8</f>
        <v>7.6</v>
      </c>
      <c r="D40" s="87">
        <f>Data!G25</f>
        <v>1.1283572857572342</v>
      </c>
      <c r="G40" s="62" t="s">
        <v>86</v>
      </c>
      <c r="H40" s="87">
        <f>Data!M42</f>
        <v>15.947173913043477</v>
      </c>
      <c r="I40" s="87">
        <f>Data!M50</f>
        <v>0.3722639169326527</v>
      </c>
      <c r="K40" s="87"/>
      <c r="L40" s="87"/>
      <c r="M40" s="87"/>
    </row>
    <row r="41" spans="2:13" ht="12">
      <c r="B41" s="62" t="s">
        <v>55</v>
      </c>
      <c r="C41" s="87">
        <f>Data!G9</f>
        <v>8.1</v>
      </c>
      <c r="D41" s="87">
        <f>Data!G26</f>
        <v>-0.2968122401224207</v>
      </c>
      <c r="G41" s="62" t="s">
        <v>87</v>
      </c>
      <c r="H41" s="87">
        <f>Data!M43</f>
        <v>7.839893880434782</v>
      </c>
      <c r="I41" s="87">
        <f>Data!M51</f>
        <v>0.3054028917390976</v>
      </c>
      <c r="K41" s="87"/>
      <c r="L41" s="87"/>
      <c r="M41" s="87"/>
    </row>
    <row r="42" spans="2:13" ht="12">
      <c r="B42" s="62" t="s">
        <v>7</v>
      </c>
      <c r="C42" s="87">
        <f>Data!G10</f>
        <v>10.4</v>
      </c>
      <c r="D42" s="87">
        <f>Data!G27</f>
        <v>-1.0107911929846107</v>
      </c>
      <c r="F42" s="88">
        <v>2001</v>
      </c>
      <c r="G42" s="62" t="s">
        <v>84</v>
      </c>
      <c r="H42" s="87">
        <f>Data!N40</f>
        <v>4.714600552849684</v>
      </c>
      <c r="I42" s="87">
        <f>Data!N48</f>
        <v>-0.5349216433388682</v>
      </c>
      <c r="K42" s="87"/>
      <c r="L42" s="87"/>
      <c r="M42" s="87"/>
    </row>
    <row r="43" spans="2:13" ht="12">
      <c r="B43" s="62" t="s">
        <v>56</v>
      </c>
      <c r="C43" s="87">
        <f>Data!G11</f>
        <v>14.3</v>
      </c>
      <c r="D43" s="87">
        <f>Data!G28</f>
        <v>0.20929794697190118</v>
      </c>
      <c r="G43" s="62" t="s">
        <v>85</v>
      </c>
      <c r="H43" s="87">
        <f>Data!N41</f>
        <v>11.421110836743717</v>
      </c>
      <c r="I43" s="87">
        <f>Data!N49</f>
        <v>0.1204519820509855</v>
      </c>
      <c r="K43" s="87"/>
      <c r="L43" s="87"/>
      <c r="M43" s="87"/>
    </row>
    <row r="44" spans="2:13" ht="12">
      <c r="B44" s="62" t="s">
        <v>57</v>
      </c>
      <c r="C44" s="87">
        <f>Data!G12</f>
        <v>17.6</v>
      </c>
      <c r="D44" s="87">
        <f>Data!G29</f>
        <v>1.1628684143571029</v>
      </c>
      <c r="G44" s="62" t="s">
        <v>86</v>
      </c>
      <c r="H44" s="87">
        <f>Data!N42</f>
        <v>15.850137926458167</v>
      </c>
      <c r="I44" s="87">
        <f>Data!N50</f>
        <v>0.2752279303473433</v>
      </c>
      <c r="K44" s="87"/>
      <c r="L44" s="87"/>
      <c r="M44" s="87"/>
    </row>
    <row r="45" spans="2:13" ht="12">
      <c r="B45" s="62" t="s">
        <v>58</v>
      </c>
      <c r="C45" s="87">
        <f>Data!G13</f>
        <v>15.9</v>
      </c>
      <c r="D45" s="87">
        <f>Data!G30</f>
        <v>-0.34682266677450535</v>
      </c>
      <c r="G45" s="62" t="s">
        <v>87</v>
      </c>
      <c r="H45" s="87">
        <f>Data!N43</f>
        <v>8.53433650428907</v>
      </c>
      <c r="I45" s="87">
        <f>Data!N51</f>
        <v>0.9998455155933863</v>
      </c>
      <c r="K45" s="87"/>
      <c r="L45" s="87"/>
      <c r="M45" s="87"/>
    </row>
    <row r="46" spans="2:13" ht="12">
      <c r="B46" s="62" t="s">
        <v>59</v>
      </c>
      <c r="C46" s="87">
        <f>Data!G14</f>
        <v>12.7</v>
      </c>
      <c r="D46" s="87">
        <f>Data!G31</f>
        <v>-1.2896379272418752</v>
      </c>
      <c r="F46" s="88">
        <v>2002</v>
      </c>
      <c r="G46" s="62" t="s">
        <v>84</v>
      </c>
      <c r="H46" s="87">
        <f>Data!O40</f>
        <v>6.979438177054628</v>
      </c>
      <c r="I46" s="87">
        <f>Data!O48</f>
        <v>1.7299159808660756</v>
      </c>
      <c r="K46" s="87"/>
      <c r="L46" s="87"/>
      <c r="M46" s="87"/>
    </row>
    <row r="47" spans="2:13" ht="12">
      <c r="B47" s="62" t="s">
        <v>60</v>
      </c>
      <c r="C47" s="87">
        <f>Data!G15</f>
        <v>10.2</v>
      </c>
      <c r="D47" s="87">
        <f>Data!G32</f>
        <v>-0.3949701430809043</v>
      </c>
      <c r="G47" s="62" t="s">
        <v>85</v>
      </c>
      <c r="H47" s="87">
        <f>Data!O41</f>
        <v>11.866088485819729</v>
      </c>
      <c r="I47" s="87">
        <f>Data!O49</f>
        <v>0.5654296311269977</v>
      </c>
      <c r="K47" s="87"/>
      <c r="L47" s="87"/>
      <c r="M47" s="87"/>
    </row>
    <row r="48" spans="2:13" ht="12">
      <c r="B48" s="62" t="s">
        <v>61</v>
      </c>
      <c r="C48" s="87">
        <f>Data!G16</f>
        <v>10.1</v>
      </c>
      <c r="D48" s="87">
        <f>Data!G33</f>
        <v>2.8389991601712836</v>
      </c>
      <c r="G48" s="62" t="s">
        <v>86</v>
      </c>
      <c r="H48" s="87">
        <f>Data!O42</f>
        <v>15.798556390551381</v>
      </c>
      <c r="I48" s="87">
        <f>Data!O50</f>
        <v>0.22364639444055712</v>
      </c>
      <c r="K48" s="87"/>
      <c r="L48" s="87"/>
      <c r="M48" s="87"/>
    </row>
    <row r="49" spans="2:13" ht="12">
      <c r="B49" s="62" t="s">
        <v>62</v>
      </c>
      <c r="C49" s="87">
        <f>Data!G17</f>
        <v>6.4</v>
      </c>
      <c r="D49" s="87">
        <f>Data!G34</f>
        <v>1.6613202796892432</v>
      </c>
      <c r="G49" s="62" t="s">
        <v>87</v>
      </c>
      <c r="H49" s="87">
        <f>Data!O43</f>
        <v>8.338076177716038</v>
      </c>
      <c r="I49" s="87">
        <f>Data!O51</f>
        <v>0.803585189020354</v>
      </c>
      <c r="K49" s="87"/>
      <c r="L49" s="87"/>
      <c r="M49" s="87"/>
    </row>
    <row r="50" spans="1:13" ht="12">
      <c r="A50" s="88">
        <v>1995</v>
      </c>
      <c r="B50" s="62" t="s">
        <v>52</v>
      </c>
      <c r="C50" s="87">
        <f>Data!H6</f>
        <v>4.9</v>
      </c>
      <c r="D50" s="87">
        <f>Data!H23</f>
        <v>0.3239594044227294</v>
      </c>
      <c r="F50" s="88">
        <v>2003</v>
      </c>
      <c r="G50" s="62" t="s">
        <v>84</v>
      </c>
      <c r="H50" s="87">
        <f>Data!P40</f>
        <v>5.754078051653652</v>
      </c>
      <c r="I50" s="87">
        <f>Data!P48</f>
        <v>0.5045558554650995</v>
      </c>
      <c r="K50" s="87"/>
      <c r="L50" s="87"/>
      <c r="M50" s="87"/>
    </row>
    <row r="51" spans="2:13" ht="12">
      <c r="B51" s="62" t="s">
        <v>53</v>
      </c>
      <c r="C51" s="87">
        <f>Data!H7</f>
        <v>6.7</v>
      </c>
      <c r="D51" s="87">
        <f>Data!H24</f>
        <v>2.052524049501036</v>
      </c>
      <c r="G51" s="62" t="s">
        <v>85</v>
      </c>
      <c r="H51" s="87">
        <f>Data!P41</f>
        <v>12.631710066343388</v>
      </c>
      <c r="I51" s="87">
        <f>Data!P49</f>
        <v>1.3310512116506565</v>
      </c>
      <c r="K51" s="87"/>
      <c r="L51" s="87"/>
      <c r="M51" s="87"/>
    </row>
    <row r="52" spans="2:13" ht="12">
      <c r="B52" s="62" t="s">
        <v>54</v>
      </c>
      <c r="C52" s="87">
        <f>Data!H8</f>
        <v>5.6</v>
      </c>
      <c r="D52" s="87">
        <f>Data!H25</f>
        <v>-0.8716427142427658</v>
      </c>
      <c r="G52" s="62" t="s">
        <v>86</v>
      </c>
      <c r="H52" s="87">
        <f>Data!P42</f>
        <v>16.63876345577651</v>
      </c>
      <c r="I52" s="87">
        <f>Data!P50</f>
        <v>1.063853459665685</v>
      </c>
      <c r="K52" s="87"/>
      <c r="L52" s="87"/>
      <c r="M52" s="87"/>
    </row>
    <row r="53" spans="2:13" ht="12">
      <c r="B53" s="62" t="s">
        <v>55</v>
      </c>
      <c r="C53" s="87">
        <f>Data!H9</f>
        <v>8.9</v>
      </c>
      <c r="D53" s="87">
        <f>Data!H26</f>
        <v>0.50318775987758</v>
      </c>
      <c r="G53" s="62" t="s">
        <v>87</v>
      </c>
      <c r="H53" s="87">
        <f>Data!P43</f>
        <v>7.454463643769493</v>
      </c>
      <c r="I53" s="87">
        <f>Data!P51</f>
        <v>-0.08002734492619101</v>
      </c>
      <c r="K53" s="87"/>
      <c r="L53" s="87"/>
      <c r="M53" s="87"/>
    </row>
    <row r="54" spans="2:13" ht="12">
      <c r="B54" s="62" t="s">
        <v>7</v>
      </c>
      <c r="C54" s="87">
        <f>Data!H10</f>
        <v>11.6</v>
      </c>
      <c r="D54" s="87">
        <f>Data!H27</f>
        <v>0.18920880701538856</v>
      </c>
      <c r="F54" s="88">
        <v>2004</v>
      </c>
      <c r="G54" s="62" t="s">
        <v>84</v>
      </c>
      <c r="H54" s="87">
        <f>Data!Q40</f>
        <v>5.915808342172128</v>
      </c>
      <c r="I54" s="87">
        <f>Data!Q48</f>
        <v>0.6662861459835758</v>
      </c>
      <c r="K54" s="87"/>
      <c r="L54" s="87"/>
      <c r="M54" s="87"/>
    </row>
    <row r="55" spans="2:13" ht="12">
      <c r="B55" s="62" t="s">
        <v>56</v>
      </c>
      <c r="C55" s="87">
        <f>Data!H11</f>
        <v>14</v>
      </c>
      <c r="D55" s="87">
        <f>Data!H28</f>
        <v>-0.09070205302809953</v>
      </c>
      <c r="G55" s="62" t="s">
        <v>85</v>
      </c>
      <c r="H55" s="87">
        <f>Data!Q41</f>
        <v>12.318094729092081</v>
      </c>
      <c r="I55" s="87">
        <f>Data!Q49</f>
        <v>1.0174358743993501</v>
      </c>
      <c r="K55" s="87"/>
      <c r="L55" s="87"/>
      <c r="M55" s="87"/>
    </row>
    <row r="56" spans="2:13" ht="12">
      <c r="B56" s="62" t="s">
        <v>57</v>
      </c>
      <c r="C56" s="87">
        <f>Data!H12</f>
        <v>18.4</v>
      </c>
      <c r="D56" s="87">
        <f>Data!H29</f>
        <v>1.9628684143571</v>
      </c>
      <c r="G56" s="62" t="s">
        <v>86</v>
      </c>
      <c r="H56" s="87">
        <f>Data!Q42</f>
        <v>15.965910007069397</v>
      </c>
      <c r="I56" s="87">
        <f>Data!Q50</f>
        <v>0.39100001095857273</v>
      </c>
      <c r="K56" s="87"/>
      <c r="L56" s="87"/>
      <c r="M56" s="87"/>
    </row>
    <row r="57" spans="2:13" ht="12">
      <c r="B57" s="62" t="s">
        <v>58</v>
      </c>
      <c r="C57" s="87">
        <f>Data!H13</f>
        <v>18.9</v>
      </c>
      <c r="D57" s="87">
        <f>Data!H30</f>
        <v>2.653177333225493</v>
      </c>
      <c r="G57" s="62" t="s">
        <v>87</v>
      </c>
      <c r="H57" s="87">
        <f>Data!Q43</f>
        <v>8.114148061223004</v>
      </c>
      <c r="I57" s="87">
        <f>Data!Q51</f>
        <v>0.5796570725273194</v>
      </c>
      <c r="K57" s="87"/>
      <c r="L57" s="87"/>
      <c r="M57" s="87"/>
    </row>
    <row r="58" spans="2:13" ht="12">
      <c r="B58" s="62" t="s">
        <v>59</v>
      </c>
      <c r="C58" s="87">
        <f>Data!H14</f>
        <v>13.8</v>
      </c>
      <c r="D58" s="87">
        <f>Data!H31</f>
        <v>-0.18963792724187378</v>
      </c>
      <c r="F58" s="88">
        <v>2005</v>
      </c>
      <c r="G58" s="62" t="s">
        <v>84</v>
      </c>
      <c r="H58" s="87">
        <f>Data!R40</f>
        <v>6.091705327866716</v>
      </c>
      <c r="I58" s="87">
        <f>Data!R48</f>
        <v>0.8421831316781638</v>
      </c>
      <c r="K58" s="87"/>
      <c r="L58" s="87"/>
      <c r="M58" s="87"/>
    </row>
    <row r="59" spans="2:13" ht="12">
      <c r="B59" s="62" t="s">
        <v>60</v>
      </c>
      <c r="C59" s="87">
        <f>Data!H15</f>
        <v>13.2</v>
      </c>
      <c r="D59" s="87">
        <f>Data!H32</f>
        <v>2.6050298569190957</v>
      </c>
      <c r="G59" s="62" t="s">
        <v>85</v>
      </c>
      <c r="H59" s="87">
        <f>Data!R41</f>
        <v>11.793129782028053</v>
      </c>
      <c r="I59" s="87">
        <f>Data!R49</f>
        <v>0.4924709273353223</v>
      </c>
      <c r="K59" s="87"/>
      <c r="L59" s="87"/>
      <c r="M59" s="87"/>
    </row>
    <row r="60" spans="2:13" ht="12">
      <c r="B60" s="62" t="s">
        <v>61</v>
      </c>
      <c r="C60" s="87">
        <f>Data!H16</f>
        <v>8.1</v>
      </c>
      <c r="D60" s="87">
        <f>Data!H33</f>
        <v>0.8389991601712836</v>
      </c>
      <c r="G60" s="62" t="s">
        <v>86</v>
      </c>
      <c r="H60" s="87">
        <f>Data!R42</f>
        <v>15.917728626943369</v>
      </c>
      <c r="I60" s="87">
        <f>Data!R50</f>
        <v>0.3428186308325447</v>
      </c>
      <c r="K60" s="87"/>
      <c r="L60" s="87"/>
      <c r="M60" s="87"/>
    </row>
    <row r="61" spans="2:13" ht="12">
      <c r="B61" s="62" t="s">
        <v>62</v>
      </c>
      <c r="C61" s="87">
        <f>Data!H17</f>
        <v>2.8</v>
      </c>
      <c r="D61" s="87">
        <f>Data!H34</f>
        <v>-1.9386797203107573</v>
      </c>
      <c r="G61" s="62" t="s">
        <v>87</v>
      </c>
      <c r="H61" s="87">
        <f>Data!R43</f>
        <v>8.11201740972983</v>
      </c>
      <c r="I61" s="87">
        <f>Data!R51</f>
        <v>0.577526421034146</v>
      </c>
      <c r="K61" s="87"/>
      <c r="L61" s="87"/>
      <c r="M61" s="87"/>
    </row>
    <row r="62" spans="1:13" ht="12">
      <c r="A62" s="88">
        <v>1996</v>
      </c>
      <c r="B62" s="62" t="s">
        <v>52</v>
      </c>
      <c r="C62" s="87">
        <f>Data!I6</f>
        <v>4.8</v>
      </c>
      <c r="D62" s="87">
        <f>Data!I23</f>
        <v>0.22395940442272888</v>
      </c>
      <c r="F62" s="88">
        <v>2006</v>
      </c>
      <c r="G62" s="62" t="s">
        <v>84</v>
      </c>
      <c r="H62" s="87">
        <f>Data!S40</f>
        <v>4.561931647840664</v>
      </c>
      <c r="I62" s="87">
        <f>Data!S48</f>
        <v>-0.6875905483478881</v>
      </c>
      <c r="K62" s="87"/>
      <c r="L62" s="87"/>
      <c r="M62" s="87"/>
    </row>
    <row r="63" spans="2:13" ht="12">
      <c r="B63" s="62" t="s">
        <v>53</v>
      </c>
      <c r="C63" s="87">
        <f>Data!I7</f>
        <v>3.1</v>
      </c>
      <c r="D63" s="87">
        <f>Data!I24</f>
        <v>-1.547475950498964</v>
      </c>
      <c r="G63" s="62" t="s">
        <v>85</v>
      </c>
      <c r="H63" s="87">
        <f>Data!S41</f>
        <v>12.023236032904986</v>
      </c>
      <c r="I63" s="87">
        <f>Data!S49</f>
        <v>0.722577178212255</v>
      </c>
      <c r="K63" s="87"/>
      <c r="L63" s="87"/>
      <c r="M63" s="87"/>
    </row>
    <row r="64" spans="2:13" ht="12">
      <c r="B64" s="62" t="s">
        <v>54</v>
      </c>
      <c r="C64" s="87">
        <f>Data!I8</f>
        <v>4.6</v>
      </c>
      <c r="D64" s="87">
        <f>Data!I25</f>
        <v>-1.8716427142427658</v>
      </c>
      <c r="G64" s="62" t="s">
        <v>86</v>
      </c>
      <c r="H64" s="87">
        <f>Data!S42</f>
        <v>17.28868742786406</v>
      </c>
      <c r="I64" s="87">
        <f>Data!S50</f>
        <v>1.7137774317532344</v>
      </c>
      <c r="K64" s="87"/>
      <c r="L64" s="87"/>
      <c r="M64" s="87"/>
    </row>
    <row r="65" spans="2:13" ht="12">
      <c r="B65" s="62" t="s">
        <v>55</v>
      </c>
      <c r="C65" s="87">
        <f>Data!I9</f>
        <v>8.7</v>
      </c>
      <c r="D65" s="87">
        <f>Data!I26</f>
        <v>0.30318775987757896</v>
      </c>
      <c r="G65" s="62" t="s">
        <v>87</v>
      </c>
      <c r="H65" s="87">
        <f>Data!S43</f>
        <v>9.091377225323912</v>
      </c>
      <c r="I65" s="87">
        <f>Data!S51</f>
        <v>1.5568862366282277</v>
      </c>
      <c r="K65" s="87"/>
      <c r="L65" s="87"/>
      <c r="M65" s="87"/>
    </row>
    <row r="66" spans="2:13" ht="12">
      <c r="B66" s="62" t="s">
        <v>7</v>
      </c>
      <c r="C66" s="87">
        <f>Data!I10</f>
        <v>9.3</v>
      </c>
      <c r="D66" s="87">
        <f>Data!I27</f>
        <v>-2.1107911929846104</v>
      </c>
      <c r="F66" s="88">
        <v>2007</v>
      </c>
      <c r="G66" s="62" t="s">
        <v>84</v>
      </c>
      <c r="H66" s="87">
        <f>Data!T40</f>
        <v>6.716725096116875</v>
      </c>
      <c r="I66" s="87">
        <f>Data!T48</f>
        <v>1.4672028999283224</v>
      </c>
      <c r="K66" s="87"/>
      <c r="L66" s="87"/>
      <c r="M66" s="87"/>
    </row>
    <row r="67" spans="2:13" ht="12">
      <c r="B67" s="62" t="s">
        <v>56</v>
      </c>
      <c r="C67" s="87">
        <f>Data!I11</f>
        <v>14.4</v>
      </c>
      <c r="D67" s="87">
        <f>Data!I28</f>
        <v>0.30929794697190083</v>
      </c>
      <c r="G67" s="62" t="s">
        <v>85</v>
      </c>
      <c r="H67" s="87">
        <f>Data!T41</f>
        <v>12.650614325802287</v>
      </c>
      <c r="I67" s="87">
        <f>Data!T49</f>
        <v>1.3499554711095563</v>
      </c>
      <c r="K67" s="87"/>
      <c r="L67" s="87"/>
      <c r="M67" s="87"/>
    </row>
    <row r="68" spans="2:13" ht="12">
      <c r="B68" s="62" t="s">
        <v>57</v>
      </c>
      <c r="C68" s="87">
        <f>Data!I12</f>
        <v>16.4</v>
      </c>
      <c r="D68" s="87">
        <f>Data!I29</f>
        <v>-0.03713158564289998</v>
      </c>
      <c r="G68" s="62" t="s">
        <v>86</v>
      </c>
      <c r="H68" s="87">
        <f>Data!T42</f>
        <v>14.892614327322274</v>
      </c>
      <c r="I68" s="87">
        <f>Data!T50</f>
        <v>-0.6822956687885497</v>
      </c>
      <c r="K68" s="87"/>
      <c r="L68" s="87"/>
      <c r="M68" s="87"/>
    </row>
    <row r="69" spans="2:13" ht="12">
      <c r="B69" s="62" t="s">
        <v>58</v>
      </c>
      <c r="C69" s="87">
        <f>Data!I13</f>
        <v>16.66171</v>
      </c>
      <c r="D69" s="87">
        <f>Data!I30</f>
        <v>0.41488733322549365</v>
      </c>
      <c r="G69" s="62" t="s">
        <v>87</v>
      </c>
      <c r="H69" s="87">
        <f>Data!T43</f>
        <v>7.847373847766756</v>
      </c>
      <c r="I69" s="87">
        <f>Data!T51</f>
        <v>0.3128828590710713</v>
      </c>
      <c r="K69" s="87"/>
      <c r="L69" s="87"/>
      <c r="M69" s="87"/>
    </row>
    <row r="70" spans="2:13" ht="12">
      <c r="B70" s="62" t="s">
        <v>59</v>
      </c>
      <c r="C70" s="87">
        <f>Data!I14</f>
        <v>13.68203</v>
      </c>
      <c r="D70" s="87">
        <f>Data!I31</f>
        <v>-0.30760792724187525</v>
      </c>
      <c r="F70" s="88">
        <v>2008</v>
      </c>
      <c r="G70" s="62" t="s">
        <v>84</v>
      </c>
      <c r="H70" s="87">
        <f>Data!U40</f>
        <v>5.957090528481668</v>
      </c>
      <c r="I70" s="87">
        <f>Data!U48</f>
        <v>0.7075683322931159</v>
      </c>
      <c r="K70" s="87"/>
      <c r="L70" s="87"/>
      <c r="M70" s="87"/>
    </row>
    <row r="71" spans="2:13" ht="12">
      <c r="B71" s="62" t="s">
        <v>60</v>
      </c>
      <c r="C71" s="87">
        <f>Data!I15</f>
        <v>11.83</v>
      </c>
      <c r="D71" s="87">
        <f>Data!I32</f>
        <v>1.2350298569190965</v>
      </c>
      <c r="G71" s="62" t="s">
        <v>85</v>
      </c>
      <c r="H71" s="87">
        <f>Data!U41</f>
        <v>11.684839507403822</v>
      </c>
      <c r="I71" s="87">
        <f>Data!U49</f>
        <v>0.38418065271109114</v>
      </c>
      <c r="K71" s="87"/>
      <c r="L71" s="87"/>
      <c r="M71" s="87"/>
    </row>
    <row r="72" spans="2:13" ht="12">
      <c r="B72" s="62" t="s">
        <v>61</v>
      </c>
      <c r="C72" s="87">
        <f>Data!I16</f>
        <v>6.1566</v>
      </c>
      <c r="D72" s="87">
        <f>Data!I33</f>
        <v>-1.104400839828716</v>
      </c>
      <c r="G72" s="62" t="s">
        <v>86</v>
      </c>
      <c r="H72" s="87">
        <f>Data!U42</f>
        <v>15.357326534609134</v>
      </c>
      <c r="I72" s="87">
        <f>Data!U50</f>
        <v>-0.2175834615016896</v>
      </c>
      <c r="K72" s="87"/>
      <c r="L72" s="87"/>
      <c r="M72" s="87"/>
    </row>
    <row r="73" spans="2:13" ht="12">
      <c r="B73" s="62" t="s">
        <v>62</v>
      </c>
      <c r="C73" s="87">
        <f>Data!I17</f>
        <v>3.49</v>
      </c>
      <c r="D73" s="87">
        <f>Data!I34</f>
        <v>-1.248679720310757</v>
      </c>
      <c r="G73" s="62" t="s">
        <v>87</v>
      </c>
      <c r="H73" s="87">
        <f>Data!U43</f>
        <v>6.814999533802873</v>
      </c>
      <c r="I73" s="87">
        <f>Data!U51</f>
        <v>-0.7194914548928111</v>
      </c>
      <c r="K73" s="87"/>
      <c r="L73" s="87"/>
      <c r="M73" s="87"/>
    </row>
    <row r="74" spans="1:13" ht="12">
      <c r="A74" s="88">
        <v>1997</v>
      </c>
      <c r="B74" s="62" t="s">
        <v>52</v>
      </c>
      <c r="C74" s="87">
        <f>Data!J6</f>
        <v>2.9</v>
      </c>
      <c r="D74" s="87">
        <f>Data!J23</f>
        <v>-1.676040595577271</v>
      </c>
      <c r="F74" s="88">
        <v>2009</v>
      </c>
      <c r="G74" s="62" t="s">
        <v>84</v>
      </c>
      <c r="H74" s="87">
        <f>Data!V40</f>
        <v>4.8780687830687866</v>
      </c>
      <c r="I74" s="87">
        <f>Data!V48</f>
        <v>-0.37145341311976576</v>
      </c>
      <c r="K74" s="87"/>
      <c r="L74" s="87"/>
      <c r="M74" s="87"/>
    </row>
    <row r="75" spans="2:13" ht="12">
      <c r="B75" s="62" t="s">
        <v>53</v>
      </c>
      <c r="C75" s="87">
        <f>Data!J7</f>
        <v>6.883396</v>
      </c>
      <c r="D75" s="87">
        <f>Data!J24</f>
        <v>2.2359200495010363</v>
      </c>
      <c r="G75" s="62" t="s">
        <v>85</v>
      </c>
      <c r="H75" s="87">
        <f>Data!V41</f>
        <v>12.13607983674469</v>
      </c>
      <c r="I75" s="87">
        <f>Data!V49</f>
        <v>0.8354209820519589</v>
      </c>
      <c r="K75" s="87"/>
      <c r="L75" s="87"/>
      <c r="M75" s="87"/>
    </row>
    <row r="76" spans="2:13" ht="12">
      <c r="B76" s="62" t="s">
        <v>54</v>
      </c>
      <c r="C76" s="87">
        <f>Data!J8</f>
        <v>8.37</v>
      </c>
      <c r="D76" s="87">
        <f>Data!J25</f>
        <v>1.8983572857572337</v>
      </c>
      <c r="G76" s="62" t="s">
        <v>86</v>
      </c>
      <c r="H76" s="87">
        <f>Data!V42</f>
        <v>15.653260869565191</v>
      </c>
      <c r="I76" s="87">
        <f>Data!V50</f>
        <v>0.07835087345436698</v>
      </c>
      <c r="K76" s="87"/>
      <c r="L76" s="87"/>
      <c r="M76" s="87"/>
    </row>
    <row r="77" spans="2:13" ht="12">
      <c r="B77" s="62" t="s">
        <v>55</v>
      </c>
      <c r="C77" s="87">
        <f>Data!J9</f>
        <v>9.102957</v>
      </c>
      <c r="D77" s="87">
        <f>Data!J26</f>
        <v>0.7061447598775796</v>
      </c>
      <c r="G77" s="62" t="s">
        <v>87</v>
      </c>
      <c r="H77" s="87">
        <f>Data!V43</f>
        <v>7.655150103519664</v>
      </c>
      <c r="I77" s="87">
        <f>Data!V51</f>
        <v>0.12065911482397951</v>
      </c>
      <c r="K77" s="87"/>
      <c r="L77" s="87"/>
      <c r="M77" s="87"/>
    </row>
    <row r="78" spans="2:13" ht="12">
      <c r="B78" s="62" t="s">
        <v>7</v>
      </c>
      <c r="C78" s="87">
        <f>Data!J10</f>
        <v>11.534948979591855</v>
      </c>
      <c r="D78" s="87">
        <f>Data!J27</f>
        <v>0.12415778660724364</v>
      </c>
      <c r="F78" s="88">
        <v>2010</v>
      </c>
      <c r="G78" s="62" t="s">
        <v>84</v>
      </c>
      <c r="H78" s="87">
        <f>Data!W40</f>
        <v>3.4709523809523843</v>
      </c>
      <c r="I78" s="87">
        <f>Data!W48</f>
        <v>-1.778569815236168</v>
      </c>
      <c r="K78" s="87"/>
      <c r="L78" s="87"/>
      <c r="M78" s="87"/>
    </row>
    <row r="79" spans="2:13" ht="12">
      <c r="B79" s="62" t="s">
        <v>56</v>
      </c>
      <c r="C79" s="87">
        <f>Data!J11</f>
        <v>13.960645724258308</v>
      </c>
      <c r="D79" s="87">
        <f>Data!J28</f>
        <v>-0.13005632876979156</v>
      </c>
      <c r="G79" s="62" t="s">
        <v>85</v>
      </c>
      <c r="H79" s="87">
        <f>Data!W41</f>
        <v>11.639324960753529</v>
      </c>
      <c r="I79" s="87">
        <f>Data!W49</f>
        <v>0.3386661060607974</v>
      </c>
      <c r="K79" s="87"/>
      <c r="L79" s="87"/>
      <c r="M79" s="87"/>
    </row>
    <row r="80" spans="2:13" ht="12">
      <c r="B80" s="62" t="s">
        <v>57</v>
      </c>
      <c r="C80" s="87">
        <f>Data!J12</f>
        <v>16.93447</v>
      </c>
      <c r="D80" s="87">
        <f>Data!J29</f>
        <v>0.49733841435710247</v>
      </c>
      <c r="G80" s="62" t="s">
        <v>86</v>
      </c>
      <c r="H80" s="87">
        <f>Data!W42</f>
        <v>15.457168737060044</v>
      </c>
      <c r="I80" s="87">
        <f>Data!W50</f>
        <v>-0.11774125905077959</v>
      </c>
      <c r="K80" s="87"/>
      <c r="L80" s="87"/>
      <c r="M80" s="87"/>
    </row>
    <row r="81" spans="2:13" ht="12">
      <c r="B81" s="62" t="s">
        <v>58</v>
      </c>
      <c r="C81" s="87">
        <f>Data!J13</f>
        <v>18.60193</v>
      </c>
      <c r="D81" s="87">
        <f>Data!J30</f>
        <v>2.3551073332254937</v>
      </c>
      <c r="G81" s="62" t="s">
        <v>87</v>
      </c>
      <c r="H81" s="87">
        <f>Data!W43</f>
        <v>5.166640786749485</v>
      </c>
      <c r="I81" s="87">
        <f>Data!W51</f>
        <v>-2.367850201946199</v>
      </c>
      <c r="K81" s="87"/>
      <c r="L81" s="87"/>
      <c r="M81" s="87"/>
    </row>
    <row r="82" spans="2:13" ht="12">
      <c r="B82" s="62" t="s">
        <v>59</v>
      </c>
      <c r="C82" s="87">
        <f>Data!J14</f>
        <v>14.45698</v>
      </c>
      <c r="D82" s="87">
        <f>Data!J31</f>
        <v>0.4673420727581252</v>
      </c>
      <c r="F82" s="88">
        <v>2011</v>
      </c>
      <c r="G82" s="62" t="s">
        <v>84</v>
      </c>
      <c r="H82" s="87">
        <f>Data!X40</f>
        <v>5.631481481481482</v>
      </c>
      <c r="I82" s="87">
        <f>Data!X48</f>
        <v>0.3819592852929299</v>
      </c>
      <c r="K82" s="87"/>
      <c r="L82" s="87"/>
      <c r="M82" s="87"/>
    </row>
    <row r="83" spans="2:13" ht="12">
      <c r="B83" s="62" t="s">
        <v>60</v>
      </c>
      <c r="C83" s="87">
        <f>Data!J15</f>
        <v>10.45765</v>
      </c>
      <c r="D83" s="87">
        <f>Data!J32</f>
        <v>-0.13732014308090434</v>
      </c>
      <c r="G83" s="62" t="s">
        <v>85</v>
      </c>
      <c r="H83" s="87">
        <f>Data!X41</f>
        <v>12.642490842490833</v>
      </c>
      <c r="I83" s="87">
        <f>Data!X49</f>
        <v>1.341831987798102</v>
      </c>
      <c r="K83" s="87"/>
      <c r="L83" s="87"/>
      <c r="M83" s="87"/>
    </row>
    <row r="84" spans="2:13" ht="12">
      <c r="B84" s="62" t="s">
        <v>61</v>
      </c>
      <c r="C84" s="87">
        <f>Data!J16</f>
        <v>8.930072</v>
      </c>
      <c r="D84" s="87">
        <f>Data!J33</f>
        <v>1.669071160171283</v>
      </c>
      <c r="G84" s="62" t="s">
        <v>86</v>
      </c>
      <c r="H84" s="87">
        <f>Data!X42</f>
        <v>15.285403726708076</v>
      </c>
      <c r="I84" s="87">
        <f>Data!X50</f>
        <v>-0.2895062694027484</v>
      </c>
      <c r="K84" s="87"/>
      <c r="L84" s="87"/>
      <c r="M84" s="87"/>
    </row>
    <row r="85" spans="2:13" ht="12">
      <c r="B85" s="62" t="s">
        <v>62</v>
      </c>
      <c r="C85" s="87">
        <f>Data!J17</f>
        <v>6.1433835845896025</v>
      </c>
      <c r="D85" s="87">
        <f>Data!J34</f>
        <v>1.4047038642788454</v>
      </c>
      <c r="G85" s="62" t="s">
        <v>87</v>
      </c>
      <c r="H85" s="87">
        <f>Data!X43</f>
        <v>9.275310559006218</v>
      </c>
      <c r="I85" s="87">
        <f>Data!X51</f>
        <v>1.740819570310534</v>
      </c>
      <c r="K85" s="87"/>
      <c r="L85" s="87"/>
      <c r="M85" s="87"/>
    </row>
    <row r="86" spans="1:13" ht="12">
      <c r="A86" s="88">
        <v>1998</v>
      </c>
      <c r="B86" s="62" t="s">
        <v>52</v>
      </c>
      <c r="C86" s="87">
        <f>Data!K6</f>
        <v>5.468074324324325</v>
      </c>
      <c r="D86" s="87">
        <f>Data!K23</f>
        <v>0.8920337287470543</v>
      </c>
      <c r="F86" s="88">
        <v>2012</v>
      </c>
      <c r="G86" s="62" t="s">
        <v>84</v>
      </c>
      <c r="H86" s="87">
        <f>Data!Y40</f>
        <v>6.14144426980984</v>
      </c>
      <c r="I86" s="87">
        <f>Data!Y48</f>
        <v>0.8919220736212878</v>
      </c>
      <c r="K86" s="87"/>
      <c r="L86" s="87"/>
      <c r="M86" s="87"/>
    </row>
    <row r="87" spans="2:13" ht="12">
      <c r="B87" s="62" t="s">
        <v>53</v>
      </c>
      <c r="C87" s="87">
        <f>Data!K7</f>
        <v>7.749815837937384</v>
      </c>
      <c r="D87" s="87">
        <f>Data!K24</f>
        <v>3.1023398874384203</v>
      </c>
      <c r="G87" s="62" t="s">
        <v>85</v>
      </c>
      <c r="H87" s="87">
        <f>Data!Y41</f>
        <v>10.848063840920977</v>
      </c>
      <c r="I87" s="87">
        <f>Data!Y49</f>
        <v>-0.45259501377175404</v>
      </c>
      <c r="K87" s="87"/>
      <c r="L87" s="87"/>
      <c r="M87" s="87"/>
    </row>
    <row r="88" spans="2:13" ht="12">
      <c r="B88" s="62" t="s">
        <v>54</v>
      </c>
      <c r="C88" s="87">
        <f>Data!K8</f>
        <v>8.03397328881469</v>
      </c>
      <c r="D88" s="87">
        <f>Data!K25</f>
        <v>1.5623305745719254</v>
      </c>
      <c r="G88" s="62" t="s">
        <v>86</v>
      </c>
      <c r="H88" s="87">
        <f>Data!Y42</f>
        <v>15.087577639751563</v>
      </c>
      <c r="I88" s="87">
        <f>Data!Y50</f>
        <v>-0.48733235635926064</v>
      </c>
      <c r="K88" s="87"/>
      <c r="L88" s="87"/>
      <c r="M88" s="87"/>
    </row>
    <row r="89" spans="2:13" ht="12">
      <c r="B89" s="62" t="s">
        <v>55</v>
      </c>
      <c r="C89" s="87">
        <f>Data!K9</f>
        <v>7.839547038327534</v>
      </c>
      <c r="D89" s="87">
        <f>Data!K26</f>
        <v>-0.5572652017948867</v>
      </c>
      <c r="G89" s="62" t="s">
        <v>87</v>
      </c>
      <c r="H89" s="87">
        <f>Data!Y43</f>
        <v>7.003183229813667</v>
      </c>
      <c r="I89" s="87">
        <f>Data!Y51</f>
        <v>-0.5313077588820176</v>
      </c>
      <c r="K89" s="87"/>
      <c r="L89" s="87"/>
      <c r="M89" s="87"/>
    </row>
    <row r="90" spans="2:13" ht="12">
      <c r="B90" s="62" t="s">
        <v>7</v>
      </c>
      <c r="C90" s="87">
        <f>Data!K10</f>
        <v>12.895641025641012</v>
      </c>
      <c r="D90" s="87">
        <f>Data!K27</f>
        <v>1.4848498326564012</v>
      </c>
      <c r="F90" s="88">
        <v>2013</v>
      </c>
      <c r="G90" s="62" t="s">
        <v>84</v>
      </c>
      <c r="H90" s="87">
        <f>Data!Z40</f>
        <v>3.421164021164019</v>
      </c>
      <c r="I90" s="87">
        <f>Data!Z48</f>
        <v>-1.8283581750245332</v>
      </c>
      <c r="K90" s="87"/>
      <c r="L90" s="87"/>
      <c r="M90" s="87"/>
    </row>
    <row r="91" spans="2:13" ht="12">
      <c r="B91" s="62" t="s">
        <v>56</v>
      </c>
      <c r="C91" s="87">
        <f>Data!K11</f>
        <v>14.134380610412952</v>
      </c>
      <c r="D91" s="87">
        <f>Data!K28</f>
        <v>0.04367855738485282</v>
      </c>
      <c r="G91" s="62" t="s">
        <v>85</v>
      </c>
      <c r="H91" s="87">
        <f>Data!Z41</f>
        <v>10.635452642595498</v>
      </c>
      <c r="I91" s="87">
        <f>Data!Z49</f>
        <v>-0.6652062120972335</v>
      </c>
      <c r="K91" s="87"/>
      <c r="L91" s="87"/>
      <c r="M91" s="87"/>
    </row>
    <row r="92" spans="2:13" ht="12">
      <c r="B92" s="62" t="s">
        <v>57</v>
      </c>
      <c r="C92" s="87">
        <f>Data!K12</f>
        <v>15.477916666666681</v>
      </c>
      <c r="D92" s="87">
        <f>Data!K29</f>
        <v>-0.9592149189762171</v>
      </c>
      <c r="G92" s="62" t="s">
        <v>86</v>
      </c>
      <c r="H92" s="87">
        <f>Data!Z42</f>
        <v>16.376811594202888</v>
      </c>
      <c r="I92" s="87">
        <f>Data!Z50</f>
        <v>0.8019015980920638</v>
      </c>
      <c r="K92" s="87"/>
      <c r="L92" s="87"/>
      <c r="M92" s="87"/>
    </row>
    <row r="93" spans="2:13" ht="12">
      <c r="B93" s="62" t="s">
        <v>58</v>
      </c>
      <c r="C93" s="87">
        <f>Data!K13</f>
        <v>15.9444162436548</v>
      </c>
      <c r="D93" s="87">
        <f>Data!K30</f>
        <v>-0.3024064231197059</v>
      </c>
      <c r="G93" s="62" t="s">
        <v>87</v>
      </c>
      <c r="H93" s="87">
        <f>Data!Z43</f>
        <v>8.434808488612829</v>
      </c>
      <c r="I93" s="87">
        <f>Data!Z51</f>
        <v>0.9003174999171444</v>
      </c>
      <c r="K93" s="87"/>
      <c r="L93" s="87"/>
      <c r="M93" s="87"/>
    </row>
    <row r="94" spans="2:13" ht="12">
      <c r="B94" s="62" t="s">
        <v>59</v>
      </c>
      <c r="C94" s="87">
        <f>Data!K14</f>
        <v>14.796416083916064</v>
      </c>
      <c r="D94" s="87">
        <f>Data!K31</f>
        <v>0.8067781566741896</v>
      </c>
      <c r="G94" s="2"/>
      <c r="I94"/>
      <c r="K94"/>
      <c r="L94"/>
      <c r="M94"/>
    </row>
    <row r="95" spans="2:13" ht="12">
      <c r="B95" s="62" t="s">
        <v>60</v>
      </c>
      <c r="C95" s="87">
        <f>Data!K15</f>
        <v>10.603407155025558</v>
      </c>
      <c r="D95" s="87">
        <f>Data!K32</f>
        <v>0.00843701194465396</v>
      </c>
      <c r="G95" s="2"/>
      <c r="I95"/>
      <c r="K95"/>
      <c r="L95"/>
      <c r="M95"/>
    </row>
    <row r="96" spans="2:13" ht="12">
      <c r="B96" s="62" t="s">
        <v>61</v>
      </c>
      <c r="C96" s="87">
        <f>Data!K16</f>
        <v>7.25087890625</v>
      </c>
      <c r="D96" s="87">
        <f>Data!K33</f>
        <v>-0.01012193357871638</v>
      </c>
      <c r="G96" s="2"/>
      <c r="I96"/>
      <c r="K96"/>
      <c r="L96"/>
      <c r="M96"/>
    </row>
    <row r="97" spans="2:13" ht="12">
      <c r="B97" s="62" t="s">
        <v>62</v>
      </c>
      <c r="C97" s="87">
        <f>Data!K17</f>
        <v>5.881751227495924</v>
      </c>
      <c r="D97" s="87">
        <f>Data!K34</f>
        <v>1.1430715071851667</v>
      </c>
      <c r="G97" s="2"/>
      <c r="I97"/>
      <c r="K97"/>
      <c r="L97"/>
      <c r="M97"/>
    </row>
    <row r="98" spans="1:13" ht="12">
      <c r="A98" s="88">
        <v>1999</v>
      </c>
      <c r="B98" s="62" t="s">
        <v>52</v>
      </c>
      <c r="C98" s="87">
        <f>Data!L6</f>
        <v>5.805301794453508</v>
      </c>
      <c r="D98" s="87">
        <f>Data!L23</f>
        <v>1.2292611988762374</v>
      </c>
      <c r="G98" s="2"/>
      <c r="I98"/>
      <c r="K98"/>
      <c r="L98"/>
      <c r="M98"/>
    </row>
    <row r="99" spans="2:13" ht="12">
      <c r="B99" s="62" t="s">
        <v>53</v>
      </c>
      <c r="C99" s="87">
        <f>Data!L7</f>
        <v>5.557778</v>
      </c>
      <c r="D99" s="87">
        <f>Data!L24</f>
        <v>0.9103020495010359</v>
      </c>
      <c r="G99" s="2"/>
      <c r="I99"/>
      <c r="K99"/>
      <c r="L99"/>
      <c r="M99"/>
    </row>
    <row r="100" spans="2:13" ht="12">
      <c r="B100" s="62" t="s">
        <v>54</v>
      </c>
      <c r="C100" s="87">
        <f>Data!L8</f>
        <v>7.41793831168831</v>
      </c>
      <c r="D100" s="87">
        <f>Data!L25</f>
        <v>0.9462955974455447</v>
      </c>
      <c r="G100" s="2"/>
      <c r="I100"/>
      <c r="K100"/>
      <c r="L100"/>
      <c r="M100"/>
    </row>
    <row r="101" spans="2:13" ht="12">
      <c r="B101" s="62" t="s">
        <v>55</v>
      </c>
      <c r="C101" s="87">
        <f>Data!L9</f>
        <v>9.418524590163932</v>
      </c>
      <c r="D101" s="87">
        <f>Data!L26</f>
        <v>1.0217123500415113</v>
      </c>
      <c r="G101" s="2"/>
      <c r="I101"/>
      <c r="K101"/>
      <c r="L101"/>
      <c r="M101"/>
    </row>
    <row r="102" spans="2:13" ht="12">
      <c r="B102" s="62" t="s">
        <v>7</v>
      </c>
      <c r="C102" s="87">
        <f>Data!L10</f>
        <v>12.792039800995035</v>
      </c>
      <c r="D102" s="87">
        <f>Data!L27</f>
        <v>1.3812486080104236</v>
      </c>
      <c r="G102" s="2"/>
      <c r="I102"/>
      <c r="K102"/>
      <c r="L102"/>
      <c r="M102"/>
    </row>
    <row r="103" spans="2:13" ht="12">
      <c r="B103" s="62" t="s">
        <v>56</v>
      </c>
      <c r="C103" s="87">
        <f>Data!L11</f>
        <v>13.711610169491522</v>
      </c>
      <c r="D103" s="87">
        <f>Data!L28</f>
        <v>-0.37909188353657797</v>
      </c>
      <c r="G103" s="2"/>
      <c r="I103"/>
      <c r="K103"/>
      <c r="L103"/>
      <c r="M103"/>
    </row>
    <row r="104" spans="2:13" ht="12">
      <c r="B104" s="62" t="s">
        <v>57</v>
      </c>
      <c r="C104" s="87">
        <f>Data!L12</f>
        <v>17.48234375</v>
      </c>
      <c r="D104" s="87">
        <f>Data!L29</f>
        <v>1.0452121643570997</v>
      </c>
      <c r="G104" s="2"/>
      <c r="I104"/>
      <c r="K104"/>
      <c r="L104"/>
      <c r="M104"/>
    </row>
    <row r="105" spans="2:13" ht="12">
      <c r="B105" s="62" t="s">
        <v>58</v>
      </c>
      <c r="C105" s="87">
        <f>Data!L13</f>
        <v>16.29918699186993</v>
      </c>
      <c r="D105" s="87">
        <f>Data!L30</f>
        <v>0.0523643250954251</v>
      </c>
      <c r="G105" s="2"/>
      <c r="I105"/>
      <c r="K105"/>
      <c r="L105"/>
      <c r="M105"/>
    </row>
    <row r="106" spans="2:13" ht="12">
      <c r="B106" s="62" t="s">
        <v>59</v>
      </c>
      <c r="C106" s="87">
        <f>Data!L14</f>
        <v>15.73313559322035</v>
      </c>
      <c r="D106" s="87">
        <f>Data!L31</f>
        <v>1.7434976659784756</v>
      </c>
      <c r="G106" s="2"/>
      <c r="I106"/>
      <c r="K106"/>
      <c r="L106"/>
      <c r="M106"/>
    </row>
    <row r="107" spans="2:13" ht="12">
      <c r="B107" s="62" t="s">
        <v>60</v>
      </c>
      <c r="C107" s="87">
        <f>Data!L15</f>
        <v>10.96667</v>
      </c>
      <c r="D107" s="87">
        <f>Data!L32</f>
        <v>0.371699856919097</v>
      </c>
      <c r="G107" s="2"/>
      <c r="I107"/>
      <c r="K107"/>
      <c r="L107"/>
      <c r="M107"/>
    </row>
    <row r="108" spans="2:13" ht="12">
      <c r="B108" s="62" t="s">
        <v>61</v>
      </c>
      <c r="C108" s="87">
        <f>Data!L16</f>
        <v>8.076797945205481</v>
      </c>
      <c r="D108" s="87">
        <f>Data!L33</f>
        <v>0.815797105376765</v>
      </c>
      <c r="G108" s="2"/>
      <c r="I108"/>
      <c r="K108"/>
      <c r="L108"/>
      <c r="M108"/>
    </row>
    <row r="109" spans="2:13" ht="12">
      <c r="B109" s="62" t="s">
        <v>62</v>
      </c>
      <c r="C109" s="87">
        <f>Data!L17</f>
        <v>4.99</v>
      </c>
      <c r="D109" s="87">
        <f>Data!L34</f>
        <v>0.2513202796892431</v>
      </c>
      <c r="G109" s="2"/>
      <c r="I109"/>
      <c r="K109"/>
      <c r="L109"/>
      <c r="M109"/>
    </row>
    <row r="110" spans="1:13" ht="12">
      <c r="A110" s="88">
        <v>2000</v>
      </c>
      <c r="B110" s="62" t="s">
        <v>52</v>
      </c>
      <c r="C110" s="87">
        <f>Data!M6</f>
        <v>5.5</v>
      </c>
      <c r="D110" s="87">
        <f>Data!M23</f>
        <v>0.9239594044227291</v>
      </c>
      <c r="G110" s="2"/>
      <c r="I110"/>
      <c r="K110"/>
      <c r="L110"/>
      <c r="M110"/>
    </row>
    <row r="111" spans="2:13" ht="12">
      <c r="B111" s="62" t="s">
        <v>53</v>
      </c>
      <c r="C111" s="87">
        <f>Data!M7</f>
        <v>6.447400344081842</v>
      </c>
      <c r="D111" s="87">
        <f>Data!M24</f>
        <v>1.7999243935828781</v>
      </c>
      <c r="G111" s="2"/>
      <c r="I111"/>
      <c r="K111"/>
      <c r="L111"/>
      <c r="M111"/>
    </row>
    <row r="112" spans="2:13" ht="12">
      <c r="B112" s="62" t="s">
        <v>54</v>
      </c>
      <c r="C112" s="87">
        <f>Data!M8</f>
        <v>7.541584967320275</v>
      </c>
      <c r="D112" s="87">
        <f>Data!M25</f>
        <v>1.0699422530775093</v>
      </c>
      <c r="G112" s="2"/>
      <c r="I112"/>
      <c r="K112"/>
      <c r="L112"/>
      <c r="M112"/>
    </row>
    <row r="113" spans="2:13" ht="12">
      <c r="B113" s="62" t="s">
        <v>55</v>
      </c>
      <c r="C113" s="87">
        <f>Data!M9</f>
        <v>7.901445578231297</v>
      </c>
      <c r="D113" s="87">
        <f>Data!M26</f>
        <v>-0.495366661891123</v>
      </c>
      <c r="G113" s="2"/>
      <c r="I113"/>
      <c r="K113"/>
      <c r="L113"/>
      <c r="M113"/>
    </row>
    <row r="114" spans="2:13" ht="12">
      <c r="B114" s="62" t="s">
        <v>7</v>
      </c>
      <c r="C114" s="87">
        <f>Data!M10</f>
        <v>12.056405990016644</v>
      </c>
      <c r="D114" s="87">
        <f>Data!M27</f>
        <v>0.6456147970320334</v>
      </c>
      <c r="G114" s="2"/>
      <c r="I114"/>
      <c r="K114"/>
      <c r="L114"/>
      <c r="M114"/>
    </row>
    <row r="115" spans="2:13" ht="12">
      <c r="B115" s="62" t="s">
        <v>56</v>
      </c>
      <c r="C115" s="87">
        <f>Data!M11</f>
        <v>14.664597315436243</v>
      </c>
      <c r="D115" s="87">
        <f>Data!M28</f>
        <v>0.5738952624081435</v>
      </c>
      <c r="G115" s="2"/>
      <c r="I115"/>
      <c r="K115"/>
      <c r="L115"/>
      <c r="M115"/>
    </row>
    <row r="116" spans="2:13" ht="12">
      <c r="B116" s="62" t="s">
        <v>57</v>
      </c>
      <c r="C116" s="87">
        <f>Data!M12</f>
        <v>15.2</v>
      </c>
      <c r="D116" s="87">
        <f>Data!M29</f>
        <v>-1.2371315856428993</v>
      </c>
      <c r="G116" s="2"/>
      <c r="I116"/>
      <c r="K116"/>
      <c r="L116"/>
      <c r="M116"/>
    </row>
    <row r="117" spans="2:13" ht="12">
      <c r="B117" s="62" t="s">
        <v>58</v>
      </c>
      <c r="C117" s="87">
        <f>Data!M13</f>
        <v>16.74</v>
      </c>
      <c r="D117" s="87">
        <f>Data!M30</f>
        <v>0.49317733322549273</v>
      </c>
      <c r="G117" s="2"/>
      <c r="I117"/>
      <c r="K117"/>
      <c r="L117"/>
      <c r="M117"/>
    </row>
    <row r="118" spans="2:13" ht="12">
      <c r="B118" s="62" t="s">
        <v>59</v>
      </c>
      <c r="C118" s="87">
        <f>Data!M14</f>
        <v>15.9</v>
      </c>
      <c r="D118" s="87">
        <f>Data!M31</f>
        <v>1.9103620727581259</v>
      </c>
      <c r="G118" s="2"/>
      <c r="I118"/>
      <c r="K118"/>
      <c r="L118"/>
      <c r="M118"/>
    </row>
    <row r="119" spans="2:13" ht="12">
      <c r="B119" s="62" t="s">
        <v>60</v>
      </c>
      <c r="C119" s="87">
        <f>Data!M15</f>
        <v>10.54458</v>
      </c>
      <c r="D119" s="87">
        <f>Data!M32</f>
        <v>-0.050390143080903727</v>
      </c>
      <c r="G119" s="2"/>
      <c r="I119"/>
      <c r="K119"/>
      <c r="L119"/>
      <c r="M119"/>
    </row>
    <row r="120" spans="2:13" ht="12">
      <c r="B120" s="62" t="s">
        <v>61</v>
      </c>
      <c r="C120" s="87">
        <f>Data!M16</f>
        <v>7.13946</v>
      </c>
      <c r="D120" s="87">
        <f>Data!M33</f>
        <v>-0.12154083982871633</v>
      </c>
      <c r="G120" s="2"/>
      <c r="I120"/>
      <c r="K120"/>
      <c r="L120"/>
      <c r="M120"/>
    </row>
    <row r="121" spans="2:13" ht="12">
      <c r="B121" s="62" t="s">
        <v>62</v>
      </c>
      <c r="C121" s="87">
        <f>Data!M17</f>
        <v>5.813047</v>
      </c>
      <c r="D121" s="87">
        <f>Data!M34</f>
        <v>1.074367279689243</v>
      </c>
      <c r="G121" s="2"/>
      <c r="I121"/>
      <c r="K121"/>
      <c r="L121"/>
      <c r="M121"/>
    </row>
    <row r="122" spans="1:13" ht="12">
      <c r="A122" s="88">
        <v>2001</v>
      </c>
      <c r="B122" s="62" t="s">
        <v>52</v>
      </c>
      <c r="C122" s="87">
        <f>Data!N6</f>
        <v>3.9</v>
      </c>
      <c r="D122" s="87">
        <f>Data!N23</f>
        <v>-0.676040595577271</v>
      </c>
      <c r="G122" s="2"/>
      <c r="I122"/>
      <c r="K122"/>
      <c r="L122"/>
      <c r="M122"/>
    </row>
    <row r="123" spans="2:13" ht="12">
      <c r="B123" s="62" t="s">
        <v>53</v>
      </c>
      <c r="C123" s="87">
        <f>Data!N7</f>
        <v>4.8</v>
      </c>
      <c r="D123" s="87">
        <f>Data!N24</f>
        <v>0.15252404950103582</v>
      </c>
      <c r="G123" s="2"/>
      <c r="I123"/>
      <c r="K123"/>
      <c r="L123"/>
      <c r="M123"/>
    </row>
    <row r="124" spans="2:13" ht="12">
      <c r="B124" s="62" t="s">
        <v>54</v>
      </c>
      <c r="C124" s="87">
        <f>Data!N8</f>
        <v>5.452066121176501</v>
      </c>
      <c r="D124" s="87">
        <f>Data!N25</f>
        <v>-1.0195765930662644</v>
      </c>
      <c r="G124" s="2"/>
      <c r="I124"/>
      <c r="K124"/>
      <c r="L124"/>
      <c r="M124"/>
    </row>
    <row r="125" spans="2:13" ht="12">
      <c r="B125" s="62" t="s">
        <v>55</v>
      </c>
      <c r="C125" s="87">
        <f>Data!N9</f>
        <v>7.8069055890143435</v>
      </c>
      <c r="D125" s="87">
        <f>Data!N26</f>
        <v>-0.5899066511080768</v>
      </c>
      <c r="G125" s="2"/>
      <c r="I125"/>
      <c r="K125"/>
      <c r="L125"/>
      <c r="M125"/>
    </row>
    <row r="126" spans="2:13" ht="12">
      <c r="B126" s="62" t="s">
        <v>7</v>
      </c>
      <c r="C126" s="87">
        <f>Data!N10</f>
        <v>12.438506704130079</v>
      </c>
      <c r="D126" s="87">
        <f>Data!N27</f>
        <v>1.0277155111454679</v>
      </c>
      <c r="G126" s="2"/>
      <c r="I126"/>
      <c r="K126"/>
      <c r="L126"/>
      <c r="M126"/>
    </row>
    <row r="127" spans="2:13" ht="12">
      <c r="B127" s="62" t="s">
        <v>56</v>
      </c>
      <c r="C127" s="87">
        <f>Data!N11</f>
        <v>13.984007021507185</v>
      </c>
      <c r="D127" s="87">
        <f>Data!N28</f>
        <v>-0.10669503152091409</v>
      </c>
      <c r="G127" s="2"/>
      <c r="I127"/>
      <c r="K127"/>
      <c r="L127"/>
      <c r="M127"/>
    </row>
    <row r="128" spans="2:13" ht="12">
      <c r="B128" s="62" t="s">
        <v>57</v>
      </c>
      <c r="C128" s="87">
        <f>Data!N12</f>
        <v>16.7042857306235</v>
      </c>
      <c r="D128" s="87">
        <f>Data!N29</f>
        <v>0.2671541449806014</v>
      </c>
      <c r="G128" s="2"/>
      <c r="I128"/>
      <c r="K128"/>
      <c r="L128"/>
      <c r="M128"/>
    </row>
    <row r="129" spans="2:13" ht="12">
      <c r="B129" s="62" t="s">
        <v>58</v>
      </c>
      <c r="C129" s="87">
        <f>Data!N13</f>
        <v>16.736888115639452</v>
      </c>
      <c r="D129" s="87">
        <f>Data!N30</f>
        <v>0.4900654488649465</v>
      </c>
      <c r="G129" s="2"/>
      <c r="I129"/>
      <c r="K129"/>
      <c r="L129"/>
      <c r="M129"/>
    </row>
    <row r="130" spans="2:13" ht="12">
      <c r="B130" s="62" t="s">
        <v>59</v>
      </c>
      <c r="C130" s="87">
        <f>Data!N14</f>
        <v>14.05121</v>
      </c>
      <c r="D130" s="87">
        <f>Data!N31</f>
        <v>0.06157207275812482</v>
      </c>
      <c r="G130" s="2"/>
      <c r="I130"/>
      <c r="K130"/>
      <c r="L130"/>
      <c r="M130"/>
    </row>
    <row r="131" spans="2:13" ht="12">
      <c r="B131" s="62" t="s">
        <v>60</v>
      </c>
      <c r="C131" s="87">
        <f>Data!N15</f>
        <v>13.556113550626554</v>
      </c>
      <c r="D131" s="87">
        <f>Data!N32</f>
        <v>2.9611434075456504</v>
      </c>
      <c r="G131" s="2"/>
      <c r="I131"/>
      <c r="K131"/>
      <c r="L131"/>
      <c r="M131"/>
    </row>
    <row r="132" spans="2:13" ht="12">
      <c r="B132" s="62" t="s">
        <v>61</v>
      </c>
      <c r="C132" s="87">
        <f>Data!N16</f>
        <v>7.92176</v>
      </c>
      <c r="D132" s="87">
        <f>Data!N33</f>
        <v>0.6607591601712839</v>
      </c>
      <c r="G132" s="2"/>
      <c r="I132"/>
      <c r="K132"/>
      <c r="L132"/>
      <c r="M132"/>
    </row>
    <row r="133" spans="2:13" ht="12">
      <c r="B133" s="62" t="s">
        <v>62</v>
      </c>
      <c r="C133" s="87">
        <f>Data!N17</f>
        <v>4.105375429844236</v>
      </c>
      <c r="D133" s="87">
        <f>Data!N34</f>
        <v>-0.6333042904665209</v>
      </c>
      <c r="G133" s="2"/>
      <c r="I133"/>
      <c r="K133"/>
      <c r="L133"/>
      <c r="M133"/>
    </row>
    <row r="134" spans="1:13" ht="12">
      <c r="A134" s="88">
        <v>2002</v>
      </c>
      <c r="B134" s="62" t="s">
        <v>52</v>
      </c>
      <c r="C134" s="87">
        <f>Data!O6</f>
        <v>6.093562607352854</v>
      </c>
      <c r="D134" s="87">
        <f>Data!O23</f>
        <v>1.5175220117755828</v>
      </c>
      <c r="G134" s="2"/>
      <c r="I134"/>
      <c r="K134"/>
      <c r="L134"/>
      <c r="M134"/>
    </row>
    <row r="135" spans="2:13" ht="12">
      <c r="B135" s="62" t="s">
        <v>53</v>
      </c>
      <c r="C135" s="87">
        <f>Data!O7</f>
        <v>7.243217056487189</v>
      </c>
      <c r="D135" s="87">
        <f>Data!O24</f>
        <v>2.5957411059882247</v>
      </c>
      <c r="G135" s="2"/>
      <c r="I135"/>
      <c r="K135"/>
      <c r="L135"/>
      <c r="M135"/>
    </row>
    <row r="136" spans="2:13" ht="12">
      <c r="B136" s="62" t="s">
        <v>54</v>
      </c>
      <c r="C136" s="87">
        <f>Data!O8</f>
        <v>7.627061855656021</v>
      </c>
      <c r="D136" s="87">
        <f>Data!O25</f>
        <v>1.1554191414132555</v>
      </c>
      <c r="G136" s="2"/>
      <c r="I136"/>
      <c r="K136"/>
      <c r="L136"/>
      <c r="M136"/>
    </row>
    <row r="137" spans="2:13" ht="12">
      <c r="B137" s="62" t="s">
        <v>55</v>
      </c>
      <c r="C137" s="87">
        <f>Data!O9</f>
        <v>9.358657238794352</v>
      </c>
      <c r="D137" s="87">
        <f>Data!O26</f>
        <v>0.961844998671932</v>
      </c>
      <c r="G137" s="2"/>
      <c r="I137"/>
      <c r="K137"/>
      <c r="L137"/>
      <c r="M137"/>
    </row>
    <row r="138" spans="2:13" ht="12">
      <c r="B138" s="62" t="s">
        <v>7</v>
      </c>
      <c r="C138" s="87">
        <f>Data!O10</f>
        <v>11.9220512976758</v>
      </c>
      <c r="D138" s="87">
        <f>Data!O27</f>
        <v>0.5112601046911891</v>
      </c>
      <c r="G138" s="2"/>
      <c r="I138"/>
      <c r="K138"/>
      <c r="L138"/>
      <c r="M138"/>
    </row>
    <row r="139" spans="2:13" ht="12">
      <c r="B139" s="62" t="s">
        <v>56</v>
      </c>
      <c r="C139" s="87">
        <f>Data!O11</f>
        <v>14.315691493927163</v>
      </c>
      <c r="D139" s="87">
        <f>Data!O28</f>
        <v>0.2249894408990638</v>
      </c>
      <c r="G139" s="2"/>
      <c r="I139"/>
      <c r="K139"/>
      <c r="L139"/>
      <c r="M139"/>
    </row>
    <row r="140" spans="2:13" ht="12">
      <c r="B140" s="62" t="s">
        <v>57</v>
      </c>
      <c r="C140" s="87">
        <f>Data!O12</f>
        <v>15.892109769081783</v>
      </c>
      <c r="D140" s="87">
        <f>Data!O29</f>
        <v>-0.5450218165611158</v>
      </c>
      <c r="G140" s="2"/>
      <c r="I140"/>
      <c r="K140"/>
      <c r="L140"/>
      <c r="M140"/>
    </row>
    <row r="141" spans="2:13" ht="12">
      <c r="B141" s="62" t="s">
        <v>58</v>
      </c>
      <c r="C141" s="87">
        <f>Data!O13</f>
        <v>16.96986300610516</v>
      </c>
      <c r="D141" s="87">
        <f>Data!O30</f>
        <v>0.7230403393306553</v>
      </c>
      <c r="G141" s="2"/>
      <c r="I141"/>
      <c r="K141"/>
      <c r="L141"/>
      <c r="M141"/>
    </row>
    <row r="142" spans="2:13" ht="12">
      <c r="B142" s="62" t="s">
        <v>59</v>
      </c>
      <c r="C142" s="87">
        <f>Data!O14</f>
        <v>14.491534396664386</v>
      </c>
      <c r="D142" s="87">
        <f>Data!O31</f>
        <v>0.5018964694225119</v>
      </c>
      <c r="G142" s="2"/>
      <c r="I142"/>
      <c r="K142"/>
      <c r="L142"/>
      <c r="M142"/>
    </row>
    <row r="143" spans="2:13" ht="12">
      <c r="B143" s="62" t="s">
        <v>60</v>
      </c>
      <c r="C143" s="87">
        <f>Data!O15</f>
        <v>10.277474402338775</v>
      </c>
      <c r="D143" s="87">
        <f>Data!O32</f>
        <v>-0.31749574074212816</v>
      </c>
      <c r="G143" s="2"/>
      <c r="I143"/>
      <c r="K143"/>
      <c r="L143"/>
      <c r="M143"/>
    </row>
    <row r="144" spans="2:13" ht="12">
      <c r="B144" s="62" t="s">
        <v>61</v>
      </c>
      <c r="C144" s="87">
        <f>Data!O16</f>
        <v>8.793727604946035</v>
      </c>
      <c r="D144" s="87">
        <f>Data!O33</f>
        <v>1.532726765117319</v>
      </c>
      <c r="G144" s="2"/>
      <c r="I144"/>
      <c r="K144"/>
      <c r="L144"/>
      <c r="M144"/>
    </row>
    <row r="145" spans="2:13" ht="12">
      <c r="B145" s="62" t="s">
        <v>62</v>
      </c>
      <c r="C145" s="87">
        <f>Data!O17</f>
        <v>5.957724958999756</v>
      </c>
      <c r="D145" s="87">
        <f>Data!O34</f>
        <v>1.2190452386889987</v>
      </c>
      <c r="G145" s="2"/>
      <c r="I145"/>
      <c r="K145"/>
      <c r="L145"/>
      <c r="M145"/>
    </row>
    <row r="146" spans="1:13" ht="12">
      <c r="A146" s="88">
        <v>2003</v>
      </c>
      <c r="B146" s="62" t="s">
        <v>52</v>
      </c>
      <c r="C146" s="87">
        <f>Data!P6</f>
        <v>4.862237760640837</v>
      </c>
      <c r="D146" s="87">
        <f>Data!P23</f>
        <v>0.28619716506356596</v>
      </c>
      <c r="G146" s="2"/>
      <c r="I146"/>
      <c r="K146"/>
      <c r="L146"/>
      <c r="M146"/>
    </row>
    <row r="147" spans="2:13" ht="12">
      <c r="B147" s="62" t="s">
        <v>53</v>
      </c>
      <c r="C147" s="87">
        <f>Data!P7</f>
        <v>4.455238089071853</v>
      </c>
      <c r="D147" s="87">
        <f>Data!P24</f>
        <v>-0.1922378614271114</v>
      </c>
      <c r="G147" s="2"/>
      <c r="I147"/>
      <c r="K147"/>
      <c r="L147"/>
      <c r="M147"/>
    </row>
    <row r="148" spans="2:13" ht="12">
      <c r="B148" s="62" t="s">
        <v>54</v>
      </c>
      <c r="C148" s="87">
        <f>Data!P8</f>
        <v>7.819064115320995</v>
      </c>
      <c r="D148" s="87">
        <f>Data!P25</f>
        <v>1.34742140107823</v>
      </c>
      <c r="G148" s="2"/>
      <c r="I148"/>
      <c r="K148"/>
      <c r="L148"/>
      <c r="M148"/>
    </row>
    <row r="149" spans="2:13" ht="12">
      <c r="B149" s="62" t="s">
        <v>55</v>
      </c>
      <c r="C149" s="87">
        <f>Data!P9</f>
        <v>9.897535199260103</v>
      </c>
      <c r="D149" s="87">
        <f>Data!P26</f>
        <v>1.5007229591376827</v>
      </c>
      <c r="G149" s="2"/>
      <c r="I149"/>
      <c r="K149"/>
      <c r="L149"/>
      <c r="M149"/>
    </row>
    <row r="150" spans="2:13" ht="12">
      <c r="B150" s="62" t="s">
        <v>7</v>
      </c>
      <c r="C150" s="87">
        <f>Data!P10</f>
        <v>12.085008518735432</v>
      </c>
      <c r="D150" s="87">
        <f>Data!P27</f>
        <v>0.6742173257508206</v>
      </c>
      <c r="G150" s="2"/>
      <c r="I150"/>
      <c r="K150"/>
      <c r="L150"/>
      <c r="M150"/>
    </row>
    <row r="151" spans="2:13" ht="12">
      <c r="B151" s="62" t="s">
        <v>56</v>
      </c>
      <c r="C151" s="87">
        <f>Data!P11</f>
        <v>15.930809865954895</v>
      </c>
      <c r="D151" s="87">
        <f>Data!P28</f>
        <v>1.8401078129267958</v>
      </c>
      <c r="G151" s="2"/>
      <c r="I151"/>
      <c r="K151"/>
      <c r="L151"/>
      <c r="M151"/>
    </row>
    <row r="152" spans="2:13" ht="12">
      <c r="B152" s="62" t="s">
        <v>57</v>
      </c>
      <c r="C152" s="87">
        <f>Data!P12</f>
        <v>17.4871134064861</v>
      </c>
      <c r="D152" s="87">
        <f>Data!P29</f>
        <v>1.0499818208432004</v>
      </c>
      <c r="G152" s="2"/>
      <c r="I152"/>
      <c r="K152"/>
      <c r="L152"/>
      <c r="M152"/>
    </row>
    <row r="153" spans="2:13" ht="12">
      <c r="B153" s="62" t="s">
        <v>58</v>
      </c>
      <c r="C153" s="87">
        <f>Data!P13</f>
        <v>18.01284247861333</v>
      </c>
      <c r="D153" s="87">
        <f>Data!P30</f>
        <v>1.7660198118388237</v>
      </c>
      <c r="G153" s="2"/>
      <c r="I153"/>
      <c r="K153"/>
      <c r="L153"/>
      <c r="M153"/>
    </row>
    <row r="154" spans="2:13" ht="12">
      <c r="B154" s="62" t="s">
        <v>59</v>
      </c>
      <c r="C154" s="87">
        <f>Data!P14</f>
        <v>14.342253516445219</v>
      </c>
      <c r="D154" s="87">
        <f>Data!P31</f>
        <v>0.352615589203344</v>
      </c>
      <c r="G154" s="2"/>
      <c r="I154"/>
      <c r="K154"/>
      <c r="L154"/>
      <c r="M154"/>
    </row>
    <row r="155" spans="2:13" ht="12">
      <c r="B155" s="62" t="s">
        <v>60</v>
      </c>
      <c r="C155" s="87">
        <f>Data!P15</f>
        <v>9</v>
      </c>
      <c r="D155" s="87">
        <f>Data!P32</f>
        <v>-1.5949701430809036</v>
      </c>
      <c r="G155" s="2"/>
      <c r="I155"/>
      <c r="K155"/>
      <c r="L155"/>
      <c r="M155"/>
    </row>
    <row r="156" spans="2:13" ht="12">
      <c r="B156" s="62" t="s">
        <v>61</v>
      </c>
      <c r="C156" s="87">
        <f>Data!P16</f>
        <v>8.360447757258841</v>
      </c>
      <c r="D156" s="87">
        <f>Data!P33</f>
        <v>1.0994469174301251</v>
      </c>
      <c r="G156" s="2"/>
      <c r="I156"/>
      <c r="K156"/>
      <c r="L156"/>
      <c r="M156"/>
    </row>
    <row r="157" spans="2:13" ht="12">
      <c r="B157" s="62" t="s">
        <v>62</v>
      </c>
      <c r="C157" s="87">
        <f>Data!P17</f>
        <v>5.032168468033167</v>
      </c>
      <c r="D157" s="87">
        <f>Data!P34</f>
        <v>0.2934887477224102</v>
      </c>
      <c r="G157" s="2"/>
      <c r="I157"/>
      <c r="K157"/>
      <c r="L157"/>
      <c r="M157"/>
    </row>
    <row r="158" spans="1:13" ht="12">
      <c r="A158" s="88">
        <v>2004</v>
      </c>
      <c r="B158" s="62" t="s">
        <v>52</v>
      </c>
      <c r="C158" s="87">
        <f>Data!Q6</f>
        <v>5.486804311911124</v>
      </c>
      <c r="D158" s="87">
        <f>Data!Q23</f>
        <v>0.9107637163338529</v>
      </c>
      <c r="G158" s="2"/>
      <c r="I158"/>
      <c r="K158"/>
      <c r="L158"/>
      <c r="M158"/>
    </row>
    <row r="159" spans="2:13" ht="12">
      <c r="B159" s="62" t="s">
        <v>53</v>
      </c>
      <c r="C159" s="87">
        <f>Data!Q7</f>
        <v>5.596745567245652</v>
      </c>
      <c r="D159" s="87">
        <f>Data!Q24</f>
        <v>0.9492696167466876</v>
      </c>
      <c r="G159" s="2"/>
      <c r="I159"/>
      <c r="K159"/>
      <c r="L159"/>
      <c r="M159"/>
    </row>
    <row r="160" spans="2:13" ht="12">
      <c r="B160" s="62" t="s">
        <v>54</v>
      </c>
      <c r="C160" s="87">
        <f>Data!Q8</f>
        <v>6.64329045220306</v>
      </c>
      <c r="D160" s="87">
        <f>Data!Q25</f>
        <v>0.17164773796029476</v>
      </c>
      <c r="G160" s="2"/>
      <c r="I160"/>
      <c r="K160"/>
      <c r="L160"/>
      <c r="M160"/>
    </row>
    <row r="161" spans="2:13" ht="12">
      <c r="B161" s="62" t="s">
        <v>55</v>
      </c>
      <c r="C161" s="87">
        <f>Data!Q9</f>
        <v>9.550562864694378</v>
      </c>
      <c r="D161" s="87">
        <f>Data!Q26</f>
        <v>1.1537506245719573</v>
      </c>
      <c r="G161" s="2"/>
      <c r="I161"/>
      <c r="K161"/>
      <c r="L161"/>
      <c r="M161"/>
    </row>
    <row r="162" spans="2:13" ht="12">
      <c r="B162" s="62" t="s">
        <v>7</v>
      </c>
      <c r="C162" s="87">
        <f>Data!Q10</f>
        <v>12.102722346349978</v>
      </c>
      <c r="D162" s="87">
        <f>Data!Q27</f>
        <v>0.6919311533653669</v>
      </c>
      <c r="G162" s="2"/>
      <c r="I162"/>
      <c r="K162"/>
      <c r="L162"/>
      <c r="M162"/>
    </row>
    <row r="163" spans="2:13" ht="12">
      <c r="B163" s="62" t="s">
        <v>56</v>
      </c>
      <c r="C163" s="87">
        <f>Data!Q11</f>
        <v>15.308178055656622</v>
      </c>
      <c r="D163" s="87">
        <f>Data!Q28</f>
        <v>1.2174760026285227</v>
      </c>
      <c r="G163" s="2"/>
      <c r="I163"/>
      <c r="K163"/>
      <c r="L163"/>
      <c r="M163"/>
    </row>
    <row r="164" spans="2:13" ht="12">
      <c r="B164" s="62" t="s">
        <v>57</v>
      </c>
      <c r="C164" s="87">
        <f>Data!Q12</f>
        <v>15.699731189632072</v>
      </c>
      <c r="D164" s="87">
        <f>Data!Q29</f>
        <v>-0.7374003960108269</v>
      </c>
      <c r="G164" s="2"/>
      <c r="I164"/>
      <c r="K164"/>
      <c r="L164"/>
      <c r="M164"/>
    </row>
    <row r="165" spans="2:13" ht="12">
      <c r="B165" s="62" t="s">
        <v>58</v>
      </c>
      <c r="C165" s="87">
        <f>Data!Q13</f>
        <v>17.38761223710846</v>
      </c>
      <c r="D165" s="87">
        <f>Data!Q30</f>
        <v>1.1407895703339541</v>
      </c>
      <c r="G165" s="2"/>
      <c r="I165"/>
      <c r="K165"/>
      <c r="L165"/>
      <c r="M165"/>
    </row>
    <row r="166" spans="2:13" ht="12">
      <c r="B166" s="62" t="s">
        <v>59</v>
      </c>
      <c r="C166" s="87">
        <f>Data!Q14</f>
        <v>14.771869147380936</v>
      </c>
      <c r="D166" s="87">
        <f>Data!Q31</f>
        <v>0.782231220139062</v>
      </c>
      <c r="G166" s="2"/>
      <c r="I166"/>
      <c r="K166"/>
      <c r="L166"/>
      <c r="M166"/>
    </row>
    <row r="167" spans="2:13" ht="12">
      <c r="B167" s="62" t="s">
        <v>60</v>
      </c>
      <c r="C167" s="87">
        <f>Data!Q15</f>
        <v>10.580584198569309</v>
      </c>
      <c r="D167" s="87">
        <f>Data!Q32</f>
        <v>-0.014385944511595028</v>
      </c>
      <c r="G167" s="2"/>
      <c r="I167"/>
      <c r="K167"/>
      <c r="L167"/>
      <c r="M167"/>
    </row>
    <row r="168" spans="2:13" ht="12">
      <c r="B168" s="62" t="s">
        <v>61</v>
      </c>
      <c r="C168" s="87">
        <f>Data!Q16</f>
        <v>8.021486276745652</v>
      </c>
      <c r="D168" s="87">
        <f>Data!Q33</f>
        <v>0.7604854369169356</v>
      </c>
      <c r="G168" s="2"/>
      <c r="I168"/>
      <c r="K168"/>
      <c r="L168"/>
      <c r="M168"/>
    </row>
    <row r="169" spans="2:13" ht="12">
      <c r="B169" s="62" t="s">
        <v>62</v>
      </c>
      <c r="C169" s="87">
        <f>Data!Q17</f>
        <v>5.737384618532199</v>
      </c>
      <c r="D169" s="87">
        <f>Data!Q34</f>
        <v>0.9987048982214421</v>
      </c>
      <c r="G169" s="2"/>
      <c r="I169"/>
      <c r="K169"/>
      <c r="L169"/>
      <c r="M169"/>
    </row>
    <row r="170" spans="1:13" ht="12">
      <c r="A170" s="88">
        <v>2005</v>
      </c>
      <c r="B170" s="62" t="s">
        <v>52</v>
      </c>
      <c r="C170" s="87">
        <f>Data!R6</f>
        <v>6.360477666268685</v>
      </c>
      <c r="D170" s="87">
        <f>Data!R23</f>
        <v>1.784437070691414</v>
      </c>
      <c r="G170" s="2"/>
      <c r="I170"/>
      <c r="K170"/>
      <c r="L170"/>
      <c r="M170"/>
    </row>
    <row r="171" spans="2:13" ht="12">
      <c r="B171" s="62" t="s">
        <v>53</v>
      </c>
      <c r="C171" s="87">
        <f>Data!R7</f>
        <v>4.518914192008106</v>
      </c>
      <c r="D171" s="87">
        <f>Data!R24</f>
        <v>-0.12856175849085805</v>
      </c>
      <c r="G171" s="2"/>
      <c r="I171"/>
      <c r="K171"/>
      <c r="L171"/>
      <c r="M171"/>
    </row>
    <row r="172" spans="2:13" ht="12">
      <c r="B172" s="62" t="s">
        <v>54</v>
      </c>
      <c r="C172" s="87">
        <f>Data!R8</f>
        <v>7.243518531530589</v>
      </c>
      <c r="D172" s="87">
        <f>Data!R25</f>
        <v>0.7718758172878237</v>
      </c>
      <c r="G172" s="2"/>
      <c r="I172"/>
      <c r="K172"/>
      <c r="L172"/>
      <c r="M172"/>
    </row>
    <row r="173" spans="2:13" ht="12">
      <c r="B173" s="62" t="s">
        <v>55</v>
      </c>
      <c r="C173" s="87">
        <f>Data!R9</f>
        <v>8.8338164239378</v>
      </c>
      <c r="D173" s="87">
        <f>Data!R26</f>
        <v>0.43700418381537887</v>
      </c>
      <c r="G173" s="2"/>
      <c r="I173"/>
      <c r="K173"/>
      <c r="L173"/>
      <c r="M173"/>
    </row>
    <row r="174" spans="2:13" ht="12">
      <c r="B174" s="62" t="s">
        <v>7</v>
      </c>
      <c r="C174" s="87">
        <f>Data!R10</f>
        <v>11.213354055451587</v>
      </c>
      <c r="D174" s="87">
        <f>Data!R27</f>
        <v>-0.19743713753302394</v>
      </c>
      <c r="G174" s="2"/>
      <c r="I174"/>
      <c r="K174"/>
      <c r="L174"/>
      <c r="M174"/>
    </row>
    <row r="175" spans="2:13" ht="12">
      <c r="B175" s="62" t="s">
        <v>56</v>
      </c>
      <c r="C175" s="87">
        <f>Data!R11</f>
        <v>15.35154472424732</v>
      </c>
      <c r="D175" s="87">
        <f>Data!R28</f>
        <v>1.260842671219221</v>
      </c>
      <c r="G175" s="2"/>
      <c r="I175"/>
      <c r="K175"/>
      <c r="L175"/>
      <c r="M175"/>
    </row>
    <row r="176" spans="2:13" ht="12">
      <c r="B176" s="62" t="s">
        <v>57</v>
      </c>
      <c r="C176" s="87">
        <f>Data!R12</f>
        <v>16.608753940434863</v>
      </c>
      <c r="D176" s="87">
        <f>Data!R29</f>
        <v>0.17162235479196397</v>
      </c>
      <c r="G176" s="2"/>
      <c r="I176"/>
      <c r="K176"/>
      <c r="L176"/>
      <c r="M176"/>
    </row>
    <row r="177" spans="2:13" ht="12">
      <c r="B177" s="62" t="s">
        <v>58</v>
      </c>
      <c r="C177" s="87">
        <f>Data!R13</f>
        <v>16.087634399226552</v>
      </c>
      <c r="D177" s="87">
        <f>Data!R30</f>
        <v>-0.1591882675479539</v>
      </c>
      <c r="G177" s="2"/>
      <c r="I177"/>
      <c r="K177"/>
      <c r="L177"/>
      <c r="M177"/>
    </row>
    <row r="178" spans="2:13" ht="12">
      <c r="B178" s="62" t="s">
        <v>59</v>
      </c>
      <c r="C178" s="87">
        <f>Data!R14</f>
        <v>15.028099838309531</v>
      </c>
      <c r="D178" s="87">
        <f>Data!R31</f>
        <v>1.0384619110676567</v>
      </c>
      <c r="G178" s="2"/>
      <c r="I178"/>
      <c r="K178"/>
      <c r="L178"/>
      <c r="M178"/>
    </row>
    <row r="179" spans="2:13" ht="12">
      <c r="B179" s="62" t="s">
        <v>60</v>
      </c>
      <c r="C179" s="87">
        <f>Data!R15</f>
        <v>13.02203252078072</v>
      </c>
      <c r="D179" s="87">
        <f>Data!R32</f>
        <v>2.4270623776998157</v>
      </c>
      <c r="G179" s="2"/>
      <c r="I179"/>
      <c r="K179"/>
      <c r="L179"/>
      <c r="M179"/>
    </row>
    <row r="180" spans="2:13" ht="12">
      <c r="B180" s="62" t="s">
        <v>61</v>
      </c>
      <c r="C180" s="87">
        <f>Data!R16</f>
        <v>6.439148571113364</v>
      </c>
      <c r="D180" s="87">
        <f>Data!R33</f>
        <v>-0.821852268715352</v>
      </c>
      <c r="G180" s="2"/>
      <c r="I180"/>
      <c r="K180"/>
      <c r="L180"/>
      <c r="M180"/>
    </row>
    <row r="181" spans="2:13" ht="12">
      <c r="B181" s="62" t="s">
        <v>62</v>
      </c>
      <c r="C181" s="87">
        <f>Data!R17</f>
        <v>4.820907626372295</v>
      </c>
      <c r="D181" s="87">
        <f>Data!R34</f>
        <v>0.08222790606153829</v>
      </c>
      <c r="G181" s="2"/>
      <c r="I181"/>
      <c r="K181"/>
      <c r="L181"/>
      <c r="M181"/>
    </row>
    <row r="182" spans="1:13" ht="12">
      <c r="A182" s="88">
        <v>2006</v>
      </c>
      <c r="B182" s="62" t="s">
        <v>52</v>
      </c>
      <c r="C182" s="87">
        <f>Data!S6</f>
        <v>4.520840071120054</v>
      </c>
      <c r="D182" s="87">
        <f>Data!S23</f>
        <v>-0.05520052445721735</v>
      </c>
      <c r="G182" s="2"/>
      <c r="I182"/>
      <c r="K182"/>
      <c r="L182"/>
      <c r="M182"/>
    </row>
    <row r="183" spans="2:13" ht="12">
      <c r="B183" s="62" t="s">
        <v>53</v>
      </c>
      <c r="C183" s="87">
        <f>Data!S7</f>
        <v>4.167857144223526</v>
      </c>
      <c r="D183" s="87">
        <f>Data!S24</f>
        <v>-0.47961880627543785</v>
      </c>
      <c r="G183" s="2"/>
      <c r="I183"/>
      <c r="K183"/>
      <c r="L183"/>
      <c r="M183"/>
    </row>
    <row r="184" spans="2:13" ht="12">
      <c r="B184" s="62" t="s">
        <v>54</v>
      </c>
      <c r="C184" s="87">
        <f>Data!S8</f>
        <v>4.958961485892884</v>
      </c>
      <c r="D184" s="87">
        <f>Data!S25</f>
        <v>-1.5126812283498818</v>
      </c>
      <c r="G184" s="2"/>
      <c r="I184"/>
      <c r="K184"/>
      <c r="L184"/>
      <c r="M184"/>
    </row>
    <row r="185" spans="2:13" ht="12">
      <c r="B185" s="62" t="s">
        <v>55</v>
      </c>
      <c r="C185" s="87">
        <f>Data!S9</f>
        <v>8.4927943692266</v>
      </c>
      <c r="D185" s="87">
        <f>Data!S26</f>
        <v>0.09598212910417914</v>
      </c>
      <c r="G185" s="2"/>
      <c r="I185"/>
      <c r="K185"/>
      <c r="L185"/>
      <c r="M185"/>
    </row>
    <row r="186" spans="2:13" ht="12">
      <c r="B186" s="62" t="s">
        <v>7</v>
      </c>
      <c r="C186" s="87">
        <f>Data!S10</f>
        <v>11.832312933973917</v>
      </c>
      <c r="D186" s="87">
        <f>Data!S27</f>
        <v>0.4215217409893057</v>
      </c>
      <c r="G186" s="2"/>
      <c r="I186"/>
      <c r="K186"/>
      <c r="L186"/>
      <c r="M186"/>
    </row>
    <row r="187" spans="2:13" ht="12">
      <c r="B187" s="62" t="s">
        <v>56</v>
      </c>
      <c r="C187" s="87">
        <f>Data!S11</f>
        <v>15.750964898812143</v>
      </c>
      <c r="D187" s="87">
        <f>Data!S28</f>
        <v>1.6602628457840432</v>
      </c>
      <c r="G187" s="2"/>
      <c r="I187"/>
      <c r="K187"/>
      <c r="L187"/>
      <c r="M187"/>
    </row>
    <row r="188" spans="2:13" ht="12">
      <c r="B188" s="62" t="s">
        <v>57</v>
      </c>
      <c r="C188" s="87">
        <f>Data!S12</f>
        <v>19.260521739130457</v>
      </c>
      <c r="D188" s="87">
        <f>Data!S29</f>
        <v>2.8233901534875585</v>
      </c>
      <c r="G188" s="2"/>
      <c r="I188"/>
      <c r="K188"/>
      <c r="L188"/>
      <c r="M188"/>
    </row>
    <row r="189" spans="2:13" ht="12">
      <c r="B189" s="62" t="s">
        <v>58</v>
      </c>
      <c r="C189" s="87">
        <f>Data!S13</f>
        <v>16.177730375426627</v>
      </c>
      <c r="D189" s="87">
        <f>Data!S30</f>
        <v>-0.06909229134787864</v>
      </c>
      <c r="G189" s="2"/>
      <c r="I189"/>
      <c r="K189"/>
      <c r="L189"/>
      <c r="M189"/>
    </row>
    <row r="190" spans="2:13" ht="12">
      <c r="B190" s="62" t="s">
        <v>59</v>
      </c>
      <c r="C190" s="87">
        <f>Data!S14</f>
        <v>16.399114260407455</v>
      </c>
      <c r="D190" s="87">
        <f>Data!S31</f>
        <v>2.40947633316558</v>
      </c>
      <c r="G190" s="2"/>
      <c r="I190"/>
      <c r="K190"/>
      <c r="L190"/>
      <c r="M190"/>
    </row>
    <row r="191" spans="2:13" ht="12">
      <c r="B191" s="62" t="s">
        <v>60</v>
      </c>
      <c r="C191" s="87">
        <f>Data!S15</f>
        <v>12.777853492333893</v>
      </c>
      <c r="D191" s="87">
        <f>Data!S32</f>
        <v>2.1828833492529895</v>
      </c>
      <c r="G191" s="2"/>
      <c r="I191"/>
      <c r="K191"/>
      <c r="L191"/>
      <c r="M191"/>
    </row>
    <row r="192" spans="2:13" ht="12">
      <c r="B192" s="62" t="s">
        <v>61</v>
      </c>
      <c r="C192" s="87">
        <f>Data!S16</f>
        <v>8.077807250221042</v>
      </c>
      <c r="D192" s="87">
        <f>Data!S33</f>
        <v>0.816806410392326</v>
      </c>
      <c r="G192" s="2"/>
      <c r="I192"/>
      <c r="K192"/>
      <c r="L192"/>
      <c r="M192"/>
    </row>
    <row r="193" spans="2:13" ht="12">
      <c r="B193" s="62" t="s">
        <v>62</v>
      </c>
      <c r="C193" s="87">
        <f>Data!S17</f>
        <v>6.38577512776832</v>
      </c>
      <c r="D193" s="87">
        <f>Data!S34</f>
        <v>1.647095407457563</v>
      </c>
      <c r="G193" s="2"/>
      <c r="I193"/>
      <c r="K193"/>
      <c r="L193"/>
      <c r="M193"/>
    </row>
    <row r="194" spans="1:13" ht="12">
      <c r="A194" s="88">
        <v>2007</v>
      </c>
      <c r="B194" s="62" t="s">
        <v>52</v>
      </c>
      <c r="C194" s="87">
        <f>Data!T6</f>
        <v>6.916638225255969</v>
      </c>
      <c r="D194" s="87">
        <f>Data!T23</f>
        <v>2.3405976296786983</v>
      </c>
      <c r="G194" s="2"/>
      <c r="I194"/>
      <c r="K194"/>
      <c r="L194"/>
      <c r="M194"/>
    </row>
    <row r="195" spans="2:13" ht="12">
      <c r="B195" s="62" t="s">
        <v>53</v>
      </c>
      <c r="C195" s="87">
        <f>Data!T7</f>
        <v>6.049154134744527</v>
      </c>
      <c r="D195" s="87">
        <f>Data!T24</f>
        <v>1.4016781842455632</v>
      </c>
      <c r="G195" s="2"/>
      <c r="I195"/>
      <c r="K195"/>
      <c r="L195"/>
      <c r="M195"/>
    </row>
    <row r="196" spans="2:13" ht="12">
      <c r="B196" s="62" t="s">
        <v>54</v>
      </c>
      <c r="C196" s="87">
        <f>Data!T8</f>
        <v>7.119779286926998</v>
      </c>
      <c r="D196" s="87">
        <f>Data!T25</f>
        <v>0.6481365726842325</v>
      </c>
      <c r="G196" s="2"/>
      <c r="I196"/>
      <c r="K196"/>
      <c r="L196"/>
      <c r="M196"/>
    </row>
    <row r="197" spans="2:13" ht="12">
      <c r="B197" s="62" t="s">
        <v>55</v>
      </c>
      <c r="C197" s="87">
        <f>Data!T9</f>
        <v>11.16737213403881</v>
      </c>
      <c r="D197" s="87">
        <f>Data!T26</f>
        <v>2.7705598939163902</v>
      </c>
      <c r="G197" s="2"/>
      <c r="I197"/>
      <c r="K197"/>
      <c r="L197"/>
      <c r="M197"/>
    </row>
    <row r="198" spans="2:13" ht="12">
      <c r="B198" s="62" t="s">
        <v>7</v>
      </c>
      <c r="C198" s="87">
        <f>Data!T10</f>
        <v>11.873684210526305</v>
      </c>
      <c r="D198" s="87">
        <f>Data!T27</f>
        <v>0.46289301754169365</v>
      </c>
      <c r="G198" s="2"/>
      <c r="I198"/>
      <c r="K198"/>
      <c r="L198"/>
      <c r="M198"/>
    </row>
    <row r="199" spans="2:13" ht="12">
      <c r="B199" s="62" t="s">
        <v>56</v>
      </c>
      <c r="C199" s="87">
        <f>Data!T11</f>
        <v>14.936684303350948</v>
      </c>
      <c r="D199" s="87">
        <f>Data!T28</f>
        <v>0.845982250322848</v>
      </c>
      <c r="G199" s="2"/>
      <c r="I199"/>
      <c r="K199"/>
      <c r="L199"/>
      <c r="M199"/>
    </row>
    <row r="200" spans="2:13" ht="12">
      <c r="B200" s="62" t="s">
        <v>57</v>
      </c>
      <c r="C200" s="87">
        <f>Data!T12</f>
        <v>15.249076923076903</v>
      </c>
      <c r="D200" s="87">
        <f>Data!T29</f>
        <v>-1.188054662565996</v>
      </c>
      <c r="G200" s="2"/>
      <c r="I200"/>
      <c r="K200"/>
      <c r="L200"/>
      <c r="M200"/>
    </row>
    <row r="201" spans="2:13" ht="12">
      <c r="B201" s="62" t="s">
        <v>58</v>
      </c>
      <c r="C201" s="87">
        <f>Data!T13</f>
        <v>15.544753086419725</v>
      </c>
      <c r="D201" s="87">
        <f>Data!T30</f>
        <v>-0.702069580354781</v>
      </c>
      <c r="G201" s="2"/>
      <c r="I201"/>
      <c r="K201"/>
      <c r="L201"/>
      <c r="M201"/>
    </row>
    <row r="202" spans="2:13" ht="12">
      <c r="B202" s="62" t="s">
        <v>59</v>
      </c>
      <c r="C202" s="87">
        <f>Data!T14</f>
        <v>13.85039292730846</v>
      </c>
      <c r="D202" s="87">
        <f>Data!T31</f>
        <v>-0.139244999933414</v>
      </c>
      <c r="G202" s="2"/>
      <c r="I202"/>
      <c r="K202"/>
      <c r="L202"/>
      <c r="M202"/>
    </row>
    <row r="203" spans="2:13" ht="12">
      <c r="B203" s="62" t="s">
        <v>60</v>
      </c>
      <c r="C203" s="87">
        <f>Data!T15</f>
        <v>10.99700460829495</v>
      </c>
      <c r="D203" s="87">
        <f>Data!T32</f>
        <v>0.4020344652140473</v>
      </c>
      <c r="G203" s="2"/>
      <c r="I203"/>
      <c r="K203"/>
      <c r="L203"/>
      <c r="M203"/>
    </row>
    <row r="204" spans="2:13" ht="12">
      <c r="B204" s="62" t="s">
        <v>61</v>
      </c>
      <c r="C204" s="87">
        <f>Data!T16</f>
        <v>7.538136942675166</v>
      </c>
      <c r="D204" s="87">
        <f>Data!T33</f>
        <v>0.27713610284645007</v>
      </c>
      <c r="G204" s="2"/>
      <c r="I204"/>
      <c r="K204"/>
      <c r="L204"/>
      <c r="M204"/>
    </row>
    <row r="205" spans="2:13" ht="12">
      <c r="B205" s="62" t="s">
        <v>62</v>
      </c>
      <c r="C205" s="87">
        <f>Data!T17</f>
        <v>4.9970046082949375</v>
      </c>
      <c r="D205" s="87">
        <f>Data!T34</f>
        <v>0.2583248879841804</v>
      </c>
      <c r="G205" s="2"/>
      <c r="I205"/>
      <c r="K205"/>
      <c r="L205"/>
      <c r="M205"/>
    </row>
    <row r="206" spans="1:13" ht="12">
      <c r="A206" s="88">
        <v>2008</v>
      </c>
      <c r="B206" s="62" t="s">
        <v>52</v>
      </c>
      <c r="C206" s="87">
        <f>Data!U6</f>
        <v>6.3732718894009075</v>
      </c>
      <c r="D206" s="87">
        <f>Data!U23</f>
        <v>1.7972312938236366</v>
      </c>
      <c r="G206" s="2"/>
      <c r="I206"/>
      <c r="K206"/>
      <c r="L206"/>
      <c r="M206"/>
    </row>
    <row r="207" spans="2:13" ht="12">
      <c r="B207" s="62" t="s">
        <v>53</v>
      </c>
      <c r="C207" s="87">
        <f>Data!U7</f>
        <v>5.364121510555785</v>
      </c>
      <c r="D207" s="87">
        <f>Data!U24</f>
        <v>0.7166455600568211</v>
      </c>
      <c r="G207" s="2"/>
      <c r="I207"/>
      <c r="K207"/>
      <c r="L207"/>
      <c r="M207"/>
    </row>
    <row r="208" spans="2:13" ht="12">
      <c r="B208" s="62" t="s">
        <v>54</v>
      </c>
      <c r="C208" s="87">
        <f>Data!U8</f>
        <v>6.0956221198156735</v>
      </c>
      <c r="D208" s="87">
        <f>Data!U25</f>
        <v>-0.376020594427092</v>
      </c>
      <c r="G208" s="2"/>
      <c r="I208"/>
      <c r="K208"/>
      <c r="L208"/>
      <c r="M208"/>
    </row>
    <row r="209" spans="2:13" ht="12">
      <c r="B209" s="62" t="s">
        <v>55</v>
      </c>
      <c r="C209" s="87">
        <f>Data!U9</f>
        <v>7.944682539304094</v>
      </c>
      <c r="D209" s="87">
        <f>Data!U26</f>
        <v>-0.45212970081832626</v>
      </c>
      <c r="G209" s="2"/>
      <c r="I209"/>
      <c r="K209"/>
      <c r="L209"/>
      <c r="M209"/>
    </row>
    <row r="210" spans="2:13" ht="12">
      <c r="B210" s="62" t="s">
        <v>7</v>
      </c>
      <c r="C210" s="87">
        <f>Data!U10</f>
        <v>13.036482334869415</v>
      </c>
      <c r="D210" s="87">
        <f>Data!U27</f>
        <v>1.6256911418848041</v>
      </c>
      <c r="G210" s="2"/>
      <c r="I210"/>
      <c r="K210"/>
      <c r="L210"/>
      <c r="M210"/>
    </row>
    <row r="211" spans="2:13" ht="12">
      <c r="B211" s="62" t="s">
        <v>56</v>
      </c>
      <c r="C211" s="87">
        <f>Data!U11</f>
        <v>14.02829888712243</v>
      </c>
      <c r="D211" s="87">
        <f>Data!U28</f>
        <v>-0.06240316590566941</v>
      </c>
      <c r="G211" s="2"/>
      <c r="I211"/>
      <c r="K211"/>
      <c r="L211"/>
      <c r="M211"/>
    </row>
    <row r="212" spans="2:13" ht="12">
      <c r="B212" s="62" t="s">
        <v>57</v>
      </c>
      <c r="C212" s="87">
        <f>Data!U12</f>
        <v>16.258532818532796</v>
      </c>
      <c r="D212" s="87">
        <f>Data!U29</f>
        <v>-0.17859876711010259</v>
      </c>
      <c r="G212" s="2"/>
      <c r="I212"/>
      <c r="K212"/>
      <c r="L212"/>
      <c r="M212"/>
    </row>
    <row r="213" spans="2:13" ht="12">
      <c r="B213" s="62" t="s">
        <v>58</v>
      </c>
      <c r="C213" s="87">
        <f>Data!U13</f>
        <v>16.218125960061442</v>
      </c>
      <c r="D213" s="87">
        <f>Data!U30</f>
        <v>-0.028696706713063236</v>
      </c>
      <c r="G213" s="2"/>
      <c r="I213"/>
      <c r="K213"/>
      <c r="L213"/>
      <c r="M213"/>
    </row>
    <row r="214" spans="2:13" ht="12">
      <c r="B214" s="62" t="s">
        <v>59</v>
      </c>
      <c r="C214" s="87">
        <f>Data!U14</f>
        <v>13.536587301587298</v>
      </c>
      <c r="D214" s="87">
        <f>Data!U31</f>
        <v>-0.4530506256545763</v>
      </c>
      <c r="G214" s="2"/>
      <c r="I214"/>
      <c r="K214"/>
      <c r="L214"/>
      <c r="M214"/>
    </row>
    <row r="215" spans="2:13" ht="12">
      <c r="B215" s="62" t="s">
        <v>60</v>
      </c>
      <c r="C215" s="87">
        <f>Data!U15</f>
        <v>9.752732871439548</v>
      </c>
      <c r="D215" s="87">
        <f>Data!U32</f>
        <v>-0.8422372716413555</v>
      </c>
      <c r="G215" s="2"/>
      <c r="I215"/>
      <c r="K215"/>
      <c r="L215"/>
      <c r="M215"/>
    </row>
    <row r="216" spans="2:13" ht="12">
      <c r="B216" s="62" t="s">
        <v>61</v>
      </c>
      <c r="C216" s="87">
        <f>Data!U16</f>
        <v>6.977539682539692</v>
      </c>
      <c r="D216" s="87">
        <f>Data!U33</f>
        <v>-0.28346115728902443</v>
      </c>
      <c r="G216" s="2"/>
      <c r="I216"/>
      <c r="K216"/>
      <c r="L216"/>
      <c r="M216"/>
    </row>
    <row r="217" spans="2:13" ht="12">
      <c r="B217" s="62" t="s">
        <v>62</v>
      </c>
      <c r="C217" s="87">
        <f>Data!U17</f>
        <v>3.719969278033794</v>
      </c>
      <c r="D217" s="87">
        <f>Data!U34</f>
        <v>-1.018710442276963</v>
      </c>
      <c r="G217" s="2"/>
      <c r="I217"/>
      <c r="K217"/>
      <c r="L217"/>
      <c r="M217"/>
    </row>
    <row r="218" spans="1:13" ht="12">
      <c r="A218" s="88">
        <v>2009</v>
      </c>
      <c r="B218" s="62" t="s">
        <v>52</v>
      </c>
      <c r="C218" s="87">
        <f>Data!V6</f>
        <v>3.299001536098317</v>
      </c>
      <c r="D218" s="87">
        <f>Data!V23</f>
        <v>-1.277039059478954</v>
      </c>
      <c r="G218" s="2"/>
      <c r="I218"/>
      <c r="K218"/>
      <c r="L218"/>
      <c r="M218"/>
    </row>
    <row r="219" spans="2:13" ht="12">
      <c r="B219" s="62" t="s">
        <v>53</v>
      </c>
      <c r="C219" s="87">
        <f>Data!V7</f>
        <v>4.3562074829932005</v>
      </c>
      <c r="D219" s="87">
        <f>Data!V24</f>
        <v>-0.2912684675057635</v>
      </c>
      <c r="G219" s="2"/>
      <c r="I219"/>
      <c r="K219"/>
      <c r="L219"/>
      <c r="M219"/>
    </row>
    <row r="220" spans="2:13" ht="12">
      <c r="B220" s="62" t="s">
        <v>54</v>
      </c>
      <c r="C220" s="87">
        <f>Data!V8</f>
        <v>6.928494623655915</v>
      </c>
      <c r="D220" s="87">
        <f>Data!V25</f>
        <v>0.45685190941314957</v>
      </c>
      <c r="G220" s="2"/>
      <c r="I220"/>
      <c r="K220"/>
      <c r="L220"/>
      <c r="M220"/>
    </row>
    <row r="221" spans="2:13" ht="12">
      <c r="B221" s="62" t="s">
        <v>55</v>
      </c>
      <c r="C221" s="87">
        <f>Data!V9</f>
        <v>9.706190476190484</v>
      </c>
      <c r="D221" s="87">
        <f>Data!V26</f>
        <v>1.3093782360680635</v>
      </c>
      <c r="G221" s="2"/>
      <c r="I221"/>
      <c r="K221"/>
      <c r="L221"/>
      <c r="M221"/>
    </row>
    <row r="222" spans="2:13" ht="12">
      <c r="B222" s="62" t="s">
        <v>7</v>
      </c>
      <c r="C222" s="87">
        <f>Data!V10</f>
        <v>11.94278033794163</v>
      </c>
      <c r="D222" s="87">
        <f>Data!V27</f>
        <v>0.5319891449570182</v>
      </c>
      <c r="G222" s="2"/>
      <c r="I222"/>
      <c r="K222"/>
      <c r="L222"/>
      <c r="M222"/>
    </row>
    <row r="223" spans="2:13" ht="12">
      <c r="B223" s="62" t="s">
        <v>56</v>
      </c>
      <c r="C223" s="87">
        <f>Data!V11</f>
        <v>14.765712012728722</v>
      </c>
      <c r="D223" s="87">
        <f>Data!V28</f>
        <v>0.6750099597006223</v>
      </c>
      <c r="G223" s="2"/>
      <c r="I223"/>
      <c r="K223"/>
      <c r="L223"/>
      <c r="M223"/>
    </row>
    <row r="224" spans="2:13" ht="12">
      <c r="B224" s="62" t="s">
        <v>57</v>
      </c>
      <c r="C224" s="87">
        <f>Data!V12</f>
        <v>16.170890937019937</v>
      </c>
      <c r="D224" s="87">
        <f>Data!V29</f>
        <v>-0.2662406486229614</v>
      </c>
      <c r="G224" s="2"/>
      <c r="I224"/>
      <c r="K224"/>
      <c r="L224"/>
      <c r="M224"/>
    </row>
    <row r="225" spans="2:13" ht="12">
      <c r="B225" s="62" t="s">
        <v>58</v>
      </c>
      <c r="C225" s="87">
        <f>Data!V13</f>
        <v>16.556144393241148</v>
      </c>
      <c r="D225" s="87">
        <f>Data!V30</f>
        <v>0.30932172646664213</v>
      </c>
      <c r="G225" s="2"/>
      <c r="I225"/>
      <c r="K225"/>
      <c r="L225"/>
      <c r="M225"/>
    </row>
    <row r="226" spans="2:13" ht="12">
      <c r="B226" s="62" t="s">
        <v>59</v>
      </c>
      <c r="C226" s="87">
        <f>Data!V14</f>
        <v>14.185396825396799</v>
      </c>
      <c r="D226" s="87">
        <f>Data!V31</f>
        <v>0.1957588981549243</v>
      </c>
      <c r="G226" s="2"/>
      <c r="I226"/>
      <c r="K226"/>
      <c r="L226"/>
      <c r="M226"/>
    </row>
    <row r="227" spans="2:13" ht="12">
      <c r="B227" s="62" t="s">
        <v>60</v>
      </c>
      <c r="C227" s="87">
        <f>Data!V15</f>
        <v>11.483256528417797</v>
      </c>
      <c r="D227" s="87">
        <f>Data!V32</f>
        <v>0.8882863853368939</v>
      </c>
      <c r="G227" s="2"/>
      <c r="I227"/>
      <c r="K227"/>
      <c r="L227"/>
      <c r="M227"/>
    </row>
    <row r="228" spans="2:13" ht="12">
      <c r="B228" s="62" t="s">
        <v>61</v>
      </c>
      <c r="C228" s="87">
        <f>Data!V16</f>
        <v>8.421507936507938</v>
      </c>
      <c r="D228" s="87">
        <f>Data!V33</f>
        <v>1.160507096679222</v>
      </c>
      <c r="G228" s="2"/>
      <c r="I228"/>
      <c r="K228"/>
      <c r="L228"/>
      <c r="M228"/>
    </row>
    <row r="229" spans="2:13" ht="12">
      <c r="B229" s="62" t="s">
        <v>62</v>
      </c>
      <c r="C229" s="87">
        <f>Data!V17</f>
        <v>3.0854070660522313</v>
      </c>
      <c r="D229" s="87">
        <f>Data!V34</f>
        <v>-1.6532726542585259</v>
      </c>
      <c r="G229" s="2"/>
      <c r="I229"/>
      <c r="K229"/>
      <c r="L229"/>
      <c r="M229"/>
    </row>
    <row r="230" spans="1:13" ht="12">
      <c r="A230" s="88">
        <v>2010</v>
      </c>
      <c r="B230" s="62" t="s">
        <v>52</v>
      </c>
      <c r="C230" s="87">
        <f>Data!W6</f>
        <v>1.495007680491551</v>
      </c>
      <c r="D230" s="87">
        <f>Data!W23</f>
        <v>-3.0810329150857196</v>
      </c>
      <c r="G230" s="2"/>
      <c r="I230"/>
      <c r="K230"/>
      <c r="L230"/>
      <c r="M230"/>
    </row>
    <row r="231" spans="2:13" ht="12">
      <c r="B231" s="62" t="s">
        <v>53</v>
      </c>
      <c r="C231" s="87">
        <f>Data!W7</f>
        <v>2.750170068027212</v>
      </c>
      <c r="D231" s="87">
        <f>Data!W24</f>
        <v>-1.897305882471752</v>
      </c>
      <c r="G231" s="2"/>
      <c r="I231"/>
      <c r="K231"/>
      <c r="L231"/>
      <c r="M231"/>
    </row>
    <row r="232" spans="2:13" ht="12">
      <c r="B232" s="62" t="s">
        <v>54</v>
      </c>
      <c r="C232" s="87">
        <f>Data!W8</f>
        <v>6.097926267281115</v>
      </c>
      <c r="D232" s="87">
        <f>Data!W25</f>
        <v>-0.37371644696165074</v>
      </c>
      <c r="G232" s="2"/>
      <c r="I232"/>
      <c r="K232"/>
      <c r="L232"/>
      <c r="M232"/>
    </row>
    <row r="233" spans="2:13" ht="12">
      <c r="B233" s="62" t="s">
        <v>55</v>
      </c>
      <c r="C233" s="87">
        <f>Data!W9</f>
        <v>8.876984126984118</v>
      </c>
      <c r="D233" s="87">
        <f>Data!W26</f>
        <v>0.4801718868616973</v>
      </c>
      <c r="G233" s="2"/>
      <c r="I233"/>
      <c r="K233"/>
      <c r="L233"/>
      <c r="M233"/>
    </row>
    <row r="234" spans="2:13" ht="12">
      <c r="B234" s="62" t="s">
        <v>7</v>
      </c>
      <c r="C234" s="87">
        <f>Data!W10</f>
        <v>10.791321044546862</v>
      </c>
      <c r="D234" s="87">
        <f>Data!W27</f>
        <v>-0.619470148437749</v>
      </c>
      <c r="G234" s="2"/>
      <c r="I234"/>
      <c r="K234"/>
      <c r="L234"/>
      <c r="M234"/>
    </row>
    <row r="235" spans="2:13" ht="12">
      <c r="B235" s="62" t="s">
        <v>56</v>
      </c>
      <c r="C235" s="87">
        <f>Data!W11</f>
        <v>15.277936507936493</v>
      </c>
      <c r="D235" s="87">
        <f>Data!W28</f>
        <v>1.1872344549083937</v>
      </c>
      <c r="G235" s="2"/>
      <c r="I235"/>
      <c r="K235"/>
      <c r="L235"/>
      <c r="M235"/>
    </row>
    <row r="236" spans="2:13" ht="12">
      <c r="B236" s="62" t="s">
        <v>57</v>
      </c>
      <c r="C236" s="87">
        <f>Data!W12</f>
        <v>17.01536098310294</v>
      </c>
      <c r="D236" s="87">
        <f>Data!W29</f>
        <v>0.5782293974600421</v>
      </c>
      <c r="G236" s="2"/>
      <c r="I236"/>
      <c r="K236"/>
      <c r="L236"/>
      <c r="M236"/>
    </row>
    <row r="237" spans="2:13" ht="12">
      <c r="B237" s="62" t="s">
        <v>58</v>
      </c>
      <c r="C237" s="87">
        <f>Data!W13</f>
        <v>15.349385560675874</v>
      </c>
      <c r="D237" s="87">
        <f>Data!W30</f>
        <v>-0.8974371060986321</v>
      </c>
      <c r="G237" s="2"/>
      <c r="I237"/>
      <c r="K237"/>
      <c r="L237"/>
      <c r="M237"/>
    </row>
    <row r="238" spans="2:13" ht="12">
      <c r="B238" s="62" t="s">
        <v>59</v>
      </c>
      <c r="C238" s="87">
        <f>Data!W14</f>
        <v>13.958412698412697</v>
      </c>
      <c r="D238" s="87">
        <f>Data!W31</f>
        <v>-0.031225228829177</v>
      </c>
      <c r="G238" s="2"/>
      <c r="I238"/>
      <c r="K238"/>
      <c r="L238"/>
      <c r="M238"/>
    </row>
    <row r="239" spans="2:13" ht="12">
      <c r="B239" s="62" t="s">
        <v>60</v>
      </c>
      <c r="C239" s="87">
        <f>Data!W15</f>
        <v>10.398003072196628</v>
      </c>
      <c r="D239" s="87">
        <f>Data!W32</f>
        <v>-0.19696707088427523</v>
      </c>
      <c r="G239" s="2"/>
      <c r="I239"/>
      <c r="K239"/>
      <c r="L239"/>
      <c r="M239"/>
    </row>
    <row r="240" spans="2:13" ht="12">
      <c r="B240" s="62" t="s">
        <v>61</v>
      </c>
      <c r="C240" s="87">
        <f>Data!W16</f>
        <v>5.378968253968253</v>
      </c>
      <c r="D240" s="87">
        <f>Data!W33</f>
        <v>-1.882032585860463</v>
      </c>
      <c r="G240" s="2"/>
      <c r="I240"/>
      <c r="K240"/>
      <c r="L240"/>
      <c r="M240"/>
    </row>
    <row r="241" spans="2:13" ht="12">
      <c r="B241" s="62" t="s">
        <v>62</v>
      </c>
      <c r="C241" s="87">
        <f>Data!W17</f>
        <v>-0.2701996927803377</v>
      </c>
      <c r="D241" s="87">
        <f>Data!W34</f>
        <v>-5.008879413091095</v>
      </c>
      <c r="G241" s="2"/>
      <c r="I241"/>
      <c r="K241"/>
      <c r="L241"/>
      <c r="M241"/>
    </row>
    <row r="242" spans="1:13" ht="12">
      <c r="A242" s="88">
        <v>2011</v>
      </c>
      <c r="B242" s="62" t="s">
        <v>52</v>
      </c>
      <c r="C242" s="87">
        <f>Data!X6</f>
        <v>3.855990783410136</v>
      </c>
      <c r="D242" s="87">
        <f>Data!X23</f>
        <v>-0.7200498121671348</v>
      </c>
      <c r="G242" s="2"/>
      <c r="I242"/>
      <c r="K242"/>
      <c r="L242"/>
      <c r="M242"/>
    </row>
    <row r="243" spans="2:13" ht="12">
      <c r="B243" s="62" t="s">
        <v>53</v>
      </c>
      <c r="C243" s="87">
        <f>Data!X7</f>
        <v>6.346598639455786</v>
      </c>
      <c r="D243" s="87">
        <f>Data!X24</f>
        <v>1.6991226889568223</v>
      </c>
      <c r="G243" s="2"/>
      <c r="I243"/>
      <c r="K243"/>
      <c r="L243"/>
      <c r="M243"/>
    </row>
    <row r="244" spans="2:13" ht="12">
      <c r="B244" s="62" t="s">
        <v>54</v>
      </c>
      <c r="C244" s="87">
        <f>Data!X8</f>
        <v>6.7610599078341025</v>
      </c>
      <c r="D244" s="87">
        <f>Data!X25</f>
        <v>0.289417193591337</v>
      </c>
      <c r="G244" s="2"/>
      <c r="I244"/>
      <c r="K244"/>
      <c r="L244"/>
      <c r="M244"/>
    </row>
    <row r="245" spans="2:13" ht="12">
      <c r="B245" s="62" t="s">
        <v>55</v>
      </c>
      <c r="C245" s="87">
        <f>Data!X9</f>
        <v>11.665952380952367</v>
      </c>
      <c r="D245" s="87">
        <f>Data!X26</f>
        <v>3.269140140829947</v>
      </c>
      <c r="G245" s="2"/>
      <c r="I245"/>
      <c r="K245"/>
      <c r="L245"/>
      <c r="M245"/>
    </row>
    <row r="246" spans="2:13" ht="12">
      <c r="B246" s="62" t="s">
        <v>7</v>
      </c>
      <c r="C246" s="87">
        <f>Data!X10</f>
        <v>12.25522273425498</v>
      </c>
      <c r="D246" s="87">
        <f>Data!X27</f>
        <v>0.8444315412703691</v>
      </c>
      <c r="G246" s="2"/>
      <c r="I246"/>
      <c r="K246"/>
      <c r="L246"/>
      <c r="M246"/>
    </row>
    <row r="247" spans="2:13" ht="12">
      <c r="B247" s="62" t="s">
        <v>56</v>
      </c>
      <c r="C247" s="87">
        <f>Data!X11</f>
        <v>14.019206349206344</v>
      </c>
      <c r="D247" s="87">
        <f>Data!X28</f>
        <v>-0.07149570382175519</v>
      </c>
      <c r="G247" s="2"/>
      <c r="I247"/>
      <c r="K247"/>
      <c r="L247"/>
      <c r="M247"/>
    </row>
    <row r="248" spans="2:13" ht="12">
      <c r="B248" s="62" t="s">
        <v>57</v>
      </c>
      <c r="C248" s="87">
        <f>Data!X12</f>
        <v>15.312596006144402</v>
      </c>
      <c r="D248" s="87">
        <f>Data!X29</f>
        <v>-1.124535579498497</v>
      </c>
      <c r="G248" s="2"/>
      <c r="I248"/>
      <c r="K248"/>
      <c r="L248"/>
      <c r="M248"/>
    </row>
    <row r="249" spans="2:13" ht="12">
      <c r="B249" s="62" t="s">
        <v>58</v>
      </c>
      <c r="C249" s="87">
        <f>Data!X13</f>
        <v>15.434715821812595</v>
      </c>
      <c r="D249" s="87">
        <f>Data!X30</f>
        <v>-0.8121068449619102</v>
      </c>
      <c r="G249" s="2"/>
      <c r="I249"/>
      <c r="K249"/>
      <c r="L249"/>
      <c r="M249"/>
    </row>
    <row r="250" spans="2:13" ht="12">
      <c r="B250" s="62" t="s">
        <v>59</v>
      </c>
      <c r="C250" s="87">
        <f>Data!X14</f>
        <v>15.103015873015867</v>
      </c>
      <c r="D250" s="87">
        <f>Data!X31</f>
        <v>1.1133779457739923</v>
      </c>
      <c r="G250" s="2"/>
      <c r="I250"/>
      <c r="K250"/>
      <c r="L250"/>
      <c r="M250"/>
    </row>
    <row r="251" spans="2:13" ht="12">
      <c r="B251" s="62" t="s">
        <v>60</v>
      </c>
      <c r="C251" s="87">
        <f>Data!X15</f>
        <v>12.381182795698939</v>
      </c>
      <c r="D251" s="87">
        <f>Data!X32</f>
        <v>1.786212652618035</v>
      </c>
      <c r="G251" s="2"/>
      <c r="I251"/>
      <c r="K251"/>
      <c r="L251"/>
      <c r="M251"/>
    </row>
    <row r="252" spans="2:13" ht="12">
      <c r="B252" s="62" t="s">
        <v>61</v>
      </c>
      <c r="C252" s="87">
        <f>Data!X16</f>
        <v>9.531825396825417</v>
      </c>
      <c r="D252" s="87">
        <f>Data!X33</f>
        <v>2.2708245569967005</v>
      </c>
      <c r="G252" s="2"/>
      <c r="I252"/>
      <c r="K252"/>
      <c r="L252"/>
      <c r="M252"/>
    </row>
    <row r="253" spans="2:13" ht="12">
      <c r="B253" s="62" t="s">
        <v>62</v>
      </c>
      <c r="C253" s="87">
        <f>Data!X17</f>
        <v>5.921198156682017</v>
      </c>
      <c r="D253" s="87">
        <f>Data!X34</f>
        <v>1.18251843637126</v>
      </c>
      <c r="G253" s="2"/>
      <c r="I253"/>
      <c r="K253"/>
      <c r="L253"/>
      <c r="M253"/>
    </row>
    <row r="254" spans="1:13" ht="12">
      <c r="A254" s="88">
        <v>2012</v>
      </c>
      <c r="B254" s="62" t="s">
        <v>52</v>
      </c>
      <c r="C254" s="87">
        <f>Data!Y6</f>
        <v>5.46874039938556</v>
      </c>
      <c r="D254" s="87">
        <f>Data!Y23</f>
        <v>0.8926998038082887</v>
      </c>
      <c r="G254" s="2"/>
      <c r="I254"/>
      <c r="K254"/>
      <c r="L254"/>
      <c r="M254"/>
    </row>
    <row r="255" spans="2:13" ht="12">
      <c r="B255" s="62" t="s">
        <v>53</v>
      </c>
      <c r="C255" s="87">
        <f>Data!Y7</f>
        <v>4.388587848932674</v>
      </c>
      <c r="D255" s="87">
        <f>Data!Y24</f>
        <v>-0.2588881015662903</v>
      </c>
      <c r="G255" s="2"/>
      <c r="I255"/>
      <c r="K255"/>
      <c r="L255"/>
      <c r="M255"/>
    </row>
    <row r="256" spans="2:13" ht="12">
      <c r="B256" s="62" t="s">
        <v>54</v>
      </c>
      <c r="C256" s="87">
        <f>Data!Y8</f>
        <v>8.453917050086952</v>
      </c>
      <c r="D256" s="87">
        <f>Data!Y25</f>
        <v>1.9822743358441866</v>
      </c>
      <c r="G256" s="2"/>
      <c r="I256"/>
      <c r="K256"/>
      <c r="L256"/>
      <c r="M256"/>
    </row>
    <row r="257" spans="2:13" ht="12">
      <c r="B257" s="62" t="s">
        <v>55</v>
      </c>
      <c r="C257" s="87">
        <f>Data!Y9</f>
        <v>7.339444444444432</v>
      </c>
      <c r="D257" s="87">
        <f>Data!Y26</f>
        <v>-1.0573677956779886</v>
      </c>
      <c r="G257" s="2"/>
      <c r="I257"/>
      <c r="K257"/>
      <c r="L257"/>
      <c r="M257"/>
    </row>
    <row r="258" spans="2:13" ht="12">
      <c r="B258" s="62" t="s">
        <v>7</v>
      </c>
      <c r="C258" s="87">
        <f>Data!Y10</f>
        <v>11.592165898617509</v>
      </c>
      <c r="D258" s="87">
        <f>Data!Y27</f>
        <v>0.18137470563289781</v>
      </c>
      <c r="G258" s="2"/>
      <c r="I258"/>
      <c r="K258"/>
      <c r="L258"/>
      <c r="M258"/>
    </row>
    <row r="259" spans="2:13" ht="12">
      <c r="B259" s="62" t="s">
        <v>56</v>
      </c>
      <c r="C259" s="87">
        <f>Data!Y11</f>
        <v>13.587777777777774</v>
      </c>
      <c r="D259" s="87">
        <f>Data!Y28</f>
        <v>-0.5029242752503258</v>
      </c>
      <c r="G259" s="2"/>
      <c r="I259"/>
      <c r="K259"/>
      <c r="L259"/>
      <c r="M259"/>
    </row>
    <row r="260" spans="2:13" ht="12">
      <c r="B260" s="62" t="s">
        <v>57</v>
      </c>
      <c r="C260" s="87">
        <f>Data!Y12</f>
        <v>15.389170506912443</v>
      </c>
      <c r="D260" s="87">
        <f>Data!Y29</f>
        <v>-1.0479610787304559</v>
      </c>
      <c r="G260" s="2"/>
      <c r="I260"/>
      <c r="K260"/>
      <c r="L260"/>
      <c r="M260"/>
    </row>
    <row r="261" spans="2:13" ht="12">
      <c r="B261" s="62" t="s">
        <v>58</v>
      </c>
      <c r="C261" s="87">
        <f>Data!Y13</f>
        <v>16.631182795698958</v>
      </c>
      <c r="D261" s="87">
        <f>Data!Y30</f>
        <v>0.3843601289244525</v>
      </c>
      <c r="G261" s="2"/>
      <c r="I261"/>
      <c r="K261"/>
      <c r="L261"/>
      <c r="M261"/>
    </row>
    <row r="262" spans="2:13" ht="12">
      <c r="B262" s="62" t="s">
        <v>59</v>
      </c>
      <c r="C262" s="87">
        <f>Data!Y14</f>
        <v>13.180873015873011</v>
      </c>
      <c r="D262" s="87">
        <f>Data!Y31</f>
        <v>-0.8087649113688631</v>
      </c>
      <c r="G262" s="2"/>
      <c r="I262"/>
      <c r="K262"/>
      <c r="L262"/>
      <c r="M262"/>
    </row>
    <row r="263" spans="2:13" ht="12">
      <c r="B263" s="62" t="s">
        <v>60</v>
      </c>
      <c r="C263" s="87">
        <f>Data!Y15</f>
        <v>9.511827956989254</v>
      </c>
      <c r="D263" s="87">
        <f>Data!Y32</f>
        <v>-1.0831421860916493</v>
      </c>
      <c r="G263" s="2"/>
      <c r="I263"/>
      <c r="K263"/>
      <c r="L263"/>
      <c r="M263"/>
    </row>
    <row r="264" spans="2:13" ht="12">
      <c r="B264" s="62" t="s">
        <v>61</v>
      </c>
      <c r="C264" s="87">
        <f>Data!Y16</f>
        <v>6.651031746031744</v>
      </c>
      <c r="D264" s="87">
        <f>Data!Y33</f>
        <v>-0.6099690937969724</v>
      </c>
      <c r="G264" s="2"/>
      <c r="I264"/>
      <c r="K264"/>
      <c r="L264"/>
      <c r="M264"/>
    </row>
    <row r="265" spans="2:13" ht="12">
      <c r="B265" s="62" t="s">
        <v>62</v>
      </c>
      <c r="C265" s="87">
        <f>Data!Y17</f>
        <v>4.835330261136714</v>
      </c>
      <c r="D265" s="87">
        <f>Data!Y34</f>
        <v>0.09665054082595681</v>
      </c>
      <c r="G265" s="2"/>
      <c r="I265"/>
      <c r="K265"/>
      <c r="L265"/>
      <c r="M265"/>
    </row>
    <row r="266" spans="1:13" ht="12">
      <c r="A266" s="88">
        <v>2013</v>
      </c>
      <c r="B266" s="62" t="s">
        <v>52</v>
      </c>
      <c r="C266" s="87">
        <f>Data!Z6</f>
        <v>3.925576036866361</v>
      </c>
      <c r="D266" s="87">
        <f>Data!Z23</f>
        <v>-0.6504645587109099</v>
      </c>
      <c r="G266" s="2"/>
      <c r="I266"/>
      <c r="K266"/>
      <c r="L266"/>
      <c r="M266"/>
    </row>
    <row r="267" spans="2:13" ht="12">
      <c r="B267" s="62" t="s">
        <v>53</v>
      </c>
      <c r="C267" s="87">
        <f>Data!Z7</f>
        <v>3.3813775510204045</v>
      </c>
      <c r="D267" s="87">
        <f>Data!Z24</f>
        <v>-1.2660983994785595</v>
      </c>
      <c r="G267" s="2"/>
      <c r="I267"/>
      <c r="K267"/>
      <c r="L267"/>
      <c r="M267"/>
    </row>
    <row r="268" spans="2:13" ht="12">
      <c r="B268" s="62" t="s">
        <v>54</v>
      </c>
      <c r="C268" s="87">
        <f>Data!Z8</f>
        <v>2.9526881720430067</v>
      </c>
      <c r="D268" s="87">
        <f>Data!Z25</f>
        <v>-3.518954542199759</v>
      </c>
      <c r="G268" s="2"/>
      <c r="I268"/>
      <c r="K268"/>
      <c r="L268"/>
      <c r="M268"/>
    </row>
    <row r="269" spans="2:13" ht="12">
      <c r="B269" s="62" t="s">
        <v>55</v>
      </c>
      <c r="C269" s="87">
        <f>Data!Z9</f>
        <v>7.41015873015873</v>
      </c>
      <c r="D269" s="87">
        <f>Data!Z26</f>
        <v>-0.9866535099636904</v>
      </c>
      <c r="G269" s="2"/>
      <c r="I269"/>
      <c r="K269"/>
      <c r="L269"/>
      <c r="M269"/>
    </row>
    <row r="270" spans="2:13" ht="12">
      <c r="B270" s="62" t="s">
        <v>7</v>
      </c>
      <c r="C270" s="87">
        <f>Data!Z10</f>
        <v>10.551766513056833</v>
      </c>
      <c r="D270" s="87">
        <f>Data!Z27</f>
        <v>-0.8590246799277779</v>
      </c>
      <c r="G270" s="2"/>
      <c r="I270"/>
      <c r="K270"/>
      <c r="L270"/>
      <c r="M270"/>
    </row>
    <row r="271" spans="2:13" ht="12">
      <c r="B271" s="62" t="s">
        <v>56</v>
      </c>
      <c r="C271" s="87">
        <f>Data!Z11</f>
        <v>13.947222222222216</v>
      </c>
      <c r="D271" s="87">
        <f>Data!Z28</f>
        <v>-0.14347983080588378</v>
      </c>
      <c r="G271" s="2"/>
      <c r="I271"/>
      <c r="K271"/>
      <c r="L271"/>
      <c r="M271"/>
    </row>
    <row r="272" spans="2:13" ht="12">
      <c r="B272" s="62" t="s">
        <v>57</v>
      </c>
      <c r="C272" s="87">
        <f>Data!Z12</f>
        <v>18.2352534562212</v>
      </c>
      <c r="D272" s="87">
        <f>Data!Z29</f>
        <v>1.7981218705783029</v>
      </c>
      <c r="G272" s="2"/>
      <c r="I272"/>
      <c r="K272"/>
      <c r="L272"/>
      <c r="M272"/>
    </row>
    <row r="273" spans="2:13" ht="12">
      <c r="B273" s="62" t="s">
        <v>58</v>
      </c>
      <c r="C273" s="87">
        <f>Data!Z13</f>
        <v>16.916129032258038</v>
      </c>
      <c r="D273" s="87">
        <f>Data!Z30</f>
        <v>0.6693063654835321</v>
      </c>
      <c r="G273" s="2"/>
      <c r="I273"/>
      <c r="K273"/>
      <c r="L273"/>
      <c r="M273"/>
    </row>
    <row r="274" spans="2:13" ht="12">
      <c r="B274" s="62" t="s">
        <v>59</v>
      </c>
      <c r="C274" s="87">
        <f>Data!Z14</f>
        <v>13.899126984126982</v>
      </c>
      <c r="D274" s="87">
        <f>Data!Z31</f>
        <v>-0.09051094311489294</v>
      </c>
      <c r="G274" s="2"/>
      <c r="I274"/>
      <c r="K274"/>
      <c r="L274"/>
      <c r="M274"/>
    </row>
    <row r="275" spans="2:13" ht="12">
      <c r="B275" s="62" t="s">
        <v>60</v>
      </c>
      <c r="C275" s="87">
        <f>Data!Z15</f>
        <v>12.471812596006115</v>
      </c>
      <c r="D275" s="87">
        <f>Data!Z32</f>
        <v>1.876842452925212</v>
      </c>
      <c r="G275" s="2"/>
      <c r="I275"/>
      <c r="K275"/>
      <c r="L275"/>
      <c r="M275"/>
    </row>
    <row r="276" spans="2:13" ht="12">
      <c r="B276" s="62" t="s">
        <v>61</v>
      </c>
      <c r="C276" s="87">
        <f>Data!Z16</f>
        <v>6.369682539682547</v>
      </c>
      <c r="D276" s="87">
        <f>Data!Z33</f>
        <v>-0.8913183001461693</v>
      </c>
      <c r="G276" s="2"/>
      <c r="I276"/>
      <c r="K276"/>
      <c r="L276"/>
      <c r="M276"/>
    </row>
    <row r="277" spans="2:13" ht="12">
      <c r="B277" s="62" t="s">
        <v>62</v>
      </c>
      <c r="C277" s="87">
        <f>Data!Z17</f>
        <v>6.396313364055297</v>
      </c>
      <c r="D277" s="87">
        <f>Data!Z34</f>
        <v>1.65763364374454</v>
      </c>
      <c r="G277" s="2"/>
      <c r="I277"/>
      <c r="K277"/>
      <c r="L277"/>
      <c r="M277"/>
    </row>
    <row r="278" spans="7:13" ht="12">
      <c r="G278" s="2"/>
      <c r="I278"/>
      <c r="K278"/>
      <c r="L278"/>
      <c r="M278"/>
    </row>
    <row r="279" spans="7:13" ht="12">
      <c r="G279" s="2"/>
      <c r="I279"/>
      <c r="K279"/>
      <c r="L279"/>
      <c r="M279"/>
    </row>
    <row r="280" spans="7:13" ht="12">
      <c r="G280" s="2"/>
      <c r="I280"/>
      <c r="K280"/>
      <c r="L280"/>
      <c r="M280"/>
    </row>
    <row r="281" spans="7:13" ht="12">
      <c r="G281" s="2"/>
      <c r="I281"/>
      <c r="K281"/>
      <c r="L281"/>
      <c r="M281"/>
    </row>
    <row r="282" spans="7:13" ht="12">
      <c r="G282" s="2"/>
      <c r="I282"/>
      <c r="K282"/>
      <c r="L282"/>
      <c r="M282"/>
    </row>
    <row r="283" spans="7:13" ht="12">
      <c r="G283" s="2"/>
      <c r="I283"/>
      <c r="K283"/>
      <c r="L283"/>
      <c r="M283"/>
    </row>
    <row r="284" spans="7:13" ht="12">
      <c r="G284" s="2"/>
      <c r="I284"/>
      <c r="K284"/>
      <c r="L284"/>
      <c r="M284"/>
    </row>
    <row r="285" spans="7:13" ht="12">
      <c r="G285" s="2"/>
      <c r="I285"/>
      <c r="K285"/>
      <c r="L285"/>
      <c r="M285"/>
    </row>
    <row r="286" spans="7:13" ht="12">
      <c r="G286" s="2"/>
      <c r="I286"/>
      <c r="K286"/>
      <c r="L286"/>
      <c r="M286"/>
    </row>
    <row r="287" spans="7:13" ht="12">
      <c r="G287" s="2"/>
      <c r="I287"/>
      <c r="K287"/>
      <c r="L287"/>
      <c r="M287"/>
    </row>
    <row r="288" spans="7:13" ht="12">
      <c r="G288" s="2"/>
      <c r="I288"/>
      <c r="K288"/>
      <c r="L288"/>
      <c r="M288"/>
    </row>
    <row r="289" spans="7:13" ht="12">
      <c r="G289" s="2"/>
      <c r="I289"/>
      <c r="K289"/>
      <c r="L289"/>
      <c r="M289"/>
    </row>
    <row r="290" spans="7:13" ht="12">
      <c r="G290" s="2"/>
      <c r="I290"/>
      <c r="K290"/>
      <c r="L290"/>
      <c r="M290"/>
    </row>
    <row r="291" spans="7:13" ht="12">
      <c r="G291" s="2"/>
      <c r="I291"/>
      <c r="K291"/>
      <c r="L291"/>
      <c r="M291"/>
    </row>
    <row r="292" spans="7:13" ht="12">
      <c r="G292" s="2"/>
      <c r="I292"/>
      <c r="K292"/>
      <c r="L292"/>
      <c r="M292"/>
    </row>
    <row r="293" spans="7:13" ht="12">
      <c r="G293" s="2"/>
      <c r="I293"/>
      <c r="K293"/>
      <c r="L293"/>
      <c r="M293"/>
    </row>
    <row r="294" spans="7:13" ht="12">
      <c r="G294" s="2"/>
      <c r="I294"/>
      <c r="K294"/>
      <c r="L294"/>
      <c r="M294"/>
    </row>
    <row r="295" spans="7:13" ht="12">
      <c r="G295" s="2"/>
      <c r="I295"/>
      <c r="K295"/>
      <c r="L295"/>
      <c r="M295"/>
    </row>
    <row r="296" spans="7:13" ht="12">
      <c r="G296" s="2"/>
      <c r="I296"/>
      <c r="K296"/>
      <c r="L296"/>
      <c r="M296"/>
    </row>
    <row r="297" spans="7:13" ht="12">
      <c r="G297" s="2"/>
      <c r="I297"/>
      <c r="K297"/>
      <c r="L297"/>
      <c r="M297"/>
    </row>
    <row r="298" spans="7:13" ht="12">
      <c r="G298" s="2"/>
      <c r="I298"/>
      <c r="K298"/>
      <c r="L298"/>
      <c r="M298"/>
    </row>
    <row r="299" spans="7:13" ht="12">
      <c r="G299" s="2"/>
      <c r="I299"/>
      <c r="K299"/>
      <c r="L299"/>
      <c r="M299"/>
    </row>
    <row r="300" spans="7:13" ht="12">
      <c r="G300" s="2"/>
      <c r="I300"/>
      <c r="K300"/>
      <c r="L300"/>
      <c r="M300"/>
    </row>
    <row r="301" spans="7:13" ht="12">
      <c r="G301" s="2"/>
      <c r="I301"/>
      <c r="K301"/>
      <c r="L301"/>
      <c r="M301"/>
    </row>
    <row r="302" spans="7:13" ht="12">
      <c r="G302" s="2"/>
      <c r="I302"/>
      <c r="K302"/>
      <c r="L302"/>
      <c r="M302"/>
    </row>
    <row r="303" spans="7:13" ht="12">
      <c r="G303" s="2"/>
      <c r="I303"/>
      <c r="K303"/>
      <c r="L303"/>
      <c r="M303"/>
    </row>
    <row r="304" spans="7:13" ht="12">
      <c r="G304" s="2"/>
      <c r="I304"/>
      <c r="K304"/>
      <c r="L304"/>
      <c r="M304"/>
    </row>
    <row r="305" spans="7:13" ht="12">
      <c r="G305" s="2"/>
      <c r="I305"/>
      <c r="K305"/>
      <c r="L305"/>
      <c r="M305"/>
    </row>
    <row r="306" spans="7:13" ht="12">
      <c r="G306" s="2"/>
      <c r="I306"/>
      <c r="K306"/>
      <c r="L306"/>
      <c r="M306"/>
    </row>
    <row r="307" spans="7:13" ht="12">
      <c r="G307" s="2"/>
      <c r="I307"/>
      <c r="K307"/>
      <c r="L307"/>
      <c r="M307"/>
    </row>
    <row r="308" spans="7:13" ht="12">
      <c r="G308" s="2"/>
      <c r="I308"/>
      <c r="K308"/>
      <c r="L308"/>
      <c r="M308"/>
    </row>
    <row r="309" spans="7:13" ht="12">
      <c r="G309" s="2"/>
      <c r="I309"/>
      <c r="K309"/>
      <c r="L309"/>
      <c r="M309"/>
    </row>
    <row r="310" spans="7:13" ht="12">
      <c r="G310" s="2"/>
      <c r="I310"/>
      <c r="K310"/>
      <c r="L310"/>
      <c r="M310"/>
    </row>
    <row r="311" spans="7:13" ht="12">
      <c r="G311" s="2"/>
      <c r="I311"/>
      <c r="K311"/>
      <c r="L311"/>
      <c r="M311"/>
    </row>
    <row r="312" spans="7:13" ht="12">
      <c r="G312" s="2"/>
      <c r="I312"/>
      <c r="K312"/>
      <c r="L312"/>
      <c r="M312"/>
    </row>
    <row r="313" spans="7:13" ht="12">
      <c r="G313" s="2"/>
      <c r="I313"/>
      <c r="K313"/>
      <c r="L313"/>
      <c r="M313"/>
    </row>
    <row r="314" spans="7:13" ht="12">
      <c r="G314" s="2"/>
      <c r="I314"/>
      <c r="K314"/>
      <c r="L314"/>
      <c r="M314"/>
    </row>
    <row r="315" spans="7:13" ht="12">
      <c r="G315" s="2"/>
      <c r="I315"/>
      <c r="K315"/>
      <c r="L315"/>
      <c r="M315"/>
    </row>
    <row r="316" spans="7:13" ht="12">
      <c r="G316" s="2"/>
      <c r="I316"/>
      <c r="K316"/>
      <c r="L316"/>
      <c r="M316"/>
    </row>
    <row r="317" spans="7:13" ht="12">
      <c r="G317" s="2"/>
      <c r="I317"/>
      <c r="K317"/>
      <c r="L317"/>
      <c r="M317"/>
    </row>
    <row r="318" spans="7:13" ht="12">
      <c r="G318" s="2"/>
      <c r="I318"/>
      <c r="K318"/>
      <c r="L318"/>
      <c r="M318"/>
    </row>
    <row r="319" spans="7:13" ht="12">
      <c r="G319" s="2"/>
      <c r="I319"/>
      <c r="K319"/>
      <c r="L319"/>
      <c r="M319"/>
    </row>
    <row r="320" spans="7:13" ht="12">
      <c r="G320" s="2"/>
      <c r="I320"/>
      <c r="K320"/>
      <c r="L320"/>
      <c r="M320"/>
    </row>
    <row r="321" spans="7:13" ht="12">
      <c r="G321" s="2"/>
      <c r="I321"/>
      <c r="K321"/>
      <c r="L321"/>
      <c r="M321"/>
    </row>
    <row r="322" spans="7:13" ht="12">
      <c r="G322" s="2"/>
      <c r="I322"/>
      <c r="K322"/>
      <c r="L322"/>
      <c r="M322"/>
    </row>
    <row r="323" spans="7:13" ht="12">
      <c r="G323" s="2"/>
      <c r="I323"/>
      <c r="K323"/>
      <c r="L323"/>
      <c r="M323"/>
    </row>
    <row r="324" spans="7:13" ht="12">
      <c r="G324" s="2"/>
      <c r="I324"/>
      <c r="K324"/>
      <c r="L324"/>
      <c r="M324"/>
    </row>
    <row r="325" spans="7:13" ht="12">
      <c r="G325" s="2"/>
      <c r="I325"/>
      <c r="K325"/>
      <c r="L325"/>
      <c r="M325"/>
    </row>
    <row r="326" spans="7:13" ht="12">
      <c r="G326" s="2"/>
      <c r="I326"/>
      <c r="K326"/>
      <c r="L326"/>
      <c r="M326"/>
    </row>
    <row r="327" spans="7:13" ht="12">
      <c r="G327" s="2"/>
      <c r="I327"/>
      <c r="K327"/>
      <c r="L327"/>
      <c r="M327"/>
    </row>
    <row r="328" spans="7:13" ht="12">
      <c r="G328" s="2"/>
      <c r="I328"/>
      <c r="K328"/>
      <c r="L328"/>
      <c r="M328"/>
    </row>
    <row r="329" spans="7:13" ht="12">
      <c r="G329" s="2"/>
      <c r="I329"/>
      <c r="K329"/>
      <c r="L329"/>
      <c r="M329"/>
    </row>
    <row r="330" spans="7:13" ht="12">
      <c r="G330" s="2"/>
      <c r="I330"/>
      <c r="K330"/>
      <c r="L330"/>
      <c r="M330"/>
    </row>
    <row r="331" spans="7:13" ht="12">
      <c r="G331" s="2"/>
      <c r="I331"/>
      <c r="K331"/>
      <c r="L331"/>
      <c r="M331"/>
    </row>
    <row r="332" spans="7:13" ht="12">
      <c r="G332" s="2"/>
      <c r="I332"/>
      <c r="K332"/>
      <c r="L332"/>
      <c r="M332"/>
    </row>
    <row r="333" spans="7:13" ht="12">
      <c r="G333" s="2"/>
      <c r="I333"/>
      <c r="K333"/>
      <c r="L333"/>
      <c r="M333"/>
    </row>
    <row r="334" spans="7:13" ht="12">
      <c r="G334" s="2"/>
      <c r="I334"/>
      <c r="K334"/>
      <c r="L334"/>
      <c r="M334"/>
    </row>
    <row r="335" spans="7:13" ht="12">
      <c r="G335" s="2"/>
      <c r="I335"/>
      <c r="K335"/>
      <c r="L335"/>
      <c r="M335"/>
    </row>
    <row r="336" spans="7:13" ht="12">
      <c r="G336" s="2"/>
      <c r="I336"/>
      <c r="K336"/>
      <c r="L336"/>
      <c r="M336"/>
    </row>
    <row r="337" spans="7:13" ht="12">
      <c r="G337" s="2"/>
      <c r="I337"/>
      <c r="K337"/>
      <c r="L337"/>
      <c r="M337"/>
    </row>
    <row r="338" spans="7:13" ht="12">
      <c r="G338" s="2"/>
      <c r="I338"/>
      <c r="K338"/>
      <c r="L338"/>
      <c r="M338"/>
    </row>
    <row r="339" spans="7:13" ht="12">
      <c r="G339" s="2"/>
      <c r="I339"/>
      <c r="K339"/>
      <c r="L339"/>
      <c r="M339"/>
    </row>
    <row r="340" spans="7:13" ht="12">
      <c r="G340" s="2"/>
      <c r="I340"/>
      <c r="K340"/>
      <c r="L340"/>
      <c r="M340"/>
    </row>
    <row r="341" spans="7:13" ht="12">
      <c r="G341" s="2"/>
      <c r="I341"/>
      <c r="K341"/>
      <c r="L341"/>
      <c r="M341"/>
    </row>
    <row r="342" spans="7:13" ht="12">
      <c r="G342" s="2"/>
      <c r="I342"/>
      <c r="K342"/>
      <c r="L342"/>
      <c r="M342"/>
    </row>
    <row r="343" spans="7:13" ht="12">
      <c r="G343" s="2"/>
      <c r="I343"/>
      <c r="K343"/>
      <c r="L343"/>
      <c r="M343"/>
    </row>
    <row r="344" spans="7:13" ht="12">
      <c r="G344" s="2"/>
      <c r="I344"/>
      <c r="K344"/>
      <c r="L344"/>
      <c r="M344"/>
    </row>
    <row r="345" spans="7:13" ht="12">
      <c r="G345" s="2"/>
      <c r="I345"/>
      <c r="K345"/>
      <c r="L345"/>
      <c r="M345"/>
    </row>
    <row r="346" spans="7:13" ht="12">
      <c r="G346" s="2"/>
      <c r="I346"/>
      <c r="K346"/>
      <c r="L346"/>
      <c r="M346"/>
    </row>
    <row r="347" spans="7:13" ht="12">
      <c r="G347" s="2"/>
      <c r="I347"/>
      <c r="K347"/>
      <c r="L347"/>
      <c r="M347"/>
    </row>
    <row r="348" spans="7:13" ht="12">
      <c r="G348" s="2"/>
      <c r="I348"/>
      <c r="K348"/>
      <c r="L348"/>
      <c r="M348"/>
    </row>
    <row r="349" spans="7:13" ht="12">
      <c r="G349" s="2"/>
      <c r="I349"/>
      <c r="K349"/>
      <c r="L349"/>
      <c r="M349"/>
    </row>
    <row r="350" spans="7:13" ht="12">
      <c r="G350" s="2"/>
      <c r="I350"/>
      <c r="K350"/>
      <c r="L350"/>
      <c r="M350"/>
    </row>
    <row r="351" spans="7:13" ht="12">
      <c r="G351" s="2"/>
      <c r="I351"/>
      <c r="K351"/>
      <c r="L351"/>
      <c r="M351"/>
    </row>
    <row r="352" spans="7:13" ht="12">
      <c r="G352" s="2"/>
      <c r="I352"/>
      <c r="K352"/>
      <c r="L352"/>
      <c r="M352"/>
    </row>
    <row r="353" spans="7:13" ht="12">
      <c r="G353" s="2"/>
      <c r="I353"/>
      <c r="K353"/>
      <c r="L353"/>
      <c r="M353"/>
    </row>
    <row r="354" spans="7:13" ht="12">
      <c r="G354" s="2"/>
      <c r="I354"/>
      <c r="K354"/>
      <c r="L354"/>
      <c r="M354"/>
    </row>
    <row r="355" spans="7:13" ht="12">
      <c r="G355" s="2"/>
      <c r="I355"/>
      <c r="K355"/>
      <c r="L355"/>
      <c r="M355"/>
    </row>
    <row r="356" spans="7:13" ht="12">
      <c r="G356" s="2"/>
      <c r="I356"/>
      <c r="K356"/>
      <c r="L356"/>
      <c r="M356"/>
    </row>
    <row r="357" spans="7:13" ht="12">
      <c r="G357" s="2"/>
      <c r="I357"/>
      <c r="K357"/>
      <c r="L357"/>
      <c r="M357"/>
    </row>
    <row r="358" spans="7:13" ht="12">
      <c r="G358" s="2"/>
      <c r="I358"/>
      <c r="K358"/>
      <c r="L358"/>
      <c r="M358"/>
    </row>
    <row r="359" spans="7:13" ht="12">
      <c r="G359" s="2"/>
      <c r="I359"/>
      <c r="K359"/>
      <c r="L359"/>
      <c r="M359"/>
    </row>
    <row r="360" spans="7:13" ht="12">
      <c r="G360" s="2"/>
      <c r="I360"/>
      <c r="K360"/>
      <c r="L360"/>
      <c r="M360"/>
    </row>
    <row r="361" spans="7:13" ht="12">
      <c r="G361" s="2"/>
      <c r="I361"/>
      <c r="K361"/>
      <c r="L361"/>
      <c r="M361"/>
    </row>
    <row r="362" spans="7:13" ht="12">
      <c r="G362" s="2"/>
      <c r="I362"/>
      <c r="K362"/>
      <c r="L362"/>
      <c r="M362"/>
    </row>
    <row r="363" spans="7:13" ht="12">
      <c r="G363" s="2"/>
      <c r="I363"/>
      <c r="K363"/>
      <c r="L363"/>
      <c r="M363"/>
    </row>
    <row r="364" spans="7:13" ht="12">
      <c r="G364" s="2"/>
      <c r="I364"/>
      <c r="K364"/>
      <c r="L364"/>
      <c r="M364"/>
    </row>
    <row r="365" spans="7:13" ht="12">
      <c r="G365" s="2"/>
      <c r="I365"/>
      <c r="K365"/>
      <c r="L365"/>
      <c r="M365"/>
    </row>
    <row r="366" spans="7:13" ht="12">
      <c r="G366" s="2"/>
      <c r="I366"/>
      <c r="K366"/>
      <c r="L366"/>
      <c r="M366"/>
    </row>
    <row r="367" spans="7:13" ht="12">
      <c r="G367" s="2"/>
      <c r="I367"/>
      <c r="K367"/>
      <c r="L367"/>
      <c r="M367"/>
    </row>
    <row r="368" spans="7:13" ht="12">
      <c r="G368" s="2"/>
      <c r="I368"/>
      <c r="K368"/>
      <c r="L368"/>
      <c r="M368"/>
    </row>
    <row r="369" spans="7:13" ht="12">
      <c r="G369" s="2"/>
      <c r="I369"/>
      <c r="K369"/>
      <c r="L369"/>
      <c r="M369"/>
    </row>
    <row r="370" spans="7:13" ht="12">
      <c r="G370" s="2"/>
      <c r="I370"/>
      <c r="K370"/>
      <c r="L370"/>
      <c r="M370"/>
    </row>
    <row r="371" spans="7:13" ht="12">
      <c r="G371" s="2"/>
      <c r="I371"/>
      <c r="K371"/>
      <c r="L371"/>
      <c r="M371"/>
    </row>
    <row r="372" spans="7:13" ht="12">
      <c r="G372" s="2"/>
      <c r="I372"/>
      <c r="K372"/>
      <c r="L372"/>
      <c r="M372"/>
    </row>
    <row r="373" spans="7:13" ht="12">
      <c r="G373" s="2"/>
      <c r="I373"/>
      <c r="K373"/>
      <c r="L373"/>
      <c r="M373"/>
    </row>
    <row r="374" spans="7:13" ht="12">
      <c r="G374" s="2"/>
      <c r="I374"/>
      <c r="K374"/>
      <c r="L374"/>
      <c r="M374"/>
    </row>
    <row r="375" spans="7:13" ht="12">
      <c r="G375" s="2"/>
      <c r="I375"/>
      <c r="K375"/>
      <c r="L375"/>
      <c r="M375"/>
    </row>
    <row r="376" spans="7:13" ht="12">
      <c r="G376" s="2"/>
      <c r="I376"/>
      <c r="K376"/>
      <c r="L376"/>
      <c r="M376"/>
    </row>
    <row r="377" spans="7:13" ht="12">
      <c r="G377" s="2"/>
      <c r="I377"/>
      <c r="K377"/>
      <c r="L377"/>
      <c r="M377"/>
    </row>
    <row r="378" spans="7:13" ht="12">
      <c r="G378" s="2"/>
      <c r="I378"/>
      <c r="K378"/>
      <c r="L378"/>
      <c r="M378"/>
    </row>
    <row r="379" spans="7:13" ht="12">
      <c r="G379" s="2"/>
      <c r="I379"/>
      <c r="K379"/>
      <c r="L379"/>
      <c r="M379"/>
    </row>
    <row r="380" spans="7:13" ht="12">
      <c r="G380" s="2"/>
      <c r="I380"/>
      <c r="K380"/>
      <c r="L380"/>
      <c r="M380"/>
    </row>
    <row r="381" spans="7:13" ht="12">
      <c r="G381" s="2"/>
      <c r="I381"/>
      <c r="K381"/>
      <c r="L381"/>
      <c r="M381"/>
    </row>
    <row r="382" spans="7:13" ht="12">
      <c r="G382" s="2"/>
      <c r="I382"/>
      <c r="K382"/>
      <c r="L382"/>
      <c r="M382"/>
    </row>
    <row r="383" spans="7:13" ht="12">
      <c r="G383" s="2"/>
      <c r="I383"/>
      <c r="K383"/>
      <c r="L383"/>
      <c r="M383"/>
    </row>
    <row r="384" spans="7:13" ht="12">
      <c r="G384" s="2"/>
      <c r="I384"/>
      <c r="K384"/>
      <c r="L384"/>
      <c r="M384"/>
    </row>
    <row r="385" spans="7:13" ht="12">
      <c r="G385" s="2"/>
      <c r="I385"/>
      <c r="K385"/>
      <c r="L385"/>
      <c r="M385"/>
    </row>
    <row r="386" spans="7:13" ht="12">
      <c r="G386" s="2"/>
      <c r="I386"/>
      <c r="K386"/>
      <c r="L386"/>
      <c r="M386"/>
    </row>
    <row r="387" spans="7:13" ht="12">
      <c r="G387" s="2"/>
      <c r="I387"/>
      <c r="K387"/>
      <c r="L387"/>
      <c r="M387"/>
    </row>
    <row r="388" spans="7:13" ht="12">
      <c r="G388" s="2"/>
      <c r="I388"/>
      <c r="K388"/>
      <c r="L388"/>
      <c r="M388"/>
    </row>
    <row r="389" spans="7:13" ht="12">
      <c r="G389" s="2"/>
      <c r="I389"/>
      <c r="K389"/>
      <c r="L389"/>
      <c r="M389"/>
    </row>
    <row r="390" spans="7:13" ht="12">
      <c r="G390" s="2"/>
      <c r="I390"/>
      <c r="K390"/>
      <c r="L390"/>
      <c r="M390"/>
    </row>
    <row r="391" spans="7:13" ht="12">
      <c r="G391" s="2"/>
      <c r="I391"/>
      <c r="K391"/>
      <c r="L391"/>
      <c r="M391"/>
    </row>
    <row r="392" spans="7:13" ht="12">
      <c r="G392" s="2"/>
      <c r="I392"/>
      <c r="K392"/>
      <c r="L392"/>
      <c r="M392"/>
    </row>
    <row r="393" spans="7:13" ht="12">
      <c r="G393" s="2"/>
      <c r="I393"/>
      <c r="K393"/>
      <c r="L393"/>
      <c r="M393"/>
    </row>
    <row r="394" spans="7:13" ht="12">
      <c r="G394" s="2"/>
      <c r="I394"/>
      <c r="K394"/>
      <c r="L394"/>
      <c r="M394"/>
    </row>
    <row r="395" spans="7:13" ht="12">
      <c r="G395" s="2"/>
      <c r="I395"/>
      <c r="K395"/>
      <c r="L395"/>
      <c r="M395"/>
    </row>
    <row r="396" spans="7:13" ht="12">
      <c r="G396" s="2"/>
      <c r="I396"/>
      <c r="K396"/>
      <c r="L396"/>
      <c r="M396"/>
    </row>
    <row r="397" spans="7:13" ht="12">
      <c r="G397" s="2"/>
      <c r="I397"/>
      <c r="K397"/>
      <c r="L397"/>
      <c r="M397"/>
    </row>
    <row r="398" spans="7:13" ht="12">
      <c r="G398" s="2"/>
      <c r="I398"/>
      <c r="K398"/>
      <c r="L398"/>
      <c r="M398"/>
    </row>
    <row r="399" spans="7:13" ht="12">
      <c r="G399" s="2"/>
      <c r="I399"/>
      <c r="K399"/>
      <c r="L399"/>
      <c r="M399"/>
    </row>
    <row r="400" spans="7:13" ht="12">
      <c r="G400" s="2"/>
      <c r="I400"/>
      <c r="K400"/>
      <c r="L400"/>
      <c r="M400"/>
    </row>
    <row r="401" spans="7:13" ht="12">
      <c r="G401" s="2"/>
      <c r="I401"/>
      <c r="K401"/>
      <c r="L401"/>
      <c r="M401"/>
    </row>
    <row r="402" spans="7:13" ht="12">
      <c r="G402" s="2"/>
      <c r="I402"/>
      <c r="K402"/>
      <c r="L402"/>
      <c r="M402"/>
    </row>
    <row r="403" spans="7:13" ht="12">
      <c r="G403" s="2"/>
      <c r="I403"/>
      <c r="K403"/>
      <c r="L403"/>
      <c r="M403"/>
    </row>
    <row r="404" spans="7:13" ht="12">
      <c r="G404" s="2"/>
      <c r="I404"/>
      <c r="K404"/>
      <c r="L404"/>
      <c r="M404"/>
    </row>
    <row r="405" spans="7:13" ht="12">
      <c r="G405" s="2"/>
      <c r="I405"/>
      <c r="K405"/>
      <c r="L405"/>
      <c r="M405"/>
    </row>
    <row r="406" spans="7:13" ht="12">
      <c r="G406" s="2"/>
      <c r="I406"/>
      <c r="K406"/>
      <c r="L406"/>
      <c r="M406"/>
    </row>
    <row r="407" spans="7:13" ht="12">
      <c r="G407" s="2"/>
      <c r="I407"/>
      <c r="K407"/>
      <c r="L407"/>
      <c r="M407"/>
    </row>
    <row r="408" spans="7:13" ht="12">
      <c r="G408" s="2"/>
      <c r="I408"/>
      <c r="K408"/>
      <c r="L408"/>
      <c r="M408"/>
    </row>
    <row r="409" spans="7:13" ht="12">
      <c r="G409" s="2"/>
      <c r="I409"/>
      <c r="K409"/>
      <c r="L409"/>
      <c r="M409"/>
    </row>
    <row r="410" spans="7:13" ht="12">
      <c r="G410" s="2"/>
      <c r="I410"/>
      <c r="K410"/>
      <c r="L410"/>
      <c r="M410"/>
    </row>
    <row r="411" spans="7:13" ht="12">
      <c r="G411" s="2"/>
      <c r="I411"/>
      <c r="K411"/>
      <c r="L411"/>
      <c r="M411"/>
    </row>
    <row r="412" spans="7:13" ht="12">
      <c r="G412" s="2"/>
      <c r="I412"/>
      <c r="K412"/>
      <c r="L412"/>
      <c r="M412"/>
    </row>
    <row r="413" spans="7:13" ht="12">
      <c r="G413" s="2"/>
      <c r="I413"/>
      <c r="K413"/>
      <c r="L413"/>
      <c r="M413"/>
    </row>
    <row r="414" spans="7:13" ht="12">
      <c r="G414" s="2"/>
      <c r="I414"/>
      <c r="K414"/>
      <c r="L414"/>
      <c r="M414"/>
    </row>
    <row r="415" spans="7:13" ht="12">
      <c r="G415" s="2"/>
      <c r="I415"/>
      <c r="K415"/>
      <c r="L415"/>
      <c r="M415"/>
    </row>
    <row r="416" spans="7:13" ht="12">
      <c r="G416" s="2"/>
      <c r="I416"/>
      <c r="K416"/>
      <c r="L416"/>
      <c r="M416"/>
    </row>
    <row r="417" spans="7:13" ht="12">
      <c r="G417" s="2"/>
      <c r="I417"/>
      <c r="K417"/>
      <c r="L417"/>
      <c r="M417"/>
    </row>
    <row r="418" spans="7:13" ht="12">
      <c r="G418" s="2"/>
      <c r="I418"/>
      <c r="K418"/>
      <c r="L418"/>
      <c r="M418"/>
    </row>
    <row r="419" spans="7:13" ht="12">
      <c r="G419" s="2"/>
      <c r="I419"/>
      <c r="K419"/>
      <c r="L419"/>
      <c r="M419"/>
    </row>
    <row r="420" spans="7:13" ht="12">
      <c r="G420" s="2"/>
      <c r="I420"/>
      <c r="K420"/>
      <c r="L420"/>
      <c r="M420"/>
    </row>
    <row r="421" spans="7:13" ht="12">
      <c r="G421" s="2"/>
      <c r="I421"/>
      <c r="K421"/>
      <c r="L421"/>
      <c r="M421"/>
    </row>
    <row r="422" spans="7:13" ht="12">
      <c r="G422" s="2"/>
      <c r="I422"/>
      <c r="K422"/>
      <c r="L422"/>
      <c r="M422"/>
    </row>
    <row r="423" spans="7:13" ht="12">
      <c r="G423" s="2"/>
      <c r="I423"/>
      <c r="K423"/>
      <c r="L423"/>
      <c r="M423"/>
    </row>
    <row r="424" spans="7:13" ht="12">
      <c r="G424" s="2"/>
      <c r="I424"/>
      <c r="K424"/>
      <c r="L424"/>
      <c r="M424"/>
    </row>
    <row r="425" spans="7:13" ht="12">
      <c r="G425" s="2"/>
      <c r="I425"/>
      <c r="K425"/>
      <c r="L425"/>
      <c r="M425"/>
    </row>
    <row r="426" spans="7:13" ht="12">
      <c r="G426" s="2"/>
      <c r="I426"/>
      <c r="K426"/>
      <c r="L426"/>
      <c r="M426"/>
    </row>
    <row r="427" spans="7:13" ht="12">
      <c r="G427" s="2"/>
      <c r="I427"/>
      <c r="K427"/>
      <c r="L427"/>
      <c r="M427"/>
    </row>
    <row r="428" spans="7:13" ht="12">
      <c r="G428" s="2"/>
      <c r="I428"/>
      <c r="K428"/>
      <c r="L428"/>
      <c r="M428"/>
    </row>
    <row r="429" spans="7:13" ht="12">
      <c r="G429" s="2"/>
      <c r="I429"/>
      <c r="K429"/>
      <c r="L429"/>
      <c r="M429"/>
    </row>
    <row r="430" spans="7:13" ht="12">
      <c r="G430" s="2"/>
      <c r="I430"/>
      <c r="K430"/>
      <c r="L430"/>
      <c r="M430"/>
    </row>
    <row r="431" spans="7:13" ht="12">
      <c r="G431" s="2"/>
      <c r="I431"/>
      <c r="K431"/>
      <c r="L431"/>
      <c r="M431"/>
    </row>
    <row r="432" spans="7:13" ht="12">
      <c r="G432" s="2"/>
      <c r="I432"/>
      <c r="K432"/>
      <c r="L432"/>
      <c r="M432"/>
    </row>
    <row r="433" spans="7:13" ht="12">
      <c r="G433" s="2"/>
      <c r="I433"/>
      <c r="K433"/>
      <c r="L433"/>
      <c r="M433"/>
    </row>
    <row r="434" spans="7:13" ht="12">
      <c r="G434" s="2"/>
      <c r="I434"/>
      <c r="K434"/>
      <c r="L434"/>
      <c r="M434"/>
    </row>
    <row r="435" spans="7:13" ht="12">
      <c r="G435" s="2"/>
      <c r="I435"/>
      <c r="K435"/>
      <c r="L435"/>
      <c r="M435"/>
    </row>
    <row r="436" spans="7:13" ht="12">
      <c r="G436" s="2"/>
      <c r="I436"/>
      <c r="K436"/>
      <c r="L436"/>
      <c r="M436"/>
    </row>
    <row r="437" spans="7:13" ht="12">
      <c r="G437" s="2"/>
      <c r="I437"/>
      <c r="K437"/>
      <c r="L437"/>
      <c r="M437"/>
    </row>
    <row r="438" spans="7:13" ht="12">
      <c r="G438" s="2"/>
      <c r="I438"/>
      <c r="K438"/>
      <c r="L438"/>
      <c r="M438"/>
    </row>
    <row r="439" spans="7:13" ht="12">
      <c r="G439" s="2"/>
      <c r="I439"/>
      <c r="K439"/>
      <c r="L439"/>
      <c r="M439"/>
    </row>
    <row r="440" spans="7:13" ht="12">
      <c r="G440" s="2"/>
      <c r="I440"/>
      <c r="K440"/>
      <c r="L440"/>
      <c r="M440"/>
    </row>
    <row r="441" spans="7:13" ht="12">
      <c r="G441" s="2"/>
      <c r="I441"/>
      <c r="K441"/>
      <c r="L441"/>
      <c r="M441"/>
    </row>
    <row r="442" spans="7:13" ht="12">
      <c r="G442" s="2"/>
      <c r="I442"/>
      <c r="K442"/>
      <c r="L442"/>
      <c r="M442"/>
    </row>
    <row r="443" spans="7:13" ht="12">
      <c r="G443" s="2"/>
      <c r="I443"/>
      <c r="K443"/>
      <c r="L443"/>
      <c r="M443"/>
    </row>
    <row r="444" spans="7:13" ht="12">
      <c r="G444" s="2"/>
      <c r="I444"/>
      <c r="K444"/>
      <c r="L444"/>
      <c r="M444"/>
    </row>
    <row r="445" spans="7:13" ht="12">
      <c r="G445" s="2"/>
      <c r="I445"/>
      <c r="K445"/>
      <c r="L445"/>
      <c r="M445"/>
    </row>
    <row r="446" spans="7:13" ht="12">
      <c r="G446" s="2"/>
      <c r="I446"/>
      <c r="K446"/>
      <c r="L446"/>
      <c r="M446"/>
    </row>
    <row r="447" spans="7:13" ht="12">
      <c r="G447" s="2"/>
      <c r="I447"/>
      <c r="K447"/>
      <c r="L447"/>
      <c r="M447"/>
    </row>
    <row r="448" spans="7:13" ht="12">
      <c r="G448" s="2"/>
      <c r="I448"/>
      <c r="K448"/>
      <c r="L448"/>
      <c r="M448"/>
    </row>
    <row r="449" spans="7:13" ht="12">
      <c r="G449" s="2"/>
      <c r="I449"/>
      <c r="K449"/>
      <c r="L449"/>
      <c r="M449"/>
    </row>
    <row r="450" spans="7:13" ht="12">
      <c r="G450" s="2"/>
      <c r="I450"/>
      <c r="K450"/>
      <c r="L450"/>
      <c r="M450"/>
    </row>
    <row r="451" spans="7:13" ht="12">
      <c r="G451" s="2"/>
      <c r="I451"/>
      <c r="K451"/>
      <c r="L451"/>
      <c r="M451"/>
    </row>
    <row r="452" spans="7:13" ht="12">
      <c r="G452" s="2"/>
      <c r="I452"/>
      <c r="K452"/>
      <c r="L452"/>
      <c r="M452"/>
    </row>
    <row r="453" spans="7:13" ht="12">
      <c r="G453" s="2"/>
      <c r="I453"/>
      <c r="K453"/>
      <c r="L453"/>
      <c r="M453"/>
    </row>
    <row r="454" spans="7:13" ht="12">
      <c r="G454" s="2"/>
      <c r="I454"/>
      <c r="K454"/>
      <c r="L454"/>
      <c r="M454"/>
    </row>
    <row r="455" spans="7:13" ht="12">
      <c r="G455" s="2"/>
      <c r="I455"/>
      <c r="K455"/>
      <c r="L455"/>
      <c r="M455"/>
    </row>
    <row r="456" spans="7:13" ht="12">
      <c r="G456" s="2"/>
      <c r="I456"/>
      <c r="K456"/>
      <c r="L456"/>
      <c r="M456"/>
    </row>
    <row r="457" spans="7:13" ht="12">
      <c r="G457" s="2"/>
      <c r="I457"/>
      <c r="K457"/>
      <c r="L457"/>
      <c r="M457"/>
    </row>
    <row r="458" spans="7:13" ht="12">
      <c r="G458" s="2"/>
      <c r="I458"/>
      <c r="K458"/>
      <c r="L458"/>
      <c r="M458"/>
    </row>
    <row r="459" spans="7:13" ht="12">
      <c r="G459" s="2"/>
      <c r="I459"/>
      <c r="K459"/>
      <c r="L459"/>
      <c r="M459"/>
    </row>
    <row r="460" spans="7:13" ht="12">
      <c r="G460" s="2"/>
      <c r="I460"/>
      <c r="K460"/>
      <c r="L460"/>
      <c r="M460"/>
    </row>
    <row r="461" spans="7:13" ht="12">
      <c r="G461" s="2"/>
      <c r="I461"/>
      <c r="K461"/>
      <c r="L461"/>
      <c r="M461"/>
    </row>
    <row r="462" spans="7:13" ht="12">
      <c r="G462" s="2"/>
      <c r="I462"/>
      <c r="K462"/>
      <c r="L462"/>
      <c r="M462"/>
    </row>
    <row r="463" spans="7:13" ht="12">
      <c r="G463" s="2"/>
      <c r="I463"/>
      <c r="K463"/>
      <c r="L463"/>
      <c r="M463"/>
    </row>
    <row r="464" spans="7:13" ht="12">
      <c r="G464" s="2"/>
      <c r="I464"/>
      <c r="K464"/>
      <c r="L464"/>
      <c r="M464"/>
    </row>
    <row r="465" spans="7:13" ht="12">
      <c r="G465" s="2"/>
      <c r="I465"/>
      <c r="K465"/>
      <c r="L465"/>
      <c r="M465"/>
    </row>
    <row r="466" spans="7:13" ht="12">
      <c r="G466" s="2"/>
      <c r="I466"/>
      <c r="K466"/>
      <c r="L466"/>
      <c r="M466"/>
    </row>
    <row r="467" spans="7:13" ht="12">
      <c r="G467" s="2"/>
      <c r="I467"/>
      <c r="K467"/>
      <c r="L467"/>
      <c r="M467"/>
    </row>
    <row r="468" spans="7:13" ht="12">
      <c r="G468" s="2"/>
      <c r="I468"/>
      <c r="K468"/>
      <c r="L468"/>
      <c r="M468"/>
    </row>
    <row r="469" spans="7:13" ht="12">
      <c r="G469" s="2"/>
      <c r="I469"/>
      <c r="K469"/>
      <c r="L469"/>
      <c r="M469"/>
    </row>
    <row r="470" spans="7:13" ht="12">
      <c r="G470" s="2"/>
      <c r="I470"/>
      <c r="K470"/>
      <c r="L470"/>
      <c r="M470"/>
    </row>
    <row r="471" spans="7:13" ht="12">
      <c r="G471" s="2"/>
      <c r="I471"/>
      <c r="K471"/>
      <c r="L471"/>
      <c r="M471"/>
    </row>
    <row r="472" spans="7:13" ht="12">
      <c r="G472" s="2"/>
      <c r="I472"/>
      <c r="K472"/>
      <c r="L472"/>
      <c r="M472"/>
    </row>
    <row r="473" spans="7:13" ht="12">
      <c r="G473" s="2"/>
      <c r="I473"/>
      <c r="K473"/>
      <c r="L473"/>
      <c r="M47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(Analysis Directorate)</cp:lastModifiedBy>
  <cp:lastPrinted>2018-08-22T13:51:23Z</cp:lastPrinted>
  <dcterms:created xsi:type="dcterms:W3CDTF">2000-02-09T17:56:12Z</dcterms:created>
  <dcterms:modified xsi:type="dcterms:W3CDTF">2021-03-15T16:40:47Z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2019-09-17T13:04:48Z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bcf78f69-cb38-48f5-882c-0000a3bbdeb2</vt:lpwstr>
  </property>
  <property fmtid="{D5CDD505-2E9C-101B-9397-08002B2CF9AE}" pid="8" name="MSIP_Label_ba62f585-b40f-4ab9-bafe-39150f03d124_ContentBits">
    <vt:lpwstr>0</vt:lpwstr>
  </property>
</Properties>
</file>