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960" windowHeight="7365" tabRatio="744" activeTab="0"/>
  </bookViews>
  <sheets>
    <sheet name="Summary" sheetId="1" r:id="rId1"/>
    <sheet name="WMA Firm additional material" sheetId="2" r:id="rId2"/>
    <sheet name="Assumptions Register" sheetId="3" r:id="rId3"/>
    <sheet name="Controls &amp; AQA log" sheetId="4" r:id="rId4"/>
  </sheets>
  <definedNames>
    <definedName name="_xlfn.AVERAGEIF" hidden="1">#NAME?</definedName>
    <definedName name="High_ind">'Summary'!$F$3:$AM$3</definedName>
    <definedName name="Low_ind">'Summary'!$F$2:$AM$2</definedName>
    <definedName name="port_num">'Summary'!$F$4:$AM$4</definedName>
    <definedName name="_xlnm.Print_Area" localSheetId="0">'Summary'!$A$2:$AM$22</definedName>
  </definedNames>
  <calcPr fullCalcOnLoad="1"/>
</workbook>
</file>

<file path=xl/sharedStrings.xml><?xml version="1.0" encoding="utf-8"?>
<sst xmlns="http://schemas.openxmlformats.org/spreadsheetml/2006/main" count="380" uniqueCount="235">
  <si>
    <t>UK Equities</t>
  </si>
  <si>
    <t>Overseas Equities</t>
  </si>
  <si>
    <t>ILGS</t>
  </si>
  <si>
    <t>UK Gilts</t>
  </si>
  <si>
    <t>Corporate Bonds</t>
  </si>
  <si>
    <t>Cash</t>
  </si>
  <si>
    <t>Property</t>
  </si>
  <si>
    <t>Alternatives</t>
  </si>
  <si>
    <t>Commodities</t>
  </si>
  <si>
    <t>Other</t>
  </si>
  <si>
    <t>TOTAL</t>
  </si>
  <si>
    <t>Assumptions Register</t>
  </si>
  <si>
    <t>Assumption Quality</t>
  </si>
  <si>
    <t>Red</t>
  </si>
  <si>
    <t xml:space="preserve">Low Quality </t>
  </si>
  <si>
    <t>Little evidence to support the assumption; may vary from an opinion to a limited data source with poor methodology.</t>
  </si>
  <si>
    <t>Amber</t>
  </si>
  <si>
    <t xml:space="preserve">Mid Quality </t>
  </si>
  <si>
    <t>Some evidence to support the assumption; may vary from a source with poor methodology to a good source that is a few years old.</t>
  </si>
  <si>
    <t>Green</t>
  </si>
  <si>
    <t>High Quality</t>
  </si>
  <si>
    <t>Reliable assumption, well understood and/or documented; anything up to a validated &amp; recent set of actual data.</t>
  </si>
  <si>
    <t>Assumption Impact</t>
  </si>
  <si>
    <t>Critical Impact</t>
  </si>
  <si>
    <t xml:space="preserve">Core assumptions of the analysis; the output would be drastically affected by their change. </t>
  </si>
  <si>
    <t>Medium Impact</t>
  </si>
  <si>
    <t>Assumptions with a relevant, even if not critical, impact on the outputs</t>
  </si>
  <si>
    <t>Limited Impact</t>
  </si>
  <si>
    <t>Marginal assumptions: their changes have no or limited impact on the outputs</t>
  </si>
  <si>
    <t>Option / Area</t>
  </si>
  <si>
    <t>ID</t>
  </si>
  <si>
    <t>Plain English Description</t>
  </si>
  <si>
    <t>Quality RAG</t>
  </si>
  <si>
    <t>Impact RAG</t>
  </si>
  <si>
    <t>A1</t>
  </si>
  <si>
    <t>A2</t>
  </si>
  <si>
    <t>A3</t>
  </si>
  <si>
    <t>Overseas Assets</t>
  </si>
  <si>
    <t>Some allocations refer to Global Funds.  It's been assumed these are overseas (i.e. excluding UK)</t>
  </si>
  <si>
    <t>Generally no split has been made between UK and Overseas Corporate Bonds, so have not differentiated in the Summaries</t>
  </si>
  <si>
    <t>Where Bonds referred to as High Yield or Emerging Markets they could either be Corporate or Government. Given generally associated higher risk of higher yield and emerging market bonds, these have been categorised as Corporate Bonds (as their risk profile is generally higher than Government Bonds)</t>
  </si>
  <si>
    <t>Equities</t>
  </si>
  <si>
    <t>A4</t>
  </si>
  <si>
    <t>Structured Products</t>
  </si>
  <si>
    <t>A5</t>
  </si>
  <si>
    <t>A6</t>
  </si>
  <si>
    <t>A7</t>
  </si>
  <si>
    <t>A8</t>
  </si>
  <si>
    <t>Sometimes referred to as Property/Infrastructure - just categorised as Property</t>
  </si>
  <si>
    <t>These have been split into UK and Overseas - further sub-splits have been provided in the allocations, but not enough uniform categorisations to be able to split further and make comparisons (e.g. UK Smaller Companies assigned to UK Equities)</t>
  </si>
  <si>
    <t>A9</t>
  </si>
  <si>
    <t>A10</t>
  </si>
  <si>
    <t>Fixed Income / Fixed Interest</t>
  </si>
  <si>
    <t>Where referred to as Fixed Income / Fixed Interest, we have no indication as to whether this is allocated to Government or Corporate Bonds, and also whether allocated to UK or Overseas.  Have just assumed a 50/50 split of UK Gilts and Corporate Bonds.</t>
  </si>
  <si>
    <t>Gilts (and Government related)</t>
  </si>
  <si>
    <t>Assumed 50/50 split of UK Gilts / ILGS</t>
  </si>
  <si>
    <t>Short Term Bonds</t>
  </si>
  <si>
    <t>Allocated to Corporate Bonds</t>
  </si>
  <si>
    <t>Global Convertibles</t>
  </si>
  <si>
    <t>Real Estate / Infrastructure</t>
  </si>
  <si>
    <t>Allocated to Property</t>
  </si>
  <si>
    <t>Sub-Asset Classes</t>
  </si>
  <si>
    <t>Where a broad allocation and sub-asset classes have been identified, the sub-asset class split has been used</t>
  </si>
  <si>
    <t>Gilts (Fixed &amp; Index-Linked)</t>
  </si>
  <si>
    <t>Bonds</t>
  </si>
  <si>
    <t>Where Global Government Bonds mentioned (and no mention of inflation-linked) these are to be categorised as Fixed Income</t>
  </si>
  <si>
    <t>Overseas Gov Bonds (FI)</t>
  </si>
  <si>
    <t>International Bonds</t>
  </si>
  <si>
    <t>Overseas Index-Linked Bonds</t>
  </si>
  <si>
    <t>Only 4 portfolios (all WMA) have specifically allocated to this asset class.  Allocated to ILGS for Summaries</t>
  </si>
  <si>
    <t>A11</t>
  </si>
  <si>
    <t>A12</t>
  </si>
  <si>
    <t>A13</t>
  </si>
  <si>
    <t>A14</t>
  </si>
  <si>
    <t>A15</t>
  </si>
  <si>
    <t>A16</t>
  </si>
  <si>
    <t>Allocated to Corporate Bonds. Convertibles are generally fixed interest bonds that have the option of being converted into a share of the company issuing the debt at a point in the future.</t>
  </si>
  <si>
    <t>Controls &amp; AQA Log</t>
  </si>
  <si>
    <t>Overview</t>
  </si>
  <si>
    <t>Analyst(s)</t>
  </si>
  <si>
    <t>Commissioner/Customer</t>
  </si>
  <si>
    <t>Purpose</t>
  </si>
  <si>
    <t>Latest Agreed Version</t>
  </si>
  <si>
    <t>Version</t>
  </si>
  <si>
    <t>Date of Sign-Off</t>
  </si>
  <si>
    <t>Version Control</t>
  </si>
  <si>
    <t>Date</t>
  </si>
  <si>
    <t>Analyst</t>
  </si>
  <si>
    <t>Description of changes</t>
  </si>
  <si>
    <t>Checks Complete?</t>
  </si>
  <si>
    <t>Yes</t>
  </si>
  <si>
    <t>Relates to completed checks where no issues have been identified</t>
  </si>
  <si>
    <t>Recommendation</t>
  </si>
  <si>
    <t>Relates to checks which have been carried out where no major issues have been identified but where there are recommendations for improvement</t>
  </si>
  <si>
    <t>Issue</t>
  </si>
  <si>
    <t>Relates to checks which have identified major issues in the analysis which require action.</t>
  </si>
  <si>
    <t>Outstanding</t>
  </si>
  <si>
    <t>Relates to checks which have not been completed due to time or resource constraints.</t>
  </si>
  <si>
    <t>AQA Log - Developer Testing</t>
  </si>
  <si>
    <t>Item / Worksheet</t>
  </si>
  <si>
    <t>Checks Completed?</t>
  </si>
  <si>
    <t>Details of Checks Performed</t>
  </si>
  <si>
    <t>Comments / Issues</t>
  </si>
  <si>
    <t>Follow-up Action Complete?</t>
  </si>
  <si>
    <t>Related Documentation</t>
  </si>
  <si>
    <t>Duplication from WMA</t>
  </si>
  <si>
    <t>A17</t>
  </si>
  <si>
    <t>A18</t>
  </si>
  <si>
    <t>There are a mixture of portfolio recommendations provided in this analysis</t>
  </si>
  <si>
    <t>Some are actual recommendations made to claimants (at some point in the past)</t>
  </si>
  <si>
    <t xml:space="preserve">A large number of different categorisations of asset classes have been used from the various sources, some of which are not consistent or overlap with others. See Assumptions Register </t>
  </si>
  <si>
    <t>Some are specific recommendations that would be made for a particular profile of investor (e.g. the WMA questionnaire responses), given current views on markets</t>
  </si>
  <si>
    <t>Some are general recommendations that would be given for a broad profile of investor (e.g. low risk / low-medium risk, Court of Protection, Personal Injury investor), given views on current markets</t>
  </si>
  <si>
    <t>Some are based on an industry index (e.g. WMA Private Investor indices) based on an assumed risk profile</t>
  </si>
  <si>
    <t>As such, the resulting average portfolio may not be representative overall, since it may not be appropriately balanced (i.e. the average of a large number of appropriately balanced portfolios may not be balanced)</t>
  </si>
  <si>
    <t>The All Portfolios Average shown above is a simple average across all portfolios of the broad asset classes used in the analysis</t>
  </si>
  <si>
    <t>ALL PORTFOLIOS AVERAGE (mean)</t>
  </si>
  <si>
    <t>Median (to check that averages are not too skewed)</t>
  </si>
  <si>
    <t>Looking at the median values, the only asset class that looks to be significantly skewed is cash (since one recommendation was 100% cash).</t>
  </si>
  <si>
    <t>LOW RISK PORTFOLIO AVERAGE (mean)</t>
  </si>
  <si>
    <t>HIGHEST RISK PORTFOLIO AVERAGE (mean)</t>
  </si>
  <si>
    <t>Aggregation of asset allocations of all portfolio recommendations provided in the Personal Injury Discount Rate Consultation. Used to compile representative portfolios for personal injury claimants from industry benchmarks.</t>
  </si>
  <si>
    <t>Summary</t>
  </si>
  <si>
    <t>Sense checked methodology with analyst. How should we be deriving representative portfolios from the consultation responses?</t>
  </si>
  <si>
    <t>General</t>
  </si>
  <si>
    <t>Checked the calculation of the average for each asset under the low and high risk portfolios.</t>
  </si>
  <si>
    <t>Fine.</t>
  </si>
  <si>
    <t xml:space="preserve">Checked that the coding of low-risk and high risk portfolios corresponded to the portfolios identified in individual sheets. </t>
  </si>
  <si>
    <t xml:space="preserve">Fine. This corresponds with the agreed approach.
Low and high risk defined as indicated by the firm and where no indication had been provided, these portfolios have been excluded. With WMA tab, a suitably low-risk portfolio was chosen relative to the other available portfolios. 
</t>
  </si>
  <si>
    <t>Individual sheets</t>
  </si>
  <si>
    <t>Reviewed assumptions log for logic and quality.</t>
  </si>
  <si>
    <t>Looks good to me.</t>
  </si>
  <si>
    <t>For the sake of consistency of all portfolios, international bonds have been categorised as 50/50 Global Gov Bonds / Corporate Bonds</t>
  </si>
  <si>
    <t>20170525 - Portfoliorecommendations - v1.xls</t>
  </si>
  <si>
    <t>20170525 - Portfoliorecommendations - v2.xls</t>
  </si>
  <si>
    <t>Checked that the asset allocation has been captured according to the agreed logic.</t>
  </si>
  <si>
    <t xml:space="preserve">Checked with the analyst that the way the asset information has been collected is logical.
</t>
  </si>
  <si>
    <t>"</t>
  </si>
  <si>
    <t xml:space="preserve">
1. Agreed, this is a low risk portfolio by definition.
2. I agree with your asset allocation. High yield bonds and emerging markets probably do not include government debt because they would be under Global Govt Bonds.</t>
  </si>
  <si>
    <t>1. Somewhat agree with choice of the Defensive portfolio as 'low risk'. Both are described as low risk Your choice is conservative. Fine.
2. Asset allocation fine.</t>
  </si>
  <si>
    <t>See Morning Star website, for example.</t>
  </si>
  <si>
    <t>1. Agreed, based on an examination of the original consultation response, that these cover both low risk investors and those with higher risk appetites. Client C has two portfolios, both reasonably historical. You are not including these in your representative examples so no contamination of results.
2. Asset allocation fine, although you have had to make some quite bold assumptions.</t>
  </si>
  <si>
    <t xml:space="preserve">1. Not sure why risk profile 3 is described as 'low risk' and why risk profile 2 was not used instead.
RESPONSE: Original report specifically refers to Profile 3 as low risk.
2. Why are we dividing International bonds into govt and corporate bonds when we already have Global High Yield Bonds, which you have classified elsewhere as being equivalent to corporate bonds?
RESPONSE: Global High Yield Bonds may have a govt component but the volatility is probably more similar to a UK corporate bond than UK Government bonds. It is not possible to dissect International Bonds with confidence but there is no reason why these shouldn't be a mix of government and corporate bonds.
</t>
  </si>
  <si>
    <t>WMA responses</t>
  </si>
  <si>
    <t>See ~\I:\Admin and Tribunals Team\PI Discount Rate\Documents\IM research\WMA\Questionnaire responses\</t>
  </si>
  <si>
    <t>1. Checked that the asset allocations for each scenario have been copied from the source correctly by finding difference with live-linked originals.
2. Checked by eye that portfolios with the same colour-coding have the same values.
3. Checked that the portfolios have been summarised correctly according to a logical aggregation.</t>
  </si>
  <si>
    <t xml:space="preserve">Dicussed with the analyst how the WMA portfolios are being used. </t>
  </si>
  <si>
    <t>1. Agreed this is a low risk portfolio because it is for a Court of Protection client.
2. Asset allocation fine. We are not differentiating between UK and overseas corporate bonds because you observe that not all example portfolios across different commentators are to the required level of detail.</t>
  </si>
  <si>
    <t>1. Somewhat agree with your classification of the two portfolios as 'low risk' (portfolio 1) and of a higher risk level suitable for claimants (portfolio 2). Although these are both described as suitable for 'low risk clients', arguably that just means PI claimants. Portfolio 2 has a large equities component.
2. Asset allocation fine. We discussed why the Inflation linked bonds probably means UK ILGs. Have added an assumption note in situ.</t>
  </si>
  <si>
    <t xml:space="preserve">1. Agree that these are suitable for low-risk and higher risk investors.I note that these portfolios are for the long term. Wonder whether we should have commented on long-term vs short-term portfolios.
RESPONSE: No evidence to differentiate duration of awards. Arguably all the portfolios are for long-term investment.
2. You have included UK Smaller Companies under UK Equities. Is that correct?
RESPONSE: This is a recognised equities market. Funds which base at least 80% of assets in UK equities.
</t>
  </si>
  <si>
    <t>A19</t>
  </si>
  <si>
    <t>Assumed UK Gilts</t>
  </si>
  <si>
    <t>1. Agree, it is not clear whether this is for a low-risk investor or any other type.
RESPONSE: screen shot with fund details shows it is for 'cautious' investors so have now included in v2 as 'Low' risk
2. Not including Risk Mitigation but the proportion is negligible. Fine.</t>
  </si>
  <si>
    <t>1. Fine. Differences from original are zero.
2. Fine, noting that those in white (not colour-coded) are all distinct.
3. All fine.
To note, where only Fixed Income was supplied, we have divided these into Corporate Bonds and UK Gilts 50/50; where only Gilts (FI &amp; indexed) were supplied, we have divided these into ILGS and UK Gilts 50/50. Could you add these to the Assumptions log if not there already?
RESPONSE: Already done A10. Added A19 for Gilts</t>
  </si>
  <si>
    <t>Firm B has explained that the portfolio provided for the -0.75% DR scenario is for obtaining a return to cover unexpected needs in addition to a cash cushion. Arguably, the portfolio provided is not a 'low risk' portfolio. Would suggest:
1. repeating the summary without the WMA portfolios to see if including them makes a material difference to the portfolios identified for a 'low risk' investor.
RESPONSE: Done - can now switch between different approaches
2. Determining from material provided by the WMA if we can more intelligently identify 'low risk' portfolios.
RESPONSE: Done - see WMA Firm additional material sheet</t>
  </si>
  <si>
    <t>screen shot with fund details shows it is  'cautious' approach low/defensive risk so have now included in v2 as 'Low' risk</t>
  </si>
  <si>
    <t>The identified low-risk portfolio is closest to the Conservative FTSE UK Private Investor Index. This is the forerrunner of the Conservative MSCI WMA Private Investor Index (only available since March 2017). Although there are no industry standards, this is a widely acknowledged benchmark for low-risk investors
This confirms that the identified low-risk portfolio is representative of a low-risk portfolio of the kind supported by many consultees.</t>
  </si>
  <si>
    <t>Euclidean distance [% points]</t>
  </si>
  <si>
    <t>Minimum Euclidean distance:</t>
  </si>
  <si>
    <t>NOTES</t>
  </si>
  <si>
    <t>Consultation response A</t>
  </si>
  <si>
    <t>Consultation response C</t>
  </si>
  <si>
    <t>Consultation response D</t>
  </si>
  <si>
    <t>Consultation response E</t>
  </si>
  <si>
    <t>Consultation response F</t>
  </si>
  <si>
    <t>We discussed the difficulties of establishing a representative portfolio of the typical claimant investor given that much of the evidence provided would be based upon experience under a 2.5% discount rate and may be anchored higher than expected had claimants been free to invest according to their personal risk tolerances and capacities for loss.
Most responses we have read indicate that the claimant should be considered as a 'low risk' investor. We have, therefore, taken averages of portfolios where the consultee referred to a low risk benchmark or the portfolio could be interpeted as such. We have also taken an average of the most risky portfolios presented on the basis that this will provide the upper bound to the risks that claimants will/have taken.</t>
  </si>
  <si>
    <t>We have selected relevant material from the consultation responses and summarised portfolios. However, he did not specifically look for 'low risk' portfolios or maximum risk portfolios in line with the final exercise subsequently agreed.
RESPONSE: We have gone back to the source material searching for any reference to low risk portfolios and maximum advised risk portfolios. We have also asked HMT to repeat the whole exercise, identifying average portfolios representative of a 'low risk' investor and the maximum risk portfolio an IFA would advise for claimants.</t>
  </si>
  <si>
    <r>
      <t xml:space="preserve">1. What did paragraph 4.1 say? This seems to define a low-risk portfolio.
RESPONSE: 4.1 is general risk profiling so n/a - have added screenshot which reference low risk matched to conservative index
2. I agree with your identification of CO1 as the portfolio apt for a low risk investor. Also, they do not normally place claimants in categories above CO4. Fine.
</t>
    </r>
    <r>
      <rPr>
        <sz val="10"/>
        <color indexed="8"/>
        <rFont val="Arial"/>
        <family val="2"/>
      </rPr>
      <t>3. You have placed hedge funds under alternatives. This corresponds with the previous description of alternatives. Fine.</t>
    </r>
  </si>
  <si>
    <t>WMA Firm A</t>
  </si>
  <si>
    <t>WMA Firm B</t>
  </si>
  <si>
    <t>WMA Firm C</t>
  </si>
  <si>
    <t>WMA Fim C</t>
  </si>
  <si>
    <t>WMA Firm D</t>
  </si>
  <si>
    <t>Some of the WMA questionnaire responses were from firms already included in other portfolios in this analysis.  However, given that no 2 portfolios are the same in all the responses captured in this overall analysis, we have included them all.  The only exception is from the XXXX response - see below.</t>
  </si>
  <si>
    <t>Consultation response B.1</t>
  </si>
  <si>
    <t>Consultation response B.2</t>
  </si>
  <si>
    <t>Consultation response B.3</t>
  </si>
  <si>
    <t>Consultation response B.4</t>
  </si>
  <si>
    <t>Consultation response B.5</t>
  </si>
  <si>
    <t>XXXX provided various asset allocations of portfolios from YYYY, noting that these were all prior to 2012.  Given that YYYY have provided portfolio recommendations as part of the WMA questionnaire and that the XXXX info is out of date, we have not included these in this analysis</t>
  </si>
  <si>
    <t>XXXX data</t>
  </si>
  <si>
    <t xml:space="preserve">Don't have much information about what these include. The intention is to assume that these investments are generally in low-risk absolute return funds (see Consultation Response C)  </t>
  </si>
  <si>
    <t xml:space="preserve">Spot checked that the cells in the summary sheet have been copied from the individual sheets correctly.
</t>
  </si>
  <si>
    <t xml:space="preserve">See discussion with XXXX at HMT in e-mail, '20170602 - RE  Low &amp; High risk portfolios used in GAD's analysis.msg'
See news article for revised index: https://www.fundstrategy.co.uk/wma-ditches-ftse-data-provider-benchmark-indices/
See new article below for history of the FTSE UK Private Investor Index:
http://www.ftseglobalmarkets.com/news/weighting-changes-to-ftse-wma-private-investor-index-series-in-may.html
</t>
  </si>
  <si>
    <t>Compared the distance measures between those portfolios included in the low-risk average and those not. Large distances for those included in the average would indicate possible mis-classified portfolios.</t>
  </si>
  <si>
    <t>Portfolio 5 and Portfolio 17 are more different than the others included in the average. Reviewing these portfolios suggests that they have more cash/ILGs and less equities than the others and may, therefore, be too cautious?
RESPONSE: Portfolio 5 is explicitly described as 'low risk' while Portfolio 17 is 'low medium'. These should be included to obtain as representative an average as possible.</t>
  </si>
  <si>
    <t>1,2. N.A.
3. ~\PI Discount Rate\Documents\IM research\WMA\Questionnaire responses\E-mails with responses\Firm A's response.msg</t>
  </si>
  <si>
    <t>Consultation response A [WITHHELD]</t>
  </si>
  <si>
    <t>Consultation response B.1 [WITHHELD]</t>
  </si>
  <si>
    <t>Consultation response B.2 [WITHHELD]</t>
  </si>
  <si>
    <t>Consultation response B.3 [WITHHELD]</t>
  </si>
  <si>
    <t>Consultation response B.4 [WITHHELD]</t>
  </si>
  <si>
    <t>Consultation response B.5 [WITHHELD]</t>
  </si>
  <si>
    <t>Consultation response C [WITHHELD]</t>
  </si>
  <si>
    <t>Consultation response D [WITHHELD]</t>
  </si>
  <si>
    <t>Consultation response E [WITHHELD]</t>
  </si>
  <si>
    <t>Consultation response F [WITHHELD]</t>
  </si>
  <si>
    <t>Assumptions register</t>
  </si>
  <si>
    <t>These are generally funds that invest in a mix of investments with a guaranteed minimum return provided.  Have allocated to 'Alternatives'</t>
  </si>
  <si>
    <t>XXXX</t>
  </si>
  <si>
    <t>This is is the first version of the document. Sent to XXXX to perform an initial analysis of the returns to be expected on a low risk portfoliio and a portfolios representative of the riskier portfolios seen in the consultation responses. Initial GAD output discussed at a meeting on 26 May and circulated to XXXX on 30 May.</t>
  </si>
  <si>
    <t>Same as v1 but with further evidence and Quality Assurance of the way asset allocations have been summarised and some adjustments to the portfolios considered as 'Low' and 'Highest' risk</t>
  </si>
  <si>
    <t>Table 1. Codings used to classify portfolios as belonging to the low risk or highest risk portfolios</t>
  </si>
  <si>
    <t>Porfolio number</t>
  </si>
  <si>
    <t>Coding for the low risk portfolio (Portfolio A)</t>
  </si>
  <si>
    <t>Coding for the highest risk portfolio (Portfolio B)</t>
  </si>
  <si>
    <t>Total number of portfolios for Portfolio A</t>
  </si>
  <si>
    <t>Total number of portfolios for Portfolio B</t>
  </si>
  <si>
    <t>Table 2. Summary of portfolios by portfolio number and averages for the low-risk (Portfolio A) and highest risk (Portfolio B) portfolios</t>
  </si>
  <si>
    <t>Table 3. Checks identifying the portfolio most like the low-risk portfolio (Portfolio A)</t>
  </si>
  <si>
    <t>Identity of the portfolio nearest to the average</t>
  </si>
  <si>
    <t>Found Euclidean distance between the identified low-risk portfolio and each of the portfolios contained in the average. Identified the source portfolio most like the low-risk portfolio. This provides a sense-check of whether the identified low-risk portfolio compares well to an industry standard.</t>
  </si>
  <si>
    <t>In some cases other portfolios have been included as examples but ignored, based on information provided in the responses</t>
  </si>
  <si>
    <t>This sheet provides some details of the risks associated with the various portfolio recommendations made by the 4 Firms as part of the WMA questionnaire</t>
  </si>
  <si>
    <t>It also provides reasoning behind which of these portfolios have been assigned as 'Low' or 'High' risk</t>
  </si>
  <si>
    <t>Firm</t>
  </si>
  <si>
    <t>Number of different portfolios recommended</t>
  </si>
  <si>
    <t>Low Risk' allocation for representative portfolio analysis</t>
  </si>
  <si>
    <t>Rationale for including/excluding the highest risk portfolio for Firms A-D in the analysis:</t>
  </si>
  <si>
    <t>A</t>
  </si>
  <si>
    <t>Both portfolios described as Medium Low Balanced (where risk is defined as one of: Lower, Medium Low, Medium High, Higher, and investment objective defined as one of: Capital, Income, Balanced (mix))</t>
  </si>
  <si>
    <t>B</t>
  </si>
  <si>
    <t>1 portfolio described as low/medium risk, 1 described as medium risk (accompanying info states that some of award may be held in cash for liquidity with rest invested in the portfolio)</t>
  </si>
  <si>
    <t>C</t>
  </si>
  <si>
    <t>2 portfolios described as "Discretionary Portfolio - Lower Risk", 1 described as "Discretionary Portfolio - Medium  Risk"</t>
  </si>
  <si>
    <t>D</t>
  </si>
  <si>
    <t>Essentially bespoke portfolios have been picked based on allocating an amount to cash (for short-term expenditure and liquidity needs) and the rest to either a cautious or moderate risk portfolio</t>
  </si>
  <si>
    <t>Ignored the low/medium as not considered close enough to 'Low' risk</t>
  </si>
  <si>
    <t>Assigned the higher risk of the 2 "Discretionary Portfolio - Lower Risk" portfolios to 'Low' Risk based on our assessment that the lower risk is very low risk</t>
  </si>
  <si>
    <t>Assigned the lower risk portfolio of the two Medium Low Balanced portfolios as this is more consistent with 'Low' risk (lower end of medium low)</t>
  </si>
  <si>
    <t>We have ignored this Firm as one would have to back out the cash element to arrive at the Cautious portfolio.</t>
  </si>
  <si>
    <t>Comments on portfolios recommended</t>
  </si>
  <si>
    <t>Given that 3 different PI cases have been provided, each with awards calculated based on Discount Rates of -0.75%, 1% and 2.5%, there is a wide enough mix to include the highest risk recommendation for each firm as representative of the highest risk approach that would typically be recommended to their clients. However, we have only done this for Firms A-C, because for Firm D one would have to back out the cash element to arrive at the Moderate portfolio.</t>
  </si>
  <si>
    <t>Final Quality Assurance recommendations applied.</t>
  </si>
  <si>
    <t>20170609 - Portfoliorecommendations - v2.1.xls</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</si>
</sst>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0.0000000000000000%"/>
    <numFmt numFmtId="172" formatCode="0.000000000000000%"/>
    <numFmt numFmtId="173" formatCode="0.0000%"/>
    <numFmt numFmtId="174" formatCode="0.00000%"/>
    <numFmt numFmtId="175" formatCode="0.000"/>
    <numFmt numFmtId="176" formatCode="0.0000000"/>
    <numFmt numFmtId="177" formatCode="0.000000"/>
    <numFmt numFmtId="178" formatCode="0.00000"/>
    <numFmt numFmtId="179" formatCode="0.0000"/>
    <numFmt numFmtId="180" formatCode="0.0"/>
  </numFmts>
  <fonts count="52">
    <font>
      <sz val="11"/>
      <color theme="1"/>
      <name val="Calibri"/>
      <family val="2"/>
    </font>
    <font>
      <sz val="11"/>
      <color indexed="8"/>
      <name val="Calibri"/>
      <family val="2"/>
    </font>
    <font>
      <sz val="10"/>
      <name val="Arial"/>
      <family val="2"/>
    </font>
    <font>
      <b/>
      <sz val="12"/>
      <name val="Arial"/>
      <family val="2"/>
    </font>
    <font>
      <b/>
      <sz val="10"/>
      <name val="Arial"/>
      <family val="2"/>
    </font>
    <font>
      <b/>
      <sz val="10"/>
      <color indexed="9"/>
      <name val="Arial"/>
      <family val="2"/>
    </font>
    <font>
      <sz val="10"/>
      <color indexed="9"/>
      <name val="Arial"/>
      <family val="2"/>
    </font>
    <font>
      <b/>
      <sz val="12"/>
      <color indexed="8"/>
      <name val="Arial"/>
      <family val="2"/>
    </font>
    <font>
      <sz val="8"/>
      <name val="Arial"/>
      <family val="2"/>
    </font>
    <font>
      <u val="single"/>
      <sz val="11"/>
      <color indexed="12"/>
      <name val="Calibri"/>
      <family val="2"/>
    </font>
    <font>
      <u val="single"/>
      <sz val="10"/>
      <color indexed="12"/>
      <name val="Arial"/>
      <family val="2"/>
    </font>
    <font>
      <sz val="10"/>
      <color indexed="63"/>
      <name val="Arial"/>
      <family val="2"/>
    </font>
    <font>
      <b/>
      <sz val="11"/>
      <name val="Arial"/>
      <family val="2"/>
    </font>
    <font>
      <sz val="20"/>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i/>
      <sz val="11"/>
      <color indexed="8"/>
      <name val="Calibri"/>
      <family val="2"/>
    </font>
    <font>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Arial"/>
      <family val="2"/>
    </font>
    <font>
      <b/>
      <i/>
      <sz val="11"/>
      <color theme="1"/>
      <name val="Calibri"/>
      <family val="2"/>
    </font>
    <font>
      <sz val="10"/>
      <color theme="1"/>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4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9"/>
        <bgColor indexed="64"/>
      </patternFill>
    </fill>
    <fill>
      <patternFill patternType="solid">
        <fgColor indexed="10"/>
        <bgColor indexed="64"/>
      </patternFill>
    </fill>
    <fill>
      <patternFill patternType="solid">
        <fgColor indexed="52"/>
        <bgColor indexed="64"/>
      </patternFill>
    </fill>
    <fill>
      <patternFill patternType="solid">
        <fgColor indexed="50"/>
        <bgColor indexed="64"/>
      </patternFill>
    </fill>
    <fill>
      <patternFill patternType="solid">
        <fgColor theme="0" tint="-0.3499799966812134"/>
        <bgColor indexed="64"/>
      </patternFill>
    </fill>
    <fill>
      <patternFill patternType="solid">
        <fgColor rgb="FFFFFF00"/>
        <bgColor indexed="64"/>
      </patternFill>
    </fill>
    <fill>
      <patternFill patternType="solid">
        <fgColor rgb="FFFFC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medium"/>
    </border>
    <border>
      <left style="thin">
        <color indexed="23"/>
      </left>
      <right style="thin">
        <color indexed="23"/>
      </right>
      <top style="thin">
        <color indexed="23"/>
      </top>
      <bottom style="thin">
        <color indexed="23"/>
      </bottom>
    </border>
    <border>
      <left/>
      <right/>
      <top/>
      <bottom style="thin"/>
    </border>
    <border>
      <left/>
      <right style="thin">
        <color indexed="23"/>
      </right>
      <top style="thin">
        <color indexed="23"/>
      </top>
      <bottom style="thin">
        <color indexed="23"/>
      </bottom>
    </border>
    <border>
      <left style="thin"/>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style="thin">
        <color indexed="23"/>
      </left>
      <right style="thin">
        <color indexed="23"/>
      </right>
      <top style="thin">
        <color indexed="23"/>
      </top>
      <bottom/>
    </border>
    <border>
      <left style="thin">
        <color indexed="23"/>
      </left>
      <right style="thin">
        <color indexed="23"/>
      </right>
      <top/>
      <bottom/>
    </border>
    <border>
      <left style="thin">
        <color indexed="23"/>
      </left>
      <right style="thin">
        <color indexed="23"/>
      </right>
      <top/>
      <bottom style="thin">
        <color indexed="23"/>
      </bottom>
    </border>
    <border>
      <left style="thin">
        <color indexed="55"/>
      </left>
      <right/>
      <top style="thin">
        <color indexed="55"/>
      </top>
      <bottom style="thin">
        <color indexed="55"/>
      </bottom>
    </border>
    <border>
      <left/>
      <right/>
      <top style="thin">
        <color indexed="55"/>
      </top>
      <bottom style="thin">
        <color indexed="55"/>
      </bottom>
    </border>
    <border>
      <left/>
      <right style="thin">
        <color indexed="55"/>
      </right>
      <top style="thin">
        <color indexed="55"/>
      </top>
      <bottom style="thin">
        <color indexed="55"/>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8" fillId="27" borderId="0">
      <alignment vertical="top"/>
      <protection/>
    </xf>
    <xf numFmtId="0" fontId="35" fillId="28" borderId="1" applyNumberFormat="0" applyAlignment="0" applyProtection="0"/>
    <xf numFmtId="0" fontId="36"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9" fillId="0" borderId="0" applyNumberFormat="0" applyFill="0" applyBorder="0" applyAlignment="0" applyProtection="0"/>
    <xf numFmtId="0" fontId="42" fillId="31" borderId="1" applyNumberFormat="0" applyAlignment="0" applyProtection="0"/>
    <xf numFmtId="0" fontId="43" fillId="0" borderId="6" applyNumberFormat="0" applyFill="0" applyAlignment="0" applyProtection="0"/>
    <xf numFmtId="0" fontId="44" fillId="32" borderId="0" applyNumberFormat="0" applyBorder="0" applyAlignment="0" applyProtection="0"/>
    <xf numFmtId="0" fontId="2" fillId="0" borderId="0">
      <alignment/>
      <protection/>
    </xf>
    <xf numFmtId="0" fontId="0" fillId="33" borderId="7" applyNumberFormat="0" applyFont="0" applyAlignment="0" applyProtection="0"/>
    <xf numFmtId="0" fontId="45" fillId="28"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23">
    <xf numFmtId="0" fontId="0" fillId="0" borderId="0" xfId="0" applyFont="1" applyAlignment="1">
      <alignment/>
    </xf>
    <xf numFmtId="0" fontId="2" fillId="0" borderId="0" xfId="57" applyFont="1" applyFill="1" applyAlignment="1">
      <alignment vertical="center"/>
      <protection/>
    </xf>
    <xf numFmtId="0" fontId="3" fillId="0" borderId="0" xfId="57" applyFont="1" applyFill="1" applyAlignment="1">
      <alignment horizontal="center" vertical="center"/>
      <protection/>
    </xf>
    <xf numFmtId="0" fontId="4" fillId="0" borderId="0" xfId="57" applyFont="1" applyFill="1" applyAlignment="1">
      <alignment vertical="center"/>
      <protection/>
    </xf>
    <xf numFmtId="0" fontId="4" fillId="34" borderId="10" xfId="57" applyFont="1" applyFill="1" applyBorder="1" applyAlignment="1">
      <alignment horizontal="left" vertical="center"/>
      <protection/>
    </xf>
    <xf numFmtId="0" fontId="2" fillId="34" borderId="10" xfId="57" applyFont="1" applyFill="1" applyBorder="1" applyAlignment="1">
      <alignment vertical="center"/>
      <protection/>
    </xf>
    <xf numFmtId="0" fontId="2" fillId="35" borderId="0" xfId="57" applyFont="1" applyFill="1" applyAlignment="1" applyProtection="1">
      <alignment vertical="center"/>
      <protection locked="0"/>
    </xf>
    <xf numFmtId="0" fontId="2" fillId="0" borderId="0" xfId="57" applyFont="1" applyFill="1" applyAlignment="1" applyProtection="1">
      <alignment vertical="center"/>
      <protection locked="0"/>
    </xf>
    <xf numFmtId="0" fontId="5" fillId="36" borderId="11" xfId="57" applyFont="1" applyFill="1" applyBorder="1" applyAlignment="1" applyProtection="1">
      <alignment horizontal="center" vertical="center" wrapText="1"/>
      <protection locked="0"/>
    </xf>
    <xf numFmtId="0" fontId="4" fillId="0" borderId="11" xfId="57" applyFont="1" applyBorder="1" applyAlignment="1" applyProtection="1">
      <alignment horizontal="center" vertical="center" wrapText="1"/>
      <protection locked="0"/>
    </xf>
    <xf numFmtId="0" fontId="2" fillId="0" borderId="0" xfId="57" applyFont="1" applyAlignment="1" applyProtection="1">
      <alignment vertical="center"/>
      <protection locked="0"/>
    </xf>
    <xf numFmtId="0" fontId="4" fillId="37" borderId="11" xfId="57" applyFont="1" applyFill="1" applyBorder="1" applyAlignment="1" applyProtection="1">
      <alignment horizontal="center" vertical="center" wrapText="1"/>
      <protection locked="0"/>
    </xf>
    <xf numFmtId="0" fontId="4" fillId="38" borderId="11" xfId="57" applyFont="1" applyFill="1" applyBorder="1" applyAlignment="1" applyProtection="1">
      <alignment horizontal="center" vertical="center" wrapText="1"/>
      <protection locked="0"/>
    </xf>
    <xf numFmtId="0" fontId="4" fillId="0" borderId="0" xfId="57" applyFont="1" applyFill="1" applyBorder="1" applyAlignment="1" applyProtection="1">
      <alignment vertical="center" wrapText="1"/>
      <protection/>
    </xf>
    <xf numFmtId="0" fontId="2" fillId="0" borderId="0" xfId="57" applyFont="1" applyAlignment="1" applyProtection="1">
      <alignment vertical="center"/>
      <protection/>
    </xf>
    <xf numFmtId="0" fontId="2" fillId="0" borderId="0" xfId="57" applyFont="1" applyBorder="1" applyAlignment="1" applyProtection="1">
      <alignment vertical="center" wrapText="1"/>
      <protection locked="0"/>
    </xf>
    <xf numFmtId="0" fontId="4" fillId="0" borderId="11" xfId="57" applyFont="1" applyBorder="1" applyAlignment="1" applyProtection="1">
      <alignment horizontal="center" vertical="center" textRotation="90" wrapText="1"/>
      <protection locked="0"/>
    </xf>
    <xf numFmtId="0" fontId="2" fillId="0" borderId="11" xfId="57" applyFont="1" applyBorder="1" applyAlignment="1" applyProtection="1">
      <alignment horizontal="left" vertical="center" wrapText="1"/>
      <protection locked="0"/>
    </xf>
    <xf numFmtId="0" fontId="2" fillId="0" borderId="11" xfId="57" applyFont="1" applyBorder="1" applyAlignment="1" applyProtection="1">
      <alignment horizontal="center" vertical="center" wrapText="1"/>
      <protection locked="0"/>
    </xf>
    <xf numFmtId="0" fontId="2" fillId="0" borderId="0" xfId="57" applyFont="1" applyFill="1" applyBorder="1" applyAlignment="1" applyProtection="1">
      <alignment vertical="center" textRotation="90" wrapText="1"/>
      <protection locked="0"/>
    </xf>
    <xf numFmtId="0" fontId="2" fillId="0" borderId="0" xfId="57" applyFont="1" applyFill="1" applyBorder="1" applyAlignment="1" applyProtection="1">
      <alignment vertical="center"/>
      <protection locked="0"/>
    </xf>
    <xf numFmtId="0" fontId="2" fillId="0" borderId="0" xfId="57" applyFont="1" applyFill="1" applyBorder="1" applyAlignment="1" applyProtection="1">
      <alignment horizontal="center" vertical="center" wrapText="1"/>
      <protection locked="0"/>
    </xf>
    <xf numFmtId="0" fontId="2" fillId="0" borderId="0" xfId="57" applyFont="1" applyBorder="1" applyAlignment="1" applyProtection="1">
      <alignment vertical="center" textRotation="90" wrapText="1"/>
      <protection locked="0"/>
    </xf>
    <xf numFmtId="0" fontId="2" fillId="0" borderId="0" xfId="57" applyFont="1" applyBorder="1" applyAlignment="1" applyProtection="1">
      <alignment vertical="center"/>
      <protection locked="0"/>
    </xf>
    <xf numFmtId="0" fontId="2" fillId="0" borderId="0" xfId="57" applyFont="1" applyAlignment="1" applyProtection="1">
      <alignment horizontal="center" vertical="center" textRotation="90" wrapText="1"/>
      <protection locked="0"/>
    </xf>
    <xf numFmtId="0" fontId="2" fillId="0" borderId="0" xfId="57" applyFont="1" applyAlignment="1" applyProtection="1">
      <alignment vertical="center" textRotation="90"/>
      <protection locked="0"/>
    </xf>
    <xf numFmtId="0" fontId="2" fillId="0" borderId="0" xfId="0" applyFont="1" applyAlignment="1" applyProtection="1">
      <alignment vertical="center"/>
      <protection/>
    </xf>
    <xf numFmtId="0" fontId="6" fillId="0" borderId="0" xfId="0" applyFont="1" applyAlignment="1" applyProtection="1">
      <alignment vertical="center"/>
      <protection/>
    </xf>
    <xf numFmtId="0" fontId="3" fillId="0" borderId="12" xfId="0" applyFont="1" applyBorder="1" applyAlignment="1" applyProtection="1">
      <alignment horizontal="center" vertical="center"/>
      <protection/>
    </xf>
    <xf numFmtId="0" fontId="4" fillId="34" borderId="10" xfId="0" applyFont="1" applyFill="1" applyBorder="1" applyAlignment="1" applyProtection="1">
      <alignment horizontal="left" vertical="center"/>
      <protection/>
    </xf>
    <xf numFmtId="0" fontId="2" fillId="34" borderId="10" xfId="0" applyFont="1" applyFill="1" applyBorder="1" applyAlignment="1" applyProtection="1">
      <alignment vertical="center"/>
      <protection/>
    </xf>
    <xf numFmtId="0" fontId="2" fillId="0" borderId="0" xfId="0" applyFont="1" applyFill="1" applyBorder="1" applyAlignment="1" applyProtection="1">
      <alignment vertical="center"/>
      <protection locked="0"/>
    </xf>
    <xf numFmtId="0" fontId="2" fillId="0" borderId="0" xfId="0" applyFont="1" applyAlignment="1" applyProtection="1">
      <alignment vertical="center"/>
      <protection locked="0"/>
    </xf>
    <xf numFmtId="0" fontId="4" fillId="0" borderId="11" xfId="40" applyFont="1" applyFill="1" applyBorder="1" applyAlignment="1" applyProtection="1">
      <alignment vertical="center"/>
      <protection locked="0"/>
    </xf>
    <xf numFmtId="0" fontId="4" fillId="0" borderId="0" xfId="0" applyFont="1" applyBorder="1" applyAlignment="1" applyProtection="1">
      <alignment horizontal="left" vertical="center"/>
      <protection locked="0"/>
    </xf>
    <xf numFmtId="0" fontId="4" fillId="0" borderId="0" xfId="40" applyFont="1" applyFill="1" applyBorder="1" applyAlignment="1" applyProtection="1">
      <alignment vertical="center"/>
      <protection locked="0"/>
    </xf>
    <xf numFmtId="0" fontId="2" fillId="0" borderId="0" xfId="40" applyFont="1" applyFill="1" applyBorder="1" applyAlignment="1" applyProtection="1">
      <alignment horizontal="left" vertical="center"/>
      <protection locked="0"/>
    </xf>
    <xf numFmtId="0" fontId="4" fillId="0" borderId="0" xfId="0" applyFont="1" applyFill="1" applyBorder="1" applyAlignment="1" applyProtection="1">
      <alignment vertical="center"/>
      <protection locked="0"/>
    </xf>
    <xf numFmtId="0" fontId="3" fillId="0" borderId="0" xfId="0" applyFont="1" applyBorder="1" applyAlignment="1" applyProtection="1">
      <alignment horizontal="left" vertical="center"/>
      <protection locked="0"/>
    </xf>
    <xf numFmtId="0" fontId="4" fillId="0" borderId="0" xfId="0" applyFont="1" applyBorder="1" applyAlignment="1" applyProtection="1">
      <alignment vertical="center"/>
      <protection locked="0"/>
    </xf>
    <xf numFmtId="0" fontId="10" fillId="0" borderId="0" xfId="53" applyFont="1" applyFill="1" applyBorder="1" applyAlignment="1" applyProtection="1">
      <alignment vertical="center"/>
      <protection locked="0"/>
    </xf>
    <xf numFmtId="0" fontId="2" fillId="0" borderId="0" xfId="0" applyFont="1" applyFill="1" applyBorder="1" applyAlignment="1" applyProtection="1">
      <alignment vertical="center" wrapText="1"/>
      <protection locked="0"/>
    </xf>
    <xf numFmtId="0" fontId="4" fillId="0" borderId="11" xfId="0" applyFont="1" applyBorder="1" applyAlignment="1" applyProtection="1">
      <alignment horizontal="center" vertical="center"/>
      <protection locked="0"/>
    </xf>
    <xf numFmtId="0" fontId="2" fillId="0" borderId="11" xfId="0" applyFont="1" applyBorder="1" applyAlignment="1" applyProtection="1">
      <alignment horizontal="center" vertical="center" wrapText="1"/>
      <protection locked="0"/>
    </xf>
    <xf numFmtId="0" fontId="3" fillId="0" borderId="0" xfId="0" applyFont="1" applyAlignment="1" applyProtection="1">
      <alignment vertical="center"/>
      <protection locked="0"/>
    </xf>
    <xf numFmtId="0" fontId="2" fillId="0" borderId="0" xfId="0" applyFont="1" applyBorder="1" applyAlignment="1" applyProtection="1">
      <alignment vertical="center" wrapText="1"/>
      <protection locked="0"/>
    </xf>
    <xf numFmtId="0" fontId="4" fillId="0" borderId="11" xfId="0" applyFont="1" applyFill="1" applyBorder="1" applyAlignment="1" applyProtection="1">
      <alignment vertical="center"/>
      <protection locked="0"/>
    </xf>
    <xf numFmtId="0" fontId="11" fillId="0" borderId="11" xfId="0" applyFont="1" applyFill="1" applyBorder="1" applyAlignment="1" applyProtection="1">
      <alignment horizontal="left" vertical="center" wrapText="1"/>
      <protection locked="0"/>
    </xf>
    <xf numFmtId="14" fontId="11" fillId="0" borderId="11" xfId="0" applyNumberFormat="1" applyFont="1" applyFill="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14" fontId="2" fillId="0" borderId="11" xfId="0" applyNumberFormat="1" applyFont="1" applyFill="1" applyBorder="1" applyAlignment="1" applyProtection="1">
      <alignment horizontal="left" vertical="center" wrapText="1"/>
      <protection locked="0"/>
    </xf>
    <xf numFmtId="0" fontId="2" fillId="0" borderId="11"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center" vertical="center"/>
      <protection locked="0"/>
    </xf>
    <xf numFmtId="0" fontId="4" fillId="38" borderId="13" xfId="0" applyFont="1" applyFill="1" applyBorder="1" applyAlignment="1" applyProtection="1">
      <alignment horizontal="center" vertical="center"/>
      <protection/>
    </xf>
    <xf numFmtId="0" fontId="4" fillId="37" borderId="13" xfId="0" applyFont="1" applyFill="1" applyBorder="1" applyAlignment="1" applyProtection="1">
      <alignment horizontal="center" vertical="center"/>
      <protection/>
    </xf>
    <xf numFmtId="0" fontId="5" fillId="36" borderId="13"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2" fillId="0" borderId="0" xfId="0" applyFont="1" applyBorder="1" applyAlignment="1" applyProtection="1">
      <alignment horizontal="left" vertical="center" wrapText="1"/>
      <protection locked="0"/>
    </xf>
    <xf numFmtId="0" fontId="3" fillId="0" borderId="0" xfId="0" applyFont="1" applyBorder="1" applyAlignment="1" applyProtection="1">
      <alignment vertical="center"/>
      <protection locked="0"/>
    </xf>
    <xf numFmtId="0" fontId="4" fillId="0" borderId="11" xfId="0" applyFont="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2" fillId="0" borderId="11" xfId="0" applyFont="1" applyBorder="1" applyAlignment="1" applyProtection="1">
      <alignment horizontal="left" vertical="center" wrapText="1"/>
      <protection locked="0"/>
    </xf>
    <xf numFmtId="0" fontId="0" fillId="0" borderId="0" xfId="0" applyAlignment="1">
      <alignment vertical="center"/>
    </xf>
    <xf numFmtId="0" fontId="2" fillId="39" borderId="11" xfId="0" applyFont="1" applyFill="1" applyBorder="1" applyAlignment="1" applyProtection="1">
      <alignment horizontal="left" vertical="center" wrapText="1"/>
      <protection locked="0"/>
    </xf>
    <xf numFmtId="0" fontId="4" fillId="39" borderId="11" xfId="0" applyFont="1" applyFill="1" applyBorder="1" applyAlignment="1" applyProtection="1">
      <alignment horizontal="center" vertical="center" wrapText="1"/>
      <protection locked="0"/>
    </xf>
    <xf numFmtId="0" fontId="2" fillId="39" borderId="11" xfId="0" applyFont="1" applyFill="1" applyBorder="1" applyAlignment="1" applyProtection="1">
      <alignment horizontal="center" vertical="center" wrapText="1"/>
      <protection locked="0"/>
    </xf>
    <xf numFmtId="0" fontId="13" fillId="0" borderId="11" xfId="0" applyFont="1" applyBorder="1" applyAlignment="1" applyProtection="1">
      <alignment horizontal="center" vertical="center" wrapText="1"/>
      <protection locked="0"/>
    </xf>
    <xf numFmtId="0" fontId="49" fillId="0" borderId="11" xfId="0" applyFont="1" applyFill="1" applyBorder="1" applyAlignment="1" applyProtection="1">
      <alignment horizontal="left" vertical="center" wrapText="1"/>
      <protection locked="0"/>
    </xf>
    <xf numFmtId="0" fontId="50" fillId="0" borderId="0" xfId="0" applyFont="1" applyAlignment="1">
      <alignment vertical="top"/>
    </xf>
    <xf numFmtId="0" fontId="0" fillId="0" borderId="0" xfId="0" applyAlignment="1">
      <alignment vertical="top"/>
    </xf>
    <xf numFmtId="0" fontId="51" fillId="0" borderId="0" xfId="0" applyFont="1" applyAlignment="1">
      <alignment horizontal="center" vertical="top" wrapText="1"/>
    </xf>
    <xf numFmtId="0" fontId="0" fillId="0" borderId="14" xfId="0" applyBorder="1" applyAlignment="1">
      <alignment vertical="top"/>
    </xf>
    <xf numFmtId="0" fontId="51" fillId="0" borderId="14" xfId="0" applyFont="1" applyBorder="1" applyAlignment="1">
      <alignment vertical="top" wrapText="1"/>
    </xf>
    <xf numFmtId="0" fontId="51" fillId="0" borderId="14" xfId="0" applyFont="1" applyBorder="1" applyAlignment="1">
      <alignment vertical="top"/>
    </xf>
    <xf numFmtId="0" fontId="51" fillId="0" borderId="14" xfId="0" applyFont="1" applyFill="1" applyBorder="1" applyAlignment="1">
      <alignment vertical="top"/>
    </xf>
    <xf numFmtId="0" fontId="47" fillId="0" borderId="0" xfId="0" applyFont="1" applyAlignment="1">
      <alignment vertical="top"/>
    </xf>
    <xf numFmtId="0" fontId="51" fillId="0" borderId="14" xfId="0" applyFont="1" applyBorder="1" applyAlignment="1">
      <alignment horizontal="center" vertical="center" wrapText="1"/>
    </xf>
    <xf numFmtId="0" fontId="51" fillId="40" borderId="14" xfId="0" applyFont="1" applyFill="1" applyBorder="1" applyAlignment="1">
      <alignment horizontal="center" vertical="center" wrapText="1"/>
    </xf>
    <xf numFmtId="0" fontId="51" fillId="41" borderId="14" xfId="0" applyFont="1" applyFill="1" applyBorder="1" applyAlignment="1">
      <alignment horizontal="center" vertical="center" wrapText="1"/>
    </xf>
    <xf numFmtId="166" fontId="51" fillId="0" borderId="14" xfId="60" applyNumberFormat="1" applyFont="1" applyFill="1" applyBorder="1" applyAlignment="1">
      <alignment vertical="top"/>
    </xf>
    <xf numFmtId="166" fontId="51" fillId="0" borderId="14" xfId="0" applyNumberFormat="1" applyFont="1" applyFill="1" applyBorder="1" applyAlignment="1">
      <alignment vertical="top"/>
    </xf>
    <xf numFmtId="166" fontId="51" fillId="4" borderId="14" xfId="0" applyNumberFormat="1" applyFont="1" applyFill="1" applyBorder="1" applyAlignment="1">
      <alignment vertical="top"/>
    </xf>
    <xf numFmtId="0" fontId="0" fillId="0" borderId="0" xfId="0" applyBorder="1" applyAlignment="1">
      <alignment vertical="top"/>
    </xf>
    <xf numFmtId="0" fontId="0" fillId="0" borderId="0" xfId="0" applyBorder="1" applyAlignment="1">
      <alignment horizontal="right" vertical="top"/>
    </xf>
    <xf numFmtId="0" fontId="0" fillId="0" borderId="0" xfId="0" applyAlignment="1">
      <alignment horizontal="right" vertical="top"/>
    </xf>
    <xf numFmtId="0" fontId="0" fillId="0" borderId="0" xfId="0" applyFill="1" applyAlignment="1">
      <alignment vertical="top"/>
    </xf>
    <xf numFmtId="10" fontId="51" fillId="0" borderId="14" xfId="60" applyNumberFormat="1" applyFont="1" applyFill="1" applyBorder="1" applyAlignment="1">
      <alignment vertical="top"/>
    </xf>
    <xf numFmtId="0" fontId="0" fillId="0" borderId="0" xfId="0" applyFill="1" applyAlignment="1">
      <alignment horizontal="right" vertical="top"/>
    </xf>
    <xf numFmtId="10" fontId="0" fillId="0" borderId="0" xfId="60" applyNumberFormat="1" applyFont="1" applyFill="1" applyAlignment="1">
      <alignment vertical="top"/>
    </xf>
    <xf numFmtId="0" fontId="48" fillId="0" borderId="0" xfId="0" applyFont="1" applyFill="1" applyAlignment="1">
      <alignment vertical="top"/>
    </xf>
    <xf numFmtId="166" fontId="51" fillId="40" borderId="14" xfId="0" applyNumberFormat="1" applyFont="1" applyFill="1" applyBorder="1" applyAlignment="1">
      <alignment vertical="top"/>
    </xf>
    <xf numFmtId="166" fontId="51" fillId="41" borderId="14" xfId="0" applyNumberFormat="1" applyFont="1" applyFill="1" applyBorder="1" applyAlignment="1">
      <alignment vertical="top"/>
    </xf>
    <xf numFmtId="0" fontId="51" fillId="0" borderId="14" xfId="0" applyFont="1" applyBorder="1" applyAlignment="1" quotePrefix="1">
      <alignment vertical="top" wrapText="1"/>
    </xf>
    <xf numFmtId="0" fontId="50" fillId="0" borderId="0" xfId="0" applyFont="1" applyFill="1" applyAlignment="1">
      <alignment vertical="top"/>
    </xf>
    <xf numFmtId="0" fontId="3" fillId="0" borderId="11" xfId="57" applyFont="1" applyFill="1" applyBorder="1" applyAlignment="1" applyProtection="1">
      <alignment horizontal="center" vertical="center" wrapText="1"/>
      <protection locked="0"/>
    </xf>
    <xf numFmtId="0" fontId="2" fillId="35" borderId="15" xfId="57" applyFont="1" applyFill="1" applyBorder="1" applyAlignment="1" applyProtection="1">
      <alignment horizontal="left" vertical="center" wrapText="1"/>
      <protection locked="0"/>
    </xf>
    <xf numFmtId="0" fontId="2" fillId="35" borderId="16" xfId="57" applyFont="1" applyFill="1" applyBorder="1" applyAlignment="1" applyProtection="1">
      <alignment horizontal="left" vertical="center" wrapText="1"/>
      <protection locked="0"/>
    </xf>
    <xf numFmtId="0" fontId="2" fillId="35" borderId="13" xfId="57" applyFont="1" applyFill="1" applyBorder="1" applyAlignment="1" applyProtection="1">
      <alignment horizontal="left" vertical="center" wrapText="1"/>
      <protection locked="0"/>
    </xf>
    <xf numFmtId="0" fontId="2" fillId="0" borderId="15" xfId="57" applyFont="1" applyBorder="1" applyAlignment="1" applyProtection="1">
      <alignment horizontal="left" vertical="center" wrapText="1"/>
      <protection locked="0"/>
    </xf>
    <xf numFmtId="0" fontId="2" fillId="0" borderId="16" xfId="57" applyFont="1" applyBorder="1" applyAlignment="1" applyProtection="1">
      <alignment horizontal="left" vertical="center" wrapText="1"/>
      <protection locked="0"/>
    </xf>
    <xf numFmtId="0" fontId="2" fillId="0" borderId="13" xfId="57" applyFont="1" applyBorder="1" applyAlignment="1" applyProtection="1">
      <alignment horizontal="left" vertical="center" wrapText="1"/>
      <protection locked="0"/>
    </xf>
    <xf numFmtId="0" fontId="4" fillId="34" borderId="10" xfId="0" applyFont="1" applyFill="1" applyBorder="1" applyAlignment="1" applyProtection="1">
      <alignment horizontal="left" vertical="center"/>
      <protection/>
    </xf>
    <xf numFmtId="0" fontId="7" fillId="0" borderId="0" xfId="0" applyFont="1" applyFill="1" applyBorder="1" applyAlignment="1" applyProtection="1">
      <alignment horizontal="left" vertical="center"/>
      <protection locked="0"/>
    </xf>
    <xf numFmtId="0" fontId="2" fillId="0" borderId="15" xfId="0" applyFont="1" applyBorder="1" applyAlignment="1" applyProtection="1">
      <alignment vertical="center" wrapText="1"/>
      <protection locked="0"/>
    </xf>
    <xf numFmtId="0" fontId="2" fillId="0" borderId="16" xfId="0" applyFont="1" applyBorder="1" applyAlignment="1" applyProtection="1">
      <alignment vertical="center" wrapText="1"/>
      <protection locked="0"/>
    </xf>
    <xf numFmtId="0" fontId="2" fillId="0" borderId="13" xfId="0" applyFont="1" applyBorder="1" applyAlignment="1" applyProtection="1">
      <alignment vertical="center" wrapText="1"/>
      <protection locked="0"/>
    </xf>
    <xf numFmtId="0" fontId="4" fillId="0" borderId="15" xfId="0" applyFont="1" applyFill="1" applyBorder="1" applyAlignment="1" applyProtection="1">
      <alignment vertical="center" wrapText="1"/>
      <protection locked="0"/>
    </xf>
    <xf numFmtId="0" fontId="4" fillId="0" borderId="16" xfId="0" applyFont="1" applyFill="1" applyBorder="1" applyAlignment="1" applyProtection="1">
      <alignment vertical="center" wrapText="1"/>
      <protection locked="0"/>
    </xf>
    <xf numFmtId="0" fontId="4" fillId="0" borderId="13" xfId="0" applyFont="1" applyFill="1" applyBorder="1" applyAlignment="1" applyProtection="1">
      <alignment vertical="center" wrapText="1"/>
      <protection locked="0"/>
    </xf>
    <xf numFmtId="0" fontId="12" fillId="0" borderId="17" xfId="0" applyFont="1" applyFill="1" applyBorder="1" applyAlignment="1" applyProtection="1">
      <alignment horizontal="center" vertical="center" wrapText="1"/>
      <protection/>
    </xf>
    <xf numFmtId="0" fontId="12" fillId="0" borderId="18" xfId="0" applyFont="1" applyFill="1" applyBorder="1" applyAlignment="1" applyProtection="1">
      <alignment horizontal="center" vertical="center" wrapText="1"/>
      <protection/>
    </xf>
    <xf numFmtId="0" fontId="12" fillId="0" borderId="19" xfId="0" applyFont="1" applyFill="1" applyBorder="1" applyAlignment="1" applyProtection="1">
      <alignment horizontal="center" vertical="center" wrapText="1"/>
      <protection/>
    </xf>
    <xf numFmtId="0" fontId="2" fillId="0" borderId="20" xfId="0" applyFont="1" applyBorder="1" applyAlignment="1" applyProtection="1">
      <alignment horizontal="left" vertical="center" wrapText="1"/>
      <protection locked="0"/>
    </xf>
    <xf numFmtId="0" fontId="2" fillId="0" borderId="21" xfId="0" applyFont="1" applyBorder="1" applyAlignment="1" applyProtection="1">
      <alignment horizontal="left" vertical="center" wrapText="1"/>
      <protection locked="0"/>
    </xf>
    <xf numFmtId="0" fontId="2" fillId="0" borderId="22" xfId="0" applyFont="1" applyBorder="1" applyAlignment="1" applyProtection="1">
      <alignment horizontal="left" vertical="center" wrapText="1"/>
      <protection locked="0"/>
    </xf>
    <xf numFmtId="0" fontId="2" fillId="0" borderId="21" xfId="0" applyFont="1" applyBorder="1" applyAlignment="1" applyProtection="1">
      <alignment horizontal="left" vertical="center"/>
      <protection locked="0"/>
    </xf>
    <xf numFmtId="0" fontId="2" fillId="0" borderId="22" xfId="0" applyFont="1" applyBorder="1" applyAlignment="1" applyProtection="1">
      <alignment horizontal="left" vertical="center"/>
      <protection locked="0"/>
    </xf>
    <xf numFmtId="0" fontId="2" fillId="0" borderId="15" xfId="0" applyFont="1" applyFill="1" applyBorder="1" applyAlignment="1" applyProtection="1">
      <alignment vertical="center" wrapText="1"/>
      <protection locked="0"/>
    </xf>
    <xf numFmtId="0" fontId="2" fillId="0" borderId="16" xfId="0" applyFont="1" applyFill="1" applyBorder="1" applyAlignment="1" applyProtection="1">
      <alignment vertical="center" wrapText="1"/>
      <protection locked="0"/>
    </xf>
    <xf numFmtId="0" fontId="2" fillId="0" borderId="13" xfId="0" applyFont="1" applyFill="1" applyBorder="1" applyAlignment="1" applyProtection="1">
      <alignment vertical="center" wrapText="1"/>
      <protection locked="0"/>
    </xf>
    <xf numFmtId="0" fontId="2" fillId="0" borderId="0" xfId="0" applyFont="1" applyFill="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lank" xfId="40"/>
    <cellStyle name="Calculation" xfId="41"/>
    <cellStyle name="Check Cell" xfId="42"/>
    <cellStyle name="Comma" xfId="43"/>
    <cellStyle name="Comma [0]"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07">
    <dxf>
      <font>
        <b/>
        <i val="0"/>
        <strike val="0"/>
        <color theme="0"/>
      </font>
      <fill>
        <patternFill>
          <bgColor indexed="10"/>
        </patternFill>
      </fill>
    </dxf>
    <dxf>
      <font>
        <b/>
        <i val="0"/>
        <color indexed="8"/>
      </font>
      <fill>
        <patternFill>
          <bgColor indexed="50"/>
        </patternFill>
      </fill>
    </dxf>
    <dxf>
      <font>
        <b/>
        <i val="0"/>
        <color indexed="9"/>
      </font>
      <fill>
        <patternFill>
          <bgColor indexed="10"/>
        </patternFill>
      </fill>
    </dxf>
    <dxf>
      <font>
        <b/>
        <i val="0"/>
      </font>
      <fill>
        <patternFill>
          <bgColor indexed="52"/>
        </patternFill>
      </fill>
    </dxf>
    <dxf>
      <font>
        <b/>
        <i val="0"/>
      </font>
      <fill>
        <patternFill>
          <bgColor indexed="50"/>
        </patternFill>
      </fill>
    </dxf>
    <dxf>
      <font>
        <b/>
        <i val="0"/>
        <strike val="0"/>
        <color theme="0"/>
      </font>
      <fill>
        <patternFill>
          <bgColor indexed="10"/>
        </patternFill>
      </fill>
    </dxf>
    <dxf>
      <font>
        <b/>
        <i val="0"/>
        <color indexed="8"/>
      </font>
      <fill>
        <patternFill>
          <bgColor indexed="50"/>
        </patternFill>
      </fill>
    </dxf>
    <dxf>
      <font>
        <b/>
        <i val="0"/>
        <color indexed="9"/>
      </font>
      <fill>
        <patternFill>
          <bgColor indexed="10"/>
        </patternFill>
      </fill>
    </dxf>
    <dxf>
      <font>
        <b/>
        <i val="0"/>
      </font>
      <fill>
        <patternFill>
          <bgColor indexed="52"/>
        </patternFill>
      </fill>
    </dxf>
    <dxf>
      <font>
        <b/>
        <i val="0"/>
      </font>
      <fill>
        <patternFill>
          <bgColor indexed="50"/>
        </patternFill>
      </fill>
    </dxf>
    <dxf>
      <font>
        <b/>
        <i val="0"/>
        <color indexed="9"/>
      </font>
      <fill>
        <patternFill>
          <bgColor indexed="10"/>
        </patternFill>
      </fill>
    </dxf>
    <dxf>
      <font>
        <b/>
        <i val="0"/>
      </font>
      <fill>
        <patternFill>
          <bgColor indexed="52"/>
        </patternFill>
      </fill>
    </dxf>
    <dxf>
      <font>
        <b/>
        <i val="0"/>
      </font>
      <fill>
        <patternFill>
          <bgColor indexed="50"/>
        </patternFill>
      </fill>
    </dxf>
    <dxf>
      <font>
        <b/>
        <i val="0"/>
        <strike val="0"/>
        <color theme="0"/>
      </font>
      <fill>
        <patternFill>
          <bgColor indexed="10"/>
        </patternFill>
      </fill>
    </dxf>
    <dxf>
      <font>
        <b/>
        <i val="0"/>
        <color indexed="8"/>
      </font>
      <fill>
        <patternFill>
          <bgColor indexed="50"/>
        </patternFill>
      </fill>
    </dxf>
    <dxf>
      <font>
        <b/>
        <i val="0"/>
        <color indexed="9"/>
      </font>
      <fill>
        <patternFill>
          <bgColor indexed="10"/>
        </patternFill>
      </fill>
    </dxf>
    <dxf>
      <font>
        <b/>
        <i val="0"/>
      </font>
      <fill>
        <patternFill>
          <bgColor indexed="52"/>
        </patternFill>
      </fill>
    </dxf>
    <dxf>
      <font>
        <b/>
        <i val="0"/>
      </font>
      <fill>
        <patternFill>
          <bgColor indexed="50"/>
        </patternFill>
      </fill>
    </dxf>
    <dxf>
      <font>
        <b/>
        <i val="0"/>
        <strike val="0"/>
        <color theme="0"/>
      </font>
      <fill>
        <patternFill>
          <bgColor indexed="10"/>
        </patternFill>
      </fill>
    </dxf>
    <dxf>
      <font>
        <b/>
        <i val="0"/>
        <color indexed="8"/>
      </font>
      <fill>
        <patternFill>
          <bgColor indexed="50"/>
        </patternFill>
      </fill>
    </dxf>
    <dxf>
      <font>
        <b/>
        <i val="0"/>
        <strike val="0"/>
        <color theme="0"/>
      </font>
      <fill>
        <patternFill>
          <bgColor indexed="10"/>
        </patternFill>
      </fill>
    </dxf>
    <dxf>
      <font>
        <b/>
        <i val="0"/>
        <color indexed="8"/>
      </font>
      <fill>
        <patternFill>
          <bgColor indexed="50"/>
        </patternFill>
      </fill>
    </dxf>
    <dxf>
      <font>
        <b/>
        <i val="0"/>
        <color indexed="9"/>
      </font>
      <fill>
        <patternFill>
          <bgColor indexed="10"/>
        </patternFill>
      </fill>
    </dxf>
    <dxf>
      <font>
        <b/>
        <i val="0"/>
      </font>
      <fill>
        <patternFill>
          <bgColor indexed="52"/>
        </patternFill>
      </fill>
    </dxf>
    <dxf>
      <font>
        <b/>
        <i val="0"/>
      </font>
      <fill>
        <patternFill>
          <bgColor indexed="50"/>
        </patternFill>
      </fill>
    </dxf>
    <dxf>
      <font>
        <b/>
        <i val="0"/>
        <strike val="0"/>
        <color theme="0"/>
      </font>
      <fill>
        <patternFill>
          <bgColor indexed="10"/>
        </patternFill>
      </fill>
    </dxf>
    <dxf>
      <font>
        <b/>
        <i val="0"/>
        <color indexed="8"/>
      </font>
      <fill>
        <patternFill>
          <bgColor indexed="50"/>
        </patternFill>
      </fill>
    </dxf>
    <dxf>
      <font>
        <b/>
        <i val="0"/>
        <color indexed="9"/>
      </font>
      <fill>
        <patternFill>
          <bgColor indexed="10"/>
        </patternFill>
      </fill>
    </dxf>
    <dxf>
      <font>
        <b/>
        <i val="0"/>
      </font>
      <fill>
        <patternFill>
          <bgColor indexed="52"/>
        </patternFill>
      </fill>
    </dxf>
    <dxf>
      <font>
        <b/>
        <i val="0"/>
      </font>
      <fill>
        <patternFill>
          <bgColor indexed="50"/>
        </patternFill>
      </fill>
    </dxf>
    <dxf>
      <font>
        <b/>
        <i val="0"/>
        <strike val="0"/>
        <color theme="0"/>
      </font>
      <fill>
        <patternFill>
          <bgColor indexed="10"/>
        </patternFill>
      </fill>
    </dxf>
    <dxf>
      <font>
        <b/>
        <i val="0"/>
        <color indexed="8"/>
      </font>
      <fill>
        <patternFill>
          <bgColor indexed="50"/>
        </patternFill>
      </fill>
    </dxf>
    <dxf>
      <font>
        <b/>
        <i val="0"/>
        <color indexed="9"/>
      </font>
      <fill>
        <patternFill>
          <bgColor indexed="10"/>
        </patternFill>
      </fill>
    </dxf>
    <dxf>
      <font>
        <b/>
        <i val="0"/>
      </font>
      <fill>
        <patternFill>
          <bgColor indexed="52"/>
        </patternFill>
      </fill>
    </dxf>
    <dxf>
      <font>
        <b/>
        <i val="0"/>
      </font>
      <fill>
        <patternFill>
          <bgColor indexed="50"/>
        </patternFill>
      </fill>
    </dxf>
    <dxf>
      <font>
        <b/>
        <i val="0"/>
        <strike val="0"/>
        <color theme="0"/>
      </font>
      <fill>
        <patternFill>
          <bgColor indexed="10"/>
        </patternFill>
      </fill>
    </dxf>
    <dxf>
      <font>
        <b/>
        <i val="0"/>
        <color indexed="8"/>
      </font>
      <fill>
        <patternFill>
          <bgColor indexed="50"/>
        </patternFill>
      </fill>
    </dxf>
    <dxf>
      <font>
        <b/>
        <i val="0"/>
        <color indexed="9"/>
      </font>
      <fill>
        <patternFill>
          <bgColor indexed="10"/>
        </patternFill>
      </fill>
    </dxf>
    <dxf>
      <font>
        <b/>
        <i val="0"/>
      </font>
      <fill>
        <patternFill>
          <bgColor indexed="52"/>
        </patternFill>
      </fill>
    </dxf>
    <dxf>
      <font>
        <b/>
        <i val="0"/>
      </font>
      <fill>
        <patternFill>
          <bgColor indexed="50"/>
        </patternFill>
      </fill>
    </dxf>
    <dxf>
      <font>
        <b/>
        <i val="0"/>
        <strike val="0"/>
        <color theme="0"/>
      </font>
      <fill>
        <patternFill>
          <bgColor indexed="10"/>
        </patternFill>
      </fill>
    </dxf>
    <dxf>
      <font>
        <b/>
        <i val="0"/>
        <color indexed="8"/>
      </font>
      <fill>
        <patternFill>
          <bgColor indexed="50"/>
        </patternFill>
      </fill>
    </dxf>
    <dxf>
      <font>
        <b/>
        <i val="0"/>
        <color indexed="9"/>
      </font>
      <fill>
        <patternFill>
          <bgColor indexed="10"/>
        </patternFill>
      </fill>
    </dxf>
    <dxf>
      <font>
        <b/>
        <i val="0"/>
      </font>
      <fill>
        <patternFill>
          <bgColor indexed="52"/>
        </patternFill>
      </fill>
    </dxf>
    <dxf>
      <font>
        <b/>
        <i val="0"/>
      </font>
      <fill>
        <patternFill>
          <bgColor indexed="50"/>
        </patternFill>
      </fill>
    </dxf>
    <dxf>
      <font>
        <b/>
        <i val="0"/>
        <strike val="0"/>
        <color theme="0"/>
      </font>
      <fill>
        <patternFill>
          <bgColor indexed="10"/>
        </patternFill>
      </fill>
    </dxf>
    <dxf>
      <font>
        <b/>
        <i val="0"/>
        <color indexed="8"/>
      </font>
      <fill>
        <patternFill>
          <bgColor indexed="50"/>
        </patternFill>
      </fill>
    </dxf>
    <dxf>
      <font>
        <b/>
        <i val="0"/>
        <color indexed="9"/>
      </font>
      <fill>
        <patternFill>
          <bgColor indexed="10"/>
        </patternFill>
      </fill>
    </dxf>
    <dxf>
      <font>
        <b/>
        <i val="0"/>
      </font>
      <fill>
        <patternFill>
          <bgColor indexed="52"/>
        </patternFill>
      </fill>
    </dxf>
    <dxf>
      <font>
        <b/>
        <i val="0"/>
      </font>
      <fill>
        <patternFill>
          <bgColor indexed="50"/>
        </patternFill>
      </fill>
    </dxf>
    <dxf>
      <font>
        <b/>
        <i val="0"/>
        <strike val="0"/>
        <color theme="0"/>
      </font>
      <fill>
        <patternFill>
          <bgColor indexed="10"/>
        </patternFill>
      </fill>
    </dxf>
    <dxf>
      <font>
        <b/>
        <i val="0"/>
        <color indexed="8"/>
      </font>
      <fill>
        <patternFill>
          <bgColor indexed="50"/>
        </patternFill>
      </fill>
    </dxf>
    <dxf>
      <font>
        <b/>
        <i val="0"/>
        <color indexed="9"/>
      </font>
      <fill>
        <patternFill>
          <bgColor indexed="10"/>
        </patternFill>
      </fill>
    </dxf>
    <dxf>
      <font>
        <b/>
        <i val="0"/>
      </font>
      <fill>
        <patternFill>
          <bgColor indexed="52"/>
        </patternFill>
      </fill>
    </dxf>
    <dxf>
      <font>
        <b/>
        <i val="0"/>
      </font>
      <fill>
        <patternFill>
          <bgColor indexed="50"/>
        </patternFill>
      </fill>
    </dxf>
    <dxf>
      <font>
        <b/>
        <i val="0"/>
        <strike val="0"/>
        <color theme="0"/>
      </font>
      <fill>
        <patternFill>
          <bgColor indexed="10"/>
        </patternFill>
      </fill>
    </dxf>
    <dxf>
      <font>
        <b/>
        <i val="0"/>
        <color indexed="8"/>
      </font>
      <fill>
        <patternFill>
          <bgColor indexed="50"/>
        </patternFill>
      </fill>
    </dxf>
    <dxf>
      <font>
        <b/>
        <i val="0"/>
        <color indexed="9"/>
      </font>
      <fill>
        <patternFill>
          <bgColor indexed="10"/>
        </patternFill>
      </fill>
    </dxf>
    <dxf>
      <font>
        <b/>
        <i val="0"/>
      </font>
      <fill>
        <patternFill>
          <bgColor indexed="52"/>
        </patternFill>
      </fill>
    </dxf>
    <dxf>
      <font>
        <b/>
        <i val="0"/>
      </font>
      <fill>
        <patternFill>
          <bgColor indexed="50"/>
        </patternFill>
      </fill>
    </dxf>
    <dxf>
      <font>
        <b/>
        <i val="0"/>
        <color indexed="9"/>
      </font>
      <fill>
        <patternFill>
          <bgColor indexed="10"/>
        </patternFill>
      </fill>
    </dxf>
    <dxf>
      <font>
        <b/>
        <i val="0"/>
      </font>
      <fill>
        <patternFill>
          <bgColor indexed="52"/>
        </patternFill>
      </fill>
    </dxf>
    <dxf>
      <font>
        <b/>
        <i val="0"/>
      </font>
      <fill>
        <patternFill>
          <bgColor indexed="50"/>
        </patternFill>
      </fill>
    </dxf>
    <dxf>
      <font>
        <b/>
        <i val="0"/>
        <strike val="0"/>
        <color theme="0"/>
      </font>
      <fill>
        <patternFill>
          <bgColor indexed="10"/>
        </patternFill>
      </fill>
    </dxf>
    <dxf>
      <font>
        <b/>
        <i val="0"/>
        <color indexed="8"/>
      </font>
      <fill>
        <patternFill>
          <bgColor indexed="50"/>
        </patternFill>
      </fill>
    </dxf>
    <dxf>
      <font>
        <b/>
        <i val="0"/>
        <color indexed="9"/>
      </font>
      <fill>
        <patternFill>
          <bgColor indexed="10"/>
        </patternFill>
      </fill>
    </dxf>
    <dxf>
      <font>
        <b/>
        <i val="0"/>
      </font>
      <fill>
        <patternFill>
          <bgColor indexed="52"/>
        </patternFill>
      </fill>
    </dxf>
    <dxf>
      <font>
        <b/>
        <i val="0"/>
      </font>
      <fill>
        <patternFill>
          <bgColor indexed="50"/>
        </patternFill>
      </fill>
    </dxf>
    <dxf>
      <font>
        <b/>
        <i val="0"/>
        <color indexed="9"/>
      </font>
      <fill>
        <patternFill>
          <bgColor indexed="10"/>
        </patternFill>
      </fill>
    </dxf>
    <dxf>
      <font>
        <b/>
        <i val="0"/>
      </font>
      <fill>
        <patternFill>
          <bgColor indexed="52"/>
        </patternFill>
      </fill>
    </dxf>
    <dxf>
      <font>
        <b/>
        <i val="0"/>
      </font>
      <fill>
        <patternFill>
          <bgColor indexed="50"/>
        </patternFill>
      </fill>
    </dxf>
    <dxf>
      <font>
        <b/>
        <i val="0"/>
        <strike val="0"/>
        <color theme="0"/>
      </font>
      <fill>
        <patternFill>
          <bgColor indexed="10"/>
        </patternFill>
      </fill>
    </dxf>
    <dxf>
      <font>
        <b/>
        <i val="0"/>
        <color indexed="8"/>
      </font>
      <fill>
        <patternFill>
          <bgColor indexed="50"/>
        </patternFill>
      </fill>
    </dxf>
    <dxf>
      <font>
        <b/>
        <i val="0"/>
        <color indexed="9"/>
      </font>
      <fill>
        <patternFill>
          <bgColor indexed="10"/>
        </patternFill>
      </fill>
    </dxf>
    <dxf>
      <font>
        <b/>
        <i val="0"/>
      </font>
      <fill>
        <patternFill>
          <bgColor indexed="52"/>
        </patternFill>
      </fill>
    </dxf>
    <dxf>
      <font>
        <b/>
        <i val="0"/>
      </font>
      <fill>
        <patternFill>
          <bgColor indexed="50"/>
        </patternFill>
      </fill>
    </dxf>
    <dxf>
      <font>
        <b/>
        <i val="0"/>
        <color indexed="9"/>
      </font>
      <fill>
        <patternFill>
          <bgColor indexed="10"/>
        </patternFill>
      </fill>
    </dxf>
    <dxf>
      <font>
        <b/>
        <i val="0"/>
      </font>
      <fill>
        <patternFill>
          <bgColor indexed="52"/>
        </patternFill>
      </fill>
    </dxf>
    <dxf>
      <font>
        <b/>
        <i val="0"/>
      </font>
      <fill>
        <patternFill>
          <bgColor indexed="50"/>
        </patternFill>
      </fill>
    </dxf>
    <dxf>
      <font>
        <b/>
        <i val="0"/>
        <strike val="0"/>
        <color theme="0"/>
      </font>
      <fill>
        <patternFill>
          <bgColor indexed="10"/>
        </patternFill>
      </fill>
    </dxf>
    <dxf>
      <font>
        <b/>
        <i val="0"/>
        <color indexed="8"/>
      </font>
      <fill>
        <patternFill>
          <bgColor indexed="50"/>
        </patternFill>
      </fill>
    </dxf>
    <dxf>
      <font>
        <b/>
        <i val="0"/>
        <color indexed="9"/>
      </font>
      <fill>
        <patternFill>
          <bgColor indexed="10"/>
        </patternFill>
      </fill>
    </dxf>
    <dxf>
      <font>
        <b/>
        <i val="0"/>
      </font>
      <fill>
        <patternFill>
          <bgColor indexed="52"/>
        </patternFill>
      </fill>
    </dxf>
    <dxf>
      <font>
        <b/>
        <i val="0"/>
      </font>
      <fill>
        <patternFill>
          <bgColor indexed="50"/>
        </patternFill>
      </fill>
    </dxf>
    <dxf>
      <font>
        <b/>
        <i val="0"/>
      </font>
      <fill>
        <patternFill>
          <bgColor indexed="50"/>
        </patternFill>
      </fill>
    </dxf>
    <dxf>
      <font>
        <b/>
        <i val="0"/>
      </font>
      <fill>
        <patternFill>
          <bgColor indexed="52"/>
        </patternFill>
      </fill>
    </dxf>
    <dxf>
      <font>
        <b/>
        <i val="0"/>
        <color indexed="9"/>
      </font>
      <fill>
        <patternFill>
          <bgColor indexed="10"/>
        </patternFill>
      </fill>
    </dxf>
    <dxf>
      <font>
        <b/>
        <i val="0"/>
      </font>
      <fill>
        <patternFill>
          <bgColor indexed="50"/>
        </patternFill>
      </fill>
    </dxf>
    <dxf>
      <font>
        <b/>
        <i val="0"/>
      </font>
      <fill>
        <patternFill>
          <bgColor indexed="52"/>
        </patternFill>
      </fill>
    </dxf>
    <dxf>
      <font>
        <b/>
        <i val="0"/>
        <color indexed="9"/>
      </font>
      <fill>
        <patternFill>
          <bgColor indexed="10"/>
        </patternFill>
      </fill>
    </dxf>
    <dxf>
      <font>
        <b/>
        <i val="0"/>
      </font>
      <fill>
        <patternFill>
          <bgColor indexed="50"/>
        </patternFill>
      </fill>
    </dxf>
    <dxf>
      <font>
        <b/>
        <i val="0"/>
      </font>
      <fill>
        <patternFill>
          <bgColor indexed="52"/>
        </patternFill>
      </fill>
    </dxf>
    <dxf>
      <font>
        <b/>
        <i val="0"/>
        <color indexed="9"/>
      </font>
      <fill>
        <patternFill>
          <bgColor indexed="10"/>
        </patternFill>
      </fill>
    </dxf>
    <dxf>
      <font>
        <b/>
        <i val="0"/>
      </font>
      <fill>
        <patternFill>
          <bgColor indexed="50"/>
        </patternFill>
      </fill>
    </dxf>
    <dxf>
      <font>
        <b/>
        <i val="0"/>
      </font>
      <fill>
        <patternFill>
          <bgColor indexed="52"/>
        </patternFill>
      </fill>
    </dxf>
    <dxf>
      <font>
        <b/>
        <i val="0"/>
        <color indexed="9"/>
      </font>
      <fill>
        <patternFill>
          <bgColor indexed="10"/>
        </patternFill>
      </fill>
    </dxf>
    <dxf>
      <font>
        <b/>
        <i val="0"/>
      </font>
      <fill>
        <patternFill>
          <bgColor indexed="50"/>
        </patternFill>
      </fill>
    </dxf>
    <dxf>
      <font>
        <b/>
        <i val="0"/>
      </font>
      <fill>
        <patternFill>
          <bgColor indexed="52"/>
        </patternFill>
      </fill>
    </dxf>
    <dxf>
      <font>
        <b/>
        <i val="0"/>
        <color indexed="9"/>
      </font>
      <fill>
        <patternFill>
          <bgColor indexed="10"/>
        </patternFill>
      </fill>
    </dxf>
    <dxf>
      <font>
        <b/>
        <i val="0"/>
      </font>
      <fill>
        <patternFill>
          <bgColor indexed="50"/>
        </patternFill>
      </fill>
    </dxf>
    <dxf>
      <font>
        <b/>
        <i val="0"/>
      </font>
      <fill>
        <patternFill>
          <bgColor indexed="52"/>
        </patternFill>
      </fill>
    </dxf>
    <dxf>
      <font>
        <b/>
        <i val="0"/>
        <color indexed="9"/>
      </font>
      <fill>
        <patternFill>
          <bgColor indexed="10"/>
        </patternFill>
      </fill>
    </dxf>
    <dxf>
      <font>
        <b/>
        <i val="0"/>
        <color rgb="FFFFFFFF"/>
      </font>
      <fill>
        <patternFill>
          <bgColor rgb="FFFF0000"/>
        </patternFill>
      </fill>
      <border/>
    </dxf>
    <dxf>
      <font>
        <b/>
        <i val="0"/>
      </font>
      <fill>
        <patternFill>
          <bgColor rgb="FFFF9900"/>
        </patternFill>
      </fill>
      <border/>
    </dxf>
    <dxf>
      <font>
        <b/>
        <i val="0"/>
      </font>
      <fill>
        <patternFill>
          <bgColor rgb="FF99CC00"/>
        </patternFill>
      </fill>
      <border/>
    </dxf>
    <dxf>
      <font>
        <b/>
        <i val="0"/>
        <color rgb="FF000000"/>
      </font>
      <fill>
        <patternFill>
          <bgColor rgb="FF99CC00"/>
        </patternFill>
      </fill>
      <border/>
    </dxf>
    <dxf>
      <font>
        <b/>
        <i val="0"/>
        <strike val="0"/>
        <color theme="0"/>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2</xdr:col>
      <xdr:colOff>571500</xdr:colOff>
      <xdr:row>0</xdr:row>
      <xdr:rowOff>314325</xdr:rowOff>
    </xdr:to>
    <xdr:pic>
      <xdr:nvPicPr>
        <xdr:cNvPr id="1" name="Picture 7" descr="logo"/>
        <xdr:cNvPicPr preferRelativeResize="1">
          <a:picLocks noChangeAspect="1"/>
        </xdr:cNvPicPr>
      </xdr:nvPicPr>
      <xdr:blipFill>
        <a:blip r:embed="rId1"/>
        <a:srcRect t="23529" b="26470"/>
        <a:stretch>
          <a:fillRect/>
        </a:stretch>
      </xdr:blipFill>
      <xdr:spPr>
        <a:xfrm>
          <a:off x="19050" y="0"/>
          <a:ext cx="1790700" cy="314325"/>
        </a:xfrm>
        <a:prstGeom prst="rect">
          <a:avLst/>
        </a:prstGeom>
        <a:solidFill>
          <a:srgbClr val="33CCCC"/>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1600200</xdr:colOff>
      <xdr:row>0</xdr:row>
      <xdr:rowOff>285750</xdr:rowOff>
    </xdr:to>
    <xdr:pic>
      <xdr:nvPicPr>
        <xdr:cNvPr id="1" name="Picture 26" descr="MoJ intranet homepage"/>
        <xdr:cNvPicPr preferRelativeResize="1">
          <a:picLocks noChangeAspect="1"/>
        </xdr:cNvPicPr>
      </xdr:nvPicPr>
      <xdr:blipFill>
        <a:blip r:embed="rId1"/>
        <a:srcRect t="23529" b="26470"/>
        <a:stretch>
          <a:fillRect/>
        </a:stretch>
      </xdr:blipFill>
      <xdr:spPr>
        <a:xfrm>
          <a:off x="0" y="0"/>
          <a:ext cx="1790700" cy="285750"/>
        </a:xfrm>
        <a:prstGeom prst="rect">
          <a:avLst/>
        </a:prstGeom>
        <a:solidFill>
          <a:srgbClr val="33CCCC"/>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5" tint="0.39998000860214233"/>
    <pageSetUpPr fitToPage="1"/>
  </sheetPr>
  <dimension ref="A1:AM54"/>
  <sheetViews>
    <sheetView tabSelected="1" zoomScalePageLayoutView="0" workbookViewId="0" topLeftCell="A1">
      <selection activeCell="E24" sqref="E24"/>
    </sheetView>
  </sheetViews>
  <sheetFormatPr defaultColWidth="9.140625" defaultRowHeight="15"/>
  <cols>
    <col min="1" max="1" width="20.421875" style="71" customWidth="1"/>
    <col min="2" max="3" width="11.140625" style="71" customWidth="1"/>
    <col min="4" max="4" width="12.57421875" style="71" customWidth="1"/>
    <col min="5" max="5" width="11.140625" style="71" customWidth="1"/>
    <col min="6" max="25" width="11.8515625" style="71" customWidth="1"/>
    <col min="26" max="39" width="8.140625" style="71" customWidth="1"/>
    <col min="40" max="16384" width="9.140625" style="71" customWidth="1"/>
  </cols>
  <sheetData>
    <row r="1" spans="1:4" ht="15">
      <c r="A1" s="70" t="s">
        <v>202</v>
      </c>
      <c r="D1" s="72"/>
    </row>
    <row r="2" spans="4:39" ht="15">
      <c r="D2" s="84"/>
      <c r="E2" s="85" t="s">
        <v>204</v>
      </c>
      <c r="F2" s="73">
        <v>1</v>
      </c>
      <c r="G2" s="73">
        <v>0</v>
      </c>
      <c r="H2" s="73">
        <v>0</v>
      </c>
      <c r="I2" s="73">
        <v>1</v>
      </c>
      <c r="J2" s="73">
        <v>1</v>
      </c>
      <c r="K2" s="73">
        <v>0</v>
      </c>
      <c r="L2" s="73">
        <v>0</v>
      </c>
      <c r="M2" s="73">
        <v>1</v>
      </c>
      <c r="N2" s="73">
        <v>0</v>
      </c>
      <c r="O2" s="73">
        <v>1</v>
      </c>
      <c r="P2" s="73">
        <v>0</v>
      </c>
      <c r="Q2" s="73">
        <v>1</v>
      </c>
      <c r="R2" s="73">
        <v>1</v>
      </c>
      <c r="S2" s="73">
        <v>0</v>
      </c>
      <c r="T2" s="73">
        <v>0</v>
      </c>
      <c r="U2" s="73">
        <v>0</v>
      </c>
      <c r="V2" s="73">
        <v>1</v>
      </c>
      <c r="W2" s="73">
        <v>0</v>
      </c>
      <c r="X2" s="73">
        <v>1</v>
      </c>
      <c r="Y2" s="73">
        <v>0</v>
      </c>
      <c r="Z2" s="73">
        <v>1</v>
      </c>
      <c r="AA2" s="73">
        <v>0</v>
      </c>
      <c r="AB2" s="73">
        <v>0</v>
      </c>
      <c r="AC2" s="73">
        <v>0</v>
      </c>
      <c r="AD2" s="73">
        <v>1</v>
      </c>
      <c r="AE2" s="73">
        <v>0</v>
      </c>
      <c r="AF2" s="73">
        <v>0</v>
      </c>
      <c r="AG2" s="73">
        <v>0</v>
      </c>
      <c r="AH2" s="73">
        <v>0</v>
      </c>
      <c r="AI2" s="73">
        <v>0</v>
      </c>
      <c r="AJ2" s="73">
        <v>0</v>
      </c>
      <c r="AK2" s="73">
        <v>0</v>
      </c>
      <c r="AL2" s="73">
        <v>0</v>
      </c>
      <c r="AM2" s="73">
        <v>0</v>
      </c>
    </row>
    <row r="3" spans="4:39" ht="15">
      <c r="D3" s="84"/>
      <c r="E3" s="85" t="s">
        <v>205</v>
      </c>
      <c r="F3" s="73">
        <v>0</v>
      </c>
      <c r="G3" s="73">
        <v>0</v>
      </c>
      <c r="H3" s="73">
        <v>1</v>
      </c>
      <c r="I3" s="73">
        <v>0</v>
      </c>
      <c r="J3" s="73">
        <v>0</v>
      </c>
      <c r="K3" s="73">
        <v>0</v>
      </c>
      <c r="L3" s="73">
        <v>0</v>
      </c>
      <c r="M3" s="73">
        <v>0</v>
      </c>
      <c r="N3" s="73">
        <v>1</v>
      </c>
      <c r="O3" s="73">
        <v>0</v>
      </c>
      <c r="P3" s="73">
        <v>1</v>
      </c>
      <c r="Q3" s="73">
        <v>0</v>
      </c>
      <c r="R3" s="73">
        <v>0</v>
      </c>
      <c r="S3" s="73">
        <v>1</v>
      </c>
      <c r="T3" s="73">
        <v>0</v>
      </c>
      <c r="U3" s="73">
        <v>0</v>
      </c>
      <c r="V3" s="73">
        <v>0</v>
      </c>
      <c r="W3" s="73">
        <v>0</v>
      </c>
      <c r="X3" s="73">
        <v>0</v>
      </c>
      <c r="Y3" s="73">
        <v>1</v>
      </c>
      <c r="Z3" s="73">
        <v>0</v>
      </c>
      <c r="AA3" s="73">
        <v>1</v>
      </c>
      <c r="AB3" s="73">
        <v>0</v>
      </c>
      <c r="AC3" s="73">
        <v>1</v>
      </c>
      <c r="AD3" s="73">
        <v>0</v>
      </c>
      <c r="AE3" s="73">
        <v>1</v>
      </c>
      <c r="AF3" s="73">
        <v>0</v>
      </c>
      <c r="AG3" s="73">
        <v>0</v>
      </c>
      <c r="AH3" s="73">
        <v>0</v>
      </c>
      <c r="AI3" s="73">
        <v>0</v>
      </c>
      <c r="AJ3" s="73">
        <v>0</v>
      </c>
      <c r="AK3" s="73">
        <v>0</v>
      </c>
      <c r="AL3" s="73">
        <v>0</v>
      </c>
      <c r="AM3" s="73">
        <v>0</v>
      </c>
    </row>
    <row r="4" spans="4:39" ht="15">
      <c r="D4" s="84"/>
      <c r="E4" s="85" t="s">
        <v>203</v>
      </c>
      <c r="F4" s="73">
        <v>1</v>
      </c>
      <c r="G4" s="73">
        <v>2</v>
      </c>
      <c r="H4" s="73">
        <v>3</v>
      </c>
      <c r="I4" s="73">
        <v>4</v>
      </c>
      <c r="J4" s="73">
        <v>5</v>
      </c>
      <c r="K4" s="73">
        <v>6</v>
      </c>
      <c r="L4" s="73">
        <v>7</v>
      </c>
      <c r="M4" s="73">
        <v>8</v>
      </c>
      <c r="N4" s="73">
        <v>9</v>
      </c>
      <c r="O4" s="73">
        <v>10</v>
      </c>
      <c r="P4" s="73">
        <v>11</v>
      </c>
      <c r="Q4" s="73">
        <v>12</v>
      </c>
      <c r="R4" s="73">
        <v>13</v>
      </c>
      <c r="S4" s="73">
        <v>14</v>
      </c>
      <c r="T4" s="73">
        <v>15</v>
      </c>
      <c r="U4" s="73">
        <v>16</v>
      </c>
      <c r="V4" s="73">
        <v>17</v>
      </c>
      <c r="W4" s="73">
        <v>18</v>
      </c>
      <c r="X4" s="73">
        <v>19</v>
      </c>
      <c r="Y4" s="73">
        <v>20</v>
      </c>
      <c r="Z4" s="73">
        <v>21</v>
      </c>
      <c r="AA4" s="73">
        <v>22</v>
      </c>
      <c r="AB4" s="73">
        <v>23</v>
      </c>
      <c r="AC4" s="73">
        <v>24</v>
      </c>
      <c r="AD4" s="73">
        <v>25</v>
      </c>
      <c r="AE4" s="73">
        <v>26</v>
      </c>
      <c r="AF4" s="73">
        <v>27</v>
      </c>
      <c r="AG4" s="73">
        <v>28</v>
      </c>
      <c r="AH4" s="73">
        <v>29</v>
      </c>
      <c r="AI4" s="73">
        <v>30</v>
      </c>
      <c r="AJ4" s="73">
        <v>31</v>
      </c>
      <c r="AK4" s="73">
        <v>32</v>
      </c>
      <c r="AL4" s="73">
        <v>33</v>
      </c>
      <c r="AM4" s="73">
        <v>34</v>
      </c>
    </row>
    <row r="5" spans="1:6" ht="15">
      <c r="A5" s="70"/>
      <c r="E5" s="86" t="s">
        <v>206</v>
      </c>
      <c r="F5" s="87">
        <f>SUM(F2:AM2)</f>
        <v>11</v>
      </c>
    </row>
    <row r="6" spans="5:6" ht="15">
      <c r="E6" s="86" t="s">
        <v>207</v>
      </c>
      <c r="F6" s="87">
        <f>SUM(F3:AM3)</f>
        <v>8</v>
      </c>
    </row>
    <row r="9" ht="15">
      <c r="A9" s="70" t="s">
        <v>208</v>
      </c>
    </row>
    <row r="10" spans="1:39" ht="63.75">
      <c r="A10" s="74"/>
      <c r="B10" s="78" t="s">
        <v>116</v>
      </c>
      <c r="C10" s="78" t="s">
        <v>117</v>
      </c>
      <c r="D10" s="79" t="s">
        <v>119</v>
      </c>
      <c r="E10" s="80" t="s">
        <v>120</v>
      </c>
      <c r="F10" s="78" t="s">
        <v>160</v>
      </c>
      <c r="G10" s="78" t="s">
        <v>160</v>
      </c>
      <c r="H10" s="78" t="s">
        <v>160</v>
      </c>
      <c r="I10" s="78" t="s">
        <v>174</v>
      </c>
      <c r="J10" s="78" t="s">
        <v>175</v>
      </c>
      <c r="K10" s="78" t="s">
        <v>175</v>
      </c>
      <c r="L10" s="78" t="s">
        <v>176</v>
      </c>
      <c r="M10" s="78" t="s">
        <v>177</v>
      </c>
      <c r="N10" s="78" t="s">
        <v>177</v>
      </c>
      <c r="O10" s="78" t="s">
        <v>178</v>
      </c>
      <c r="P10" s="78" t="s">
        <v>178</v>
      </c>
      <c r="Q10" s="78" t="s">
        <v>161</v>
      </c>
      <c r="R10" s="78" t="s">
        <v>162</v>
      </c>
      <c r="S10" s="78" t="s">
        <v>163</v>
      </c>
      <c r="T10" s="78" t="s">
        <v>163</v>
      </c>
      <c r="U10" s="78" t="s">
        <v>163</v>
      </c>
      <c r="V10" s="78" t="s">
        <v>163</v>
      </c>
      <c r="W10" s="78" t="s">
        <v>164</v>
      </c>
      <c r="X10" s="78" t="s">
        <v>164</v>
      </c>
      <c r="Y10" s="78" t="s">
        <v>164</v>
      </c>
      <c r="Z10" s="78" t="s">
        <v>168</v>
      </c>
      <c r="AA10" s="78" t="s">
        <v>168</v>
      </c>
      <c r="AB10" s="78" t="s">
        <v>169</v>
      </c>
      <c r="AC10" s="78" t="s">
        <v>169</v>
      </c>
      <c r="AD10" s="78" t="s">
        <v>170</v>
      </c>
      <c r="AE10" s="78" t="s">
        <v>170</v>
      </c>
      <c r="AF10" s="78" t="s">
        <v>171</v>
      </c>
      <c r="AG10" s="78" t="s">
        <v>172</v>
      </c>
      <c r="AH10" s="78" t="s">
        <v>172</v>
      </c>
      <c r="AI10" s="78" t="s">
        <v>172</v>
      </c>
      <c r="AJ10" s="78" t="s">
        <v>172</v>
      </c>
      <c r="AK10" s="78" t="s">
        <v>172</v>
      </c>
      <c r="AL10" s="78" t="s">
        <v>172</v>
      </c>
      <c r="AM10" s="78" t="s">
        <v>172</v>
      </c>
    </row>
    <row r="11" spans="1:39" ht="15">
      <c r="A11" s="75" t="s">
        <v>0</v>
      </c>
      <c r="B11" s="83">
        <f aca="true" t="shared" si="0" ref="B11:B21">AVERAGE(F11:AM11)</f>
        <v>0.20349558823529412</v>
      </c>
      <c r="C11" s="83">
        <f>MEDIAN(F11:AM11)</f>
        <v>0.19</v>
      </c>
      <c r="D11" s="92">
        <f aca="true" t="shared" si="1" ref="D11:D21">_xlfn.AVERAGEIF(Low_ind,1,$F11:$AM11)</f>
        <v>0.12708636363636364</v>
      </c>
      <c r="E11" s="93">
        <f>_xlfn.AVERAGEIF(High_ind,1,$F11:$AM11)</f>
        <v>0.29125</v>
      </c>
      <c r="F11" s="81">
        <v>0.19</v>
      </c>
      <c r="G11" s="81">
        <v>0.3</v>
      </c>
      <c r="H11" s="81">
        <v>0.325</v>
      </c>
      <c r="I11" s="81">
        <v>0.09</v>
      </c>
      <c r="J11" s="81">
        <v>0.13</v>
      </c>
      <c r="K11" s="81">
        <v>0.19</v>
      </c>
      <c r="L11" s="81">
        <v>0.14</v>
      </c>
      <c r="M11" s="81">
        <v>0.19</v>
      </c>
      <c r="N11" s="81">
        <v>0.325</v>
      </c>
      <c r="O11" s="81">
        <v>0.05</v>
      </c>
      <c r="P11" s="81">
        <v>0.1</v>
      </c>
      <c r="Q11" s="81">
        <v>0.13</v>
      </c>
      <c r="R11" s="81">
        <v>0.04</v>
      </c>
      <c r="S11" s="81">
        <v>0.37</v>
      </c>
      <c r="T11" s="81">
        <v>0.2125</v>
      </c>
      <c r="U11" s="81">
        <v>0.16</v>
      </c>
      <c r="V11" s="81">
        <v>0.06895</v>
      </c>
      <c r="W11" s="81">
        <v>0.12</v>
      </c>
      <c r="X11" s="81">
        <v>0.14</v>
      </c>
      <c r="Y11" s="81">
        <v>0.19</v>
      </c>
      <c r="Z11" s="81">
        <v>0.205</v>
      </c>
      <c r="AA11" s="81">
        <v>0.357</v>
      </c>
      <c r="AB11" s="81">
        <v>0.26</v>
      </c>
      <c r="AC11" s="81">
        <v>0.405</v>
      </c>
      <c r="AD11" s="81">
        <v>0.164</v>
      </c>
      <c r="AE11" s="81">
        <v>0.258</v>
      </c>
      <c r="AF11" s="81">
        <v>0.052</v>
      </c>
      <c r="AG11" s="81">
        <v>0.2034</v>
      </c>
      <c r="AH11" s="81">
        <v>0.1883</v>
      </c>
      <c r="AI11" s="81">
        <v>0.4379</v>
      </c>
      <c r="AJ11" s="81">
        <v>0.2149</v>
      </c>
      <c r="AK11" s="81">
        <v>0.2055</v>
      </c>
      <c r="AL11" s="81">
        <v>0.5064</v>
      </c>
      <c r="AM11" s="81">
        <v>0</v>
      </c>
    </row>
    <row r="12" spans="1:39" ht="15">
      <c r="A12" s="75" t="s">
        <v>1</v>
      </c>
      <c r="B12" s="83">
        <f t="shared" si="0"/>
        <v>0.14527205882352945</v>
      </c>
      <c r="C12" s="83">
        <f aca="true" t="shared" si="2" ref="C12:C21">MEDIAN(F12:AM12)</f>
        <v>0.12</v>
      </c>
      <c r="D12" s="92">
        <f t="shared" si="1"/>
        <v>0.13308636363636364</v>
      </c>
      <c r="E12" s="93">
        <f>_xlfn.AVERAGEIF(High_ind,1,$F12:$AM12)</f>
        <v>0.275</v>
      </c>
      <c r="F12" s="81">
        <v>0.11</v>
      </c>
      <c r="G12" s="81">
        <v>0.2</v>
      </c>
      <c r="H12" s="81">
        <v>0.3</v>
      </c>
      <c r="I12" s="81">
        <v>0.07</v>
      </c>
      <c r="J12" s="81">
        <v>0.12</v>
      </c>
      <c r="K12" s="81">
        <v>0.15</v>
      </c>
      <c r="L12" s="81">
        <v>0.09</v>
      </c>
      <c r="M12" s="81">
        <v>0.135</v>
      </c>
      <c r="N12" s="81">
        <v>0.2</v>
      </c>
      <c r="O12" s="81">
        <v>0.31</v>
      </c>
      <c r="P12" s="81">
        <v>0.42</v>
      </c>
      <c r="Q12" s="81">
        <v>0.12</v>
      </c>
      <c r="R12" s="81">
        <v>0.111</v>
      </c>
      <c r="S12" s="81">
        <v>0.37</v>
      </c>
      <c r="T12" s="81">
        <v>0.2125</v>
      </c>
      <c r="U12" s="81">
        <v>0.16</v>
      </c>
      <c r="V12" s="81">
        <v>0.06895</v>
      </c>
      <c r="W12" s="81">
        <v>0</v>
      </c>
      <c r="X12" s="81">
        <v>0.1</v>
      </c>
      <c r="Y12" s="81">
        <v>0.22</v>
      </c>
      <c r="Z12" s="81">
        <v>0.143</v>
      </c>
      <c r="AA12" s="81">
        <v>0.205</v>
      </c>
      <c r="AB12" s="81">
        <v>0.09</v>
      </c>
      <c r="AC12" s="81">
        <v>0.22</v>
      </c>
      <c r="AD12" s="81">
        <v>0.176</v>
      </c>
      <c r="AE12" s="81">
        <v>0.265</v>
      </c>
      <c r="AF12" s="81">
        <v>0.088</v>
      </c>
      <c r="AG12" s="81">
        <v>0.0459</v>
      </c>
      <c r="AH12" s="81">
        <v>0.0425</v>
      </c>
      <c r="AI12" s="81">
        <v>0.0471</v>
      </c>
      <c r="AJ12" s="81">
        <v>0.0485</v>
      </c>
      <c r="AK12" s="81">
        <v>0.0464</v>
      </c>
      <c r="AL12" s="81">
        <v>0.0544</v>
      </c>
      <c r="AM12" s="81">
        <v>0</v>
      </c>
    </row>
    <row r="13" spans="1:39" ht="15">
      <c r="A13" s="75" t="s">
        <v>2</v>
      </c>
      <c r="B13" s="83">
        <f t="shared" si="0"/>
        <v>0.047802941176470604</v>
      </c>
      <c r="C13" s="83">
        <f t="shared" si="2"/>
        <v>0.04375</v>
      </c>
      <c r="D13" s="92">
        <f t="shared" si="1"/>
        <v>0.047363636363636365</v>
      </c>
      <c r="E13" s="93">
        <f>_xlfn.AVERAGEIF(High_ind,1,$F13:$AM13)</f>
        <v>0.0330625</v>
      </c>
      <c r="F13" s="81">
        <v>0.05</v>
      </c>
      <c r="G13" s="81">
        <v>0.025</v>
      </c>
      <c r="H13" s="81">
        <v>0.025</v>
      </c>
      <c r="I13" s="81">
        <v>0.18</v>
      </c>
      <c r="J13" s="81">
        <v>0.06</v>
      </c>
      <c r="K13" s="81">
        <v>0.04</v>
      </c>
      <c r="L13" s="81">
        <v>0.18</v>
      </c>
      <c r="M13" s="81">
        <v>0.05</v>
      </c>
      <c r="N13" s="81">
        <v>0.025</v>
      </c>
      <c r="O13" s="81">
        <v>0</v>
      </c>
      <c r="P13" s="81">
        <v>0</v>
      </c>
      <c r="Q13" s="81">
        <v>0</v>
      </c>
      <c r="R13" s="81">
        <v>0</v>
      </c>
      <c r="S13" s="81">
        <v>0</v>
      </c>
      <c r="T13" s="81">
        <v>0</v>
      </c>
      <c r="U13" s="81">
        <v>0</v>
      </c>
      <c r="V13" s="81">
        <v>0</v>
      </c>
      <c r="W13" s="81">
        <v>0.05</v>
      </c>
      <c r="X13" s="81">
        <v>0.07</v>
      </c>
      <c r="Y13" s="81">
        <v>0.05</v>
      </c>
      <c r="Z13" s="81">
        <v>0</v>
      </c>
      <c r="AA13" s="81">
        <v>0</v>
      </c>
      <c r="AB13" s="81">
        <v>0.175</v>
      </c>
      <c r="AC13" s="81">
        <v>0.0575</v>
      </c>
      <c r="AD13" s="81">
        <v>0.111</v>
      </c>
      <c r="AE13" s="81">
        <v>0.107</v>
      </c>
      <c r="AF13" s="81">
        <v>0.165</v>
      </c>
      <c r="AG13" s="81">
        <v>0.0513</v>
      </c>
      <c r="AH13" s="81">
        <v>0.0475</v>
      </c>
      <c r="AI13" s="81">
        <v>0</v>
      </c>
      <c r="AJ13" s="81">
        <v>0.0542</v>
      </c>
      <c r="AK13" s="81">
        <v>0.0518</v>
      </c>
      <c r="AL13" s="81">
        <v>0</v>
      </c>
      <c r="AM13" s="81">
        <v>0</v>
      </c>
    </row>
    <row r="14" spans="1:39" ht="15">
      <c r="A14" s="75" t="s">
        <v>3</v>
      </c>
      <c r="B14" s="83">
        <f t="shared" si="0"/>
        <v>0.15493823529411763</v>
      </c>
      <c r="C14" s="83">
        <f t="shared" si="2"/>
        <v>0.125</v>
      </c>
      <c r="D14" s="92">
        <f t="shared" si="1"/>
        <v>0.1317909090909091</v>
      </c>
      <c r="E14" s="93">
        <f aca="true" t="shared" si="3" ref="E14:E21">_xlfn.AVERAGEIF(High_ind,1,$F14:$AM14)</f>
        <v>0.07118750000000001</v>
      </c>
      <c r="F14" s="81">
        <v>0.2</v>
      </c>
      <c r="G14" s="81">
        <v>0.05</v>
      </c>
      <c r="H14" s="81">
        <v>0.05</v>
      </c>
      <c r="I14" s="81">
        <v>0.19</v>
      </c>
      <c r="J14" s="81">
        <v>0</v>
      </c>
      <c r="K14" s="81">
        <v>0</v>
      </c>
      <c r="L14" s="81">
        <v>0</v>
      </c>
      <c r="M14" s="81">
        <v>0.1</v>
      </c>
      <c r="N14" s="81">
        <v>0.05</v>
      </c>
      <c r="O14" s="81">
        <v>0.22</v>
      </c>
      <c r="P14" s="81">
        <v>0.195</v>
      </c>
      <c r="Q14" s="81">
        <v>0.15</v>
      </c>
      <c r="R14" s="81">
        <v>0.036</v>
      </c>
      <c r="S14" s="81">
        <v>0.03</v>
      </c>
      <c r="T14" s="81">
        <v>0.1425</v>
      </c>
      <c r="U14" s="81">
        <v>0.15</v>
      </c>
      <c r="V14" s="81">
        <v>0.2277</v>
      </c>
      <c r="W14" s="81">
        <v>0.11</v>
      </c>
      <c r="X14" s="81">
        <v>0.14</v>
      </c>
      <c r="Y14" s="81">
        <v>0.08</v>
      </c>
      <c r="Z14" s="81">
        <v>0.166</v>
      </c>
      <c r="AA14" s="81">
        <v>0.089</v>
      </c>
      <c r="AB14" s="81">
        <v>0.175</v>
      </c>
      <c r="AC14" s="81">
        <v>0.0575</v>
      </c>
      <c r="AD14" s="81">
        <v>0.02</v>
      </c>
      <c r="AE14" s="81">
        <v>0.018</v>
      </c>
      <c r="AF14" s="81">
        <v>0.081</v>
      </c>
      <c r="AG14" s="81">
        <v>0.5148</v>
      </c>
      <c r="AH14" s="81">
        <v>0.4767</v>
      </c>
      <c r="AI14" s="81">
        <v>0.2248</v>
      </c>
      <c r="AJ14" s="81">
        <v>0.5439</v>
      </c>
      <c r="AK14" s="81">
        <v>0.52</v>
      </c>
      <c r="AL14" s="81">
        <v>0.26</v>
      </c>
      <c r="AM14" s="81">
        <v>0</v>
      </c>
    </row>
    <row r="15" spans="1:39" ht="15">
      <c r="A15" s="75" t="s">
        <v>66</v>
      </c>
      <c r="B15" s="83">
        <f t="shared" si="0"/>
        <v>0.010970588235294117</v>
      </c>
      <c r="C15" s="83">
        <f t="shared" si="2"/>
        <v>0</v>
      </c>
      <c r="D15" s="92">
        <f t="shared" si="1"/>
        <v>0.020545454545454544</v>
      </c>
      <c r="E15" s="93">
        <f t="shared" si="3"/>
        <v>0.001875</v>
      </c>
      <c r="F15" s="81">
        <v>0</v>
      </c>
      <c r="G15" s="81">
        <v>0</v>
      </c>
      <c r="H15" s="81">
        <v>0</v>
      </c>
      <c r="I15" s="81">
        <v>0.04</v>
      </c>
      <c r="J15" s="81">
        <v>0.05</v>
      </c>
      <c r="K15" s="81">
        <v>0.05</v>
      </c>
      <c r="L15" s="81">
        <v>0</v>
      </c>
      <c r="M15" s="81">
        <v>0</v>
      </c>
      <c r="N15" s="81">
        <v>0</v>
      </c>
      <c r="O15" s="81">
        <v>0</v>
      </c>
      <c r="P15" s="81">
        <v>0</v>
      </c>
      <c r="Q15" s="81">
        <v>0</v>
      </c>
      <c r="R15" s="81">
        <v>0.091</v>
      </c>
      <c r="S15" s="81">
        <v>0</v>
      </c>
      <c r="T15" s="81">
        <v>0</v>
      </c>
      <c r="U15" s="81">
        <v>0</v>
      </c>
      <c r="V15" s="81">
        <v>0</v>
      </c>
      <c r="W15" s="81">
        <v>0.04</v>
      </c>
      <c r="X15" s="81">
        <v>0.045</v>
      </c>
      <c r="Y15" s="81">
        <v>0.015</v>
      </c>
      <c r="Z15" s="81">
        <v>0</v>
      </c>
      <c r="AA15" s="81">
        <v>0</v>
      </c>
      <c r="AB15" s="81">
        <v>0</v>
      </c>
      <c r="AC15" s="81">
        <v>0</v>
      </c>
      <c r="AD15" s="81">
        <v>0</v>
      </c>
      <c r="AE15" s="81">
        <v>0</v>
      </c>
      <c r="AF15" s="81">
        <v>0.042</v>
      </c>
      <c r="AG15" s="81">
        <v>0</v>
      </c>
      <c r="AH15" s="81">
        <v>0</v>
      </c>
      <c r="AI15" s="81">
        <v>0</v>
      </c>
      <c r="AJ15" s="81">
        <v>0</v>
      </c>
      <c r="AK15" s="81">
        <v>0</v>
      </c>
      <c r="AL15" s="81">
        <v>0</v>
      </c>
      <c r="AM15" s="81">
        <v>0</v>
      </c>
    </row>
    <row r="16" spans="1:39" ht="15">
      <c r="A16" s="75" t="s">
        <v>4</v>
      </c>
      <c r="B16" s="83">
        <f t="shared" si="0"/>
        <v>0.15508235294117653</v>
      </c>
      <c r="C16" s="83">
        <f t="shared" si="2"/>
        <v>0.158</v>
      </c>
      <c r="D16" s="92">
        <f t="shared" si="1"/>
        <v>0.2228818181818182</v>
      </c>
      <c r="E16" s="93">
        <f t="shared" si="3"/>
        <v>0.14100000000000001</v>
      </c>
      <c r="F16" s="81">
        <v>0.25</v>
      </c>
      <c r="G16" s="81">
        <v>0.175</v>
      </c>
      <c r="H16" s="81">
        <v>0.1</v>
      </c>
      <c r="I16" s="81">
        <v>0.14</v>
      </c>
      <c r="J16" s="81">
        <v>0.19</v>
      </c>
      <c r="K16" s="81">
        <v>0.17</v>
      </c>
      <c r="L16" s="81">
        <v>0.27</v>
      </c>
      <c r="M16" s="81">
        <v>0.25</v>
      </c>
      <c r="N16" s="81">
        <v>0.175</v>
      </c>
      <c r="O16" s="81">
        <v>0.22</v>
      </c>
      <c r="P16" s="81">
        <v>0.195</v>
      </c>
      <c r="Q16" s="81">
        <v>0.15</v>
      </c>
      <c r="R16" s="81">
        <v>0.301</v>
      </c>
      <c r="S16" s="81">
        <v>0.03</v>
      </c>
      <c r="T16" s="81">
        <v>0.1425</v>
      </c>
      <c r="U16" s="81">
        <v>0.15</v>
      </c>
      <c r="V16" s="81">
        <v>0.2277</v>
      </c>
      <c r="W16" s="81">
        <v>0.22</v>
      </c>
      <c r="X16" s="81">
        <v>0.325</v>
      </c>
      <c r="Y16" s="81">
        <v>0.315</v>
      </c>
      <c r="Z16" s="81">
        <v>0.166</v>
      </c>
      <c r="AA16" s="81">
        <v>0.089</v>
      </c>
      <c r="AB16" s="81">
        <v>0.1</v>
      </c>
      <c r="AC16" s="81">
        <v>0.11</v>
      </c>
      <c r="AD16" s="81">
        <v>0.232</v>
      </c>
      <c r="AE16" s="81">
        <v>0.114</v>
      </c>
      <c r="AF16" s="81">
        <v>0.256</v>
      </c>
      <c r="AG16" s="81">
        <v>0.0513</v>
      </c>
      <c r="AH16" s="81">
        <v>0.0475</v>
      </c>
      <c r="AI16" s="81">
        <v>0.0022</v>
      </c>
      <c r="AJ16" s="81">
        <v>0.0542</v>
      </c>
      <c r="AK16" s="81">
        <v>0.0518</v>
      </c>
      <c r="AL16" s="81">
        <v>0.0026</v>
      </c>
      <c r="AM16" s="81">
        <v>0</v>
      </c>
    </row>
    <row r="17" spans="1:39" ht="15">
      <c r="A17" s="75" t="s">
        <v>5</v>
      </c>
      <c r="B17" s="83">
        <f t="shared" si="0"/>
        <v>0.12759117647058824</v>
      </c>
      <c r="C17" s="83">
        <f t="shared" si="2"/>
        <v>0.0605</v>
      </c>
      <c r="D17" s="92">
        <f t="shared" si="1"/>
        <v>0.09542727272727274</v>
      </c>
      <c r="E17" s="93">
        <f t="shared" si="3"/>
        <v>0.051375</v>
      </c>
      <c r="F17" s="81">
        <v>0.05</v>
      </c>
      <c r="G17" s="81">
        <v>0.05</v>
      </c>
      <c r="H17" s="81">
        <v>0.05</v>
      </c>
      <c r="I17" s="81">
        <v>0.1</v>
      </c>
      <c r="J17" s="81">
        <v>0.05</v>
      </c>
      <c r="K17" s="81">
        <v>0.05</v>
      </c>
      <c r="L17" s="81">
        <v>0.03</v>
      </c>
      <c r="M17" s="81">
        <v>0.05</v>
      </c>
      <c r="N17" s="81">
        <v>0.05</v>
      </c>
      <c r="O17" s="81">
        <v>0</v>
      </c>
      <c r="P17" s="81">
        <v>0</v>
      </c>
      <c r="Q17" s="81">
        <v>0.05</v>
      </c>
      <c r="R17" s="81">
        <v>0.162</v>
      </c>
      <c r="S17" s="81">
        <v>0.09</v>
      </c>
      <c r="T17" s="81">
        <v>0.1</v>
      </c>
      <c r="U17" s="81">
        <v>0.14</v>
      </c>
      <c r="V17" s="81">
        <v>0.3517</v>
      </c>
      <c r="W17" s="81">
        <v>0.41</v>
      </c>
      <c r="X17" s="81">
        <v>0.1</v>
      </c>
      <c r="Y17" s="81">
        <v>0.05</v>
      </c>
      <c r="Z17" s="81">
        <v>0.05</v>
      </c>
      <c r="AA17" s="81">
        <v>0.05</v>
      </c>
      <c r="AB17" s="81">
        <v>0.05</v>
      </c>
      <c r="AC17" s="81">
        <v>0.05</v>
      </c>
      <c r="AD17" s="81">
        <v>0.086</v>
      </c>
      <c r="AE17" s="81">
        <v>0.071</v>
      </c>
      <c r="AF17" s="81">
        <v>0.043</v>
      </c>
      <c r="AG17" s="81">
        <v>0.1333</v>
      </c>
      <c r="AH17" s="81">
        <v>0.1975</v>
      </c>
      <c r="AI17" s="81">
        <v>0.288</v>
      </c>
      <c r="AJ17" s="81">
        <v>0.0844</v>
      </c>
      <c r="AK17" s="81">
        <v>0.1245</v>
      </c>
      <c r="AL17" s="81">
        <v>0.1767</v>
      </c>
      <c r="AM17" s="81">
        <v>1</v>
      </c>
    </row>
    <row r="18" spans="1:39" ht="15">
      <c r="A18" s="75" t="s">
        <v>6</v>
      </c>
      <c r="B18" s="83">
        <f t="shared" si="0"/>
        <v>0.03773529411764706</v>
      </c>
      <c r="C18" s="83">
        <f t="shared" si="2"/>
        <v>0.05</v>
      </c>
      <c r="D18" s="92">
        <f t="shared" si="1"/>
        <v>0.041090909090909095</v>
      </c>
      <c r="E18" s="93">
        <f t="shared" si="3"/>
        <v>0.051875000000000004</v>
      </c>
      <c r="F18" s="81">
        <v>0.075</v>
      </c>
      <c r="G18" s="81">
        <v>0.05</v>
      </c>
      <c r="H18" s="81">
        <v>0.05</v>
      </c>
      <c r="I18" s="81">
        <v>0.08</v>
      </c>
      <c r="J18" s="81">
        <v>0</v>
      </c>
      <c r="K18" s="81">
        <v>0.03</v>
      </c>
      <c r="L18" s="81">
        <v>0.05</v>
      </c>
      <c r="M18" s="81">
        <v>0.05</v>
      </c>
      <c r="N18" s="81">
        <v>0.05</v>
      </c>
      <c r="O18" s="81">
        <v>0.1</v>
      </c>
      <c r="P18" s="81">
        <v>0.09</v>
      </c>
      <c r="Q18" s="81">
        <v>0</v>
      </c>
      <c r="R18" s="81">
        <v>0.017</v>
      </c>
      <c r="S18" s="81">
        <v>0.06</v>
      </c>
      <c r="T18" s="81">
        <v>0.03</v>
      </c>
      <c r="U18" s="81">
        <v>0.07</v>
      </c>
      <c r="V18" s="81">
        <v>0</v>
      </c>
      <c r="W18" s="81">
        <v>0.05</v>
      </c>
      <c r="X18" s="81">
        <v>0.08</v>
      </c>
      <c r="Y18" s="81">
        <v>0.08</v>
      </c>
      <c r="Z18" s="81">
        <v>0</v>
      </c>
      <c r="AA18" s="81">
        <v>0</v>
      </c>
      <c r="AB18" s="81">
        <v>0.08</v>
      </c>
      <c r="AC18" s="81">
        <v>0.05</v>
      </c>
      <c r="AD18" s="81">
        <v>0.05</v>
      </c>
      <c r="AE18" s="81">
        <v>0.035</v>
      </c>
      <c r="AF18" s="81">
        <v>0.056</v>
      </c>
      <c r="AG18" s="81">
        <v>0</v>
      </c>
      <c r="AH18" s="81">
        <v>0</v>
      </c>
      <c r="AI18" s="81">
        <v>0</v>
      </c>
      <c r="AJ18" s="81">
        <v>0</v>
      </c>
      <c r="AK18" s="81">
        <v>0</v>
      </c>
      <c r="AL18" s="81">
        <v>0</v>
      </c>
      <c r="AM18" s="81">
        <v>0</v>
      </c>
    </row>
    <row r="19" spans="1:39" ht="15">
      <c r="A19" s="75" t="s">
        <v>7</v>
      </c>
      <c r="B19" s="83">
        <f t="shared" si="0"/>
        <v>0.1071764705882353</v>
      </c>
      <c r="C19" s="83">
        <f t="shared" si="2"/>
        <v>0.09</v>
      </c>
      <c r="D19" s="92">
        <f t="shared" si="1"/>
        <v>0.16863636363636364</v>
      </c>
      <c r="E19" s="93">
        <f t="shared" si="3"/>
        <v>0.077125</v>
      </c>
      <c r="F19" s="81">
        <v>0.075</v>
      </c>
      <c r="G19" s="81">
        <v>0.15</v>
      </c>
      <c r="H19" s="81">
        <v>0.1</v>
      </c>
      <c r="I19" s="81">
        <v>0.11</v>
      </c>
      <c r="J19" s="81">
        <v>0.4</v>
      </c>
      <c r="K19" s="81">
        <v>0.32</v>
      </c>
      <c r="L19" s="81">
        <v>0.24</v>
      </c>
      <c r="M19" s="81">
        <v>0.175</v>
      </c>
      <c r="N19" s="81">
        <v>0.125</v>
      </c>
      <c r="O19" s="81">
        <v>0.1</v>
      </c>
      <c r="P19" s="81">
        <v>0</v>
      </c>
      <c r="Q19" s="81">
        <v>0.4</v>
      </c>
      <c r="R19" s="81">
        <v>0.183</v>
      </c>
      <c r="S19" s="81">
        <v>0.02</v>
      </c>
      <c r="T19" s="81">
        <v>0.16</v>
      </c>
      <c r="U19" s="81">
        <v>0.04</v>
      </c>
      <c r="V19" s="81">
        <v>0</v>
      </c>
      <c r="W19" s="81">
        <v>0</v>
      </c>
      <c r="X19" s="81">
        <v>0</v>
      </c>
      <c r="Y19" s="81">
        <v>0</v>
      </c>
      <c r="Z19" s="81">
        <v>0.27</v>
      </c>
      <c r="AA19" s="81">
        <v>0.21</v>
      </c>
      <c r="AB19" s="81">
        <v>0.08</v>
      </c>
      <c r="AC19" s="81">
        <v>0.05</v>
      </c>
      <c r="AD19" s="81">
        <v>0.142</v>
      </c>
      <c r="AE19" s="81">
        <v>0.112</v>
      </c>
      <c r="AF19" s="81">
        <v>0.182</v>
      </c>
      <c r="AG19" s="81">
        <v>0</v>
      </c>
      <c r="AH19" s="81">
        <v>0</v>
      </c>
      <c r="AI19" s="81">
        <v>0</v>
      </c>
      <c r="AJ19" s="81">
        <v>0</v>
      </c>
      <c r="AK19" s="81">
        <v>0</v>
      </c>
      <c r="AL19" s="81">
        <v>0</v>
      </c>
      <c r="AM19" s="81">
        <v>0</v>
      </c>
    </row>
    <row r="20" spans="1:39" ht="15">
      <c r="A20" s="75" t="s">
        <v>8</v>
      </c>
      <c r="B20" s="83">
        <f t="shared" si="0"/>
        <v>0.005558823529411764</v>
      </c>
      <c r="C20" s="83">
        <f t="shared" si="2"/>
        <v>0</v>
      </c>
      <c r="D20" s="92">
        <f t="shared" si="1"/>
        <v>0.01218181818181818</v>
      </c>
      <c r="E20" s="93">
        <f t="shared" si="3"/>
        <v>0.0025</v>
      </c>
      <c r="F20" s="81">
        <v>0</v>
      </c>
      <c r="G20" s="81">
        <v>0</v>
      </c>
      <c r="H20" s="81">
        <v>0</v>
      </c>
      <c r="I20" s="81">
        <v>0</v>
      </c>
      <c r="J20" s="81">
        <v>0</v>
      </c>
      <c r="K20" s="81">
        <v>0</v>
      </c>
      <c r="L20" s="81">
        <v>0</v>
      </c>
      <c r="M20" s="81">
        <v>0</v>
      </c>
      <c r="N20" s="81">
        <v>0</v>
      </c>
      <c r="O20" s="81">
        <v>0</v>
      </c>
      <c r="P20" s="81">
        <v>0</v>
      </c>
      <c r="Q20" s="81">
        <v>0</v>
      </c>
      <c r="R20" s="81">
        <v>0.06</v>
      </c>
      <c r="S20" s="81">
        <v>0</v>
      </c>
      <c r="T20" s="81">
        <v>0</v>
      </c>
      <c r="U20" s="81">
        <v>0</v>
      </c>
      <c r="V20" s="81">
        <v>0.054</v>
      </c>
      <c r="W20" s="81">
        <v>0</v>
      </c>
      <c r="X20" s="81">
        <v>0</v>
      </c>
      <c r="Y20" s="81">
        <v>0</v>
      </c>
      <c r="Z20" s="81">
        <v>0</v>
      </c>
      <c r="AA20" s="81">
        <v>0</v>
      </c>
      <c r="AB20" s="81">
        <v>0</v>
      </c>
      <c r="AC20" s="81">
        <v>0</v>
      </c>
      <c r="AD20" s="81">
        <v>0.02</v>
      </c>
      <c r="AE20" s="81">
        <v>0.02</v>
      </c>
      <c r="AF20" s="81">
        <v>0.035</v>
      </c>
      <c r="AG20" s="81">
        <v>0</v>
      </c>
      <c r="AH20" s="81">
        <v>0</v>
      </c>
      <c r="AI20" s="81">
        <v>0</v>
      </c>
      <c r="AJ20" s="81">
        <v>0</v>
      </c>
      <c r="AK20" s="81">
        <v>0</v>
      </c>
      <c r="AL20" s="81">
        <v>0</v>
      </c>
      <c r="AM20" s="81">
        <v>0</v>
      </c>
    </row>
    <row r="21" spans="1:39" ht="15">
      <c r="A21" s="75" t="s">
        <v>9</v>
      </c>
      <c r="B21" s="83">
        <f t="shared" si="0"/>
        <v>0.004735294117647059</v>
      </c>
      <c r="C21" s="83">
        <f t="shared" si="2"/>
        <v>0</v>
      </c>
      <c r="D21" s="92">
        <f t="shared" si="1"/>
        <v>9.090909090909092E-05</v>
      </c>
      <c r="E21" s="93">
        <f t="shared" si="3"/>
        <v>0.00375</v>
      </c>
      <c r="F21" s="81">
        <v>0</v>
      </c>
      <c r="G21" s="81">
        <v>0</v>
      </c>
      <c r="H21" s="81">
        <v>0</v>
      </c>
      <c r="I21" s="81">
        <v>0</v>
      </c>
      <c r="J21" s="81">
        <v>0</v>
      </c>
      <c r="K21" s="81">
        <v>0</v>
      </c>
      <c r="L21" s="81">
        <v>0</v>
      </c>
      <c r="M21" s="81">
        <v>0</v>
      </c>
      <c r="N21" s="81">
        <v>0</v>
      </c>
      <c r="O21" s="81">
        <v>0</v>
      </c>
      <c r="P21" s="81">
        <v>0</v>
      </c>
      <c r="Q21" s="81">
        <v>0</v>
      </c>
      <c r="R21" s="81">
        <v>0</v>
      </c>
      <c r="S21" s="81">
        <v>0.03</v>
      </c>
      <c r="T21" s="81">
        <v>0</v>
      </c>
      <c r="U21" s="81">
        <v>0.13</v>
      </c>
      <c r="V21" s="81">
        <v>0.001</v>
      </c>
      <c r="W21" s="81">
        <v>0</v>
      </c>
      <c r="X21" s="81">
        <v>0</v>
      </c>
      <c r="Y21" s="81">
        <v>0</v>
      </c>
      <c r="Z21" s="81">
        <v>0</v>
      </c>
      <c r="AA21" s="81">
        <v>0</v>
      </c>
      <c r="AB21" s="81">
        <v>0</v>
      </c>
      <c r="AC21" s="81">
        <v>0</v>
      </c>
      <c r="AD21" s="81">
        <v>0</v>
      </c>
      <c r="AE21" s="81">
        <v>0</v>
      </c>
      <c r="AF21" s="81">
        <v>0</v>
      </c>
      <c r="AG21" s="81">
        <v>0</v>
      </c>
      <c r="AH21" s="81">
        <v>0</v>
      </c>
      <c r="AI21" s="81">
        <v>0</v>
      </c>
      <c r="AJ21" s="81">
        <v>0</v>
      </c>
      <c r="AK21" s="81">
        <v>0</v>
      </c>
      <c r="AL21" s="81">
        <v>0</v>
      </c>
      <c r="AM21" s="81">
        <v>0</v>
      </c>
    </row>
    <row r="22" spans="1:39" ht="15">
      <c r="A22" s="76" t="s">
        <v>10</v>
      </c>
      <c r="B22" s="83">
        <f>SUM(B11:B21)</f>
        <v>1.0003588235294119</v>
      </c>
      <c r="C22" s="83"/>
      <c r="D22" s="92">
        <f>SUM(D11:D21)</f>
        <v>1.000181818181818</v>
      </c>
      <c r="E22" s="93">
        <f>SUM(E11:E21)</f>
        <v>1</v>
      </c>
      <c r="F22" s="82">
        <v>1</v>
      </c>
      <c r="G22" s="82">
        <v>1</v>
      </c>
      <c r="H22" s="82">
        <v>1.0000000000000002</v>
      </c>
      <c r="I22" s="82">
        <v>1</v>
      </c>
      <c r="J22" s="82">
        <v>1</v>
      </c>
      <c r="K22" s="82">
        <v>1</v>
      </c>
      <c r="L22" s="82">
        <v>1</v>
      </c>
      <c r="M22" s="82">
        <v>1</v>
      </c>
      <c r="N22" s="82">
        <v>1.0000000000000002</v>
      </c>
      <c r="O22" s="82">
        <v>0.9999999999999999</v>
      </c>
      <c r="P22" s="82">
        <v>1.0000000000000002</v>
      </c>
      <c r="Q22" s="82">
        <v>1</v>
      </c>
      <c r="R22" s="82">
        <v>1.0010000000000001</v>
      </c>
      <c r="S22" s="82">
        <v>1</v>
      </c>
      <c r="T22" s="82">
        <v>1</v>
      </c>
      <c r="U22" s="82">
        <v>1</v>
      </c>
      <c r="V22" s="82">
        <v>1</v>
      </c>
      <c r="W22" s="82">
        <v>1</v>
      </c>
      <c r="X22" s="82">
        <v>1</v>
      </c>
      <c r="Y22" s="82">
        <v>1.0000000000000002</v>
      </c>
      <c r="Z22" s="82">
        <v>1</v>
      </c>
      <c r="AA22" s="82">
        <v>0.9999999999999999</v>
      </c>
      <c r="AB22" s="82">
        <v>1.01</v>
      </c>
      <c r="AC22" s="82">
        <v>1</v>
      </c>
      <c r="AD22" s="82">
        <v>1.001</v>
      </c>
      <c r="AE22" s="82">
        <v>1</v>
      </c>
      <c r="AF22" s="82">
        <v>1</v>
      </c>
      <c r="AG22" s="82">
        <v>1</v>
      </c>
      <c r="AH22" s="82">
        <v>1</v>
      </c>
      <c r="AI22" s="82">
        <v>1</v>
      </c>
      <c r="AJ22" s="82">
        <v>1.0001</v>
      </c>
      <c r="AK22" s="82">
        <v>1</v>
      </c>
      <c r="AL22" s="82">
        <v>1.0001</v>
      </c>
      <c r="AM22" s="82">
        <v>1</v>
      </c>
    </row>
    <row r="25" ht="15">
      <c r="A25" s="70" t="s">
        <v>209</v>
      </c>
    </row>
    <row r="26" spans="4:39" ht="15" hidden="1">
      <c r="D26" s="87"/>
      <c r="E26" s="87"/>
      <c r="F26" s="88">
        <f aca="true" t="shared" si="4" ref="F26:AM26">POWER(F11-$D11,2)</f>
        <v>0.003958125640495868</v>
      </c>
      <c r="G26" s="88">
        <f t="shared" si="4"/>
        <v>0.029899125640495863</v>
      </c>
      <c r="H26" s="88">
        <f t="shared" si="4"/>
        <v>0.03916980745867769</v>
      </c>
      <c r="I26" s="88">
        <f t="shared" si="4"/>
        <v>0.0013753983677685952</v>
      </c>
      <c r="J26" s="88">
        <f t="shared" si="4"/>
        <v>8.489276859504158E-06</v>
      </c>
      <c r="K26" s="88">
        <f t="shared" si="4"/>
        <v>0.003958125640495868</v>
      </c>
      <c r="L26" s="88">
        <f t="shared" si="4"/>
        <v>0.00016676200413223176</v>
      </c>
      <c r="M26" s="88">
        <f t="shared" si="4"/>
        <v>0.003958125640495868</v>
      </c>
      <c r="N26" s="88">
        <f t="shared" si="4"/>
        <v>0.03916980745867769</v>
      </c>
      <c r="O26" s="88">
        <f t="shared" si="4"/>
        <v>0.005942307458677685</v>
      </c>
      <c r="P26" s="88">
        <f t="shared" si="4"/>
        <v>0.000733671095041322</v>
      </c>
      <c r="Q26" s="88">
        <f t="shared" si="4"/>
        <v>8.489276859504158E-06</v>
      </c>
      <c r="R26" s="88">
        <f t="shared" si="4"/>
        <v>0.007584034731404957</v>
      </c>
      <c r="S26" s="88">
        <f t="shared" si="4"/>
        <v>0.05900703473140496</v>
      </c>
      <c r="T26" s="88">
        <f t="shared" si="4"/>
        <v>0.007295489276859503</v>
      </c>
      <c r="U26" s="88">
        <f t="shared" si="4"/>
        <v>0.0010833074586776863</v>
      </c>
      <c r="V26" s="88">
        <f t="shared" si="4"/>
        <v>0.0033798367768595045</v>
      </c>
      <c r="W26" s="88">
        <f t="shared" si="4"/>
        <v>5.021654958677692E-05</v>
      </c>
      <c r="X26" s="88">
        <f t="shared" si="4"/>
        <v>0.00016676200413223176</v>
      </c>
      <c r="Y26" s="88">
        <f t="shared" si="4"/>
        <v>0.003958125640495868</v>
      </c>
      <c r="Z26" s="88">
        <f t="shared" si="4"/>
        <v>0.006070534731404956</v>
      </c>
      <c r="AA26" s="88">
        <f t="shared" si="4"/>
        <v>0.0528602801859504</v>
      </c>
      <c r="AB26" s="88">
        <f t="shared" si="4"/>
        <v>0.01766603473140496</v>
      </c>
      <c r="AC26" s="88">
        <f t="shared" si="4"/>
        <v>0.07723598927685954</v>
      </c>
      <c r="AD26" s="88">
        <f t="shared" si="4"/>
        <v>0.0013626165495867774</v>
      </c>
      <c r="AE26" s="88">
        <f t="shared" si="4"/>
        <v>0.017138380185950416</v>
      </c>
      <c r="AF26" s="88">
        <f t="shared" si="4"/>
        <v>0.005637962004132233</v>
      </c>
      <c r="AG26" s="88">
        <f t="shared" si="4"/>
        <v>0.005823771095041322</v>
      </c>
      <c r="AH26" s="88">
        <f t="shared" si="4"/>
        <v>0.0037471092768595034</v>
      </c>
      <c r="AI26" s="88">
        <f t="shared" si="4"/>
        <v>0.09660511654958677</v>
      </c>
      <c r="AJ26" s="88">
        <f t="shared" si="4"/>
        <v>0.00771123473140496</v>
      </c>
      <c r="AK26" s="88">
        <f t="shared" si="4"/>
        <v>0.0061486983677685935</v>
      </c>
      <c r="AL26" s="88">
        <f t="shared" si="4"/>
        <v>0.14387883473140495</v>
      </c>
      <c r="AM26" s="88">
        <f t="shared" si="4"/>
        <v>0.01615094382231405</v>
      </c>
    </row>
    <row r="27" spans="4:39" ht="15" hidden="1">
      <c r="D27" s="87"/>
      <c r="E27" s="87"/>
      <c r="F27" s="88">
        <f aca="true" t="shared" si="5" ref="F27:AM27">POWER(F12-$D12,2)</f>
        <v>0.0005329801859504134</v>
      </c>
      <c r="G27" s="88">
        <f t="shared" si="5"/>
        <v>0.00447743473140496</v>
      </c>
      <c r="H27" s="88">
        <f t="shared" si="5"/>
        <v>0.027860162004132227</v>
      </c>
      <c r="I27" s="88">
        <f t="shared" si="5"/>
        <v>0.0039798892768595035</v>
      </c>
      <c r="J27" s="88">
        <f t="shared" si="5"/>
        <v>0.00017125291322314074</v>
      </c>
      <c r="K27" s="88">
        <f t="shared" si="5"/>
        <v>0.00028607109504132197</v>
      </c>
      <c r="L27" s="88">
        <f t="shared" si="5"/>
        <v>0.0018564347314049595</v>
      </c>
      <c r="M27" s="88">
        <f t="shared" si="5"/>
        <v>3.662004132231419E-06</v>
      </c>
      <c r="N27" s="88">
        <f t="shared" si="5"/>
        <v>0.00447743473140496</v>
      </c>
      <c r="O27" s="88">
        <f t="shared" si="5"/>
        <v>0.03129843473140496</v>
      </c>
      <c r="P27" s="88">
        <f t="shared" si="5"/>
        <v>0.08231943473140493</v>
      </c>
      <c r="Q27" s="88">
        <f t="shared" si="5"/>
        <v>0.00017125291322314074</v>
      </c>
      <c r="R27" s="88">
        <f t="shared" si="5"/>
        <v>0.0004878074586776861</v>
      </c>
      <c r="S27" s="88">
        <f t="shared" si="5"/>
        <v>0.05612807109504132</v>
      </c>
      <c r="T27" s="88">
        <f t="shared" si="5"/>
        <v>0.006306525640495866</v>
      </c>
      <c r="U27" s="88">
        <f t="shared" si="5"/>
        <v>0.0007243438223140494</v>
      </c>
      <c r="V27" s="88">
        <f t="shared" si="5"/>
        <v>0.004113473140495869</v>
      </c>
      <c r="W27" s="88">
        <f t="shared" si="5"/>
        <v>0.017711980185950413</v>
      </c>
      <c r="X27" s="88">
        <f t="shared" si="5"/>
        <v>0.001094707458677686</v>
      </c>
      <c r="Y27" s="88">
        <f t="shared" si="5"/>
        <v>0.007553980185950412</v>
      </c>
      <c r="Z27" s="88">
        <f t="shared" si="5"/>
        <v>9.828018595041289E-05</v>
      </c>
      <c r="AA27" s="88">
        <f t="shared" si="5"/>
        <v>0.00517157109504132</v>
      </c>
      <c r="AB27" s="88">
        <f t="shared" si="5"/>
        <v>0.0018564347314049595</v>
      </c>
      <c r="AC27" s="88">
        <f t="shared" si="5"/>
        <v>0.007553980185950412</v>
      </c>
      <c r="AD27" s="88">
        <f t="shared" si="5"/>
        <v>0.001841580185950412</v>
      </c>
      <c r="AE27" s="88">
        <f t="shared" si="5"/>
        <v>0.017401207458677688</v>
      </c>
      <c r="AF27" s="88">
        <f t="shared" si="5"/>
        <v>0.002032780185950414</v>
      </c>
      <c r="AG27" s="88">
        <f t="shared" si="5"/>
        <v>0.0076014620041322326</v>
      </c>
      <c r="AH27" s="88">
        <f t="shared" si="5"/>
        <v>0.008205889276859503</v>
      </c>
      <c r="AI27" s="88">
        <f t="shared" si="5"/>
        <v>0.007393654731404959</v>
      </c>
      <c r="AJ27" s="88">
        <f t="shared" si="5"/>
        <v>0.007154852913223141</v>
      </c>
      <c r="AK27" s="88">
        <f t="shared" si="5"/>
        <v>0.007514525640495869</v>
      </c>
      <c r="AL27" s="88">
        <f t="shared" si="5"/>
        <v>0.00619154382231405</v>
      </c>
      <c r="AM27" s="88">
        <f t="shared" si="5"/>
        <v>0.017711980185950413</v>
      </c>
    </row>
    <row r="28" spans="4:39" ht="15" hidden="1">
      <c r="D28" s="87"/>
      <c r="E28" s="87"/>
      <c r="F28" s="88">
        <f aca="true" t="shared" si="6" ref="F28:AM28">POWER(F13-$D13,2)</f>
        <v>6.950413223140505E-06</v>
      </c>
      <c r="G28" s="88">
        <f t="shared" si="6"/>
        <v>0.0005001322314049587</v>
      </c>
      <c r="H28" s="88">
        <f t="shared" si="6"/>
        <v>0.0005001322314049587</v>
      </c>
      <c r="I28" s="88">
        <f t="shared" si="6"/>
        <v>0.017592404958677685</v>
      </c>
      <c r="J28" s="88">
        <f t="shared" si="6"/>
        <v>0.00015967768595041314</v>
      </c>
      <c r="K28" s="88">
        <f t="shared" si="6"/>
        <v>5.4223140495867774E-05</v>
      </c>
      <c r="L28" s="88">
        <f t="shared" si="6"/>
        <v>0.017592404958677685</v>
      </c>
      <c r="M28" s="88">
        <f t="shared" si="6"/>
        <v>6.950413223140505E-06</v>
      </c>
      <c r="N28" s="88">
        <f t="shared" si="6"/>
        <v>0.0005001322314049587</v>
      </c>
      <c r="O28" s="88">
        <f t="shared" si="6"/>
        <v>0.002243314049586777</v>
      </c>
      <c r="P28" s="88">
        <f t="shared" si="6"/>
        <v>0.002243314049586777</v>
      </c>
      <c r="Q28" s="88">
        <f t="shared" si="6"/>
        <v>0.002243314049586777</v>
      </c>
      <c r="R28" s="88">
        <f t="shared" si="6"/>
        <v>0.002243314049586777</v>
      </c>
      <c r="S28" s="88">
        <f t="shared" si="6"/>
        <v>0.002243314049586777</v>
      </c>
      <c r="T28" s="88">
        <f t="shared" si="6"/>
        <v>0.002243314049586777</v>
      </c>
      <c r="U28" s="88">
        <f t="shared" si="6"/>
        <v>0.002243314049586777</v>
      </c>
      <c r="V28" s="88">
        <f t="shared" si="6"/>
        <v>0.002243314049586777</v>
      </c>
      <c r="W28" s="88">
        <f t="shared" si="6"/>
        <v>6.950413223140505E-06</v>
      </c>
      <c r="X28" s="88">
        <f t="shared" si="6"/>
        <v>0.0005124049586776862</v>
      </c>
      <c r="Y28" s="88">
        <f t="shared" si="6"/>
        <v>6.950413223140505E-06</v>
      </c>
      <c r="Z28" s="88">
        <f t="shared" si="6"/>
        <v>0.002243314049586777</v>
      </c>
      <c r="AA28" s="88">
        <f t="shared" si="6"/>
        <v>0.002243314049586777</v>
      </c>
      <c r="AB28" s="88">
        <f t="shared" si="6"/>
        <v>0.01629104132231405</v>
      </c>
      <c r="AC28" s="88">
        <f t="shared" si="6"/>
        <v>0.00010274586776859507</v>
      </c>
      <c r="AD28" s="88">
        <f t="shared" si="6"/>
        <v>0.004049586776859503</v>
      </c>
      <c r="AE28" s="88">
        <f t="shared" si="6"/>
        <v>0.0035564958677685946</v>
      </c>
      <c r="AF28" s="88">
        <f t="shared" si="6"/>
        <v>0.01383831404958678</v>
      </c>
      <c r="AG28" s="88">
        <f t="shared" si="6"/>
        <v>1.549495867768593E-05</v>
      </c>
      <c r="AH28" s="88">
        <f t="shared" si="6"/>
        <v>1.8595041322313912E-08</v>
      </c>
      <c r="AI28" s="88">
        <f t="shared" si="6"/>
        <v>0.002243314049586777</v>
      </c>
      <c r="AJ28" s="88">
        <f t="shared" si="6"/>
        <v>4.6735867768595003E-05</v>
      </c>
      <c r="AK28" s="88">
        <f t="shared" si="6"/>
        <v>1.968132231404957E-05</v>
      </c>
      <c r="AL28" s="88">
        <f t="shared" si="6"/>
        <v>0.002243314049586777</v>
      </c>
      <c r="AM28" s="88">
        <f t="shared" si="6"/>
        <v>0.002243314049586777</v>
      </c>
    </row>
    <row r="29" spans="4:39" ht="15" hidden="1">
      <c r="D29" s="87"/>
      <c r="E29" s="87"/>
      <c r="F29" s="88">
        <f aca="true" t="shared" si="7" ref="F29:AM29">POWER(F14-$D14,2)</f>
        <v>0.004652480082644629</v>
      </c>
      <c r="G29" s="88">
        <f t="shared" si="7"/>
        <v>0.006689752809917356</v>
      </c>
      <c r="H29" s="88">
        <f t="shared" si="7"/>
        <v>0.006689752809917356</v>
      </c>
      <c r="I29" s="88">
        <f t="shared" si="7"/>
        <v>0.0033882982644628094</v>
      </c>
      <c r="J29" s="88">
        <f t="shared" si="7"/>
        <v>0.017368843719008265</v>
      </c>
      <c r="K29" s="88">
        <f t="shared" si="7"/>
        <v>0.017368843719008265</v>
      </c>
      <c r="L29" s="88">
        <f t="shared" si="7"/>
        <v>0.017368843719008265</v>
      </c>
      <c r="M29" s="88">
        <f t="shared" si="7"/>
        <v>0.0010106619008264464</v>
      </c>
      <c r="N29" s="88">
        <f t="shared" si="7"/>
        <v>0.006689752809917356</v>
      </c>
      <c r="O29" s="88">
        <f t="shared" si="7"/>
        <v>0.0077808437190082635</v>
      </c>
      <c r="P29" s="88">
        <f t="shared" si="7"/>
        <v>0.003995389173553719</v>
      </c>
      <c r="Q29" s="88">
        <f t="shared" si="7"/>
        <v>0.00033157099173553674</v>
      </c>
      <c r="R29" s="88">
        <f t="shared" si="7"/>
        <v>0.009175898264462811</v>
      </c>
      <c r="S29" s="88">
        <f t="shared" si="7"/>
        <v>0.01036138917355372</v>
      </c>
      <c r="T29" s="88">
        <f t="shared" si="7"/>
        <v>0.00011468462809917315</v>
      </c>
      <c r="U29" s="88">
        <f t="shared" si="7"/>
        <v>0.00033157099173553674</v>
      </c>
      <c r="V29" s="88">
        <f t="shared" si="7"/>
        <v>0.009198553719008266</v>
      </c>
      <c r="W29" s="88">
        <f t="shared" si="7"/>
        <v>0.00047484371900826473</v>
      </c>
      <c r="X29" s="88">
        <f t="shared" si="7"/>
        <v>6.738917355371911E-05</v>
      </c>
      <c r="Y29" s="88">
        <f t="shared" si="7"/>
        <v>0.0026822982644628102</v>
      </c>
      <c r="Z29" s="88">
        <f t="shared" si="7"/>
        <v>0.0011702619008264463</v>
      </c>
      <c r="AA29" s="88">
        <f t="shared" si="7"/>
        <v>0.0018310619008264472</v>
      </c>
      <c r="AB29" s="88">
        <f t="shared" si="7"/>
        <v>0.001867025537190081</v>
      </c>
      <c r="AC29" s="88">
        <f t="shared" si="7"/>
        <v>0.005519139173553721</v>
      </c>
      <c r="AD29" s="88">
        <f t="shared" si="7"/>
        <v>0.012497207355371902</v>
      </c>
      <c r="AE29" s="88">
        <f t="shared" si="7"/>
        <v>0.012948370991735538</v>
      </c>
      <c r="AF29" s="88">
        <f t="shared" si="7"/>
        <v>0.0025797164462809923</v>
      </c>
      <c r="AG29" s="88">
        <f t="shared" si="7"/>
        <v>0.1466959637190083</v>
      </c>
      <c r="AH29" s="88">
        <f t="shared" si="7"/>
        <v>0.11896228099173556</v>
      </c>
      <c r="AI29" s="88">
        <f t="shared" si="7"/>
        <v>0.008650690991735537</v>
      </c>
      <c r="AJ29" s="88">
        <f t="shared" si="7"/>
        <v>0.16983390280991742</v>
      </c>
      <c r="AK29" s="88">
        <f t="shared" si="7"/>
        <v>0.15070629826446283</v>
      </c>
      <c r="AL29" s="88">
        <f t="shared" si="7"/>
        <v>0.01643757099173554</v>
      </c>
      <c r="AM29" s="88">
        <f t="shared" si="7"/>
        <v>0.017368843719008265</v>
      </c>
    </row>
    <row r="30" spans="4:39" ht="15" hidden="1">
      <c r="D30" s="87"/>
      <c r="E30" s="87"/>
      <c r="F30" s="88">
        <f aca="true" t="shared" si="8" ref="F30:AM30">POWER(F15-$D15,2)</f>
        <v>0.0004221157024793388</v>
      </c>
      <c r="G30" s="88">
        <f t="shared" si="8"/>
        <v>0.0004221157024793388</v>
      </c>
      <c r="H30" s="88">
        <f t="shared" si="8"/>
        <v>0.0004221157024793388</v>
      </c>
      <c r="I30" s="88">
        <f t="shared" si="8"/>
        <v>0.0003784793388429753</v>
      </c>
      <c r="J30" s="88">
        <f t="shared" si="8"/>
        <v>0.0008675702479338846</v>
      </c>
      <c r="K30" s="88">
        <f t="shared" si="8"/>
        <v>0.0008675702479338846</v>
      </c>
      <c r="L30" s="88">
        <f t="shared" si="8"/>
        <v>0.0004221157024793388</v>
      </c>
      <c r="M30" s="88">
        <f t="shared" si="8"/>
        <v>0.0004221157024793388</v>
      </c>
      <c r="N30" s="88">
        <f t="shared" si="8"/>
        <v>0.0004221157024793388</v>
      </c>
      <c r="O30" s="88">
        <f t="shared" si="8"/>
        <v>0.0004221157024793388</v>
      </c>
      <c r="P30" s="88">
        <f t="shared" si="8"/>
        <v>0.0004221157024793388</v>
      </c>
      <c r="Q30" s="88">
        <f t="shared" si="8"/>
        <v>0.0004221157024793388</v>
      </c>
      <c r="R30" s="88">
        <f t="shared" si="8"/>
        <v>0.004963842975206611</v>
      </c>
      <c r="S30" s="88">
        <f t="shared" si="8"/>
        <v>0.0004221157024793388</v>
      </c>
      <c r="T30" s="88">
        <f t="shared" si="8"/>
        <v>0.0004221157024793388</v>
      </c>
      <c r="U30" s="88">
        <f t="shared" si="8"/>
        <v>0.0004221157024793388</v>
      </c>
      <c r="V30" s="88">
        <f t="shared" si="8"/>
        <v>0.0004221157024793388</v>
      </c>
      <c r="W30" s="88">
        <f t="shared" si="8"/>
        <v>0.0003784793388429753</v>
      </c>
      <c r="X30" s="88">
        <f t="shared" si="8"/>
        <v>0.0005980247933884298</v>
      </c>
      <c r="Y30" s="88">
        <f t="shared" si="8"/>
        <v>3.0752066115702465E-05</v>
      </c>
      <c r="Z30" s="88">
        <f t="shared" si="8"/>
        <v>0.0004221157024793388</v>
      </c>
      <c r="AA30" s="88">
        <f t="shared" si="8"/>
        <v>0.0004221157024793388</v>
      </c>
      <c r="AB30" s="88">
        <f t="shared" si="8"/>
        <v>0.0004221157024793388</v>
      </c>
      <c r="AC30" s="88">
        <f t="shared" si="8"/>
        <v>0.0004221157024793388</v>
      </c>
      <c r="AD30" s="88">
        <f t="shared" si="8"/>
        <v>0.0004221157024793388</v>
      </c>
      <c r="AE30" s="88">
        <f t="shared" si="8"/>
        <v>0.0004221157024793388</v>
      </c>
      <c r="AF30" s="88">
        <f t="shared" si="8"/>
        <v>0.00046029752066115723</v>
      </c>
      <c r="AG30" s="88">
        <f t="shared" si="8"/>
        <v>0.0004221157024793388</v>
      </c>
      <c r="AH30" s="88">
        <f t="shared" si="8"/>
        <v>0.0004221157024793388</v>
      </c>
      <c r="AI30" s="88">
        <f t="shared" si="8"/>
        <v>0.0004221157024793388</v>
      </c>
      <c r="AJ30" s="88">
        <f t="shared" si="8"/>
        <v>0.0004221157024793388</v>
      </c>
      <c r="AK30" s="88">
        <f t="shared" si="8"/>
        <v>0.0004221157024793388</v>
      </c>
      <c r="AL30" s="88">
        <f t="shared" si="8"/>
        <v>0.0004221157024793388</v>
      </c>
      <c r="AM30" s="88">
        <f t="shared" si="8"/>
        <v>0.0004221157024793388</v>
      </c>
    </row>
    <row r="31" spans="4:39" ht="15" hidden="1">
      <c r="D31" s="87"/>
      <c r="E31" s="87"/>
      <c r="F31" s="88">
        <f aca="true" t="shared" si="9" ref="F31:AM31">POWER(F16-$D16,2)</f>
        <v>0.0007353957851239655</v>
      </c>
      <c r="G31" s="88">
        <f t="shared" si="9"/>
        <v>0.002292668512396698</v>
      </c>
      <c r="H31" s="88">
        <f t="shared" si="9"/>
        <v>0.015099941239669427</v>
      </c>
      <c r="I31" s="88">
        <f t="shared" si="9"/>
        <v>0.006869395785123969</v>
      </c>
      <c r="J31" s="88">
        <f t="shared" si="9"/>
        <v>0.0010812139669421504</v>
      </c>
      <c r="K31" s="88">
        <f t="shared" si="9"/>
        <v>0.002796486694214878</v>
      </c>
      <c r="L31" s="88">
        <f t="shared" si="9"/>
        <v>0.0022201230578512386</v>
      </c>
      <c r="M31" s="88">
        <f t="shared" si="9"/>
        <v>0.0007353957851239655</v>
      </c>
      <c r="N31" s="88">
        <f t="shared" si="9"/>
        <v>0.002292668512396698</v>
      </c>
      <c r="O31" s="88">
        <f t="shared" si="9"/>
        <v>8.304876033058E-06</v>
      </c>
      <c r="P31" s="88">
        <f t="shared" si="9"/>
        <v>0.0007773957851239681</v>
      </c>
      <c r="Q31" s="88">
        <f t="shared" si="9"/>
        <v>0.005311759421487608</v>
      </c>
      <c r="R31" s="88">
        <f t="shared" si="9"/>
        <v>0.006102450330578507</v>
      </c>
      <c r="S31" s="88">
        <f t="shared" si="9"/>
        <v>0.03720339578512398</v>
      </c>
      <c r="T31" s="88">
        <f t="shared" si="9"/>
        <v>0.006461236694214882</v>
      </c>
      <c r="U31" s="88">
        <f t="shared" si="9"/>
        <v>0.005311759421487608</v>
      </c>
      <c r="V31" s="88">
        <f t="shared" si="9"/>
        <v>2.3214876033057722E-05</v>
      </c>
      <c r="W31" s="88">
        <f t="shared" si="9"/>
        <v>8.304876033058E-06</v>
      </c>
      <c r="X31" s="88">
        <f t="shared" si="9"/>
        <v>0.010428123057851237</v>
      </c>
      <c r="Y31" s="88">
        <f t="shared" si="9"/>
        <v>0.008485759421487599</v>
      </c>
      <c r="Z31" s="88">
        <f t="shared" si="9"/>
        <v>0.0032355412396694234</v>
      </c>
      <c r="AA31" s="88">
        <f t="shared" si="9"/>
        <v>0.01792434123966943</v>
      </c>
      <c r="AB31" s="88">
        <f t="shared" si="9"/>
        <v>0.015099941239669427</v>
      </c>
      <c r="AC31" s="88">
        <f t="shared" si="9"/>
        <v>0.012742304876033063</v>
      </c>
      <c r="AD31" s="88">
        <f t="shared" si="9"/>
        <v>8.314123966942121E-05</v>
      </c>
      <c r="AE31" s="88">
        <f t="shared" si="9"/>
        <v>0.011855250330578517</v>
      </c>
      <c r="AF31" s="88">
        <f t="shared" si="9"/>
        <v>0.0010968139669421473</v>
      </c>
      <c r="AG31" s="88">
        <f t="shared" si="9"/>
        <v>0.029440320330578525</v>
      </c>
      <c r="AH31" s="88">
        <f t="shared" si="9"/>
        <v>0.030758782148760336</v>
      </c>
      <c r="AI31" s="88">
        <f t="shared" si="9"/>
        <v>0.048700464876033064</v>
      </c>
      <c r="AJ31" s="88">
        <f t="shared" si="9"/>
        <v>0.028453555785123978</v>
      </c>
      <c r="AK31" s="88">
        <f t="shared" si="9"/>
        <v>0.029268988512396708</v>
      </c>
      <c r="AL31" s="88">
        <f t="shared" si="9"/>
        <v>0.04852407942148762</v>
      </c>
      <c r="AM31" s="88">
        <f t="shared" si="9"/>
        <v>0.04967630487603307</v>
      </c>
    </row>
    <row r="32" spans="4:39" ht="15" hidden="1">
      <c r="D32" s="87"/>
      <c r="E32" s="87"/>
      <c r="F32" s="88">
        <f aca="true" t="shared" si="10" ref="F32:AM32">POWER(F17-$D17,2)</f>
        <v>0.002063637107438017</v>
      </c>
      <c r="G32" s="88">
        <f t="shared" si="10"/>
        <v>0.002063637107438017</v>
      </c>
      <c r="H32" s="88">
        <f t="shared" si="10"/>
        <v>0.002063637107438017</v>
      </c>
      <c r="I32" s="88">
        <f t="shared" si="10"/>
        <v>2.0909834710743778E-05</v>
      </c>
      <c r="J32" s="88">
        <f t="shared" si="10"/>
        <v>0.002063637107438017</v>
      </c>
      <c r="K32" s="88">
        <f t="shared" si="10"/>
        <v>0.002063637107438017</v>
      </c>
      <c r="L32" s="88">
        <f t="shared" si="10"/>
        <v>0.004280728016528927</v>
      </c>
      <c r="M32" s="88">
        <f t="shared" si="10"/>
        <v>0.002063637107438017</v>
      </c>
      <c r="N32" s="88">
        <f t="shared" si="10"/>
        <v>0.002063637107438017</v>
      </c>
      <c r="O32" s="88">
        <f t="shared" si="10"/>
        <v>0.00910636438016529</v>
      </c>
      <c r="P32" s="88">
        <f t="shared" si="10"/>
        <v>0.00910636438016529</v>
      </c>
      <c r="Q32" s="88">
        <f t="shared" si="10"/>
        <v>0.002063637107438017</v>
      </c>
      <c r="R32" s="88">
        <f t="shared" si="10"/>
        <v>0.004431928016528925</v>
      </c>
      <c r="S32" s="88">
        <f t="shared" si="10"/>
        <v>2.9455289256198473E-05</v>
      </c>
      <c r="T32" s="88">
        <f t="shared" si="10"/>
        <v>2.0909834710743778E-05</v>
      </c>
      <c r="U32" s="88">
        <f t="shared" si="10"/>
        <v>0.001986728016528926</v>
      </c>
      <c r="V32" s="88">
        <f t="shared" si="10"/>
        <v>0.06567571074380164</v>
      </c>
      <c r="W32" s="88">
        <f t="shared" si="10"/>
        <v>0.09895600074380162</v>
      </c>
      <c r="X32" s="88">
        <f t="shared" si="10"/>
        <v>2.0909834710743778E-05</v>
      </c>
      <c r="Y32" s="88">
        <f t="shared" si="10"/>
        <v>0.002063637107438017</v>
      </c>
      <c r="Z32" s="88">
        <f t="shared" si="10"/>
        <v>0.002063637107438017</v>
      </c>
      <c r="AA32" s="88">
        <f t="shared" si="10"/>
        <v>0.002063637107438017</v>
      </c>
      <c r="AB32" s="88">
        <f t="shared" si="10"/>
        <v>0.002063637107438017</v>
      </c>
      <c r="AC32" s="88">
        <f t="shared" si="10"/>
        <v>0.002063637107438017</v>
      </c>
      <c r="AD32" s="88">
        <f t="shared" si="10"/>
        <v>8.887347107438045E-05</v>
      </c>
      <c r="AE32" s="88">
        <f t="shared" si="10"/>
        <v>0.0005966916528925627</v>
      </c>
      <c r="AF32" s="88">
        <f t="shared" si="10"/>
        <v>0.002748618925619836</v>
      </c>
      <c r="AG32" s="88">
        <f t="shared" si="10"/>
        <v>0.0014343434710743796</v>
      </c>
      <c r="AH32" s="88">
        <f t="shared" si="10"/>
        <v>0.010418841652892563</v>
      </c>
      <c r="AI32" s="88">
        <f t="shared" si="10"/>
        <v>0.03708425528925618</v>
      </c>
      <c r="AJ32" s="88">
        <f t="shared" si="10"/>
        <v>0.00012160074380165302</v>
      </c>
      <c r="AK32" s="88">
        <f t="shared" si="10"/>
        <v>0.0008452234710743797</v>
      </c>
      <c r="AL32" s="88">
        <f t="shared" si="10"/>
        <v>0.0066052561983471056</v>
      </c>
      <c r="AM32" s="88">
        <f t="shared" si="10"/>
        <v>0.8182518189256199</v>
      </c>
    </row>
    <row r="33" spans="4:39" ht="15" hidden="1">
      <c r="D33" s="87"/>
      <c r="E33" s="87"/>
      <c r="F33" s="88">
        <f aca="true" t="shared" si="11" ref="F33:AM33">POWER(F18-$D18,2)</f>
        <v>0.0011498264462809914</v>
      </c>
      <c r="G33" s="88">
        <f t="shared" si="11"/>
        <v>7.937190082644627E-05</v>
      </c>
      <c r="H33" s="88">
        <f t="shared" si="11"/>
        <v>7.937190082644627E-05</v>
      </c>
      <c r="I33" s="88">
        <f t="shared" si="11"/>
        <v>0.0015139173553719006</v>
      </c>
      <c r="J33" s="88">
        <f t="shared" si="11"/>
        <v>0.0016884628099173556</v>
      </c>
      <c r="K33" s="88">
        <f t="shared" si="11"/>
        <v>0.00012300826446281002</v>
      </c>
      <c r="L33" s="88">
        <f t="shared" si="11"/>
        <v>7.937190082644627E-05</v>
      </c>
      <c r="M33" s="88">
        <f t="shared" si="11"/>
        <v>7.937190082644627E-05</v>
      </c>
      <c r="N33" s="88">
        <f t="shared" si="11"/>
        <v>7.937190082644627E-05</v>
      </c>
      <c r="O33" s="88">
        <f t="shared" si="11"/>
        <v>0.0034702809917355375</v>
      </c>
      <c r="P33" s="88">
        <f t="shared" si="11"/>
        <v>0.0023920991735537182</v>
      </c>
      <c r="Q33" s="88">
        <f t="shared" si="11"/>
        <v>0.0016884628099173556</v>
      </c>
      <c r="R33" s="88">
        <f t="shared" si="11"/>
        <v>0.0005803719008264464</v>
      </c>
      <c r="S33" s="88">
        <f t="shared" si="11"/>
        <v>0.00035755371900826426</v>
      </c>
      <c r="T33" s="88">
        <f t="shared" si="11"/>
        <v>0.00012300826446281002</v>
      </c>
      <c r="U33" s="88">
        <f t="shared" si="11"/>
        <v>0.0008357355371900828</v>
      </c>
      <c r="V33" s="88">
        <f t="shared" si="11"/>
        <v>0.0016884628099173556</v>
      </c>
      <c r="W33" s="88">
        <f t="shared" si="11"/>
        <v>7.937190082644627E-05</v>
      </c>
      <c r="X33" s="88">
        <f t="shared" si="11"/>
        <v>0.0015139173553719006</v>
      </c>
      <c r="Y33" s="88">
        <f t="shared" si="11"/>
        <v>0.0015139173553719006</v>
      </c>
      <c r="Z33" s="88">
        <f t="shared" si="11"/>
        <v>0.0016884628099173556</v>
      </c>
      <c r="AA33" s="88">
        <f t="shared" si="11"/>
        <v>0.0016884628099173556</v>
      </c>
      <c r="AB33" s="88">
        <f t="shared" si="11"/>
        <v>0.0015139173553719006</v>
      </c>
      <c r="AC33" s="88">
        <f t="shared" si="11"/>
        <v>7.937190082644627E-05</v>
      </c>
      <c r="AD33" s="88">
        <f t="shared" si="11"/>
        <v>7.937190082644627E-05</v>
      </c>
      <c r="AE33" s="88">
        <f t="shared" si="11"/>
        <v>3.7099173553719016E-05</v>
      </c>
      <c r="AF33" s="88">
        <f t="shared" si="11"/>
        <v>0.0002222809917355371</v>
      </c>
      <c r="AG33" s="88">
        <f t="shared" si="11"/>
        <v>0.0016884628099173556</v>
      </c>
      <c r="AH33" s="88">
        <f t="shared" si="11"/>
        <v>0.0016884628099173556</v>
      </c>
      <c r="AI33" s="88">
        <f t="shared" si="11"/>
        <v>0.0016884628099173556</v>
      </c>
      <c r="AJ33" s="88">
        <f t="shared" si="11"/>
        <v>0.0016884628099173556</v>
      </c>
      <c r="AK33" s="88">
        <f t="shared" si="11"/>
        <v>0.0016884628099173556</v>
      </c>
      <c r="AL33" s="88">
        <f t="shared" si="11"/>
        <v>0.0016884628099173556</v>
      </c>
      <c r="AM33" s="88">
        <f t="shared" si="11"/>
        <v>0.0016884628099173556</v>
      </c>
    </row>
    <row r="34" spans="4:39" ht="15" hidden="1">
      <c r="D34" s="87"/>
      <c r="E34" s="87"/>
      <c r="F34" s="88">
        <f aca="true" t="shared" si="12" ref="F34:AM34">POWER(F19-$D19,2)</f>
        <v>0.008767768595041324</v>
      </c>
      <c r="G34" s="88">
        <f t="shared" si="12"/>
        <v>0.0003473140495867772</v>
      </c>
      <c r="H34" s="88">
        <f t="shared" si="12"/>
        <v>0.00471095041322314</v>
      </c>
      <c r="I34" s="88">
        <f t="shared" si="12"/>
        <v>0.003438223140495868</v>
      </c>
      <c r="J34" s="88">
        <f t="shared" si="12"/>
        <v>0.053529132231404965</v>
      </c>
      <c r="K34" s="88">
        <f t="shared" si="12"/>
        <v>0.022910950413223143</v>
      </c>
      <c r="L34" s="88">
        <f t="shared" si="12"/>
        <v>0.00509276859504132</v>
      </c>
      <c r="M34" s="88">
        <f t="shared" si="12"/>
        <v>4.049586776859485E-05</v>
      </c>
      <c r="N34" s="88">
        <f t="shared" si="12"/>
        <v>0.001904132231404959</v>
      </c>
      <c r="O34" s="88">
        <f t="shared" si="12"/>
        <v>0.00471095041322314</v>
      </c>
      <c r="P34" s="88">
        <f t="shared" si="12"/>
        <v>0.02843822314049587</v>
      </c>
      <c r="Q34" s="88">
        <f t="shared" si="12"/>
        <v>0.053529132231404965</v>
      </c>
      <c r="R34" s="88">
        <f t="shared" si="12"/>
        <v>0.00020631404958677664</v>
      </c>
      <c r="S34" s="88">
        <f t="shared" si="12"/>
        <v>0.022092768595041327</v>
      </c>
      <c r="T34" s="88">
        <f t="shared" si="12"/>
        <v>7.458677685950413E-05</v>
      </c>
      <c r="U34" s="88">
        <f t="shared" si="12"/>
        <v>0.016547314049586776</v>
      </c>
      <c r="V34" s="88">
        <f t="shared" si="12"/>
        <v>0.02843822314049587</v>
      </c>
      <c r="W34" s="88">
        <f t="shared" si="12"/>
        <v>0.02843822314049587</v>
      </c>
      <c r="X34" s="88">
        <f t="shared" si="12"/>
        <v>0.02843822314049587</v>
      </c>
      <c r="Y34" s="88">
        <f t="shared" si="12"/>
        <v>0.02843822314049587</v>
      </c>
      <c r="Z34" s="88">
        <f t="shared" si="12"/>
        <v>0.010274586776859508</v>
      </c>
      <c r="AA34" s="88">
        <f t="shared" si="12"/>
        <v>0.0017109504132231397</v>
      </c>
      <c r="AB34" s="88">
        <f t="shared" si="12"/>
        <v>0.007856404958677687</v>
      </c>
      <c r="AC34" s="88">
        <f t="shared" si="12"/>
        <v>0.014074586776859504</v>
      </c>
      <c r="AD34" s="88">
        <f t="shared" si="12"/>
        <v>0.0007094958677685959</v>
      </c>
      <c r="AE34" s="88">
        <f t="shared" si="12"/>
        <v>0.003207677685950413</v>
      </c>
      <c r="AF34" s="88">
        <f t="shared" si="12"/>
        <v>0.00017858677685950392</v>
      </c>
      <c r="AG34" s="88">
        <f t="shared" si="12"/>
        <v>0.02843822314049587</v>
      </c>
      <c r="AH34" s="88">
        <f t="shared" si="12"/>
        <v>0.02843822314049587</v>
      </c>
      <c r="AI34" s="88">
        <f t="shared" si="12"/>
        <v>0.02843822314049587</v>
      </c>
      <c r="AJ34" s="88">
        <f t="shared" si="12"/>
        <v>0.02843822314049587</v>
      </c>
      <c r="AK34" s="88">
        <f t="shared" si="12"/>
        <v>0.02843822314049587</v>
      </c>
      <c r="AL34" s="88">
        <f t="shared" si="12"/>
        <v>0.02843822314049587</v>
      </c>
      <c r="AM34" s="88">
        <f t="shared" si="12"/>
        <v>0.02843822314049587</v>
      </c>
    </row>
    <row r="35" spans="4:39" ht="15" hidden="1">
      <c r="D35" s="87"/>
      <c r="E35" s="87"/>
      <c r="F35" s="88">
        <f aca="true" t="shared" si="13" ref="F35:AM35">POWER(F20-$D20,2)</f>
        <v>0.000148396694214876</v>
      </c>
      <c r="G35" s="88">
        <f t="shared" si="13"/>
        <v>0.000148396694214876</v>
      </c>
      <c r="H35" s="88">
        <f t="shared" si="13"/>
        <v>0.000148396694214876</v>
      </c>
      <c r="I35" s="88">
        <f t="shared" si="13"/>
        <v>0.000148396694214876</v>
      </c>
      <c r="J35" s="88">
        <f t="shared" si="13"/>
        <v>0.000148396694214876</v>
      </c>
      <c r="K35" s="88">
        <f t="shared" si="13"/>
        <v>0.000148396694214876</v>
      </c>
      <c r="L35" s="88">
        <f t="shared" si="13"/>
        <v>0.000148396694214876</v>
      </c>
      <c r="M35" s="88">
        <f t="shared" si="13"/>
        <v>0.000148396694214876</v>
      </c>
      <c r="N35" s="88">
        <f t="shared" si="13"/>
        <v>0.000148396694214876</v>
      </c>
      <c r="O35" s="88">
        <f t="shared" si="13"/>
        <v>0.000148396694214876</v>
      </c>
      <c r="P35" s="88">
        <f t="shared" si="13"/>
        <v>0.000148396694214876</v>
      </c>
      <c r="Q35" s="88">
        <f t="shared" si="13"/>
        <v>0.000148396694214876</v>
      </c>
      <c r="R35" s="88">
        <f t="shared" si="13"/>
        <v>0.002286578512396694</v>
      </c>
      <c r="S35" s="88">
        <f t="shared" si="13"/>
        <v>0.000148396694214876</v>
      </c>
      <c r="T35" s="88">
        <f t="shared" si="13"/>
        <v>0.000148396694214876</v>
      </c>
      <c r="U35" s="88">
        <f t="shared" si="13"/>
        <v>0.000148396694214876</v>
      </c>
      <c r="V35" s="88">
        <f t="shared" si="13"/>
        <v>0.0017487603305785123</v>
      </c>
      <c r="W35" s="88">
        <f t="shared" si="13"/>
        <v>0.000148396694214876</v>
      </c>
      <c r="X35" s="88">
        <f t="shared" si="13"/>
        <v>0.000148396694214876</v>
      </c>
      <c r="Y35" s="88">
        <f t="shared" si="13"/>
        <v>0.000148396694214876</v>
      </c>
      <c r="Z35" s="88">
        <f t="shared" si="13"/>
        <v>0.000148396694214876</v>
      </c>
      <c r="AA35" s="88">
        <f t="shared" si="13"/>
        <v>0.000148396694214876</v>
      </c>
      <c r="AB35" s="88">
        <f t="shared" si="13"/>
        <v>0.000148396694214876</v>
      </c>
      <c r="AC35" s="88">
        <f t="shared" si="13"/>
        <v>0.000148396694214876</v>
      </c>
      <c r="AD35" s="88">
        <f t="shared" si="13"/>
        <v>6.112396694214878E-05</v>
      </c>
      <c r="AE35" s="88">
        <f t="shared" si="13"/>
        <v>6.112396694214878E-05</v>
      </c>
      <c r="AF35" s="88">
        <f t="shared" si="13"/>
        <v>0.0005206694214876035</v>
      </c>
      <c r="AG35" s="88">
        <f t="shared" si="13"/>
        <v>0.000148396694214876</v>
      </c>
      <c r="AH35" s="88">
        <f t="shared" si="13"/>
        <v>0.000148396694214876</v>
      </c>
      <c r="AI35" s="88">
        <f t="shared" si="13"/>
        <v>0.000148396694214876</v>
      </c>
      <c r="AJ35" s="88">
        <f t="shared" si="13"/>
        <v>0.000148396694214876</v>
      </c>
      <c r="AK35" s="88">
        <f t="shared" si="13"/>
        <v>0.000148396694214876</v>
      </c>
      <c r="AL35" s="88">
        <f t="shared" si="13"/>
        <v>0.000148396694214876</v>
      </c>
      <c r="AM35" s="88">
        <f t="shared" si="13"/>
        <v>0.000148396694214876</v>
      </c>
    </row>
    <row r="36" spans="4:39" ht="15" hidden="1">
      <c r="D36" s="87"/>
      <c r="E36" s="87"/>
      <c r="F36" s="88">
        <f aca="true" t="shared" si="14" ref="F36:AM36">POWER(F21-$D21,2)</f>
        <v>8.264462809917357E-09</v>
      </c>
      <c r="G36" s="88">
        <f t="shared" si="14"/>
        <v>8.264462809917357E-09</v>
      </c>
      <c r="H36" s="88">
        <f t="shared" si="14"/>
        <v>8.264462809917357E-09</v>
      </c>
      <c r="I36" s="88">
        <f t="shared" si="14"/>
        <v>8.264462809917357E-09</v>
      </c>
      <c r="J36" s="88">
        <f t="shared" si="14"/>
        <v>8.264462809917357E-09</v>
      </c>
      <c r="K36" s="88">
        <f t="shared" si="14"/>
        <v>8.264462809917357E-09</v>
      </c>
      <c r="L36" s="88">
        <f t="shared" si="14"/>
        <v>8.264462809917357E-09</v>
      </c>
      <c r="M36" s="88">
        <f t="shared" si="14"/>
        <v>8.264462809917357E-09</v>
      </c>
      <c r="N36" s="88">
        <f t="shared" si="14"/>
        <v>8.264462809917357E-09</v>
      </c>
      <c r="O36" s="88">
        <f t="shared" si="14"/>
        <v>8.264462809917357E-09</v>
      </c>
      <c r="P36" s="88">
        <f t="shared" si="14"/>
        <v>8.264462809917357E-09</v>
      </c>
      <c r="Q36" s="88">
        <f t="shared" si="14"/>
        <v>8.264462809917357E-09</v>
      </c>
      <c r="R36" s="88">
        <f t="shared" si="14"/>
        <v>8.264462809917357E-09</v>
      </c>
      <c r="S36" s="88">
        <f t="shared" si="14"/>
        <v>0.0008945537190082645</v>
      </c>
      <c r="T36" s="88">
        <f t="shared" si="14"/>
        <v>8.264462809917357E-09</v>
      </c>
      <c r="U36" s="88">
        <f t="shared" si="14"/>
        <v>0.01687637190082645</v>
      </c>
      <c r="V36" s="88">
        <f t="shared" si="14"/>
        <v>8.264462809917355E-07</v>
      </c>
      <c r="W36" s="88">
        <f t="shared" si="14"/>
        <v>8.264462809917357E-09</v>
      </c>
      <c r="X36" s="88">
        <f t="shared" si="14"/>
        <v>8.264462809917357E-09</v>
      </c>
      <c r="Y36" s="88">
        <f t="shared" si="14"/>
        <v>8.264462809917357E-09</v>
      </c>
      <c r="Z36" s="88">
        <f t="shared" si="14"/>
        <v>8.264462809917357E-09</v>
      </c>
      <c r="AA36" s="88">
        <f t="shared" si="14"/>
        <v>8.264462809917357E-09</v>
      </c>
      <c r="AB36" s="88">
        <f t="shared" si="14"/>
        <v>8.264462809917357E-09</v>
      </c>
      <c r="AC36" s="88">
        <f t="shared" si="14"/>
        <v>8.264462809917357E-09</v>
      </c>
      <c r="AD36" s="88">
        <f t="shared" si="14"/>
        <v>8.264462809917357E-09</v>
      </c>
      <c r="AE36" s="88">
        <f t="shared" si="14"/>
        <v>8.264462809917357E-09</v>
      </c>
      <c r="AF36" s="88">
        <f t="shared" si="14"/>
        <v>8.264462809917357E-09</v>
      </c>
      <c r="AG36" s="88">
        <f t="shared" si="14"/>
        <v>8.264462809917357E-09</v>
      </c>
      <c r="AH36" s="88">
        <f t="shared" si="14"/>
        <v>8.264462809917357E-09</v>
      </c>
      <c r="AI36" s="88">
        <f t="shared" si="14"/>
        <v>8.264462809917357E-09</v>
      </c>
      <c r="AJ36" s="88">
        <f t="shared" si="14"/>
        <v>8.264462809917357E-09</v>
      </c>
      <c r="AK36" s="88">
        <f t="shared" si="14"/>
        <v>8.264462809917357E-09</v>
      </c>
      <c r="AL36" s="88">
        <f t="shared" si="14"/>
        <v>8.264462809917357E-09</v>
      </c>
      <c r="AM36" s="88">
        <f t="shared" si="14"/>
        <v>8.264462809917357E-09</v>
      </c>
    </row>
    <row r="37" spans="4:39" ht="15" hidden="1">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row>
    <row r="38" spans="4:39" ht="15">
      <c r="D38" s="87"/>
      <c r="E38" s="89" t="s">
        <v>157</v>
      </c>
      <c r="F38" s="88">
        <f>SQRT(SUM(F26:F36))</f>
        <v>0.1497921390372518</v>
      </c>
      <c r="G38" s="88">
        <f>SQRT(SUM(G26:G36))</f>
        <v>0.21661015129635106</v>
      </c>
      <c r="H38" s="88">
        <f aca="true" t="shared" si="15" ref="H38:AM38">SQRT(SUM(H26:H36))</f>
        <v>0.31103741869178103</v>
      </c>
      <c r="I38" s="88">
        <f t="shared" si="15"/>
        <v>0.19673668005990072</v>
      </c>
      <c r="J38" s="88">
        <f t="shared" si="15"/>
        <v>0.2776448899536157</v>
      </c>
      <c r="K38" s="88">
        <f t="shared" si="15"/>
        <v>0.22489402233272396</v>
      </c>
      <c r="L38" s="88">
        <f t="shared" si="15"/>
        <v>0.22187374257588052</v>
      </c>
      <c r="M38" s="88">
        <f t="shared" si="15"/>
        <v>0.09202619888375123</v>
      </c>
      <c r="N38" s="88">
        <f t="shared" si="15"/>
        <v>0.24030700706518757</v>
      </c>
      <c r="O38" s="88">
        <f t="shared" si="15"/>
        <v>0.2552083879518691</v>
      </c>
      <c r="P38" s="88">
        <f t="shared" si="15"/>
        <v>0.361353583336436</v>
      </c>
      <c r="Q38" s="88">
        <f t="shared" si="15"/>
        <v>0.25674528128635576</v>
      </c>
      <c r="R38" s="88">
        <f t="shared" si="15"/>
        <v>0.19509625458659885</v>
      </c>
      <c r="S38" s="88">
        <f t="shared" si="15"/>
        <v>0.43461252691762</v>
      </c>
      <c r="T38" s="88">
        <f t="shared" si="15"/>
        <v>0.15234919043580863</v>
      </c>
      <c r="U38" s="88">
        <f t="shared" si="15"/>
        <v>0.2156639924619502</v>
      </c>
      <c r="V38" s="88">
        <f t="shared" si="15"/>
        <v>0.34195393218317754</v>
      </c>
      <c r="W38" s="88">
        <f t="shared" si="15"/>
        <v>0.382430092731268</v>
      </c>
      <c r="X38" s="88">
        <f t="shared" si="15"/>
        <v>0.20733756711106935</v>
      </c>
      <c r="Y38" s="88">
        <f t="shared" si="15"/>
        <v>0.23426917969233385</v>
      </c>
      <c r="Z38" s="88">
        <f t="shared" si="15"/>
        <v>0.16557517767712018</v>
      </c>
      <c r="AA38" s="88">
        <f t="shared" si="15"/>
        <v>0.2933669024665358</v>
      </c>
      <c r="AB38" s="88">
        <f t="shared" si="15"/>
        <v>0.2545288935359365</v>
      </c>
      <c r="AC38" s="88">
        <f t="shared" si="15"/>
        <v>0.3463268338238409</v>
      </c>
      <c r="AD38" s="88">
        <f t="shared" si="15"/>
        <v>0.14558544323177278</v>
      </c>
      <c r="AE38" s="88">
        <f t="shared" si="15"/>
        <v>0.2592767272259347</v>
      </c>
      <c r="AF38" s="88">
        <f t="shared" si="15"/>
        <v>0.1712192995947566</v>
      </c>
      <c r="AG38" s="88">
        <f t="shared" si="15"/>
        <v>0.47085938685565426</v>
      </c>
      <c r="AH38" s="88">
        <f t="shared" si="15"/>
        <v>0.45032224967651663</v>
      </c>
      <c r="AI38" s="88">
        <f t="shared" si="15"/>
        <v>0.48101424417492417</v>
      </c>
      <c r="AJ38" s="88">
        <f t="shared" si="15"/>
        <v>0.4939828837751466</v>
      </c>
      <c r="AK38" s="88">
        <f t="shared" si="15"/>
        <v>0.47455307626237414</v>
      </c>
      <c r="AL38" s="88">
        <f t="shared" si="15"/>
        <v>0.5045570392199937</v>
      </c>
      <c r="AM38" s="88">
        <f t="shared" si="15"/>
        <v>0.975756328285952</v>
      </c>
    </row>
    <row r="39" spans="4:39" ht="15">
      <c r="D39" s="87"/>
      <c r="E39" s="89" t="s">
        <v>210</v>
      </c>
      <c r="F39" s="87">
        <f aca="true" t="shared" si="16" ref="F39:AM39">IF(F38=$F$41,"Nearest","")</f>
      </c>
      <c r="G39" s="87">
        <f t="shared" si="16"/>
      </c>
      <c r="H39" s="87">
        <f t="shared" si="16"/>
      </c>
      <c r="I39" s="87">
        <f t="shared" si="16"/>
      </c>
      <c r="J39" s="87">
        <f t="shared" si="16"/>
      </c>
      <c r="K39" s="87">
        <f t="shared" si="16"/>
      </c>
      <c r="L39" s="87">
        <f t="shared" si="16"/>
      </c>
      <c r="M39" s="91" t="str">
        <f t="shared" si="16"/>
        <v>Nearest</v>
      </c>
      <c r="N39" s="87">
        <f t="shared" si="16"/>
      </c>
      <c r="O39" s="87">
        <f t="shared" si="16"/>
      </c>
      <c r="P39" s="87">
        <f t="shared" si="16"/>
      </c>
      <c r="Q39" s="87">
        <f t="shared" si="16"/>
      </c>
      <c r="R39" s="87">
        <f t="shared" si="16"/>
      </c>
      <c r="S39" s="87">
        <f t="shared" si="16"/>
      </c>
      <c r="T39" s="87">
        <f t="shared" si="16"/>
      </c>
      <c r="U39" s="87">
        <f t="shared" si="16"/>
      </c>
      <c r="V39" s="87">
        <f t="shared" si="16"/>
      </c>
      <c r="W39" s="87">
        <f t="shared" si="16"/>
      </c>
      <c r="X39" s="87">
        <f t="shared" si="16"/>
      </c>
      <c r="Y39" s="87">
        <f t="shared" si="16"/>
      </c>
      <c r="Z39" s="87">
        <f t="shared" si="16"/>
      </c>
      <c r="AA39" s="87">
        <f t="shared" si="16"/>
      </c>
      <c r="AB39" s="87">
        <f t="shared" si="16"/>
      </c>
      <c r="AC39" s="87">
        <f t="shared" si="16"/>
      </c>
      <c r="AD39" s="87">
        <f t="shared" si="16"/>
      </c>
      <c r="AE39" s="87">
        <f t="shared" si="16"/>
      </c>
      <c r="AF39" s="87">
        <f t="shared" si="16"/>
      </c>
      <c r="AG39" s="87">
        <f t="shared" si="16"/>
      </c>
      <c r="AH39" s="87">
        <f t="shared" si="16"/>
      </c>
      <c r="AI39" s="87">
        <f t="shared" si="16"/>
      </c>
      <c r="AJ39" s="87">
        <f t="shared" si="16"/>
      </c>
      <c r="AK39" s="87">
        <f t="shared" si="16"/>
      </c>
      <c r="AL39" s="87">
        <f t="shared" si="16"/>
      </c>
      <c r="AM39" s="87">
        <f t="shared" si="16"/>
      </c>
    </row>
    <row r="40" spans="4:39" ht="15">
      <c r="D40" s="87"/>
      <c r="E40" s="89"/>
      <c r="F40" s="87"/>
      <c r="G40" s="87"/>
      <c r="H40" s="87"/>
      <c r="I40" s="87"/>
      <c r="J40" s="87"/>
      <c r="K40" s="87"/>
      <c r="L40" s="87"/>
      <c r="M40" s="91"/>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row>
    <row r="41" spans="4:39" ht="15">
      <c r="D41" s="87"/>
      <c r="E41" s="89" t="s">
        <v>158</v>
      </c>
      <c r="F41" s="90">
        <f>MIN(F38:AM38)</f>
        <v>0.09202619888375123</v>
      </c>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row>
    <row r="44" s="87" customFormat="1" ht="15">
      <c r="A44" s="95" t="s">
        <v>159</v>
      </c>
    </row>
    <row r="45" ht="15">
      <c r="A45" s="71" t="s">
        <v>108</v>
      </c>
    </row>
    <row r="46" ht="15">
      <c r="A46" s="71" t="s">
        <v>109</v>
      </c>
    </row>
    <row r="47" ht="15">
      <c r="A47" s="71" t="s">
        <v>112</v>
      </c>
    </row>
    <row r="48" ht="15">
      <c r="A48" s="71" t="s">
        <v>111</v>
      </c>
    </row>
    <row r="49" ht="15">
      <c r="A49" s="71" t="s">
        <v>113</v>
      </c>
    </row>
    <row r="50" ht="15">
      <c r="A50" s="71" t="s">
        <v>110</v>
      </c>
    </row>
    <row r="51" ht="15">
      <c r="A51" s="71" t="s">
        <v>212</v>
      </c>
    </row>
    <row r="52" ht="15">
      <c r="A52" s="71" t="s">
        <v>115</v>
      </c>
    </row>
    <row r="53" ht="15">
      <c r="A53" s="71" t="s">
        <v>114</v>
      </c>
    </row>
    <row r="54" ht="15">
      <c r="A54" s="71" t="s">
        <v>118</v>
      </c>
    </row>
  </sheetData>
  <sheetProtection/>
  <printOptions/>
  <pageMargins left="0" right="0" top="0.7480314960629921" bottom="0.7480314960629921" header="0.31496062992125984" footer="0.31496062992125984"/>
  <pageSetup fitToHeight="1" fitToWidth="1" horizontalDpi="600" verticalDpi="600" orientation="landscape" paperSize="9" scale="38" r:id="rId1"/>
</worksheet>
</file>

<file path=xl/worksheets/sheet2.xml><?xml version="1.0" encoding="utf-8"?>
<worksheet xmlns="http://schemas.openxmlformats.org/spreadsheetml/2006/main" xmlns:r="http://schemas.openxmlformats.org/officeDocument/2006/relationships">
  <sheetPr>
    <tabColor theme="0" tint="-0.3499799966812134"/>
  </sheetPr>
  <dimension ref="A1:H8"/>
  <sheetViews>
    <sheetView zoomScalePageLayoutView="0" workbookViewId="0" topLeftCell="A1">
      <selection activeCell="C15" sqref="C15"/>
    </sheetView>
  </sheetViews>
  <sheetFormatPr defaultColWidth="9.140625" defaultRowHeight="15"/>
  <cols>
    <col min="1" max="1" width="14.00390625" style="71" customWidth="1"/>
    <col min="2" max="2" width="12.421875" style="71" customWidth="1"/>
    <col min="3" max="3" width="46.8515625" style="71" customWidth="1"/>
    <col min="4" max="4" width="37.140625" style="71" customWidth="1"/>
    <col min="5" max="7" width="9.140625" style="71" customWidth="1"/>
    <col min="8" max="8" width="69.00390625" style="71" customWidth="1"/>
    <col min="9" max="16384" width="9.140625" style="71" customWidth="1"/>
  </cols>
  <sheetData>
    <row r="1" ht="15">
      <c r="A1" s="77" t="s">
        <v>213</v>
      </c>
    </row>
    <row r="2" ht="15">
      <c r="A2" s="77" t="s">
        <v>214</v>
      </c>
    </row>
    <row r="4" spans="1:8" ht="51">
      <c r="A4" s="75" t="s">
        <v>215</v>
      </c>
      <c r="B4" s="74" t="s">
        <v>216</v>
      </c>
      <c r="C4" s="75" t="s">
        <v>231</v>
      </c>
      <c r="D4" s="94" t="s">
        <v>217</v>
      </c>
      <c r="H4" s="74" t="s">
        <v>218</v>
      </c>
    </row>
    <row r="5" spans="1:8" ht="76.5">
      <c r="A5" s="75" t="s">
        <v>219</v>
      </c>
      <c r="B5" s="75">
        <v>2</v>
      </c>
      <c r="C5" s="74" t="s">
        <v>220</v>
      </c>
      <c r="D5" s="74" t="s">
        <v>229</v>
      </c>
      <c r="H5" s="74" t="s">
        <v>232</v>
      </c>
    </row>
    <row r="6" spans="1:4" ht="51">
      <c r="A6" s="75" t="s">
        <v>221</v>
      </c>
      <c r="B6" s="75">
        <v>2</v>
      </c>
      <c r="C6" s="74" t="s">
        <v>222</v>
      </c>
      <c r="D6" s="74" t="s">
        <v>227</v>
      </c>
    </row>
    <row r="7" spans="1:4" ht="63.75">
      <c r="A7" s="75" t="s">
        <v>223</v>
      </c>
      <c r="B7" s="75">
        <v>3</v>
      </c>
      <c r="C7" s="74" t="s">
        <v>224</v>
      </c>
      <c r="D7" s="74" t="s">
        <v>228</v>
      </c>
    </row>
    <row r="8" spans="1:4" ht="51">
      <c r="A8" s="75" t="s">
        <v>225</v>
      </c>
      <c r="B8" s="75">
        <v>7</v>
      </c>
      <c r="C8" s="74" t="s">
        <v>226</v>
      </c>
      <c r="D8" s="74" t="s">
        <v>230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4" tint="0.39998000860214233"/>
  </sheetPr>
  <dimension ref="A1:J37"/>
  <sheetViews>
    <sheetView showGridLines="0" zoomScalePageLayoutView="0" workbookViewId="0" topLeftCell="A1">
      <selection activeCell="D35" sqref="D35"/>
    </sheetView>
  </sheetViews>
  <sheetFormatPr defaultColWidth="9.140625" defaultRowHeight="15"/>
  <cols>
    <col min="1" max="1" width="2.8515625" style="10" customWidth="1"/>
    <col min="2" max="2" width="15.7109375" style="10" customWidth="1"/>
    <col min="3" max="3" width="10.7109375" style="10" customWidth="1"/>
    <col min="4" max="4" width="35.7109375" style="10" customWidth="1"/>
    <col min="5" max="6" width="10.7109375" style="10" customWidth="1"/>
    <col min="7" max="8" width="15.7109375" style="10" customWidth="1"/>
    <col min="9" max="9" width="45.7109375" style="10" customWidth="1"/>
    <col min="10" max="10" width="22.7109375" style="10" customWidth="1"/>
  </cols>
  <sheetData>
    <row r="1" spans="1:10" ht="26.25" customHeight="1">
      <c r="A1" s="1"/>
      <c r="B1" s="1"/>
      <c r="C1" s="1"/>
      <c r="D1" s="2" t="s">
        <v>11</v>
      </c>
      <c r="E1" s="3"/>
      <c r="F1" s="1"/>
      <c r="G1" s="1"/>
      <c r="H1" s="1"/>
      <c r="I1" s="1"/>
      <c r="J1" s="1"/>
    </row>
    <row r="2" spans="1:10" ht="15.75" thickBot="1">
      <c r="A2" s="4"/>
      <c r="B2" s="5"/>
      <c r="C2" s="5"/>
      <c r="D2" s="5"/>
      <c r="E2" s="5"/>
      <c r="F2" s="5"/>
      <c r="G2" s="5"/>
      <c r="H2" s="5"/>
      <c r="I2" s="5"/>
      <c r="J2" s="5"/>
    </row>
    <row r="3" spans="1:10" ht="15">
      <c r="A3" s="6"/>
      <c r="B3" s="6"/>
      <c r="C3" s="6"/>
      <c r="D3" s="6"/>
      <c r="E3" s="6"/>
      <c r="F3" s="6"/>
      <c r="G3" s="6"/>
      <c r="H3" s="6"/>
      <c r="I3" s="6"/>
      <c r="J3" s="6"/>
    </row>
    <row r="4" spans="1:10" ht="25.5" customHeight="1">
      <c r="A4" s="7"/>
      <c r="B4" s="96" t="s">
        <v>12</v>
      </c>
      <c r="C4" s="8" t="s">
        <v>13</v>
      </c>
      <c r="D4" s="9" t="s">
        <v>14</v>
      </c>
      <c r="E4" s="97" t="s">
        <v>15</v>
      </c>
      <c r="F4" s="98"/>
      <c r="G4" s="98"/>
      <c r="H4" s="98"/>
      <c r="I4" s="99"/>
      <c r="J4" s="7"/>
    </row>
    <row r="5" spans="2:9" ht="25.5" customHeight="1">
      <c r="B5" s="96"/>
      <c r="C5" s="11" t="s">
        <v>16</v>
      </c>
      <c r="D5" s="9" t="s">
        <v>17</v>
      </c>
      <c r="E5" s="100" t="s">
        <v>18</v>
      </c>
      <c r="F5" s="101"/>
      <c r="G5" s="101"/>
      <c r="H5" s="101"/>
      <c r="I5" s="102"/>
    </row>
    <row r="6" spans="2:9" ht="25.5" customHeight="1">
      <c r="B6" s="96"/>
      <c r="C6" s="12" t="s">
        <v>19</v>
      </c>
      <c r="D6" s="9" t="s">
        <v>20</v>
      </c>
      <c r="E6" s="100" t="s">
        <v>21</v>
      </c>
      <c r="F6" s="101"/>
      <c r="G6" s="101"/>
      <c r="H6" s="101"/>
      <c r="I6" s="102"/>
    </row>
    <row r="7" spans="2:9" ht="15">
      <c r="B7" s="13"/>
      <c r="C7" s="14"/>
      <c r="D7" s="14"/>
      <c r="E7" s="14"/>
      <c r="F7" s="14"/>
      <c r="G7" s="14"/>
      <c r="H7" s="14"/>
      <c r="I7" s="14"/>
    </row>
    <row r="8" spans="2:9" ht="25.5" customHeight="1">
      <c r="B8" s="96" t="s">
        <v>22</v>
      </c>
      <c r="C8" s="8" t="s">
        <v>13</v>
      </c>
      <c r="D8" s="9" t="s">
        <v>23</v>
      </c>
      <c r="E8" s="97" t="s">
        <v>24</v>
      </c>
      <c r="F8" s="98"/>
      <c r="G8" s="98"/>
      <c r="H8" s="98"/>
      <c r="I8" s="99"/>
    </row>
    <row r="9" spans="2:9" ht="25.5" customHeight="1">
      <c r="B9" s="96"/>
      <c r="C9" s="11" t="s">
        <v>16</v>
      </c>
      <c r="D9" s="9" t="s">
        <v>25</v>
      </c>
      <c r="E9" s="100" t="s">
        <v>26</v>
      </c>
      <c r="F9" s="101"/>
      <c r="G9" s="101"/>
      <c r="H9" s="101"/>
      <c r="I9" s="102"/>
    </row>
    <row r="10" spans="2:9" ht="25.5" customHeight="1">
      <c r="B10" s="96"/>
      <c r="C10" s="12" t="s">
        <v>19</v>
      </c>
      <c r="D10" s="9" t="s">
        <v>27</v>
      </c>
      <c r="E10" s="100" t="s">
        <v>28</v>
      </c>
      <c r="F10" s="101"/>
      <c r="G10" s="101"/>
      <c r="H10" s="101"/>
      <c r="I10" s="102"/>
    </row>
    <row r="11" spans="2:10" ht="15">
      <c r="B11" s="15"/>
      <c r="C11" s="15"/>
      <c r="D11" s="15"/>
      <c r="E11" s="15"/>
      <c r="J11"/>
    </row>
    <row r="12" spans="2:10" ht="39">
      <c r="B12" s="9" t="s">
        <v>29</v>
      </c>
      <c r="C12" s="9" t="s">
        <v>30</v>
      </c>
      <c r="D12" s="9" t="s">
        <v>31</v>
      </c>
      <c r="E12" s="16" t="s">
        <v>32</v>
      </c>
      <c r="F12" s="16" t="s">
        <v>33</v>
      </c>
      <c r="H12"/>
      <c r="I12"/>
      <c r="J12"/>
    </row>
    <row r="13" spans="2:10" ht="38.25">
      <c r="B13" s="17" t="s">
        <v>37</v>
      </c>
      <c r="C13" s="17" t="s">
        <v>34</v>
      </c>
      <c r="D13" s="17" t="s">
        <v>38</v>
      </c>
      <c r="E13" s="18" t="s">
        <v>16</v>
      </c>
      <c r="F13" s="18" t="s">
        <v>19</v>
      </c>
      <c r="H13"/>
      <c r="I13"/>
      <c r="J13"/>
    </row>
    <row r="14" spans="2:10" ht="51">
      <c r="B14" s="17" t="s">
        <v>4</v>
      </c>
      <c r="C14" s="17" t="s">
        <v>35</v>
      </c>
      <c r="D14" s="17" t="s">
        <v>39</v>
      </c>
      <c r="E14" s="18" t="s">
        <v>16</v>
      </c>
      <c r="F14" s="18" t="s">
        <v>19</v>
      </c>
      <c r="H14"/>
      <c r="I14"/>
      <c r="J14"/>
    </row>
    <row r="15" spans="2:10" ht="102">
      <c r="B15" s="17" t="s">
        <v>4</v>
      </c>
      <c r="C15" s="17" t="s">
        <v>36</v>
      </c>
      <c r="D15" s="17" t="s">
        <v>40</v>
      </c>
      <c r="E15" s="18" t="s">
        <v>16</v>
      </c>
      <c r="F15" s="18" t="s">
        <v>19</v>
      </c>
      <c r="H15"/>
      <c r="I15"/>
      <c r="J15"/>
    </row>
    <row r="16" spans="2:10" ht="51">
      <c r="B16" s="17" t="s">
        <v>64</v>
      </c>
      <c r="C16" s="17" t="s">
        <v>42</v>
      </c>
      <c r="D16" s="17" t="s">
        <v>65</v>
      </c>
      <c r="E16" s="18" t="s">
        <v>19</v>
      </c>
      <c r="F16" s="18" t="s">
        <v>19</v>
      </c>
      <c r="H16"/>
      <c r="I16"/>
      <c r="J16"/>
    </row>
    <row r="17" spans="2:10" ht="51">
      <c r="B17" s="17" t="s">
        <v>67</v>
      </c>
      <c r="C17" s="17" t="s">
        <v>44</v>
      </c>
      <c r="D17" s="17" t="s">
        <v>132</v>
      </c>
      <c r="E17" s="18" t="s">
        <v>16</v>
      </c>
      <c r="F17" s="18" t="s">
        <v>19</v>
      </c>
      <c r="H17"/>
      <c r="I17"/>
      <c r="J17"/>
    </row>
    <row r="18" spans="2:10" ht="38.25">
      <c r="B18" s="17" t="s">
        <v>68</v>
      </c>
      <c r="C18" s="17" t="s">
        <v>45</v>
      </c>
      <c r="D18" s="17" t="s">
        <v>69</v>
      </c>
      <c r="E18" s="18" t="s">
        <v>16</v>
      </c>
      <c r="F18" s="18" t="s">
        <v>19</v>
      </c>
      <c r="H18"/>
      <c r="I18"/>
      <c r="J18"/>
    </row>
    <row r="19" spans="2:10" ht="89.25">
      <c r="B19" s="17" t="s">
        <v>41</v>
      </c>
      <c r="C19" s="17" t="s">
        <v>46</v>
      </c>
      <c r="D19" s="17" t="s">
        <v>49</v>
      </c>
      <c r="E19" s="18" t="s">
        <v>16</v>
      </c>
      <c r="F19" s="18" t="s">
        <v>19</v>
      </c>
      <c r="H19"/>
      <c r="I19"/>
      <c r="J19"/>
    </row>
    <row r="20" spans="2:10" ht="63.75">
      <c r="B20" s="17" t="s">
        <v>7</v>
      </c>
      <c r="C20" s="17" t="s">
        <v>47</v>
      </c>
      <c r="D20" s="17" t="s">
        <v>181</v>
      </c>
      <c r="E20" s="18" t="s">
        <v>16</v>
      </c>
      <c r="F20" s="18" t="s">
        <v>19</v>
      </c>
      <c r="H20"/>
      <c r="I20"/>
      <c r="J20"/>
    </row>
    <row r="21" spans="2:10" ht="38.25">
      <c r="B21" s="17" t="s">
        <v>6</v>
      </c>
      <c r="C21" s="17" t="s">
        <v>50</v>
      </c>
      <c r="D21" s="17" t="s">
        <v>48</v>
      </c>
      <c r="E21" s="18" t="s">
        <v>19</v>
      </c>
      <c r="F21" s="18" t="s">
        <v>19</v>
      </c>
      <c r="H21"/>
      <c r="I21"/>
      <c r="J21"/>
    </row>
    <row r="22" spans="2:10" ht="89.25">
      <c r="B22" s="17" t="s">
        <v>52</v>
      </c>
      <c r="C22" s="17" t="s">
        <v>51</v>
      </c>
      <c r="D22" s="17" t="s">
        <v>53</v>
      </c>
      <c r="E22" s="18" t="s">
        <v>16</v>
      </c>
      <c r="F22" s="18" t="s">
        <v>19</v>
      </c>
      <c r="H22"/>
      <c r="I22"/>
      <c r="J22"/>
    </row>
    <row r="23" spans="2:10" ht="38.25">
      <c r="B23" s="17" t="s">
        <v>54</v>
      </c>
      <c r="C23" s="17" t="s">
        <v>70</v>
      </c>
      <c r="D23" s="17" t="s">
        <v>151</v>
      </c>
      <c r="E23" s="18" t="s">
        <v>16</v>
      </c>
      <c r="F23" s="18" t="s">
        <v>19</v>
      </c>
      <c r="H23"/>
      <c r="I23"/>
      <c r="J23"/>
    </row>
    <row r="24" spans="2:10" ht="25.5">
      <c r="B24" s="17" t="s">
        <v>56</v>
      </c>
      <c r="C24" s="17" t="s">
        <v>71</v>
      </c>
      <c r="D24" s="17" t="s">
        <v>57</v>
      </c>
      <c r="E24" s="18" t="s">
        <v>19</v>
      </c>
      <c r="F24" s="18" t="s">
        <v>19</v>
      </c>
      <c r="H24"/>
      <c r="I24"/>
      <c r="J24"/>
    </row>
    <row r="25" spans="2:10" ht="63.75">
      <c r="B25" s="17" t="s">
        <v>58</v>
      </c>
      <c r="C25" s="17" t="s">
        <v>72</v>
      </c>
      <c r="D25" s="17" t="s">
        <v>76</v>
      </c>
      <c r="E25" s="18" t="s">
        <v>19</v>
      </c>
      <c r="F25" s="18" t="s">
        <v>19</v>
      </c>
      <c r="H25"/>
      <c r="I25"/>
      <c r="J25"/>
    </row>
    <row r="26" spans="2:10" ht="51">
      <c r="B26" s="17" t="s">
        <v>43</v>
      </c>
      <c r="C26" s="17" t="s">
        <v>73</v>
      </c>
      <c r="D26" s="17" t="s">
        <v>198</v>
      </c>
      <c r="E26" s="18" t="s">
        <v>19</v>
      </c>
      <c r="F26" s="18" t="s">
        <v>19</v>
      </c>
      <c r="H26"/>
      <c r="I26"/>
      <c r="J26"/>
    </row>
    <row r="27" spans="2:10" ht="25.5">
      <c r="B27" s="17" t="s">
        <v>59</v>
      </c>
      <c r="C27" s="17" t="s">
        <v>74</v>
      </c>
      <c r="D27" s="17" t="s">
        <v>60</v>
      </c>
      <c r="E27" s="18" t="s">
        <v>19</v>
      </c>
      <c r="F27" s="18" t="s">
        <v>19</v>
      </c>
      <c r="H27"/>
      <c r="I27"/>
      <c r="J27"/>
    </row>
    <row r="28" spans="1:10" ht="38.25">
      <c r="A28" s="19"/>
      <c r="B28" s="17" t="s">
        <v>61</v>
      </c>
      <c r="C28" s="17" t="s">
        <v>75</v>
      </c>
      <c r="D28" s="17" t="s">
        <v>62</v>
      </c>
      <c r="E28" s="18" t="s">
        <v>19</v>
      </c>
      <c r="F28" s="18" t="s">
        <v>19</v>
      </c>
      <c r="H28"/>
      <c r="I28"/>
      <c r="J28"/>
    </row>
    <row r="29" spans="1:10" ht="114.75">
      <c r="A29" s="19"/>
      <c r="B29" s="17" t="s">
        <v>105</v>
      </c>
      <c r="C29" s="17" t="s">
        <v>106</v>
      </c>
      <c r="D29" s="17" t="s">
        <v>173</v>
      </c>
      <c r="E29" s="18" t="s">
        <v>19</v>
      </c>
      <c r="F29" s="18" t="s">
        <v>19</v>
      </c>
      <c r="H29"/>
      <c r="I29"/>
      <c r="J29"/>
    </row>
    <row r="30" spans="1:10" ht="102">
      <c r="A30" s="19"/>
      <c r="B30" s="17" t="s">
        <v>180</v>
      </c>
      <c r="C30" s="17" t="s">
        <v>107</v>
      </c>
      <c r="D30" s="17" t="s">
        <v>179</v>
      </c>
      <c r="E30" s="18" t="s">
        <v>19</v>
      </c>
      <c r="F30" s="18" t="s">
        <v>19</v>
      </c>
      <c r="G30" s="20"/>
      <c r="H30"/>
      <c r="I30"/>
      <c r="J30"/>
    </row>
    <row r="31" spans="1:10" ht="25.5">
      <c r="A31" s="19"/>
      <c r="B31" s="17" t="s">
        <v>63</v>
      </c>
      <c r="C31" s="17" t="s">
        <v>150</v>
      </c>
      <c r="D31" s="17" t="s">
        <v>55</v>
      </c>
      <c r="E31" s="18" t="s">
        <v>16</v>
      </c>
      <c r="F31" s="18" t="s">
        <v>19</v>
      </c>
      <c r="H31"/>
      <c r="I31"/>
      <c r="J31"/>
    </row>
    <row r="32" spans="1:10" ht="15">
      <c r="A32" s="19"/>
      <c r="B32" s="20"/>
      <c r="C32" s="21"/>
      <c r="D32" s="20"/>
      <c r="J32"/>
    </row>
    <row r="33" spans="1:4" ht="15">
      <c r="A33" s="22"/>
      <c r="B33" s="23"/>
      <c r="D33" s="23"/>
    </row>
    <row r="34" ht="15">
      <c r="A34" s="24"/>
    </row>
    <row r="35" ht="15">
      <c r="A35" s="24"/>
    </row>
    <row r="36" ht="15">
      <c r="A36" s="24"/>
    </row>
    <row r="37" ht="15">
      <c r="A37" s="25"/>
    </row>
  </sheetData>
  <sheetProtection/>
  <mergeCells count="8">
    <mergeCell ref="B4:B6"/>
    <mergeCell ref="E4:I4"/>
    <mergeCell ref="E5:I5"/>
    <mergeCell ref="E6:I6"/>
    <mergeCell ref="B8:B10"/>
    <mergeCell ref="E8:I8"/>
    <mergeCell ref="E9:I9"/>
    <mergeCell ref="E10:I10"/>
  </mergeCells>
  <conditionalFormatting sqref="E21:F21 E13:F19 E24:F29">
    <cfRule type="cellIs" priority="25" dxfId="102" operator="equal" stopIfTrue="1">
      <formula>"Red"</formula>
    </cfRule>
    <cfRule type="cellIs" priority="26" dxfId="103" operator="equal" stopIfTrue="1">
      <formula>"Amber"</formula>
    </cfRule>
    <cfRule type="cellIs" priority="27" dxfId="104" operator="equal" stopIfTrue="1">
      <formula>"Green"</formula>
    </cfRule>
  </conditionalFormatting>
  <conditionalFormatting sqref="E20:F20">
    <cfRule type="cellIs" priority="16" dxfId="102" operator="equal" stopIfTrue="1">
      <formula>"Red"</formula>
    </cfRule>
    <cfRule type="cellIs" priority="17" dxfId="103" operator="equal" stopIfTrue="1">
      <formula>"Amber"</formula>
    </cfRule>
    <cfRule type="cellIs" priority="18" dxfId="104" operator="equal" stopIfTrue="1">
      <formula>"Green"</formula>
    </cfRule>
  </conditionalFormatting>
  <conditionalFormatting sqref="E22:F22">
    <cfRule type="cellIs" priority="13" dxfId="102" operator="equal" stopIfTrue="1">
      <formula>"Red"</formula>
    </cfRule>
    <cfRule type="cellIs" priority="14" dxfId="103" operator="equal" stopIfTrue="1">
      <formula>"Amber"</formula>
    </cfRule>
    <cfRule type="cellIs" priority="15" dxfId="104" operator="equal" stopIfTrue="1">
      <formula>"Green"</formula>
    </cfRule>
  </conditionalFormatting>
  <conditionalFormatting sqref="E23:F23">
    <cfRule type="cellIs" priority="10" dxfId="102" operator="equal" stopIfTrue="1">
      <formula>"Red"</formula>
    </cfRule>
    <cfRule type="cellIs" priority="11" dxfId="103" operator="equal" stopIfTrue="1">
      <formula>"Amber"</formula>
    </cfRule>
    <cfRule type="cellIs" priority="12" dxfId="104" operator="equal" stopIfTrue="1">
      <formula>"Green"</formula>
    </cfRule>
  </conditionalFormatting>
  <conditionalFormatting sqref="E30:F30">
    <cfRule type="cellIs" priority="7" dxfId="102" operator="equal" stopIfTrue="1">
      <formula>"Red"</formula>
    </cfRule>
    <cfRule type="cellIs" priority="8" dxfId="103" operator="equal" stopIfTrue="1">
      <formula>"Amber"</formula>
    </cfRule>
    <cfRule type="cellIs" priority="9" dxfId="104" operator="equal" stopIfTrue="1">
      <formula>"Green"</formula>
    </cfRule>
  </conditionalFormatting>
  <conditionalFormatting sqref="E31:F31">
    <cfRule type="cellIs" priority="1" dxfId="102" operator="equal" stopIfTrue="1">
      <formula>"Red"</formula>
    </cfRule>
    <cfRule type="cellIs" priority="2" dxfId="103" operator="equal" stopIfTrue="1">
      <formula>"Amber"</formula>
    </cfRule>
    <cfRule type="cellIs" priority="3" dxfId="104" operator="equal" stopIfTrue="1">
      <formula>"Green"</formula>
    </cfRule>
  </conditionalFormatting>
  <dataValidations count="1">
    <dataValidation type="list" allowBlank="1" showInputMessage="1" showErrorMessage="1" sqref="E13:F31">
      <formula1>"Red,Amber,Green"</formula1>
    </dataValidation>
  </dataValidation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theme="4" tint="0.39998000860214233"/>
  </sheetPr>
  <dimension ref="A1:J50"/>
  <sheetViews>
    <sheetView showGridLines="0" zoomScalePageLayoutView="0" workbookViewId="0" topLeftCell="A1">
      <selection activeCell="C18" sqref="C18"/>
    </sheetView>
  </sheetViews>
  <sheetFormatPr defaultColWidth="9.140625" defaultRowHeight="15"/>
  <cols>
    <col min="1" max="1" width="2.8515625" style="64" customWidth="1"/>
    <col min="2" max="2" width="25.7109375" style="64" customWidth="1"/>
    <col min="3" max="3" width="20.7109375" style="64" customWidth="1"/>
    <col min="4" max="4" width="12.7109375" style="64" bestFit="1" customWidth="1"/>
    <col min="5" max="5" width="20.7109375" style="64" customWidth="1"/>
    <col min="6" max="6" width="45.57421875" style="64" customWidth="1"/>
    <col min="7" max="7" width="13.8515625" style="64" customWidth="1"/>
    <col min="8" max="8" width="37.57421875" style="64" customWidth="1"/>
    <col min="9" max="9" width="44.00390625" style="64" customWidth="1"/>
    <col min="10" max="10" width="2.8515625" style="64" customWidth="1"/>
  </cols>
  <sheetData>
    <row r="1" spans="1:10" ht="26.25" customHeight="1">
      <c r="A1" s="26"/>
      <c r="B1" s="27"/>
      <c r="C1" s="26"/>
      <c r="D1" s="28" t="s">
        <v>77</v>
      </c>
      <c r="E1" s="28"/>
      <c r="F1" s="26"/>
      <c r="G1" s="26"/>
      <c r="H1" s="26"/>
      <c r="I1" s="26"/>
      <c r="J1" s="26"/>
    </row>
    <row r="2" spans="1:10" ht="15.75" thickBot="1">
      <c r="A2" s="103"/>
      <c r="B2" s="103"/>
      <c r="C2" s="30"/>
      <c r="D2" s="30"/>
      <c r="E2" s="30"/>
      <c r="F2" s="30"/>
      <c r="G2" s="30"/>
      <c r="H2" s="30"/>
      <c r="I2" s="30"/>
      <c r="J2" s="29"/>
    </row>
    <row r="3" spans="1:10" ht="15">
      <c r="A3" s="31"/>
      <c r="B3" s="31"/>
      <c r="C3" s="31"/>
      <c r="D3" s="31"/>
      <c r="E3" s="31"/>
      <c r="F3" s="31"/>
      <c r="G3" s="31"/>
      <c r="H3" s="31"/>
      <c r="I3" s="31"/>
      <c r="J3" s="31"/>
    </row>
    <row r="4" spans="1:10" ht="15.75">
      <c r="A4" s="31"/>
      <c r="B4" s="104" t="s">
        <v>78</v>
      </c>
      <c r="C4" s="104"/>
      <c r="D4" s="104"/>
      <c r="E4" s="31"/>
      <c r="F4" s="31"/>
      <c r="G4" s="31"/>
      <c r="H4" s="31"/>
      <c r="I4" s="31"/>
      <c r="J4" s="31"/>
    </row>
    <row r="5" spans="1:10" ht="15" customHeight="1">
      <c r="A5" s="32"/>
      <c r="B5" s="33" t="s">
        <v>79</v>
      </c>
      <c r="C5" s="105" t="s">
        <v>199</v>
      </c>
      <c r="D5" s="106"/>
      <c r="E5" s="106"/>
      <c r="F5" s="106"/>
      <c r="G5" s="106"/>
      <c r="H5" s="106"/>
      <c r="I5" s="107"/>
      <c r="J5" s="32"/>
    </row>
    <row r="6" spans="1:10" ht="15" customHeight="1">
      <c r="A6" s="34"/>
      <c r="B6" s="33" t="s">
        <v>80</v>
      </c>
      <c r="C6" s="105" t="s">
        <v>199</v>
      </c>
      <c r="D6" s="106"/>
      <c r="E6" s="106"/>
      <c r="F6" s="106"/>
      <c r="G6" s="106"/>
      <c r="H6" s="106"/>
      <c r="I6" s="107"/>
      <c r="J6" s="34"/>
    </row>
    <row r="7" spans="1:10" ht="33.75" customHeight="1">
      <c r="A7" s="32"/>
      <c r="B7" s="33" t="s">
        <v>81</v>
      </c>
      <c r="C7" s="105" t="s">
        <v>121</v>
      </c>
      <c r="D7" s="106"/>
      <c r="E7" s="106"/>
      <c r="F7" s="106"/>
      <c r="G7" s="106"/>
      <c r="H7" s="106"/>
      <c r="I7" s="107"/>
      <c r="J7" s="32"/>
    </row>
    <row r="8" spans="1:10" ht="15">
      <c r="A8" s="32"/>
      <c r="B8" s="35"/>
      <c r="C8" s="36"/>
      <c r="D8" s="36"/>
      <c r="E8" s="36"/>
      <c r="F8" s="37"/>
      <c r="G8" s="37"/>
      <c r="H8" s="37"/>
      <c r="I8" s="32"/>
      <c r="J8" s="32"/>
    </row>
    <row r="9" spans="1:10" ht="15.75">
      <c r="A9" s="32"/>
      <c r="B9" s="38" t="s">
        <v>82</v>
      </c>
      <c r="C9" s="34"/>
      <c r="D9" s="34"/>
      <c r="E9" s="39"/>
      <c r="F9" s="40"/>
      <c r="G9" s="41"/>
      <c r="H9" s="41"/>
      <c r="I9" s="32"/>
      <c r="J9" s="32"/>
    </row>
    <row r="10" spans="1:10" ht="15">
      <c r="A10" s="32"/>
      <c r="B10" s="42" t="s">
        <v>83</v>
      </c>
      <c r="C10" s="42" t="s">
        <v>84</v>
      </c>
      <c r="D10" s="32"/>
      <c r="E10" s="39"/>
      <c r="F10" s="40"/>
      <c r="G10" s="41"/>
      <c r="H10" s="41"/>
      <c r="I10" s="32"/>
      <c r="J10" s="32"/>
    </row>
    <row r="11" spans="1:10" ht="47.25" customHeight="1">
      <c r="A11" s="32"/>
      <c r="B11" s="47" t="s">
        <v>234</v>
      </c>
      <c r="C11" s="48">
        <v>42895</v>
      </c>
      <c r="D11" s="32"/>
      <c r="E11" s="39"/>
      <c r="F11" s="40"/>
      <c r="G11" s="41"/>
      <c r="H11" s="41"/>
      <c r="I11" s="32"/>
      <c r="J11" s="32"/>
    </row>
    <row r="12" spans="1:10" ht="15">
      <c r="A12" s="32"/>
      <c r="B12" s="39"/>
      <c r="C12" s="39"/>
      <c r="D12" s="39"/>
      <c r="E12" s="39"/>
      <c r="F12" s="40"/>
      <c r="G12" s="41"/>
      <c r="H12" s="41"/>
      <c r="I12" s="32"/>
      <c r="J12" s="32"/>
    </row>
    <row r="13" spans="1:10" ht="15">
      <c r="A13" s="32"/>
      <c r="B13" s="39"/>
      <c r="C13" s="39"/>
      <c r="D13" s="39"/>
      <c r="E13" s="39"/>
      <c r="F13" s="40"/>
      <c r="G13" s="41"/>
      <c r="H13" s="41"/>
      <c r="I13" s="32"/>
      <c r="J13" s="32"/>
    </row>
    <row r="14" spans="1:10" ht="15.75">
      <c r="A14" s="32"/>
      <c r="B14" s="44" t="s">
        <v>85</v>
      </c>
      <c r="C14" s="32"/>
      <c r="D14" s="32"/>
      <c r="E14" s="32"/>
      <c r="F14" s="32"/>
      <c r="G14" s="45"/>
      <c r="H14" s="32"/>
      <c r="I14" s="32"/>
      <c r="J14" s="32"/>
    </row>
    <row r="15" spans="1:10" ht="15" customHeight="1">
      <c r="A15" s="32"/>
      <c r="B15" s="46" t="s">
        <v>83</v>
      </c>
      <c r="C15" s="46" t="s">
        <v>86</v>
      </c>
      <c r="D15" s="46" t="s">
        <v>87</v>
      </c>
      <c r="E15" s="108" t="s">
        <v>88</v>
      </c>
      <c r="F15" s="109"/>
      <c r="G15" s="109"/>
      <c r="H15" s="109"/>
      <c r="I15" s="110"/>
      <c r="J15" s="32"/>
    </row>
    <row r="16" spans="1:10" ht="38.25" customHeight="1">
      <c r="A16" s="32"/>
      <c r="B16" s="47" t="s">
        <v>133</v>
      </c>
      <c r="C16" s="48">
        <v>42880</v>
      </c>
      <c r="D16" s="49" t="s">
        <v>199</v>
      </c>
      <c r="E16" s="119" t="s">
        <v>200</v>
      </c>
      <c r="F16" s="120"/>
      <c r="G16" s="120"/>
      <c r="H16" s="120"/>
      <c r="I16" s="121"/>
      <c r="J16" s="32"/>
    </row>
    <row r="17" spans="1:10" ht="38.25">
      <c r="A17" s="32"/>
      <c r="B17" s="47" t="s">
        <v>134</v>
      </c>
      <c r="C17" s="48">
        <v>42885</v>
      </c>
      <c r="D17" s="49" t="s">
        <v>199</v>
      </c>
      <c r="E17" s="119" t="s">
        <v>201</v>
      </c>
      <c r="F17" s="120"/>
      <c r="G17" s="120"/>
      <c r="H17" s="120"/>
      <c r="I17" s="121"/>
      <c r="J17" s="32"/>
    </row>
    <row r="18" spans="1:10" ht="38.25">
      <c r="A18" s="32"/>
      <c r="B18" s="47" t="s">
        <v>234</v>
      </c>
      <c r="C18" s="48">
        <v>42895</v>
      </c>
      <c r="D18" s="49" t="s">
        <v>199</v>
      </c>
      <c r="E18" s="119" t="s">
        <v>233</v>
      </c>
      <c r="F18" s="120"/>
      <c r="G18" s="120"/>
      <c r="H18" s="120"/>
      <c r="I18" s="121"/>
      <c r="J18" s="32"/>
    </row>
    <row r="19" spans="1:10" ht="15">
      <c r="A19" s="32"/>
      <c r="B19" s="51"/>
      <c r="C19" s="50"/>
      <c r="D19" s="51"/>
      <c r="E19" s="119"/>
      <c r="F19" s="120"/>
      <c r="G19" s="120"/>
      <c r="H19" s="120"/>
      <c r="I19" s="121"/>
      <c r="J19" s="32"/>
    </row>
    <row r="20" spans="1:10" ht="15">
      <c r="A20" s="32"/>
      <c r="B20" s="31"/>
      <c r="C20" s="31"/>
      <c r="D20" s="31"/>
      <c r="E20" s="122"/>
      <c r="F20" s="122"/>
      <c r="G20" s="32"/>
      <c r="H20" s="32"/>
      <c r="I20" s="32"/>
      <c r="J20" s="32"/>
    </row>
    <row r="21" spans="1:10" ht="15">
      <c r="A21" s="32"/>
      <c r="B21" s="31"/>
      <c r="C21" s="31"/>
      <c r="D21" s="31"/>
      <c r="E21" s="52"/>
      <c r="F21" s="52"/>
      <c r="G21" s="32"/>
      <c r="H21" s="32"/>
      <c r="I21" s="32"/>
      <c r="J21" s="32"/>
    </row>
    <row r="22" spans="1:10" ht="15" customHeight="1">
      <c r="A22" s="32"/>
      <c r="B22" s="111" t="s">
        <v>89</v>
      </c>
      <c r="C22" s="53" t="s">
        <v>90</v>
      </c>
      <c r="D22" s="114" t="s">
        <v>91</v>
      </c>
      <c r="E22" s="115"/>
      <c r="F22" s="115"/>
      <c r="G22" s="115"/>
      <c r="H22" s="115"/>
      <c r="I22" s="116"/>
      <c r="J22" s="32"/>
    </row>
    <row r="23" spans="1:10" ht="15" customHeight="1">
      <c r="A23" s="32"/>
      <c r="B23" s="112"/>
      <c r="C23" s="54" t="s">
        <v>92</v>
      </c>
      <c r="D23" s="114" t="s">
        <v>93</v>
      </c>
      <c r="E23" s="115"/>
      <c r="F23" s="115"/>
      <c r="G23" s="115"/>
      <c r="H23" s="115"/>
      <c r="I23" s="116"/>
      <c r="J23" s="32"/>
    </row>
    <row r="24" spans="1:10" ht="15" customHeight="1">
      <c r="A24" s="32"/>
      <c r="B24" s="112"/>
      <c r="C24" s="55" t="s">
        <v>94</v>
      </c>
      <c r="D24" s="114" t="s">
        <v>95</v>
      </c>
      <c r="E24" s="115"/>
      <c r="F24" s="115"/>
      <c r="G24" s="115"/>
      <c r="H24" s="115"/>
      <c r="I24" s="116"/>
      <c r="J24" s="32"/>
    </row>
    <row r="25" spans="1:10" ht="15">
      <c r="A25" s="32"/>
      <c r="B25" s="113"/>
      <c r="C25" s="56" t="s">
        <v>96</v>
      </c>
      <c r="D25" s="117" t="s">
        <v>97</v>
      </c>
      <c r="E25" s="117"/>
      <c r="F25" s="117"/>
      <c r="G25" s="117"/>
      <c r="H25" s="117"/>
      <c r="I25" s="118"/>
      <c r="J25" s="32"/>
    </row>
    <row r="26" spans="1:10" ht="15">
      <c r="A26" s="32"/>
      <c r="B26" s="57"/>
      <c r="C26" s="58"/>
      <c r="D26" s="59"/>
      <c r="E26" s="59"/>
      <c r="F26" s="59"/>
      <c r="G26" s="59"/>
      <c r="H26" s="59"/>
      <c r="I26" s="59"/>
      <c r="J26" s="32"/>
    </row>
    <row r="27" spans="1:10" ht="15">
      <c r="A27" s="32"/>
      <c r="B27" s="57"/>
      <c r="C27" s="58"/>
      <c r="D27" s="59"/>
      <c r="E27" s="59"/>
      <c r="F27" s="59"/>
      <c r="G27" s="59"/>
      <c r="H27" s="59"/>
      <c r="I27" s="59"/>
      <c r="J27" s="32"/>
    </row>
    <row r="28" spans="1:10" ht="15.75">
      <c r="A28" s="32"/>
      <c r="B28" s="60" t="s">
        <v>98</v>
      </c>
      <c r="C28" s="32"/>
      <c r="D28" s="32"/>
      <c r="E28" s="32"/>
      <c r="F28" s="32"/>
      <c r="G28" s="32"/>
      <c r="H28" s="32"/>
      <c r="I28" s="32"/>
      <c r="J28" s="32"/>
    </row>
    <row r="29" spans="1:10" ht="38.25">
      <c r="A29" s="32"/>
      <c r="B29" s="61" t="s">
        <v>83</v>
      </c>
      <c r="C29" s="61" t="s">
        <v>99</v>
      </c>
      <c r="D29" s="61" t="s">
        <v>100</v>
      </c>
      <c r="E29" s="61" t="s">
        <v>101</v>
      </c>
      <c r="F29" s="61" t="s">
        <v>102</v>
      </c>
      <c r="G29" s="61" t="s">
        <v>103</v>
      </c>
      <c r="H29" s="62" t="s">
        <v>104</v>
      </c>
      <c r="I29" s="32"/>
      <c r="J29"/>
    </row>
    <row r="30" spans="1:10" ht="229.5">
      <c r="A30" s="32"/>
      <c r="B30" s="47" t="s">
        <v>133</v>
      </c>
      <c r="C30" s="63" t="s">
        <v>124</v>
      </c>
      <c r="D30" s="61" t="s">
        <v>90</v>
      </c>
      <c r="E30" s="63" t="s">
        <v>123</v>
      </c>
      <c r="F30" s="69" t="s">
        <v>165</v>
      </c>
      <c r="G30" s="43" t="s">
        <v>90</v>
      </c>
      <c r="H30" s="63"/>
      <c r="I30" s="32"/>
      <c r="J30"/>
    </row>
    <row r="31" spans="1:10" ht="76.5">
      <c r="A31" s="32"/>
      <c r="B31" s="47" t="s">
        <v>133</v>
      </c>
      <c r="C31" s="63" t="s">
        <v>122</v>
      </c>
      <c r="D31" s="61" t="s">
        <v>90</v>
      </c>
      <c r="E31" s="63" t="s">
        <v>182</v>
      </c>
      <c r="F31" s="63" t="s">
        <v>126</v>
      </c>
      <c r="G31" s="43" t="s">
        <v>90</v>
      </c>
      <c r="H31" s="63"/>
      <c r="I31" s="32"/>
      <c r="J31"/>
    </row>
    <row r="32" spans="1:10" ht="102">
      <c r="A32" s="32"/>
      <c r="B32" s="47" t="s">
        <v>133</v>
      </c>
      <c r="C32" s="63" t="s">
        <v>122</v>
      </c>
      <c r="D32" s="61" t="s">
        <v>90</v>
      </c>
      <c r="E32" s="63" t="s">
        <v>127</v>
      </c>
      <c r="F32" s="69" t="s">
        <v>128</v>
      </c>
      <c r="G32" s="43" t="s">
        <v>90</v>
      </c>
      <c r="H32" s="63"/>
      <c r="I32" s="32"/>
      <c r="J32"/>
    </row>
    <row r="33" spans="1:10" ht="63.75">
      <c r="A33" s="32"/>
      <c r="B33" s="47" t="s">
        <v>133</v>
      </c>
      <c r="C33" s="63" t="s">
        <v>122</v>
      </c>
      <c r="D33" s="61" t="s">
        <v>90</v>
      </c>
      <c r="E33" s="63" t="s">
        <v>125</v>
      </c>
      <c r="F33" s="63" t="s">
        <v>126</v>
      </c>
      <c r="G33" s="43" t="s">
        <v>90</v>
      </c>
      <c r="H33" s="63"/>
      <c r="I33" s="32"/>
      <c r="J33"/>
    </row>
    <row r="34" spans="1:10" ht="38.25">
      <c r="A34" s="32"/>
      <c r="B34" s="47" t="s">
        <v>133</v>
      </c>
      <c r="C34" s="63" t="s">
        <v>197</v>
      </c>
      <c r="D34" s="61" t="s">
        <v>90</v>
      </c>
      <c r="E34" s="63" t="s">
        <v>130</v>
      </c>
      <c r="F34" s="63" t="s">
        <v>131</v>
      </c>
      <c r="G34" s="43" t="s">
        <v>90</v>
      </c>
      <c r="H34" s="63"/>
      <c r="I34" s="32"/>
      <c r="J34"/>
    </row>
    <row r="35" spans="1:10" ht="15">
      <c r="A35" s="32"/>
      <c r="B35" s="65"/>
      <c r="C35" s="65"/>
      <c r="D35" s="66"/>
      <c r="E35" s="65"/>
      <c r="F35" s="65"/>
      <c r="G35" s="67"/>
      <c r="H35" s="65"/>
      <c r="I35" s="32"/>
      <c r="J35"/>
    </row>
    <row r="36" spans="1:10" ht="165.75">
      <c r="A36" s="32"/>
      <c r="B36" s="47" t="s">
        <v>134</v>
      </c>
      <c r="C36" s="63" t="s">
        <v>129</v>
      </c>
      <c r="D36" s="61" t="s">
        <v>90</v>
      </c>
      <c r="E36" s="63" t="s">
        <v>136</v>
      </c>
      <c r="F36" s="69" t="s">
        <v>166</v>
      </c>
      <c r="G36" s="43" t="s">
        <v>90</v>
      </c>
      <c r="H36" s="63"/>
      <c r="I36" s="32"/>
      <c r="J36"/>
    </row>
    <row r="37" spans="1:10" ht="178.5">
      <c r="A37" s="32"/>
      <c r="B37" s="47" t="s">
        <v>134</v>
      </c>
      <c r="C37" s="63" t="s">
        <v>187</v>
      </c>
      <c r="D37" s="61" t="s">
        <v>90</v>
      </c>
      <c r="E37" s="63" t="s">
        <v>135</v>
      </c>
      <c r="F37" s="51" t="s">
        <v>167</v>
      </c>
      <c r="G37" s="43" t="s">
        <v>90</v>
      </c>
      <c r="H37" s="63" t="s">
        <v>186</v>
      </c>
      <c r="I37" s="32"/>
      <c r="J37"/>
    </row>
    <row r="38" spans="1:10" ht="89.25">
      <c r="A38" s="32"/>
      <c r="B38" s="47" t="s">
        <v>134</v>
      </c>
      <c r="C38" s="63" t="s">
        <v>188</v>
      </c>
      <c r="D38" s="61" t="s">
        <v>90</v>
      </c>
      <c r="E38" s="68" t="s">
        <v>137</v>
      </c>
      <c r="F38" s="63" t="s">
        <v>138</v>
      </c>
      <c r="G38" s="43" t="s">
        <v>90</v>
      </c>
      <c r="H38" s="63"/>
      <c r="I38" s="32"/>
      <c r="J38"/>
    </row>
    <row r="39" spans="1:10" ht="63.75">
      <c r="A39" s="32"/>
      <c r="B39" s="47" t="s">
        <v>134</v>
      </c>
      <c r="C39" s="63" t="s">
        <v>189</v>
      </c>
      <c r="D39" s="61" t="s">
        <v>90</v>
      </c>
      <c r="E39" s="68" t="s">
        <v>137</v>
      </c>
      <c r="F39" s="63" t="s">
        <v>139</v>
      </c>
      <c r="G39" s="43" t="s">
        <v>90</v>
      </c>
      <c r="H39" s="63"/>
      <c r="I39" s="32"/>
      <c r="J39"/>
    </row>
    <row r="40" spans="1:10" ht="102">
      <c r="A40" s="32"/>
      <c r="B40" s="47" t="s">
        <v>134</v>
      </c>
      <c r="C40" s="63" t="s">
        <v>190</v>
      </c>
      <c r="D40" s="61" t="s">
        <v>90</v>
      </c>
      <c r="E40" s="68" t="s">
        <v>137</v>
      </c>
      <c r="F40" s="63" t="s">
        <v>147</v>
      </c>
      <c r="G40" s="43" t="s">
        <v>90</v>
      </c>
      <c r="H40" s="63"/>
      <c r="I40" s="32"/>
      <c r="J40"/>
    </row>
    <row r="41" spans="1:10" ht="127.5">
      <c r="A41" s="32"/>
      <c r="B41" s="47" t="s">
        <v>134</v>
      </c>
      <c r="C41" s="63" t="s">
        <v>191</v>
      </c>
      <c r="D41" s="61" t="s">
        <v>90</v>
      </c>
      <c r="E41" s="68" t="s">
        <v>137</v>
      </c>
      <c r="F41" s="63" t="s">
        <v>148</v>
      </c>
      <c r="G41" s="43" t="s">
        <v>90</v>
      </c>
      <c r="H41" s="63"/>
      <c r="I41" s="32"/>
      <c r="J41"/>
    </row>
    <row r="42" spans="1:10" ht="178.5">
      <c r="A42" s="32"/>
      <c r="B42" s="47" t="s">
        <v>134</v>
      </c>
      <c r="C42" s="63" t="s">
        <v>192</v>
      </c>
      <c r="D42" s="61" t="s">
        <v>90</v>
      </c>
      <c r="E42" s="68" t="s">
        <v>137</v>
      </c>
      <c r="F42" s="63" t="s">
        <v>149</v>
      </c>
      <c r="G42" s="43" t="s">
        <v>90</v>
      </c>
      <c r="H42" s="63" t="s">
        <v>140</v>
      </c>
      <c r="I42" s="32"/>
      <c r="J42"/>
    </row>
    <row r="43" spans="1:10" ht="38.25">
      <c r="A43" s="32"/>
      <c r="B43" s="47" t="s">
        <v>134</v>
      </c>
      <c r="C43" s="63" t="s">
        <v>193</v>
      </c>
      <c r="D43" s="61" t="s">
        <v>90</v>
      </c>
      <c r="E43" s="68" t="s">
        <v>137</v>
      </c>
      <c r="F43" s="63" t="s">
        <v>155</v>
      </c>
      <c r="G43" s="43" t="s">
        <v>90</v>
      </c>
      <c r="H43" s="63"/>
      <c r="I43" s="32"/>
      <c r="J43"/>
    </row>
    <row r="44" spans="1:10" ht="102">
      <c r="A44" s="32"/>
      <c r="B44" s="47" t="s">
        <v>134</v>
      </c>
      <c r="C44" s="63" t="s">
        <v>194</v>
      </c>
      <c r="D44" s="61" t="s">
        <v>90</v>
      </c>
      <c r="E44" s="68" t="s">
        <v>137</v>
      </c>
      <c r="F44" s="63" t="s">
        <v>152</v>
      </c>
      <c r="G44" s="43" t="s">
        <v>90</v>
      </c>
      <c r="H44" s="63"/>
      <c r="I44" s="32"/>
      <c r="J44"/>
    </row>
    <row r="45" spans="1:10" ht="114.75">
      <c r="A45" s="32"/>
      <c r="B45" s="47" t="s">
        <v>134</v>
      </c>
      <c r="C45" s="63" t="s">
        <v>195</v>
      </c>
      <c r="D45" s="61" t="s">
        <v>90</v>
      </c>
      <c r="E45" s="68" t="s">
        <v>137</v>
      </c>
      <c r="F45" s="63" t="s">
        <v>141</v>
      </c>
      <c r="G45" s="43" t="s">
        <v>90</v>
      </c>
      <c r="H45" s="63"/>
      <c r="I45" s="32"/>
      <c r="J45"/>
    </row>
    <row r="46" spans="1:10" ht="229.5">
      <c r="A46" s="32"/>
      <c r="B46" s="47" t="s">
        <v>134</v>
      </c>
      <c r="C46" s="63" t="s">
        <v>196</v>
      </c>
      <c r="D46" s="61" t="s">
        <v>90</v>
      </c>
      <c r="E46" s="68" t="s">
        <v>137</v>
      </c>
      <c r="F46" s="63" t="s">
        <v>142</v>
      </c>
      <c r="G46" s="43" t="s">
        <v>90</v>
      </c>
      <c r="H46" s="63"/>
      <c r="I46" s="32"/>
      <c r="J46"/>
    </row>
    <row r="47" spans="1:10" ht="229.5">
      <c r="A47" s="32"/>
      <c r="B47" s="47" t="s">
        <v>134</v>
      </c>
      <c r="C47" s="63" t="s">
        <v>143</v>
      </c>
      <c r="D47" s="61" t="s">
        <v>90</v>
      </c>
      <c r="E47" s="63" t="s">
        <v>145</v>
      </c>
      <c r="F47" s="63" t="s">
        <v>153</v>
      </c>
      <c r="G47" s="43" t="s">
        <v>90</v>
      </c>
      <c r="H47" s="63" t="s">
        <v>144</v>
      </c>
      <c r="I47" s="32"/>
      <c r="J47"/>
    </row>
    <row r="48" spans="1:10" ht="216.75">
      <c r="A48" s="32"/>
      <c r="B48" s="47" t="s">
        <v>134</v>
      </c>
      <c r="C48" s="63" t="s">
        <v>143</v>
      </c>
      <c r="D48" s="61" t="s">
        <v>90</v>
      </c>
      <c r="E48" s="63" t="s">
        <v>146</v>
      </c>
      <c r="F48" s="69" t="s">
        <v>154</v>
      </c>
      <c r="G48" s="43" t="s">
        <v>90</v>
      </c>
      <c r="H48" s="63"/>
      <c r="I48" s="32"/>
      <c r="J48"/>
    </row>
    <row r="49" spans="1:10" ht="216.75">
      <c r="A49" s="32"/>
      <c r="B49" s="47" t="s">
        <v>134</v>
      </c>
      <c r="C49" s="63" t="s">
        <v>122</v>
      </c>
      <c r="D49" s="61" t="s">
        <v>90</v>
      </c>
      <c r="E49" s="63" t="s">
        <v>211</v>
      </c>
      <c r="F49" s="63" t="s">
        <v>156</v>
      </c>
      <c r="G49" s="43" t="s">
        <v>90</v>
      </c>
      <c r="H49" s="63" t="s">
        <v>183</v>
      </c>
      <c r="I49" s="32"/>
      <c r="J49"/>
    </row>
    <row r="50" spans="1:10" ht="127.5">
      <c r="A50" s="32"/>
      <c r="B50" s="47" t="s">
        <v>134</v>
      </c>
      <c r="C50" s="63" t="s">
        <v>122</v>
      </c>
      <c r="D50" s="61" t="s">
        <v>90</v>
      </c>
      <c r="E50" s="63" t="s">
        <v>184</v>
      </c>
      <c r="F50" s="63" t="s">
        <v>185</v>
      </c>
      <c r="G50" s="43" t="s">
        <v>90</v>
      </c>
      <c r="H50" s="63"/>
      <c r="I50" s="32"/>
      <c r="J50"/>
    </row>
  </sheetData>
  <sheetProtection/>
  <protectedRanges>
    <protectedRange sqref="B24:B29 B3:B10 C3:I4 C8:I10 B19:B22 C19:I24 D29:H30 D31:G33 H31 B12:I15 D11:I11 D34:H34 A3:A34 A36:A38 D39:E48 D49:D50 G39:G50 A35:H35 C26:C34 D26:I28 C36:H38 C39:C46 E17:I18" name="Range1"/>
    <protectedRange sqref="C5:I7" name="Range1_1"/>
    <protectedRange sqref="B16:I16 B30:B34 B36:B50 B17:D17 D18" name="Range1_2"/>
    <protectedRange sqref="H32:H33" name="Range1_4"/>
    <protectedRange sqref="B18:C18" name="Range1_2_2"/>
    <protectedRange sqref="B11:C11" name="Range1_2_2_1"/>
  </protectedRanges>
  <mergeCells count="16">
    <mergeCell ref="B22:B25"/>
    <mergeCell ref="D22:I22"/>
    <mergeCell ref="D23:I23"/>
    <mergeCell ref="D24:I24"/>
    <mergeCell ref="D25:I25"/>
    <mergeCell ref="E16:I16"/>
    <mergeCell ref="E17:I17"/>
    <mergeCell ref="E18:I18"/>
    <mergeCell ref="E19:I19"/>
    <mergeCell ref="E20:F20"/>
    <mergeCell ref="A2:B2"/>
    <mergeCell ref="B4:D4"/>
    <mergeCell ref="C5:I5"/>
    <mergeCell ref="C6:I6"/>
    <mergeCell ref="C7:I7"/>
    <mergeCell ref="E15:I15"/>
  </mergeCells>
  <conditionalFormatting sqref="D35">
    <cfRule type="cellIs" priority="139" dxfId="104" operator="equal" stopIfTrue="1">
      <formula>"Yes"</formula>
    </cfRule>
    <cfRule type="cellIs" priority="140" dxfId="103" operator="equal" stopIfTrue="1">
      <formula>"Recommendation"</formula>
    </cfRule>
    <cfRule type="cellIs" priority="141" dxfId="102" operator="equal" stopIfTrue="1">
      <formula>"Issue"</formula>
    </cfRule>
  </conditionalFormatting>
  <conditionalFormatting sqref="G30:G33 G35:G36">
    <cfRule type="cellIs" priority="137" dxfId="105" operator="equal" stopIfTrue="1">
      <formula>"Yes"</formula>
    </cfRule>
    <cfRule type="cellIs" priority="138" dxfId="106" operator="equal" stopIfTrue="1">
      <formula>"No"</formula>
    </cfRule>
  </conditionalFormatting>
  <conditionalFormatting sqref="D30:D33">
    <cfRule type="cellIs" priority="134" dxfId="104" operator="equal" stopIfTrue="1">
      <formula>"Yes"</formula>
    </cfRule>
    <cfRule type="cellIs" priority="135" dxfId="103" operator="equal" stopIfTrue="1">
      <formula>"Recommendation"</formula>
    </cfRule>
    <cfRule type="cellIs" priority="136" dxfId="102" operator="equal" stopIfTrue="1">
      <formula>"Issue"</formula>
    </cfRule>
  </conditionalFormatting>
  <conditionalFormatting sqref="D34">
    <cfRule type="cellIs" priority="114" dxfId="104" operator="equal" stopIfTrue="1">
      <formula>"Yes"</formula>
    </cfRule>
    <cfRule type="cellIs" priority="115" dxfId="103" operator="equal" stopIfTrue="1">
      <formula>"Recommendation"</formula>
    </cfRule>
    <cfRule type="cellIs" priority="116" dxfId="102" operator="equal" stopIfTrue="1">
      <formula>"Issue"</formula>
    </cfRule>
  </conditionalFormatting>
  <conditionalFormatting sqref="G34">
    <cfRule type="cellIs" priority="112" dxfId="105" operator="equal" stopIfTrue="1">
      <formula>"Yes"</formula>
    </cfRule>
    <cfRule type="cellIs" priority="113" dxfId="106" operator="equal" stopIfTrue="1">
      <formula>"No"</formula>
    </cfRule>
  </conditionalFormatting>
  <conditionalFormatting sqref="D36">
    <cfRule type="cellIs" priority="99" dxfId="104" operator="equal" stopIfTrue="1">
      <formula>"Yes"</formula>
    </cfRule>
    <cfRule type="cellIs" priority="100" dxfId="103" operator="equal" stopIfTrue="1">
      <formula>"Recommendation"</formula>
    </cfRule>
    <cfRule type="cellIs" priority="101" dxfId="102" operator="equal" stopIfTrue="1">
      <formula>"Issue"</formula>
    </cfRule>
  </conditionalFormatting>
  <conditionalFormatting sqref="D37">
    <cfRule type="cellIs" priority="96" dxfId="104" operator="equal" stopIfTrue="1">
      <formula>"Yes"</formula>
    </cfRule>
    <cfRule type="cellIs" priority="97" dxfId="103" operator="equal" stopIfTrue="1">
      <formula>"Recommendation"</formula>
    </cfRule>
    <cfRule type="cellIs" priority="98" dxfId="102" operator="equal" stopIfTrue="1">
      <formula>"Issue"</formula>
    </cfRule>
  </conditionalFormatting>
  <conditionalFormatting sqref="G37">
    <cfRule type="cellIs" priority="94" dxfId="105" operator="equal" stopIfTrue="1">
      <formula>"Yes"</formula>
    </cfRule>
    <cfRule type="cellIs" priority="95" dxfId="106" operator="equal" stopIfTrue="1">
      <formula>"No"</formula>
    </cfRule>
  </conditionalFormatting>
  <conditionalFormatting sqref="D39">
    <cfRule type="cellIs" priority="81" dxfId="104" operator="equal" stopIfTrue="1">
      <formula>"Yes"</formula>
    </cfRule>
    <cfRule type="cellIs" priority="82" dxfId="103" operator="equal" stopIfTrue="1">
      <formula>"Recommendation"</formula>
    </cfRule>
    <cfRule type="cellIs" priority="83" dxfId="102" operator="equal" stopIfTrue="1">
      <formula>"Issue"</formula>
    </cfRule>
  </conditionalFormatting>
  <conditionalFormatting sqref="D38">
    <cfRule type="cellIs" priority="86" dxfId="104" operator="equal" stopIfTrue="1">
      <formula>"Yes"</formula>
    </cfRule>
    <cfRule type="cellIs" priority="87" dxfId="103" operator="equal" stopIfTrue="1">
      <formula>"Recommendation"</formula>
    </cfRule>
    <cfRule type="cellIs" priority="88" dxfId="102" operator="equal" stopIfTrue="1">
      <formula>"Issue"</formula>
    </cfRule>
  </conditionalFormatting>
  <conditionalFormatting sqref="G38:G39">
    <cfRule type="cellIs" priority="84" dxfId="105" operator="equal" stopIfTrue="1">
      <formula>"Yes"</formula>
    </cfRule>
    <cfRule type="cellIs" priority="85" dxfId="106" operator="equal" stopIfTrue="1">
      <formula>"No"</formula>
    </cfRule>
  </conditionalFormatting>
  <conditionalFormatting sqref="D40">
    <cfRule type="cellIs" priority="78" dxfId="104" operator="equal" stopIfTrue="1">
      <formula>"Yes"</formula>
    </cfRule>
    <cfRule type="cellIs" priority="79" dxfId="103" operator="equal" stopIfTrue="1">
      <formula>"Recommendation"</formula>
    </cfRule>
    <cfRule type="cellIs" priority="80" dxfId="102" operator="equal" stopIfTrue="1">
      <formula>"Issue"</formula>
    </cfRule>
  </conditionalFormatting>
  <conditionalFormatting sqref="G40">
    <cfRule type="cellIs" priority="76" dxfId="105" operator="equal" stopIfTrue="1">
      <formula>"Yes"</formula>
    </cfRule>
    <cfRule type="cellIs" priority="77" dxfId="106" operator="equal" stopIfTrue="1">
      <formula>"No"</formula>
    </cfRule>
  </conditionalFormatting>
  <conditionalFormatting sqref="D41">
    <cfRule type="cellIs" priority="73" dxfId="104" operator="equal" stopIfTrue="1">
      <formula>"Yes"</formula>
    </cfRule>
    <cfRule type="cellIs" priority="74" dxfId="103" operator="equal" stopIfTrue="1">
      <formula>"Recommendation"</formula>
    </cfRule>
    <cfRule type="cellIs" priority="75" dxfId="102" operator="equal" stopIfTrue="1">
      <formula>"Issue"</formula>
    </cfRule>
  </conditionalFormatting>
  <conditionalFormatting sqref="G41">
    <cfRule type="cellIs" priority="71" dxfId="105" operator="equal" stopIfTrue="1">
      <formula>"Yes"</formula>
    </cfRule>
    <cfRule type="cellIs" priority="72" dxfId="106" operator="equal" stopIfTrue="1">
      <formula>"No"</formula>
    </cfRule>
  </conditionalFormatting>
  <conditionalFormatting sqref="D42">
    <cfRule type="cellIs" priority="68" dxfId="104" operator="equal" stopIfTrue="1">
      <formula>"Yes"</formula>
    </cfRule>
    <cfRule type="cellIs" priority="69" dxfId="103" operator="equal" stopIfTrue="1">
      <formula>"Recommendation"</formula>
    </cfRule>
    <cfRule type="cellIs" priority="70" dxfId="102" operator="equal" stopIfTrue="1">
      <formula>"Issue"</formula>
    </cfRule>
  </conditionalFormatting>
  <conditionalFormatting sqref="G42">
    <cfRule type="cellIs" priority="66" dxfId="105" operator="equal" stopIfTrue="1">
      <formula>"Yes"</formula>
    </cfRule>
    <cfRule type="cellIs" priority="67" dxfId="106" operator="equal" stopIfTrue="1">
      <formula>"No"</formula>
    </cfRule>
  </conditionalFormatting>
  <conditionalFormatting sqref="D43">
    <cfRule type="cellIs" priority="63" dxfId="104" operator="equal" stopIfTrue="1">
      <formula>"Yes"</formula>
    </cfRule>
    <cfRule type="cellIs" priority="64" dxfId="103" operator="equal" stopIfTrue="1">
      <formula>"Recommendation"</formula>
    </cfRule>
    <cfRule type="cellIs" priority="65" dxfId="102" operator="equal" stopIfTrue="1">
      <formula>"Issue"</formula>
    </cfRule>
  </conditionalFormatting>
  <conditionalFormatting sqref="G43">
    <cfRule type="cellIs" priority="61" dxfId="105" operator="equal" stopIfTrue="1">
      <formula>"Yes"</formula>
    </cfRule>
    <cfRule type="cellIs" priority="62" dxfId="106" operator="equal" stopIfTrue="1">
      <formula>"No"</formula>
    </cfRule>
  </conditionalFormatting>
  <conditionalFormatting sqref="D44">
    <cfRule type="cellIs" priority="58" dxfId="104" operator="equal" stopIfTrue="1">
      <formula>"Yes"</formula>
    </cfRule>
    <cfRule type="cellIs" priority="59" dxfId="103" operator="equal" stopIfTrue="1">
      <formula>"Recommendation"</formula>
    </cfRule>
    <cfRule type="cellIs" priority="60" dxfId="102" operator="equal" stopIfTrue="1">
      <formula>"Issue"</formula>
    </cfRule>
  </conditionalFormatting>
  <conditionalFormatting sqref="G44">
    <cfRule type="cellIs" priority="56" dxfId="105" operator="equal" stopIfTrue="1">
      <formula>"Yes"</formula>
    </cfRule>
    <cfRule type="cellIs" priority="57" dxfId="106" operator="equal" stopIfTrue="1">
      <formula>"No"</formula>
    </cfRule>
  </conditionalFormatting>
  <conditionalFormatting sqref="D45">
    <cfRule type="cellIs" priority="53" dxfId="104" operator="equal" stopIfTrue="1">
      <formula>"Yes"</formula>
    </cfRule>
    <cfRule type="cellIs" priority="54" dxfId="103" operator="equal" stopIfTrue="1">
      <formula>"Recommendation"</formula>
    </cfRule>
    <cfRule type="cellIs" priority="55" dxfId="102" operator="equal" stopIfTrue="1">
      <formula>"Issue"</formula>
    </cfRule>
  </conditionalFormatting>
  <conditionalFormatting sqref="G45">
    <cfRule type="cellIs" priority="51" dxfId="105" operator="equal" stopIfTrue="1">
      <formula>"Yes"</formula>
    </cfRule>
    <cfRule type="cellIs" priority="52" dxfId="106" operator="equal" stopIfTrue="1">
      <formula>"No"</formula>
    </cfRule>
  </conditionalFormatting>
  <conditionalFormatting sqref="D46">
    <cfRule type="cellIs" priority="43" dxfId="104" operator="equal" stopIfTrue="1">
      <formula>"Yes"</formula>
    </cfRule>
    <cfRule type="cellIs" priority="44" dxfId="103" operator="equal" stopIfTrue="1">
      <formula>"Recommendation"</formula>
    </cfRule>
    <cfRule type="cellIs" priority="45" dxfId="102" operator="equal" stopIfTrue="1">
      <formula>"Issue"</formula>
    </cfRule>
  </conditionalFormatting>
  <conditionalFormatting sqref="G46">
    <cfRule type="cellIs" priority="41" dxfId="105" operator="equal" stopIfTrue="1">
      <formula>"Yes"</formula>
    </cfRule>
    <cfRule type="cellIs" priority="42" dxfId="106" operator="equal" stopIfTrue="1">
      <formula>"No"</formula>
    </cfRule>
  </conditionalFormatting>
  <conditionalFormatting sqref="G47">
    <cfRule type="cellIs" priority="36" dxfId="105" operator="equal" stopIfTrue="1">
      <formula>"Yes"</formula>
    </cfRule>
    <cfRule type="cellIs" priority="37" dxfId="106" operator="equal" stopIfTrue="1">
      <formula>"No"</formula>
    </cfRule>
  </conditionalFormatting>
  <conditionalFormatting sqref="D47">
    <cfRule type="cellIs" priority="33" dxfId="104" operator="equal" stopIfTrue="1">
      <formula>"Yes"</formula>
    </cfRule>
    <cfRule type="cellIs" priority="34" dxfId="103" operator="equal" stopIfTrue="1">
      <formula>"Recommendation"</formula>
    </cfRule>
    <cfRule type="cellIs" priority="35" dxfId="102" operator="equal" stopIfTrue="1">
      <formula>"Issue"</formula>
    </cfRule>
  </conditionalFormatting>
  <conditionalFormatting sqref="G48">
    <cfRule type="cellIs" priority="31" dxfId="105" operator="equal" stopIfTrue="1">
      <formula>"Yes"</formula>
    </cfRule>
    <cfRule type="cellIs" priority="32" dxfId="106" operator="equal" stopIfTrue="1">
      <formula>"No"</formula>
    </cfRule>
  </conditionalFormatting>
  <conditionalFormatting sqref="D48">
    <cfRule type="cellIs" priority="28" dxfId="104" operator="equal" stopIfTrue="1">
      <formula>"Yes"</formula>
    </cfRule>
    <cfRule type="cellIs" priority="29" dxfId="103" operator="equal" stopIfTrue="1">
      <formula>"Recommendation"</formula>
    </cfRule>
    <cfRule type="cellIs" priority="30" dxfId="102" operator="equal" stopIfTrue="1">
      <formula>"Issue"</formula>
    </cfRule>
  </conditionalFormatting>
  <conditionalFormatting sqref="D49">
    <cfRule type="cellIs" priority="25" dxfId="104" operator="equal" stopIfTrue="1">
      <formula>"Yes"</formula>
    </cfRule>
    <cfRule type="cellIs" priority="26" dxfId="103" operator="equal" stopIfTrue="1">
      <formula>"Recommendation"</formula>
    </cfRule>
    <cfRule type="cellIs" priority="27" dxfId="102" operator="equal" stopIfTrue="1">
      <formula>"Issue"</formula>
    </cfRule>
  </conditionalFormatting>
  <conditionalFormatting sqref="G49">
    <cfRule type="cellIs" priority="23" dxfId="105" operator="equal" stopIfTrue="1">
      <formula>"Yes"</formula>
    </cfRule>
    <cfRule type="cellIs" priority="24" dxfId="106" operator="equal" stopIfTrue="1">
      <formula>"No"</formula>
    </cfRule>
  </conditionalFormatting>
  <conditionalFormatting sqref="D50">
    <cfRule type="cellIs" priority="15" dxfId="104" operator="equal" stopIfTrue="1">
      <formula>"Yes"</formula>
    </cfRule>
    <cfRule type="cellIs" priority="16" dxfId="103" operator="equal" stopIfTrue="1">
      <formula>"Recommendation"</formula>
    </cfRule>
    <cfRule type="cellIs" priority="17" dxfId="102" operator="equal" stopIfTrue="1">
      <formula>"Issue"</formula>
    </cfRule>
  </conditionalFormatting>
  <conditionalFormatting sqref="G50">
    <cfRule type="cellIs" priority="11" dxfId="105" operator="equal" stopIfTrue="1">
      <formula>"Yes"</formula>
    </cfRule>
    <cfRule type="cellIs" priority="12" dxfId="106" operator="equal" stopIfTrue="1">
      <formula>"No"</formula>
    </cfRule>
  </conditionalFormatting>
  <dataValidations count="2">
    <dataValidation type="list" allowBlank="1" showInputMessage="1" showErrorMessage="1" sqref="D30:D50">
      <formula1>"Yes,Recommendation,Issue,Outstanding"</formula1>
    </dataValidation>
    <dataValidation type="list" allowBlank="1" showInputMessage="1" showErrorMessage="1" sqref="G30:G50">
      <formula1>"Yes,No"</formula1>
    </dataValidation>
  </dataValidation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Teasdale, James</dc:creator>
  <cp:keywords/>
  <dc:description/>
  <cp:lastModifiedBy>Burton, Brian</cp:lastModifiedBy>
  <cp:lastPrinted>2017-05-31T14:47:00Z</cp:lastPrinted>
  <dcterms:created xsi:type="dcterms:W3CDTF">2017-05-24T14:34:58Z</dcterms:created>
  <dcterms:modified xsi:type="dcterms:W3CDTF">2017-10-02T19:22:23Z</dcterms:modified>
  <cp:category/>
  <cp:version/>
  <cp:contentType/>
  <cp:contentStatus/>
</cp:coreProperties>
</file>